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03EFAEB-08F2-42EF-B198-4A559C6B4362}"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Sheet1" sheetId="10"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ExportStructure!$V$115</definedName>
    <definedName name="Bladed_pj_filer_stiff_mat">ExportStructure!$V$115</definedName>
    <definedName name="Bladed_py_export_path">ExportStructure!$V$77</definedName>
    <definedName name="Bladed_py_insert_fig_path">ExportStructure!$V$89</definedName>
    <definedName name="Bladed_py_insert_fog_path">ExportStructure!$V$89</definedName>
    <definedName name="Bladed_py_insert_path">ExportStructure!$V$87</definedName>
    <definedName name="Bladed_py_path">ExportStructure!$V$26</definedName>
    <definedName name="Bladed_soil_mat_path">ExportStructure!$V$100</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ExportStructure!$AT$101</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<sst xmlns="http://schemas.openxmlformats.org/spreadsheetml/2006/main" count="1962" uniqueCount="857">
  <si>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</si>
  <si>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</si>
  <si>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</si>
  <si>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</si>
  <si>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</si>
  <si>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</si>
  <si>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</si>
  <si>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</si>
  <si>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</si>
  <si>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</si>
  <si>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</si>
  <si>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</si>
  <si>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</si>
  <si>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</si>
  <si>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</si>
  <si>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</si>
  <si>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</si>
  <si>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</si>
  <si>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</si>
  <si>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</si>
  <si>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</si>
  <si>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</si>
  <si>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</si>
  <si>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</si>
  <si>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</si>
  <si>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</si>
  <si>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</si>
  <si>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</si>
  <si>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</si>
  <si>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</si>
  <si>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</si>
  <si>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</si>
  <si>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</si>
  <si>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</si>
  <si>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</si>
  <si>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</si>
  <si>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</si>
  <si>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</si>
  <si>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</si>
  <si>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</si>
  <si>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</si>
  <si>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</si>
  <si>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</si>
  <si>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</si>
  <si>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</si>
  <si>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</si>
  <si>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</si>
  <si>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</si>
  <si>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</si>
  <si>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</si>
  <si>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</si>
  <si>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</si>
  <si>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</si>
  <si>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</si>
  <si>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</si>
  <si>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</si>
  <si>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</si>
  <si>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</si>
  <si>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</si>
  <si>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</si>
  <si>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</si>
  <si>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</si>
  <si>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</si>
  <si>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</si>
  <si>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</si>
  <si>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</si>
  <si>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</si>
  <si>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</si>
  <si>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</si>
  <si>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</si>
  <si>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</si>
  <si>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</si>
  <si>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</si>
  <si>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</si>
  <si>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</si>
  <si>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</si>
  <si>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</si>
  <si>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</si>
  <si>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</si>
  <si>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</si>
  <si>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</si>
  <si>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</si>
  <si>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</si>
  <si>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</si>
  <si>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</si>
  <si>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</si>
  <si>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</si>
  <si>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</si>
  <si>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</si>
  <si>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</si>
  <si>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</si>
  <si>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</si>
  <si>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</si>
  <si>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</si>
  <si>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</si>
  <si>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</si>
  <si>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</si>
  <si>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</si>
  <si>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</si>
  <si>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</si>
  <si>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</si>
  <si>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</si>
  <si>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</si>
  <si>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</si>
  <si>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</si>
  <si>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</si>
  <si>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</si>
  <si>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</si>
  <si>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</si>
  <si>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</si>
  <si>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</si>
  <si>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</si>
  <si>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</si>
  <si>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</si>
  <si>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</si>
  <si>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</si>
  <si>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</si>
  <si>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</si>
  <si>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</si>
  <si>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</si>
  <si>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</si>
  <si>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</si>
  <si>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</si>
  <si>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</si>
  <si>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</si>
  <si>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</si>
  <si>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</si>
  <si>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</si>
  <si>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</si>
  <si>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</si>
  <si>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</si>
  <si>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</si>
  <si>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</si>
  <si>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</si>
  <si>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</si>
  <si>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</si>
  <si>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</si>
  <si>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</si>
  <si>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</si>
  <si>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</si>
  <si>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</si>
  <si>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</si>
  <si>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</si>
  <si>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</si>
  <si>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</si>
  <si>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</si>
  <si>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</si>
  <si>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</si>
  <si>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</si>
  <si>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</si>
  <si>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</si>
  <si>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</si>
  <si>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</si>
  <si>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</si>
  <si>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</si>
  <si>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</si>
  <si>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</si>
  <si>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</si>
  <si>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</si>
  <si>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</si>
  <si>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</si>
  <si>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</si>
  <si>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</si>
  <si>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</si>
  <si>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</si>
  <si>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</si>
  <si>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</si>
  <si>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</si>
  <si>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</si>
  <si>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</si>
  <si>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</si>
  <si>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</si>
  <si>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</si>
  <si>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</si>
  <si>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</si>
  <si>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</si>
  <si>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</si>
  <si>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</si>
  <si>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</si>
  <si>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</si>
  <si>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</si>
  <si>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</si>
  <si>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</si>
  <si>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</si>
  <si>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</si>
  <si>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</si>
  <si>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</si>
  <si>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</si>
  <si>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</si>
  <si>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</si>
  <si>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</si>
  <si>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</si>
  <si>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</si>
  <si>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</si>
  <si>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</si>
  <si>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</si>
  <si>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</si>
  <si>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</si>
  <si>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</si>
  <si>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</si>
  <si>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</si>
  <si>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</si>
  <si>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</si>
  <si>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</si>
  <si>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</si>
  <si>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</si>
  <si>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</si>
  <si>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</si>
  <si>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</si>
  <si>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</si>
  <si>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</si>
  <si>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</si>
  <si>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</si>
  <si>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</si>
  <si>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</si>
  <si>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</si>
  <si>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</si>
  <si>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</si>
  <si>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</si>
  <si>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</si>
  <si>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</si>
  <si>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</si>
  <si>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</si>
  <si>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</si>
  <si>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</si>
  <si>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</si>
  <si>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</si>
  <si>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</si>
  <si>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</si>
  <si>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</si>
  <si>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</si>
  <si>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</si>
  <si>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</si>
  <si>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</si>
  <si>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</si>
  <si>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</si>
  <si>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</si>
  <si>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</si>
  <si>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</si>
  <si>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</si>
  <si>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</si>
  <si>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</si>
  <si>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</si>
  <si>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</si>
  <si>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</si>
  <si>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</si>
  <si>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</si>
  <si>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</si>
  <si>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</si>
  <si>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</si>
  <si>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</si>
  <si>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</si>
  <si>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</si>
  <si>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</si>
  <si>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</si>
  <si>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</si>
  <si>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</si>
  <si>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</si>
  <si>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</si>
  <si>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</si>
  <si>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</si>
  <si>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</si>
  <si>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</si>
  <si>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</si>
  <si>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</si>
  <si>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</si>
  <si>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</si>
  <si>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</si>
  <si>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</si>
  <si>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</si>
  <si>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</si>
  <si>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</si>
  <si>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</si>
  <si>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</si>
  <si>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</si>
  <si>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</si>
  <si>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</si>
  <si>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</si>
  <si>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</si>
  <si>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</si>
  <si>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</si>
  <si>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</si>
  <si>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</si>
  <si>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</si>
  <si>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</si>
  <si>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</si>
  <si>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</si>
  <si>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</si>
  <si>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</si>
  <si>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</si>
  <si>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</si>
  <si>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</si>
  <si>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</si>
  <si>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</si>
  <si>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</si>
  <si>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</si>
  <si>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</si>
  <si>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</si>
  <si>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</si>
  <si>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</si>
  <si>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</si>
  <si>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</si>
  <si>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</si>
  <si>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</si>
  <si>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</si>
  <si>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</si>
  <si>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</si>
  <si>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</si>
  <si>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</si>
  <si>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</si>
  <si>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</si>
  <si>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</si>
  <si>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</si>
  <si>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</si>
  <si>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</si>
  <si>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</si>
  <si>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</si>
  <si>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</si>
  <si>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</si>
  <si>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</si>
  <si>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</si>
  <si>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</si>
  <si>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</si>
  <si>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</si>
  <si>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</si>
  <si>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</si>
  <si>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</si>
  <si>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</si>
  <si>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</si>
  <si>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</si>
  <si>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</si>
  <si>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</si>
  <si>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</si>
  <si>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</si>
  <si>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</si>
  <si>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</si>
  <si>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</si>
  <si>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</si>
  <si>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</si>
  <si>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</si>
  <si>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</si>
  <si>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</si>
  <si>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</si>
  <si>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</si>
  <si>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</si>
  <si>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</si>
  <si>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</si>
  <si>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</si>
  <si>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</si>
  <si>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</si>
  <si>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</si>
  <si>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</si>
  <si>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</si>
  <si>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</si>
  <si>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</si>
  <si>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</si>
  <si>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</si>
  <si>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</si>
  <si>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</si>
  <si>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</si>
  <si>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</si>
  <si>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</si>
  <si>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</si>
  <si>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</si>
  <si>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</si>
  <si>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</si>
  <si>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</si>
  <si>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</si>
  <si>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</si>
  <si>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</si>
  <si>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</si>
  <si>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</si>
  <si>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</si>
  <si>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</si>
  <si>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</si>
  <si>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</si>
  <si>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</si>
  <si>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</si>
  <si>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</si>
  <si>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</si>
  <si>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</si>
  <si>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</si>
  <si>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</si>
  <si>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</si>
  <si>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</si>
  <si>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</si>
  <si>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</si>
  <si>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</si>
  <si>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</si>
  <si>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</si>
  <si>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</si>
  <si>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</si>
  <si>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</si>
  <si>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</si>
  <si>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</si>
  <si>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</si>
  <si>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</si>
  <si>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</si>
  <si>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</si>
  <si>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</si>
  <si>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</si>
  <si>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</si>
  <si>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</si>
  <si>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</si>
  <si>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</si>
  <si>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</si>
  <si>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</si>
  <si>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</si>
  <si>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</si>
  <si>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</si>
  <si>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</si>
  <si>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</si>
  <si>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</si>
  <si>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</si>
  <si>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</si>
  <si>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</si>
  <si>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</si>
  <si>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</si>
  <si>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</si>
  <si>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</si>
  <si>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</si>
  <si>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</si>
  <si>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</si>
  <si>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</si>
  <si>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</si>
  <si>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</si>
  <si>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</si>
  <si>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</si>
  <si>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</si>
  <si>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</si>
  <si>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</si>
  <si>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</si>
  <si>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</si>
  <si>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</si>
  <si>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</si>
  <si>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</si>
  <si>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</si>
  <si>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</si>
  <si>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</si>
  <si>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</si>
  <si>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</si>
  <si>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</si>
  <si>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</si>
  <si>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</si>
  <si>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</si>
  <si>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</si>
  <si>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</si>
  <si>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</si>
  <si>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</si>
  <si>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</si>
  <si>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</si>
  <si>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</si>
  <si>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</si>
  <si>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</si>
  <si>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</si>
  <si>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</si>
  <si>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</si>
  <si>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</si>
  <si>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</si>
  <si>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</si>
  <si>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</si>
  <si>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</si>
  <si>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</si>
  <si>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</si>
  <si>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</si>
  <si>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</si>
  <si>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</si>
  <si>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</si>
  <si>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</si>
  <si>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</si>
  <si>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</si>
  <si>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</si>
  <si>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</si>
  <si>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</si>
  <si>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</si>
  <si>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</si>
  <si>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</si>
  <si>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</si>
  <si>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</si>
  <si>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</si>
  <si>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</si>
  <si>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</si>
  <si>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</si>
  <si>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</si>
  <si>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</si>
  <si>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</si>
  <si>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</si>
  <si>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</si>
  <si>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</si>
  <si>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</si>
  <si>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</si>
  <si>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</si>
  <si>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</si>
  <si>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</si>
  <si>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</si>
  <si>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</si>
  <si>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</si>
  <si>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</si>
  <si>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</si>
  <si>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</si>
  <si>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</si>
  <si>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</si>
  <si>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</si>
  <si>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</si>
  <si>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</si>
  <si>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</si>
  <si>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</si>
  <si>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</si>
  <si>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</si>
  <si>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</si>
  <si>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</si>
  <si>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</si>
  <si>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</si>
  <si>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</si>
  <si>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</si>
  <si>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</si>
  <si>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</si>
  <si>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</si>
  <si>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</si>
  <si>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</si>
  <si>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</si>
  <si>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</si>
  <si>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</si>
  <si>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</si>
  <si>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</si>
  <si>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</si>
  <si>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</si>
  <si>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</si>
  <si>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</si>
  <si>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</si>
  <si>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</si>
  <si>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</si>
  <si>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</si>
  <si>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</si>
  <si>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</si>
  <si>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</si>
  <si>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</si>
  <si>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</si>
  <si>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</si>
  <si>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</si>
  <si>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</si>
  <si>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</si>
  <si>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</si>
  <si>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</si>
  <si>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</si>
  <si>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</si>
  <si>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</si>
  <si>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</si>
  <si>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</si>
  <si>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</si>
  <si>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</si>
  <si>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</si>
  <si>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</si>
  <si>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</si>
  <si>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</si>
  <si>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</si>
  <si>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</si>
  <si>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</si>
  <si>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</si>
  <si>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</si>
  <si>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</si>
  <si>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</si>
  <si>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</si>
  <si>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</si>
  <si>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</si>
  <si>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</si>
  <si>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</si>
  <si>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</si>
  <si>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</si>
  <si>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</si>
  <si>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</si>
  <si>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</si>
  <si>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</si>
  <si>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</si>
  <si>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</si>
  <si>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</si>
  <si>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</si>
  <si>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</si>
  <si>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</si>
  <si>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</si>
  <si>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</si>
  <si>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</si>
  <si>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</si>
  <si>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</si>
  <si>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</si>
  <si>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</si>
  <si>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</si>
  <si>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</si>
  <si>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</si>
  <si>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</si>
  <si>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</si>
  <si>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</si>
  <si>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</si>
  <si>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</si>
  <si>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</si>
  <si>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</si>
  <si>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</si>
  <si>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</si>
  <si>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</si>
  <si>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</si>
  <si>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</si>
  <si>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</si>
  <si>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</si>
  <si>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</si>
  <si>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</si>
  <si>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</si>
  <si>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</si>
  <si>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</si>
  <si>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</si>
  <si>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</si>
  <si>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</si>
  <si>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Bladed_PJ_file_ULS_(Static.red_BE)</t>
  </si>
  <si>
    <t>C:\Users\aaron.lange\Desktop\Projekte\Geometrie_Converter\PY-curves_Bladed</t>
  </si>
  <si>
    <t>0230-6582_V01 , HH+5m, TC2</t>
  </si>
  <si>
    <t>leave empty</t>
  </si>
  <si>
    <t>if 'auto', set to all nodes on substructure over seabed</t>
  </si>
  <si>
    <t>C:/Users/aaron.lange/Desktop/Projekte/Geometrie_Converter/JBOOST_test/2</t>
  </si>
  <si>
    <t>1.11</t>
  </si>
  <si>
    <t>09.12.2025</t>
  </si>
  <si>
    <t>JBOOST: added auto Res_nodes fill with all substructure nodes, new JBOOST version with functioning graphs (ONLY PYTHON SCTIPT UPDATES; EXCEL COMPATIBLE)</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</si>
  <si>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</si>
  <si>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</si>
  <si>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</si>
  <si>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</si>
  <si>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</si>
  <si>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</si>
  <si>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</si>
  <si>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</si>
  <si>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</si>
  <si>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</si>
  <si>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</si>
  <si>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</si>
  <si>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</si>
  <si>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</si>
  <si>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</si>
  <si>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</si>
  <si>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</si>
  <si>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</si>
  <si>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</si>
  <si>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</si>
  <si>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</si>
  <si>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</si>
  <si>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</si>
  <si>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</si>
  <si>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</si>
  <si>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</si>
  <si>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</si>
  <si>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</si>
  <si>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</si>
  <si>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</si>
  <si>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</si>
  <si>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</si>
  <si>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</si>
  <si>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</si>
  <si>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</si>
  <si>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</si>
  <si>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</si>
  <si>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</si>
  <si>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</si>
  <si>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</si>
  <si>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</si>
  <si>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</si>
  <si>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</si>
  <si>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</si>
  <si>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</si>
  <si>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</si>
  <si>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</si>
  <si>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</si>
  <si>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</si>
  <si>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</si>
  <si>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</si>
  <si>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</si>
  <si>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</si>
  <si>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</si>
  <si>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</si>
  <si>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</si>
  <si>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</si>
  <si>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</si>
  <si>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</si>
  <si>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</si>
  <si>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</si>
  <si>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</si>
  <si>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</si>
  <si>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</si>
  <si>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</si>
  <si>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</si>
  <si>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</si>
  <si>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</si>
  <si>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</si>
  <si>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</si>
  <si>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</si>
  <si>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</si>
  <si>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</si>
  <si>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</si>
  <si>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</si>
  <si>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</si>
  <si>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</si>
  <si>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</si>
  <si>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</si>
  <si>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</si>
  <si>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</si>
  <si>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</si>
  <si>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</si>
  <si>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</si>
  <si>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</si>
  <si>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</si>
  <si>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</si>
  <si>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</si>
  <si>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</si>
  <si>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</si>
  <si>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</si>
  <si>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</si>
  <si>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</si>
  <si>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</si>
  <si>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</si>
  <si>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</si>
  <si>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</si>
  <si>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</si>
  <si>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</si>
  <si>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</si>
  <si>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</si>
  <si>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</si>
  <si>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</si>
  <si>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</si>
  <si>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</si>
  <si>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</si>
  <si>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</si>
  <si>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</si>
  <si>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</si>
  <si>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FL01</t>
  </si>
  <si>
    <t>Cable loop platform</t>
  </si>
  <si>
    <t>FL02</t>
  </si>
  <si>
    <t>FL03</t>
  </si>
  <si>
    <t>FL04</t>
  </si>
  <si>
    <t>FL05</t>
  </si>
  <si>
    <t>FL06</t>
  </si>
  <si>
    <t>FL07</t>
  </si>
  <si>
    <t>Bottom other internals</t>
  </si>
  <si>
    <t>FL08</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</si>
  <si>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</si>
  <si>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</si>
  <si>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</si>
  <si>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</si>
  <si>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</si>
  <si>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</si>
  <si>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</si>
  <si>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</si>
  <si>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</si>
  <si>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</si>
  <si>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</si>
  <si>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</si>
  <si>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</si>
  <si>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</si>
  <si>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</si>
  <si>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</si>
  <si>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</si>
  <si>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</si>
  <si>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</si>
  <si>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</si>
  <si>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</si>
  <si>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</si>
  <si>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</si>
  <si>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</si>
  <si>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</si>
  <si>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</si>
  <si>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</si>
  <si>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</si>
  <si>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</si>
  <si>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</si>
  <si>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</si>
  <si>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</si>
  <si>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</si>
  <si>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</si>
  <si>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</si>
  <si>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</si>
  <si>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</si>
  <si>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1.12</t>
  </si>
  <si>
    <t>08.01.2026</t>
  </si>
  <si>
    <t>Bladed: importand Bugfix for line masses element generation, JBOOST: Modeshape flip for export, GENERAL: Better Structure overview Grafic, minor bug fixes  (ONLY PYTHON SCTIPT UPDATES; EXCEL COMPATIBLE)</t>
  </si>
  <si>
    <t>FLS_reloading_loaded_&amp;34</t>
  </si>
  <si>
    <t>FLS_reloading_loaded_&amp;45</t>
  </si>
  <si>
    <t>SN_Slope, design_life</t>
  </si>
  <si>
    <t>Repeat cols</t>
  </si>
  <si>
    <t>Column4</t>
  </si>
  <si>
    <t>Column5</t>
  </si>
  <si>
    <t>Confif</t>
  </si>
  <si>
    <t>wind</t>
  </si>
  <si>
    <t>swell</t>
  </si>
  <si>
    <t xml:space="preserve">total </t>
  </si>
  <si>
    <t>prod</t>
  </si>
  <si>
    <t>FLS_reloading_loaded_&amp;2_1</t>
  </si>
  <si>
    <t>FLS_reloading_loaded_&amp;3_1</t>
  </si>
  <si>
    <t>FLS_reloading_loaded_&amp;4_1</t>
  </si>
  <si>
    <t>FLS_reloading_loaded_&amp;2_12</t>
  </si>
  <si>
    <t>FLS_reloading_loaded_&amp;2_2</t>
  </si>
  <si>
    <t>FLS_reloading_loaded_m=3_wind</t>
  </si>
  <si>
    <t>Soil stiffnes PY (L)(</t>
  </si>
  <si>
    <t>Soil stiffness Matrix</t>
  </si>
  <si>
    <t>Minimal Node distance [m]</t>
  </si>
  <si>
    <t>TP top flange</t>
  </si>
  <si>
    <t>Maintenance platform</t>
  </si>
  <si>
    <t>Bolting platform</t>
  </si>
  <si>
    <t>Upper Ladder (left and right)</t>
  </si>
  <si>
    <t>E-module</t>
  </si>
  <si>
    <t>Resting Platform (equivalent)</t>
  </si>
  <si>
    <t>MP-TP flange</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</si>
  <si>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</si>
  <si>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</si>
  <si>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</si>
  <si>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</si>
  <si>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</si>
  <si>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</si>
  <si>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</si>
  <si>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</si>
  <si>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</si>
  <si>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Lower Ladder (left and right)</t>
  </si>
  <si>
    <t>SKIRT</t>
  </si>
  <si>
    <t>Skirt</t>
  </si>
  <si>
    <t>SG-15p5M-236-8p0 (DBS)_2</t>
  </si>
  <si>
    <t>SG-15p5M-236-7p5 (DBS)_2</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</si>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</sst>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5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2" fillId="0" borderId="0" xfId="0" applyFont="1"/>
    <xf numFmtId="1" fontId="3" fillId="0" borderId="0" xfId="0" applyNumberFormat="1" applyFont="1"/>
    <xf numFmtId="0" fontId="53" fillId="26" borderId="0" xfId="0" applyFont="1" applyFill="1" applyAlignment="1">
      <alignment horizontal="center"/>
    </xf>
    <xf numFmtId="1" fontId="54" fillId="26" borderId="0" xfId="0" applyNumberFormat="1" applyFont="1" applyFill="1" applyAlignment="1">
      <alignment horizontal="center"/>
    </xf>
    <xf numFmtId="0" fontId="54"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3" fillId="26" borderId="9" xfId="0" applyFont="1" applyFill="1" applyBorder="1" applyAlignment="1">
      <alignment horizontal="center"/>
    </xf>
    <xf numFmtId="0" fontId="53"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3" fillId="15" borderId="9" xfId="0" applyFont="1" applyFill="1" applyBorder="1" applyAlignment="1">
      <alignment horizontal="center"/>
    </xf>
    <xf numFmtId="2" fontId="0" fillId="0" borderId="11" xfId="0" applyNumberFormat="1" applyBorder="1" applyAlignment="1">
      <alignment horizontal="center"/>
    </xf>
    <xf numFmtId="0" fontId="55" fillId="0" borderId="0" xfId="0" applyFont="1"/>
    <xf numFmtId="1" fontId="0" fillId="0" borderId="36" xfId="0" applyNumberFormat="1" applyBorder="1" applyAlignment="1">
      <alignment horizontal="center"/>
    </xf>
    <xf numFmtId="0" fontId="54"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3" fillId="15" borderId="23" xfId="0" applyFont="1" applyFill="1" applyBorder="1" applyAlignment="1">
      <alignment horizontal="center"/>
    </xf>
    <xf numFmtId="0" fontId="53" fillId="15" borderId="25" xfId="0" applyFont="1" applyFill="1" applyBorder="1" applyAlignment="1">
      <alignment horizontal="center"/>
    </xf>
    <xf numFmtId="0" fontId="53"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6" fillId="0" borderId="0" xfId="0" applyNumberFormat="1" applyFont="1"/>
    <xf numFmtId="2" fontId="56" fillId="0" borderId="0" xfId="0" applyNumberFormat="1" applyFont="1" applyAlignment="1">
      <alignment horizontal="center"/>
    </xf>
    <xf numFmtId="0" fontId="56" fillId="0" borderId="0" xfId="0" applyFont="1"/>
    <xf numFmtId="2" fontId="56" fillId="0" borderId="0" xfId="0" applyNumberFormat="1" applyFont="1" applyAlignment="1">
      <alignment horizontal="left"/>
    </xf>
    <xf numFmtId="1" fontId="56" fillId="0" borderId="0" xfId="0" applyNumberFormat="1" applyFont="1" applyAlignment="1">
      <alignment horizontal="left"/>
    </xf>
    <xf numFmtId="0" fontId="56"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7" fillId="15" borderId="0" xfId="0" applyNumberFormat="1" applyFont="1" applyFill="1" applyAlignment="1">
      <alignment horizontal="center"/>
    </xf>
    <xf numFmtId="0" fontId="58" fillId="15" borderId="9" xfId="0" applyFont="1" applyFill="1" applyBorder="1" applyAlignment="1">
      <alignment horizontal="center"/>
    </xf>
    <xf numFmtId="0" fontId="57"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3"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9"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9" fillId="7" borderId="0" xfId="0" applyFont="1" applyFill="1"/>
    <xf numFmtId="0" fontId="6" fillId="7" borderId="0" xfId="0" applyFont="1" applyFill="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2" fontId="0" fillId="0" borderId="0" xfId="0" applyNumberFormat="1" applyFill="1" applyAlignment="1">
      <alignment horizontal="center"/>
    </xf>
    <xf numFmtId="0" fontId="0" fillId="0" borderId="0" xfId="0" applyFill="1" applyAlignment="1">
      <alignment horizontal="left"/>
    </xf>
    <xf numFmtId="0" fontId="0" fillId="0" borderId="0" xfId="0" applyFill="1"/>
    <xf numFmtId="2" fontId="0" fillId="0" borderId="0" xfId="0" applyNumberFormat="1" applyFill="1"/>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2" fontId="0" fillId="0" borderId="0" xfId="0" applyNumberFormat="1"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0" fontId="0" fillId="0" borderId="0" xfId="0" applyFont="1" applyFill="1"/>
    <xf numFmtId="0" fontId="0" fillId="0" borderId="0" xfId="0" applyFont="1" applyFill="1" applyAlignment="1">
      <alignment horizontal="left" vertical="center"/>
    </xf>
    <xf numFmtId="1" fontId="0" fillId="0" borderId="9" xfId="0" applyNumberFormat="1" applyFont="1" applyFill="1" applyBorder="1" applyAlignment="1">
      <alignment horizontal="left" vertical="center"/>
    </xf>
    <xf numFmtId="2" fontId="0" fillId="0" borderId="0" xfId="0" applyNumberFormat="1" applyFont="1" applyFill="1" applyAlignment="1">
      <alignment horizontal="left" vertical="center"/>
    </xf>
    <xf numFmtId="1" fontId="0" fillId="0" borderId="0" xfId="0" applyNumberFormat="1" applyFont="1" applyFill="1" applyAlignment="1">
      <alignment horizontal="left" vertical="center"/>
    </xf>
    <xf numFmtId="1" fontId="18" fillId="0" borderId="0" xfId="0" applyNumberFormat="1" applyFont="1" applyFill="1" applyAlignment="1">
      <alignment horizontal="left"/>
    </xf>
    <xf numFmtId="1" fontId="5" fillId="0" borderId="0" xfId="0" applyNumberFormat="1" applyFont="1" applyFill="1" applyAlignment="1">
      <alignment horizontal="left"/>
    </xf>
    <xf numFmtId="1" fontId="0" fillId="0" borderId="0" xfId="0" applyNumberFormat="1" applyFill="1" applyAlignment="1">
      <alignment horizontal="center"/>
    </xf>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2" fontId="0" fillId="0" borderId="0" xfId="0" applyNumberFormat="1" applyFont="1" applyFill="1" applyAlignment="1">
      <alignment horizontal="center" vertical="center"/>
    </xf>
    <xf numFmtId="1" fontId="0" fillId="0" borderId="0" xfId="0" applyNumberFormat="1" applyFont="1" applyFill="1" applyAlignment="1">
      <alignment horizontal="center" vertical="center"/>
    </xf>
    <xf numFmtId="0" fontId="0" fillId="0" borderId="0" xfId="0" applyFont="1" applyFill="1" applyAlignment="1">
      <alignment horizontal="center" vertical="center"/>
    </xf>
    <xf numFmtId="0" fontId="3" fillId="0" borderId="0" xfId="0" applyFont="1" applyFill="1" applyAlignment="1">
      <alignment horizontal="left" vertical="center"/>
    </xf>
    <xf numFmtId="2" fontId="60" fillId="0" borderId="0" xfId="0" applyNumberFormat="1" applyFont="1" applyFill="1" applyAlignment="1" applyProtection="1">
      <alignment horizontal="center" vertical="center"/>
      <protection locked="0"/>
    </xf>
    <xf numFmtId="2" fontId="60" fillId="0" borderId="0" xfId="0" applyNumberFormat="1" applyFont="1" applyFill="1" applyAlignment="1" applyProtection="1">
      <alignment horizontal="left" vertical="center"/>
      <protection locked="0"/>
    </xf>
    <xf numFmtId="168" fontId="0" fillId="0" borderId="0" xfId="0" applyNumberFormat="1" applyFont="1" applyFill="1" applyAlignment="1">
      <alignment horizontal="left" vertical="center"/>
    </xf>
    <xf numFmtId="0" fontId="15" fillId="0" borderId="0" xfId="0" applyFont="1" applyFill="1" applyAlignment="1">
      <alignment horizontal="left" vertical="center"/>
    </xf>
    <xf numFmtId="166" fontId="0" fillId="0" borderId="0" xfId="0" applyNumberFormat="1" applyFont="1" applyFill="1" applyAlignment="1">
      <alignment horizontal="left" vertical="center"/>
    </xf>
    <xf numFmtId="0" fontId="0" fillId="15" borderId="0" xfId="0" applyFill="1" applyBorder="1"/>
    <xf numFmtId="0" fontId="0" fillId="0" borderId="0" xfId="0" applyFont="1" applyFill="1" applyAlignment="1">
      <alignment horizontal="left"/>
    </xf>
    <xf numFmtId="0" fontId="0" fillId="0" borderId="0" xfId="0" applyBorder="1" applyAlignment="1">
      <alignment horizontal="left" vertical="center"/>
    </xf>
    <xf numFmtId="1" fontId="0" fillId="0" borderId="9" xfId="0" applyNumberFormat="1" applyFont="1" applyFill="1" applyBorder="1" applyAlignment="1">
      <alignment horizontal="left"/>
    </xf>
    <xf numFmtId="0" fontId="13" fillId="0" borderId="9" xfId="0" applyFont="1" applyFill="1" applyBorder="1" applyAlignment="1">
      <alignment horizontal="left"/>
    </xf>
    <xf numFmtId="2" fontId="0" fillId="0" borderId="22" xfId="0" applyNumberFormat="1" applyFont="1" applyFill="1" applyBorder="1" applyAlignment="1">
      <alignment horizontal="center"/>
    </xf>
    <xf numFmtId="0" fontId="0" fillId="0" borderId="0" xfId="0" applyFont="1" applyFill="1" applyAlignment="1">
      <alignment horizontal="center"/>
    </xf>
    <xf numFmtId="2" fontId="0" fillId="0" borderId="0" xfId="0" applyNumberFormat="1" applyFont="1" applyFill="1" applyBorder="1" applyAlignment="1">
      <alignment horizontal="center"/>
    </xf>
    <xf numFmtId="1" fontId="0" fillId="0" borderId="0" xfId="0" applyNumberFormat="1" applyFont="1" applyFill="1" applyBorder="1" applyAlignment="1">
      <alignment horizontal="center"/>
    </xf>
    <xf numFmtId="0" fontId="0" fillId="0" borderId="0" xfId="0" applyFont="1" applyFill="1" applyBorder="1" applyAlignment="1">
      <alignment horizontal="center"/>
    </xf>
    <xf numFmtId="0" fontId="0" fillId="0" borderId="6" xfId="0" applyFont="1" applyFill="1" applyBorder="1" applyAlignment="1">
      <alignment horizontal="left"/>
    </xf>
    <xf numFmtId="2" fontId="3" fillId="0" borderId="8" xfId="0" applyNumberFormat="1" applyFont="1" applyFill="1" applyBorder="1" applyAlignment="1">
      <alignment horizontal="center"/>
    </xf>
    <xf numFmtId="0" fontId="0" fillId="0" borderId="5" xfId="0" applyFont="1" applyFill="1" applyBorder="1" applyAlignment="1">
      <alignment horizontal="left"/>
    </xf>
    <xf numFmtId="2" fontId="3" fillId="8" borderId="4" xfId="0" applyNumberFormat="1" applyFon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3">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border outline="0">
        <left style="medium">
          <color indexed="64"/>
        </left>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2"/>
      <tableStyleElement type="headerRow" dxfId="501"/>
      <tableStyleElement type="firstRowStripe" dxfId="500"/>
      <tableStyleElement type="secondRowStripe" dxfId="499"/>
    </tableStyle>
    <tableStyle name="MySqlDefault" pivot="0" table="0" count="2" xr9:uid="{D5D904E1-2A2C-42D4-AF54-2F4144BE2919}">
      <tableStyleElement type="wholeTable" dxfId="498"/>
      <tableStyleElement type="headerRow" dxfId="49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DQF_25A524_pFEED___VESTAS_129p56_7p5_15MW"/>
    <item val="251120MHH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0" val="0">
  <itemLst>
    <item val="260116RCM24A523_24A523_ILA_____DP-C_L0_G2_S3"/>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NCP_25A518_LILA____DP-C1_G0_L2_S3"/>
    <item val="251209IOT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20NJE_25A524_pFEED___DP-C__L0_G0_S1_VEST"/>
    <item val="251119FTB_25A524_pFEED___DP-C__L0_G0_S1_VEST"/>
    <item val="251120OQY_25A524_pFEED___DP-C__L1_G1_S2_VEST"/>
    <item val="251121YWR_25A524_pFEED___DP-C__L1_G2_S3_VEST"/>
    <item val="251201WWI_25A524_pFEED___DP-SGRE-A1_L0_G2_S3_SGRE"/>
    <item val="260121PXH_25A524_pFEED___DP-SGRE-A1_L1_G4_S5_SGRE"/>
    <item val="251201XSG_25A524_pFEED___DP-SGRE-A2_L0_G2_S3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1CWX_25A524_pFEED___DP-SGRE-B2_lowerdamping_L1_G4_S5_SGRE"/>
    <item val="251217UYL_25A525_pFEED___MP_DP-B1_L0_G0_S0"/>
    <item val="260116OSB_25A525_pFEED___MP_DP-B1_L2G1S1"/>
    <item val="251218XVU_25A525_pFEED___MP_DP-C1_L0_G0_S0"/>
    <item val="260116JYP_25A525_pFEED___MP_DP-C1_L1G1S1"/>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 val="SG-15p5M-236-8p0 (DBS)_2"/>
    <item val="SG-15p5M-236-7p5 (DBS)_2"/>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660026</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638175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1468532</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671513</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757967</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58831</xdr:colOff>
          <xdr:row>23</xdr:row>
          <xdr:rowOff>191621</xdr:rowOff>
        </xdr:from>
        <xdr:to>
          <xdr:col>4</xdr:col>
          <xdr:colOff>3649756</xdr:colOff>
          <xdr:row>25</xdr:row>
          <xdr:rowOff>53228</xdr:rowOff>
        </xdr:to>
        <xdr:sp macro="" textlink="">
          <xdr:nvSpPr>
            <xdr:cNvPr id="4194" name="Button 98" hidden="1">
              <a:extLst>
                <a:ext uri="{63B3BB69-23CF-44E3-9099-C40C66FF867C}">
                  <a14:compatExt spid="_x0000_s4194"/>
                </a:ext>
                <a:ext uri="{FF2B5EF4-FFF2-40B4-BE49-F238E27FC236}">
                  <a16:creationId xmlns:a16="http://schemas.microsoft.com/office/drawing/2014/main" id="{4386A214-1F91-744D-A27E-EBB66CA8224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CEA65960-0FF8-F634-D907-3A47D10EDF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190501</xdr:rowOff>
        </xdr:from>
        <xdr:to>
          <xdr:col>81</xdr:col>
          <xdr:colOff>57150</xdr:colOff>
          <xdr:row>25</xdr:row>
          <xdr:rowOff>71438</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165E5FDE-34A3-CCD2-DE39-8991D8D4329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90</xdr:col>
      <xdr:colOff>0</xdr:colOff>
      <xdr:row>2</xdr:row>
      <xdr:rowOff>0</xdr:rowOff>
    </xdr:from>
    <xdr:to>
      <xdr:col>157</xdr:col>
      <xdr:colOff>1073604</xdr:colOff>
      <xdr:row>23</xdr:row>
      <xdr:rowOff>57150</xdr:rowOff>
    </xdr:to>
    <xdr:pic>
      <xdr:nvPicPr>
        <xdr:cNvPr id="4097" name="Fig_TOWER_plot" hidden="1">
          <a:extLst>
            <a:ext uri="{FF2B5EF4-FFF2-40B4-BE49-F238E27FC236}">
              <a16:creationId xmlns:a16="http://schemas.microsoft.com/office/drawing/2014/main" id="{F12869D6-B03E-34AA-E31A-4B566292340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5566350" y="2771775"/>
          <a:ext cx="16297275" cy="5200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136074</xdr:colOff>
      <xdr:row>6</xdr:row>
      <xdr:rowOff>139473</xdr:rowOff>
    </xdr:from>
    <xdr:to>
      <xdr:col>64</xdr:col>
      <xdr:colOff>507549</xdr:colOff>
      <xdr:row>108</xdr:row>
      <xdr:rowOff>82323</xdr:rowOff>
    </xdr:to>
    <xdr:pic>
      <xdr:nvPicPr>
        <xdr:cNvPr id="3" name="Fig_Assambly_plot_Overview2">
          <a:extLst>
            <a:ext uri="{FF2B5EF4-FFF2-40B4-BE49-F238E27FC236}">
              <a16:creationId xmlns:a16="http://schemas.microsoft.com/office/drawing/2014/main" id="{9F0E5BA1-1AA9-7106-F041-013CF00B1BE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97578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2987139</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97</xdr:row>
          <xdr:rowOff>47625</xdr:rowOff>
        </xdr:from>
        <xdr:to>
          <xdr:col>45</xdr:col>
          <xdr:colOff>2543175</xdr:colOff>
          <xdr:row>99</xdr:row>
          <xdr:rowOff>161925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5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22</xdr:col>
          <xdr:colOff>19050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5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75</xdr:row>
          <xdr:rowOff>19050</xdr:rowOff>
        </xdr:from>
        <xdr:to>
          <xdr:col>20</xdr:col>
          <xdr:colOff>3086100</xdr:colOff>
          <xdr:row>76</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5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5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5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5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85</xdr:row>
          <xdr:rowOff>19050</xdr:rowOff>
        </xdr:from>
        <xdr:to>
          <xdr:col>20</xdr:col>
          <xdr:colOff>3086100</xdr:colOff>
          <xdr:row>87</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5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75</xdr:row>
          <xdr:rowOff>28575</xdr:rowOff>
        </xdr:from>
        <xdr:to>
          <xdr:col>20</xdr:col>
          <xdr:colOff>3086100</xdr:colOff>
          <xdr:row>77</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500-00001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77</xdr:row>
          <xdr:rowOff>19050</xdr:rowOff>
        </xdr:from>
        <xdr:to>
          <xdr:col>21</xdr:col>
          <xdr:colOff>2495550</xdr:colOff>
          <xdr:row>78</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5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89</xdr:row>
          <xdr:rowOff>9525</xdr:rowOff>
        </xdr:from>
        <xdr:to>
          <xdr:col>21</xdr:col>
          <xdr:colOff>2476500</xdr:colOff>
          <xdr:row>90</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500-00002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87</xdr:row>
          <xdr:rowOff>19050</xdr:rowOff>
        </xdr:from>
        <xdr:to>
          <xdr:col>20</xdr:col>
          <xdr:colOff>3086100</xdr:colOff>
          <xdr:row>88</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5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83</xdr:row>
          <xdr:rowOff>76200</xdr:rowOff>
        </xdr:from>
        <xdr:to>
          <xdr:col>21</xdr:col>
          <xdr:colOff>2457450</xdr:colOff>
          <xdr:row>84</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500-00002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98</xdr:row>
          <xdr:rowOff>19050</xdr:rowOff>
        </xdr:from>
        <xdr:to>
          <xdr:col>20</xdr:col>
          <xdr:colOff>3086100</xdr:colOff>
          <xdr:row>100</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500-00002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100</xdr:row>
          <xdr:rowOff>19050</xdr:rowOff>
        </xdr:from>
        <xdr:to>
          <xdr:col>20</xdr:col>
          <xdr:colOff>3076575</xdr:colOff>
          <xdr:row>101</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5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109</xdr:row>
          <xdr:rowOff>66675</xdr:rowOff>
        </xdr:from>
        <xdr:to>
          <xdr:col>21</xdr:col>
          <xdr:colOff>2209800</xdr:colOff>
          <xdr:row>110</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5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113</xdr:row>
          <xdr:rowOff>19050</xdr:rowOff>
        </xdr:from>
        <xdr:to>
          <xdr:col>20</xdr:col>
          <xdr:colOff>3086100</xdr:colOff>
          <xdr:row>115</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500-00002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115</xdr:row>
          <xdr:rowOff>19050</xdr:rowOff>
        </xdr:from>
        <xdr:to>
          <xdr:col>21</xdr:col>
          <xdr:colOff>2381250</xdr:colOff>
          <xdr:row>116</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500-00002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97</xdr:row>
          <xdr:rowOff>47625</xdr:rowOff>
        </xdr:from>
        <xdr:to>
          <xdr:col>47</xdr:col>
          <xdr:colOff>523875</xdr:colOff>
          <xdr:row>99</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500-00002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500-00002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6" dataDxfId="65">
  <autoFilter ref="E13:L14" xr:uid="{51AF5F9E-A6E5-4BA1-83BE-2546351DAE06}"/>
  <tableColumns count="8">
    <tableColumn id="8" xr3:uid="{D8E7188F-4B6E-47C9-B812-934BBA8BB09F}" name="Name" dataDxfId="73"/>
    <tableColumn id="1" xr3:uid="{8004DE55-01A0-4AB5-A007-D379F8ED184F}" name="Project ID" dataDxfId="72"/>
    <tableColumn id="2" xr3:uid="{73AEE22B-B9CF-4401-B31E-64902257C6A9}" name="Phase" dataDxfId="71"/>
    <tableColumn id="3" xr3:uid="{6CD7BEF9-707B-4F7D-A334-46DB51B6F454}" name="Structure ID" dataDxfId="70"/>
    <tableColumn id="4" xr3:uid="{5572AB9F-884A-4001-85E7-5E708A2DFC71}" name="Author" dataDxfId="69"/>
    <tableColumn id="5" xr3:uid="{AFCB5F1D-C5C1-4D21-A7C0-310C0D52F9E4}" name="Water Depth [m]" dataDxfId="68"/>
    <tableColumn id="6" xr3:uid="{149EEBB8-62A5-42C4-97FD-484848DB0825}" name="Height Reference" dataDxfId="67"/>
    <tableColumn id="7" xr3:uid="{82ECC3EB-0382-490B-8CE7-963B13E4D1A1}" name="Comments" dataDxfId="6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95" dataDxfId="494">
  <autoFilter ref="E18:L19" xr:uid="{58117B73-5FCA-4002-A528-31B3F83BDE75}"/>
  <tableColumns count="8">
    <tableColumn id="1" xr3:uid="{5C484AAB-AA0F-4FBD-9543-28D80EB7F84D}" name="Name" dataDxfId="493"/>
    <tableColumn id="2" xr3:uid="{87603448-795E-499B-8754-D6455D5FF52F}" name="Project ID" dataDxfId="492"/>
    <tableColumn id="3" xr3:uid="{51EA6487-4EF3-43A9-B440-34893EEEEAB2}" name="Phase" dataDxfId="491"/>
    <tableColumn id="4" xr3:uid="{4AC48BB5-6D2E-492F-89B1-5662010991A8}" name="Structure ID" dataDxfId="490"/>
    <tableColumn id="5" xr3:uid="{2AE3ED2D-7CAB-45B8-AA43-6197A5DBB9C2}" name="Author" dataDxfId="489"/>
    <tableColumn id="6" xr3:uid="{BC0E3E2E-DE67-4FD9-94E9-5C112B52D3FD}" name="Water Depth [m]" dataDxfId="488"/>
    <tableColumn id="7" xr3:uid="{16928D7F-3DB7-43BD-BCF5-5C279A3E16F5}" name="Height Reference" dataDxfId="487"/>
    <tableColumn id="8" xr3:uid="{1B5280CC-AB0D-434E-A63A-CAC42F67BB4D}" name="Comments" dataDxfId="48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85" dataDxfId="56">
  <autoFilter ref="Z12:AG13" xr:uid="{F46B677D-4D25-4464-BE0D-6A1E644518C5}"/>
  <tableColumns count="8">
    <tableColumn id="1" xr3:uid="{ECD0389F-015D-412B-9FF1-D5BEAAD27FC1}" name="Identifier" dataDxfId="64"/>
    <tableColumn id="2" xr3:uid="{90794316-AE1E-4D40-A728-B5B995A9CF65}" name="Phase" dataDxfId="63"/>
    <tableColumn id="3" xr3:uid="{B8C9242D-AC32-4E57-A861-DB7E615D6A1C}" name="Structure ID" dataDxfId="62"/>
    <tableColumn id="4" xr3:uid="{1EEB510B-3010-431D-B8C6-870D9180A629}" name="Water Depth [m]" dataDxfId="61"/>
    <tableColumn id="5" xr3:uid="{B6F5C20C-83C1-4B16-B4D3-933D066BB6A0}" name="Height Reference" dataDxfId="60"/>
    <tableColumn id="6" xr3:uid="{26EA3A2D-14E0-4809-9795-74592B4984AD}" name="Comments" dataDxfId="59"/>
    <tableColumn id="7" xr3:uid="{9AC62F3C-D12C-40A1-8AF4-F7C9B043F1FB}" name="Column1" dataDxfId="58"/>
    <tableColumn id="8" xr3:uid="{3E080D4B-C5E2-4330-9305-E6C23BBD7273}" name="Column2" dataDxfId="5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84" dataDxfId="129">
  <autoFilter ref="Z18:AE41" xr:uid="{186CFF05-2CD9-405C-829A-5AD7B62A8ACE}"/>
  <sortState xmlns:xlrd2="http://schemas.microsoft.com/office/spreadsheetml/2017/richdata2" ref="Z19:AJ43">
    <sortCondition ref="Z18:Z43"/>
  </sortState>
  <tableColumns count="6">
    <tableColumn id="1" xr3:uid="{66D6C4E1-74CA-4A30-A085-277EA5E62B3C}" name="Section" dataDxfId="135"/>
    <tableColumn id="2" xr3:uid="{D0F6ECD2-6414-48B2-9B47-1C3B8BAC860B}" name="Top [m]" dataDxfId="134"/>
    <tableColumn id="3" xr3:uid="{575FC20A-0259-4081-83F8-71040557AEA8}" name="Bottom [m]" dataDxfId="133"/>
    <tableColumn id="4" xr3:uid="{529E5CD0-69F2-4E59-86A7-A3E6F1B39E96}" name="D, top [m]" dataDxfId="132"/>
    <tableColumn id="5" xr3:uid="{7F90AAFA-52D7-47DB-A99D-3E3E0AEE6541}" name="D, bottom [m]" dataDxfId="131"/>
    <tableColumn id="6" xr3:uid="{1B01547B-4485-4B79-8DB3-FCEA1C806B60}" name="t [mm]" dataDxfId="1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483" dataDxfId="136">
  <autoFilter ref="P338:X339" xr:uid="{C2F2D263-B298-4967-B7BA-2043D2636A28}"/>
  <tableColumns count="9">
    <tableColumn id="9" xr3:uid="{983AA3EE-D554-4611-9143-CB18ADA5BC06}" name="Name" dataDxfId="145"/>
    <tableColumn id="2" xr3:uid="{365B74CD-D14D-4F75-ABA6-B5CBD126E6F2}" name="Top [m]" dataDxfId="144"/>
    <tableColumn id="12" xr3:uid="{3CC0B321-8A95-4AEE-8DFB-77DAE8FAB528}" name="Bottom [m]" dataDxfId="143"/>
    <tableColumn id="1" xr3:uid="{7FB591EB-274F-4F3E-B74A-6F28CC328DE4}" name="Mass [kg]" dataDxfId="142"/>
    <tableColumn id="3" xr3:uid="{A784A254-7F89-4432-A825-189B7ECA8E65}" name="Diameter [m]" dataDxfId="141"/>
    <tableColumn id="4" xr3:uid="{F8C96D7F-B5D1-4BBA-AAC1-5DD28CDDAB83}" name="Orientation [°]" dataDxfId="140"/>
    <tableColumn id="5" xr3:uid="{8A748228-8297-4696-9641-35315BDA533B}" name="Distance Axis to Axis [m]" dataDxfId="139"/>
    <tableColumn id="6" xr3:uid="{B67665FB-C840-474D-8316-B278CF74897C}" name="Gap between surfaces [m]" dataDxfId="138"/>
    <tableColumn id="8" xr3:uid="{F25FB915-DF95-48AD-A31E-E1F612E013F8}" name="Surface roughness [m]" dataDxfId="137"/>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19">
  <autoFilter ref="AG18:AO21" xr:uid="{BDE973CA-C8D2-4A67-ACE1-6BE97A1FF0C7}"/>
  <tableColumns count="9">
    <tableColumn id="9" xr3:uid="{55BF990C-941A-438C-86DE-D99A5424D8A4}" name="Name" dataDxfId="128"/>
    <tableColumn id="2" xr3:uid="{D2CC7DEA-1AC5-4558-B6A8-7A00324F8731}" name="Top [m]" dataDxfId="127"/>
    <tableColumn id="12" xr3:uid="{63B7643C-B71B-4F75-B941-E84BE173CC9A}" name="Bottom [m]" dataDxfId="126"/>
    <tableColumn id="1" xr3:uid="{0CF10764-8502-40DE-A7D1-8C4A349A8579}" name="Mass [kg]" dataDxfId="125"/>
    <tableColumn id="3" xr3:uid="{6AD7EABF-97C4-4AEA-B0AC-DE90F01EB468}" name="Diameter [m]" dataDxfId="124"/>
    <tableColumn id="4" xr3:uid="{BFB95885-457B-4D4B-89F6-AA13FDEA9F79}" name="Orientation [°]" dataDxfId="123"/>
    <tableColumn id="5" xr3:uid="{9B1D150A-1A8C-4C66-AB77-616A58B247DE}" name="Distance Axis to Axis" dataDxfId="122"/>
    <tableColumn id="6" xr3:uid="{DB6D9C23-B49D-42B3-8F2A-AC0E2EF73BFC}" name="Gap between surfaces" dataDxfId="121"/>
    <tableColumn id="10" xr3:uid="{728CC840-0A89-4FB8-9043-F90088D45FD9}" name="Surface roughness [m]" dataDxfId="1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14" totalsRowShown="0" headerRowDxfId="482" dataDxfId="481">
  <autoFilter ref="E27:L114" xr:uid="{46FD7C67-BF9C-41F4-B134-682EDE7A007C}"/>
  <sortState xmlns:xlrd2="http://schemas.microsoft.com/office/spreadsheetml/2017/richdata2" ref="E28:I29">
    <sortCondition descending="1" ref="G27:G29"/>
  </sortState>
  <tableColumns count="8">
    <tableColumn id="1" xr3:uid="{43AB1C43-FBC5-42AE-8DFA-4651B77C56A0}" name="Name" dataDxfId="480"/>
    <tableColumn id="2" xr3:uid="{75FB6F15-9784-4F9D-9947-41C8E7DD1CC9}" name="Project ID" dataDxfId="479"/>
    <tableColumn id="3" xr3:uid="{DF3379D9-9371-4EDE-B715-A6A40C072275}" name="Phase" dataDxfId="478"/>
    <tableColumn id="4" xr3:uid="{B2F66CA1-64D8-49D4-A1DA-28FD14EC75C2}" name="Structure ID" dataDxfId="477"/>
    <tableColumn id="5" xr3:uid="{E0EC4989-22E7-49A3-8DAC-034A87568E19}" name="Author" dataDxfId="476"/>
    <tableColumn id="6" xr3:uid="{9873A46F-D488-4AA7-BC64-C1E65C65D808}" name="Water Depth [m]" dataDxfId="475"/>
    <tableColumn id="7" xr3:uid="{CD60E691-17C5-40B2-9E26-571B6CB0C11D}" name="Height Reference" dataDxfId="474"/>
    <tableColumn id="8" xr3:uid="{BE63F67B-A499-43CA-8496-D50515A1122F}" name="Comments" dataDxfId="473"/>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72" dataDxfId="47">
  <autoFilter ref="AQ13:AX14" xr:uid="{4C688CB2-0B79-4AE2-B2DC-6850E0999F22}"/>
  <tableColumns count="8">
    <tableColumn id="1" xr3:uid="{4F627CE6-59C4-4523-A98C-81FD64443B88}" name="Name" dataDxfId="55"/>
    <tableColumn id="2" xr3:uid="{19921618-20B3-46FF-937E-24E6775D797E}" name="Project ID" dataDxfId="54"/>
    <tableColumn id="3" xr3:uid="{B1F7CCA9-A1BD-4F05-9237-B6284F3056E5}" name="Phase" dataDxfId="53"/>
    <tableColumn id="4" xr3:uid="{D5F33D5B-370E-46F7-BB6A-B74EC6139333}" name="Structure ID" dataDxfId="52"/>
    <tableColumn id="5" xr3:uid="{A7DF7C25-D9CF-4ABB-B7CD-68DC60608B9A}" name="Author" dataDxfId="51"/>
    <tableColumn id="6" xr3:uid="{A1DB5BD8-96E9-4ECB-89FE-50CF6529DD7E}" name="Water Depth [m]" dataDxfId="50"/>
    <tableColumn id="7" xr3:uid="{2B99DBD7-0B0D-4BA1-87CB-C7AC621E6F3F}" name="Height Reference" dataDxfId="49"/>
    <tableColumn id="8" xr3:uid="{19FE9739-9ACA-485C-B665-39324EE0EC72}" name="Comments" dataDxfId="48"/>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71" dataDxfId="470">
  <autoFilter ref="AQ18:AX19" xr:uid="{82B2E050-F7C0-4103-ACF7-1508C2548380}"/>
  <tableColumns count="8">
    <tableColumn id="10" xr3:uid="{CB736CE1-960A-48C8-BE2F-39474891F806}" name="Name" dataDxfId="469"/>
    <tableColumn id="2" xr3:uid="{4D521BF5-BEDD-467B-BCA6-F197DD205F5D}" name="Project ID" dataDxfId="468"/>
    <tableColumn id="3" xr3:uid="{0D0764F3-2EB6-4AFD-8BBF-4B2A213694FB}" name="Phase" dataDxfId="467"/>
    <tableColumn id="4" xr3:uid="{F735A36B-0E53-4B21-98AF-8098D165B7A4}" name="Structure ID" dataDxfId="466"/>
    <tableColumn id="5" xr3:uid="{DD6C5343-9FF0-4988-B7AD-68A2B196AE75}" name="Author" dataDxfId="465"/>
    <tableColumn id="6" xr3:uid="{593B4864-FEBF-42DA-A98D-9BD5E874FDA3}" name="Water Depth [m]" dataDxfId="464"/>
    <tableColumn id="7" xr3:uid="{AD918F6B-4A01-4D99-AEC7-AC9BF6550DE3}" name="Height Reference" dataDxfId="463"/>
    <tableColumn id="8" xr3:uid="{6A7BA4BB-16FD-4D7C-9237-4C0172BBB075}" name="Comments" dataDxfId="46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61" dataDxfId="182">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188"/>
    <tableColumn id="2" xr3:uid="{AA39DD39-8C8E-4F66-AA28-5EB59746565D}" name="Top [m]" dataDxfId="187"/>
    <tableColumn id="3" xr3:uid="{E2F479E9-17D9-4C2D-BF7C-2640F78B84E4}" name="Bottom [m]" dataDxfId="186"/>
    <tableColumn id="4" xr3:uid="{C69849FB-2BB9-4BF6-8192-78ED7173DD46}" name="D, top [m]" dataDxfId="185"/>
    <tableColumn id="5" xr3:uid="{837623EF-EE9F-47D2-AAAD-D903281C1D0A}" name="D, bottom [m]" dataDxfId="184"/>
    <tableColumn id="6" xr3:uid="{FDE46510-9BFE-418F-AE03-598BF29FF831}" name="t [mm]" dataDxfId="18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460" dataDxfId="172">
  <autoFilter ref="BB338:BJ339" xr:uid="{E1532FB8-4FA8-44E8-9D28-3535D0247613}"/>
  <tableColumns count="9">
    <tableColumn id="9" xr3:uid="{DDF4C359-0ED4-4157-B9B0-FFEC4F20A42C}" name="Name" dataDxfId="181"/>
    <tableColumn id="2" xr3:uid="{19BE9D85-AB85-4478-869F-084DC21BFD73}" name="Top [m]" dataDxfId="180"/>
    <tableColumn id="12" xr3:uid="{60D0BC20-AB8D-45D9-B128-1553A1D96305}" name="Bottom [m]" dataDxfId="179"/>
    <tableColumn id="3" xr3:uid="{662A2295-30AD-4A23-9CB2-ED339894A5E3}" name="Mass [kg]" dataDxfId="178"/>
    <tableColumn id="1" xr3:uid="{7BB91480-5314-4B92-B955-96A05520598B}" name="Diameter [m]" dataDxfId="177"/>
    <tableColumn id="4" xr3:uid="{288140B8-5B54-4E75-9449-01E8BB0785E7}" name="Orientation [°]" dataDxfId="176"/>
    <tableColumn id="5" xr3:uid="{04DC00AE-32C9-416C-ACBC-DEF2672988E5}" name="Distance Axis to Axis [m]" dataDxfId="175"/>
    <tableColumn id="6" xr3:uid="{55C6527D-0D27-4523-B175-D1F63F0DDCEC}" name="Gap between surfaces [m]" dataDxfId="174"/>
    <tableColumn id="7" xr3:uid="{0BEC8B77-AA74-4444-96C4-C6CFE771E16C}" name="Surface roughness [m]" dataDxfId="17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7" totalsRowShown="0" headerRowDxfId="459" dataDxfId="458">
  <autoFilter ref="AQ27:AX47" xr:uid="{5AA18F1D-DEA3-4B85-A06C-016DA74739E0}"/>
  <sortState xmlns:xlrd2="http://schemas.microsoft.com/office/spreadsheetml/2017/richdata2" ref="AQ28:AU29">
    <sortCondition descending="1" ref="AS27:AS29"/>
  </sortState>
  <tableColumns count="8">
    <tableColumn id="1" xr3:uid="{9DA6C410-B11E-4678-8482-D189DD47C876}" name="Name" dataDxfId="457"/>
    <tableColumn id="2" xr3:uid="{EC6A5746-7A0B-4DAB-8EBD-EDC20D766606}" name="Project ID" dataDxfId="456"/>
    <tableColumn id="3" xr3:uid="{2A15135F-98D6-4FBD-AE84-5EF0B52672ED}" name="Phase" dataDxfId="455"/>
    <tableColumn id="4" xr3:uid="{A7219BBA-68F7-4990-95D5-9B5A4EC218AA}" name="Structure ID" dataDxfId="454"/>
    <tableColumn id="5" xr3:uid="{ACC137C5-3CF1-40F4-952F-3B5BEC9A8ED2}" name="Author" dataDxfId="453"/>
    <tableColumn id="6" xr3:uid="{28B9B9E9-3ACF-4467-8F04-662CFC688071}" name="Water Depth [m]" dataDxfId="452"/>
    <tableColumn id="7" xr3:uid="{352B6A31-2237-4251-83A7-8BBEBAA34145}" name="Height Reference" dataDxfId="451"/>
    <tableColumn id="8" xr3:uid="{E5B30FA6-D94B-4AC3-882C-68878254E410}" name="Comments" dataDxfId="45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49" dataDxfId="38">
  <autoFilter ref="BM12:BT13" xr:uid="{95B9336E-C6A5-4C93-9BED-34E5AF05FA6C}"/>
  <tableColumns count="8">
    <tableColumn id="1" xr3:uid="{BFA931EE-6FF8-44FC-AD54-32A5CF9115A2}" name="Name" dataDxfId="46"/>
    <tableColumn id="2" xr3:uid="{890F5896-05F5-47DB-B9DE-92FEF30867DB}" name="Project ID" dataDxfId="45"/>
    <tableColumn id="3" xr3:uid="{B37A2062-3A26-4ECC-B4E4-991B88E82CB2}" name="Phase" dataDxfId="44"/>
    <tableColumn id="4" xr3:uid="{C64DA219-F7AA-44CC-BC3D-62956AF84B2E}" name="Structure ID" dataDxfId="43"/>
    <tableColumn id="5" xr3:uid="{47235A3E-EBF6-486D-8ADC-74E88BA72554}" name="Author" dataDxfId="42"/>
    <tableColumn id="6" xr3:uid="{6F9496C9-78A5-48EB-ADDB-1E499513D04A}" name="Water Depth [m]" dataDxfId="41"/>
    <tableColumn id="7" xr3:uid="{377B6EFB-A6E2-452C-9D74-166D22A947E2}" name="Height Reference" dataDxfId="40"/>
    <tableColumn id="8" xr3:uid="{CCFF71E1-8925-43BC-8785-1A52849BE151}" name="Comments" dataDxfId="3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48" dataDxfId="16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69"/>
    <tableColumn id="2" xr3:uid="{E8281684-BC71-4E35-8AE4-31AC648F4A83}" name="Top [m]" dataDxfId="168"/>
    <tableColumn id="3" xr3:uid="{6B784D87-E7E2-4CF9-935B-9C0C8FC2DBC2}" name="Bottom [m]" dataDxfId="167"/>
    <tableColumn id="4" xr3:uid="{96A3790F-0CF8-4CB5-8340-C0A20382D4FC}" name="D, top [m]" dataDxfId="166"/>
    <tableColumn id="5" xr3:uid="{222474F9-E0FB-441A-81D5-07306740C4B2}" name="D, bottom [m]" dataDxfId="165"/>
    <tableColumn id="6" xr3:uid="{541ECBE1-3529-43CA-B9AD-3DE9306D1235}" name="t [mm]" dataDxfId="16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34" totalsRowShown="0" dataDxfId="153">
  <autoFilter ref="BT18:CB34" xr:uid="{6CC2DE03-626B-408F-BF0C-226561799664}"/>
  <tableColumns count="9">
    <tableColumn id="9" xr3:uid="{C4C238D0-5357-48AB-969A-BE97844E5B70}" name="Name" dataDxfId="162"/>
    <tableColumn id="2" xr3:uid="{75F4D18E-F4BE-42B7-BB68-BF337C8DBA12}" name="Top [m]" dataDxfId="161"/>
    <tableColumn id="12" xr3:uid="{7C08C228-C676-4F90-9088-C9A3D6E72EB7}" name="Bottom [m]" dataDxfId="160"/>
    <tableColumn id="3" xr3:uid="{935DDAA6-49E6-45F6-B4AC-FCE8DF0B0A4D}" name="Mass [kg]" dataDxfId="159"/>
    <tableColumn id="1" xr3:uid="{E1D9BE0D-D944-4F2C-BAFF-1BA4FBB69ECE}" name="Diameter [m]" dataDxfId="158"/>
    <tableColumn id="4" xr3:uid="{A5E1EAFC-3DD4-4294-8717-665AE71BEDA8}" name="Orientation [°]" dataDxfId="157"/>
    <tableColumn id="5" xr3:uid="{5CE5C6CE-44B0-4B32-B390-246BAF490F6A}" name="Distance Axis to Axis" dataDxfId="156"/>
    <tableColumn id="6" xr3:uid="{CBE21F9B-8BA2-4737-8F56-34AD78C68BC3}" name="Gap between surfaces" dataDxfId="155"/>
    <tableColumn id="7" xr3:uid="{18326CB3-EF8F-4E97-ADA5-82B71868B5B1}" name="Surface roughness [m]" dataDxfId="15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21" totalsRowShown="0" dataDxfId="0">
  <autoFilter ref="EA12:EI21"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447" dataDxfId="446">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445"/>
    <tableColumn id="2" xr3:uid="{AF3B0F66-A97E-469B-BB2C-92E08B9852BC}" name="Top [m]" dataDxfId="444"/>
    <tableColumn id="3" xr3:uid="{EC9C8893-C993-4BCE-BD9D-E7180486ABFE}" name="Bottom [m]" dataDxfId="443"/>
    <tableColumn id="4" xr3:uid="{ED8DD31F-6E20-4C5F-BC92-0B6DB7A1B362}" name="D, top [m]" dataDxfId="442"/>
    <tableColumn id="5" xr3:uid="{2B890B63-A561-40A7-9FBB-7B8D47FD2656}" name="D, bottom [m]" dataDxfId="441"/>
    <tableColumn id="6" xr3:uid="{F255FA0B-5DF3-4FA4-A7BD-E6FEACC8E738}" name="t [mm]" dataDxfId="440"/>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439" dataDxfId="438">
  <autoFilter ref="CN338:CV339" xr:uid="{053322B7-F3E5-4935-832F-DFBC92EF3AA2}"/>
  <tableColumns count="9">
    <tableColumn id="9" xr3:uid="{AB7A3BD0-E047-4B9B-B321-179F40ECC452}" name="Name" dataDxfId="437"/>
    <tableColumn id="2" xr3:uid="{3AED4E5F-8B5F-4607-A3FD-EEAB134CA7C8}" name="Top [m]" dataDxfId="436"/>
    <tableColumn id="12" xr3:uid="{84257648-6597-4C8A-AD5A-3D3D0B07220D}" name="Bottom [m]" dataDxfId="435"/>
    <tableColumn id="3" xr3:uid="{20FDA9C3-BF70-4D85-A870-C8B7ADD0F944}" name="Mass [kg]" dataDxfId="434"/>
    <tableColumn id="1" xr3:uid="{A1DA6B57-09C6-4BA3-8C6D-34B4DE0BC8C4}" name="Diameter [m]" dataDxfId="433"/>
    <tableColumn id="4" xr3:uid="{7B401936-3842-4626-8801-F37D73E9C6DF}" name="Orientation [°]" dataDxfId="432"/>
    <tableColumn id="5" xr3:uid="{3E808003-5E60-482F-ABF1-D2D73158ED75}" name="Distance Axis to Axis [m]" dataDxfId="431"/>
    <tableColumn id="6" xr3:uid="{AA2B16CF-21CA-4B65-91DB-2046C745D885}" name="Gap between surfaces [m]" dataDxfId="430"/>
    <tableColumn id="7" xr3:uid="{269E9AEB-7728-4497-93C0-92D0DDE32F7B}" name="Surface roughness [m]" dataDxfId="4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5" totalsRowShown="0" headerRowDxfId="428" dataDxfId="427">
  <autoFilter ref="CC27:CJ55" xr:uid="{9E39EC90-AC52-4EC1-B4CF-9799F74991BE}"/>
  <sortState xmlns:xlrd2="http://schemas.microsoft.com/office/spreadsheetml/2017/richdata2" ref="CC28:CG29">
    <sortCondition descending="1" ref="CE27:CE29"/>
  </sortState>
  <tableColumns count="8">
    <tableColumn id="1" xr3:uid="{30A99A19-40E5-433E-929D-3A4779ACB1CE}" name="Name" dataDxfId="426"/>
    <tableColumn id="2" xr3:uid="{B126DBC5-55C1-442E-B96B-933B020A9CD4}" name="Project ID" dataDxfId="425"/>
    <tableColumn id="3" xr3:uid="{348D5BC0-8868-4781-8DF0-2E04B537B73E}" name="Phase" dataDxfId="424"/>
    <tableColumn id="4" xr3:uid="{056B06E5-26E8-494B-83AF-1C87FB2162FC}" name="Structure ID" dataDxfId="423"/>
    <tableColumn id="5" xr3:uid="{EF179F4C-6CE0-4E71-9486-F0E6D0E71C4C}" name="Author" dataDxfId="422"/>
    <tableColumn id="6" xr3:uid="{2FDCFB50-700F-4830-AD68-13F9C0B1CC31}" name="Water Depth [m]" dataDxfId="421"/>
    <tableColumn id="7" xr3:uid="{DE9B320D-8967-4FD8-BAE1-C291FB3ED005}" name="Height Reference" dataDxfId="420"/>
    <tableColumn id="8" xr3:uid="{F3B1D1F4-B5F0-41CE-A016-0A556B19BA4F}" name="Comments" dataDxfId="41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18" dataDxfId="20">
  <autoFilter ref="CX12:DE13" xr:uid="{636DA4FD-EDFB-4F12-A89B-84FBA35E7AC5}"/>
  <tableColumns count="8">
    <tableColumn id="1" xr3:uid="{E34E574E-744D-4554-AD98-E3D18572D674}" name="Name" dataDxfId="28"/>
    <tableColumn id="2" xr3:uid="{E411370A-1A97-44E5-BD18-89879F80115C}" name="Project ID" dataDxfId="27"/>
    <tableColumn id="3" xr3:uid="{F8DB145A-5EEF-4C6B-8F9D-B588A17D3C5D}" name="Phase" dataDxfId="26"/>
    <tableColumn id="4" xr3:uid="{43BB9CC2-4974-4122-BCFD-6271174F98E0}" name="Structure ID" dataDxfId="25"/>
    <tableColumn id="5" xr3:uid="{1E3D4F3B-C73C-4C7A-9F63-2C7CEB367AA8}" name="Author" dataDxfId="24"/>
    <tableColumn id="6" xr3:uid="{CF6F63D6-FC41-4D2D-B310-0191259847FF}" name="Water Depth [m]" dataDxfId="23"/>
    <tableColumn id="7" xr3:uid="{50321489-A2C4-4A01-B8EA-6B294362F8E1}" name="Height Reference" dataDxfId="22"/>
    <tableColumn id="8" xr3:uid="{06A4F591-EE1D-409E-A39C-00884C167657}" name="Comments" dataDxfId="2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417" dataDxfId="199">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05"/>
    <tableColumn id="2" xr3:uid="{BB1ACF23-16B7-4C47-80B0-893A33C698A9}" name="Top [m]" dataDxfId="204"/>
    <tableColumn id="3" xr3:uid="{D5324E74-51EE-432A-847E-5AE29B7CA4D7}" name="Bottom [m]" dataDxfId="203"/>
    <tableColumn id="4" xr3:uid="{FFBDC83C-AA98-41F1-91F3-EE469D2DD36A}" name="D, top [m]" dataDxfId="202"/>
    <tableColumn id="5" xr3:uid="{B936FF01-5C34-41FB-BD9D-F28D153F9BDF}" name="D, bottom [m]" dataDxfId="201"/>
    <tableColumn id="6" xr3:uid="{19D1010E-9125-43B6-B42C-67FA9586EDA8}" name="t [mm]" dataDxfId="20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189">
  <autoFilter ref="DE18:DM67" xr:uid="{12F79D89-930A-4420-97C7-60370F1121DC}"/>
  <tableColumns count="9">
    <tableColumn id="9" xr3:uid="{5BB60229-57C8-489B-8AD5-280AB6D93E54}" name="Name" dataDxfId="198"/>
    <tableColumn id="2" xr3:uid="{EAC19ED0-15BB-4F2F-B297-347769AEDA92}" name="Top [m]" dataDxfId="197"/>
    <tableColumn id="12" xr3:uid="{47A7AF06-EC9F-427D-8F50-53F82DB050A6}" name="Bottom [m]" dataDxfId="196"/>
    <tableColumn id="3" xr3:uid="{50700484-30B3-4605-8578-AD4FBA12A5B2}" name="Mass [kg]" dataDxfId="195"/>
    <tableColumn id="1" xr3:uid="{E557ADD3-D28A-4C96-B6FA-AF6D98691265}" name="Diameter [m]" dataDxfId="194"/>
    <tableColumn id="4" xr3:uid="{E8468086-16DA-4063-B0B5-DAC02A29244C}" name="Orientation [°]" dataDxfId="193"/>
    <tableColumn id="5" xr3:uid="{62B06F09-4543-4DBA-8F55-1F54D6CC331B}" name="Distance Axis to Axis" dataDxfId="192"/>
    <tableColumn id="6" xr3:uid="{FC078448-A491-4E57-AF88-7DC574214818}" name="Gap between surfaces" dataDxfId="191"/>
    <tableColumn id="7" xr3:uid="{C7E82548-94F1-43F3-BD70-20A3E76E01FF}" name="Surface roughness [m]" dataDxfId="19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6" totalsRowShown="0" headerRowDxfId="416" dataDxfId="10" headerRowBorderDxfId="415" tableBorderDxfId="414">
  <autoFilter ref="DP337:DX346" xr:uid="{25902508-4CE0-4A3E-B393-EABB076E5067}"/>
  <tableColumns count="9">
    <tableColumn id="1" xr3:uid="{9AAE1BAC-6413-45AA-8F9A-CA13CBCAD201}" name="Name"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13" dataDxfId="29">
  <autoFilter ref="CC13:CJ14" xr:uid="{397229C1-1F12-4CBF-B6B4-CB03E2E3BFA9}"/>
  <tableColumns count="8">
    <tableColumn id="8" xr3:uid="{E63A535F-BCB0-44B8-8F04-578B46D6E770}" name="Name" dataDxfId="37"/>
    <tableColumn id="1" xr3:uid="{B9957457-BDC3-4CF1-9176-6CA78312100C}" name="Project ID" dataDxfId="36"/>
    <tableColumn id="2" xr3:uid="{80468BCA-98DD-4134-986A-E851A347BC30}" name="Phase" dataDxfId="35"/>
    <tableColumn id="3" xr3:uid="{67E3806B-7891-47B8-A1BB-6F885C398898}" name="Structure ID" dataDxfId="34"/>
    <tableColumn id="4" xr3:uid="{6C238ADE-02B5-4280-8D9D-D6D61829E1C8}" name="Author" dataDxfId="33"/>
    <tableColumn id="5" xr3:uid="{BBE37E48-DDDB-4337-B479-B53F958EE83B}" name="Water Depth [m]" dataDxfId="32"/>
    <tableColumn id="6" xr3:uid="{EF4EC37F-00E8-4ECB-96FE-474EA9113144}" name="Height Reference" dataDxfId="31"/>
    <tableColumn id="7" xr3:uid="{99A6AD24-F860-4BEC-8C44-6586D7FD3AD4}" name="Comments" dataDxfId="30"/>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12" dataDxfId="411">
  <autoFilter ref="CC18:CJ19" xr:uid="{C0874040-C2DB-43F6-B287-C9435510382F}"/>
  <tableColumns count="8">
    <tableColumn id="8" xr3:uid="{66E27245-2779-4BA5-A76B-62FAEF1B8D83}" name="Name" dataDxfId="410"/>
    <tableColumn id="1" xr3:uid="{F05D82B9-A3A9-4B5D-8F4C-F5F2E3C3CCCB}" name="Project ID" dataDxfId="409"/>
    <tableColumn id="2" xr3:uid="{26B1AA90-9284-4437-9662-5EE258D1BF02}" name="Phase" dataDxfId="408"/>
    <tableColumn id="3" xr3:uid="{C387B0A8-DD1F-4CAA-A2A0-0CB14896F5A5}" name="Structure ID" dataDxfId="407"/>
    <tableColumn id="4" xr3:uid="{BDB95725-7649-45A0-98F4-7A9E987A142F}" name="Author" dataDxfId="406"/>
    <tableColumn id="5" xr3:uid="{3C66E869-D7F2-4755-910A-43BD60F14BA7}" name="Water Depth [m]" dataDxfId="405"/>
    <tableColumn id="6" xr3:uid="{55C1D2E1-F2F1-4A64-9076-8A4F4366F33A}" name="Height Reference" dataDxfId="404"/>
    <tableColumn id="7" xr3:uid="{793CE583-F8F6-49BF-B270-75E722DF596A}" name="Comments" dataDxfId="403"/>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170" dataDxfId="146" tableBorderDxfId="171">
  <autoFilter ref="E338:J339" xr:uid="{8C6B3FC0-1BD6-4A53-9BCC-6F21909936FF}"/>
  <tableColumns count="6">
    <tableColumn id="1" xr3:uid="{93E6C475-E906-47F4-895E-BB8FEC5D196C}" name="Section" dataDxfId="152"/>
    <tableColumn id="2" xr3:uid="{F365250E-8807-49DB-A92E-12831DDC431B}" name="Top [m]" dataDxfId="151"/>
    <tableColumn id="3" xr3:uid="{70453889-B21B-46D1-94BD-F9F58E37C2DA}" name="Bottom [m]" dataDxfId="150"/>
    <tableColumn id="4" xr3:uid="{B48DEBD8-2A8F-497D-9273-8A4257D8A088}" name="D, top [m]" dataDxfId="149"/>
    <tableColumn id="5" xr3:uid="{DBC38A51-649D-4280-8091-E65D87A3771F}" name="D, bottom [m]" dataDxfId="148"/>
    <tableColumn id="6" xr3:uid="{567AC8D1-7E81-4983-B81B-140F34486BEC}" name="t [mm]" dataDxfId="14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402" dataDxfId="401">
  <autoFilter ref="D6:K98" xr:uid="{6964430C-2D65-45C4-817F-08653037EDFC}"/>
  <tableColumns count="8">
    <tableColumn id="1" xr3:uid="{1C924510-54DB-4186-8521-598E5FD7BF93}" name="Section" totalsRowLabel="Ergebnis" dataDxfId="400" totalsRowDxfId="399"/>
    <tableColumn id="2" xr3:uid="{29F8F207-72DF-4027-A39E-C3D956F79382}" name="Affiliation" dataDxfId="398" totalsRowDxfId="397"/>
    <tableColumn id="3" xr3:uid="{F1A86E12-282B-4FE8-A989-9056549BE251}" name="local Section" dataDxfId="396" totalsRowDxfId="395"/>
    <tableColumn id="4" xr3:uid="{1F0B5480-90D3-4DBF-AAEC-010EB8A46507}" name="Top [m]" dataDxfId="394" totalsRowDxfId="393"/>
    <tableColumn id="5" xr3:uid="{2F9EEEB1-AE18-4058-A215-9A6EAD23E6F0}" name="Bottom [m]" dataDxfId="392" totalsRowDxfId="391"/>
    <tableColumn id="6" xr3:uid="{CAF3E9FD-22BF-4C53-97D3-15DEA70C9DE2}" name="D, top [m]" dataDxfId="390" totalsRowDxfId="389"/>
    <tableColumn id="7" xr3:uid="{EE4449DD-273C-4967-8180-25E33E65F937}" name="D, bottom [m]" dataDxfId="388" totalsRowDxfId="387"/>
    <tableColumn id="8" xr3:uid="{E06D75BA-2195-4DA0-AB09-E9EF471B8154}" name="t [mm]" dataDxfId="386" totalsRowDxfId="38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6" totalsRowShown="0" headerRowDxfId="384" dataDxfId="383">
  <autoFilter ref="Q6:Z66" xr:uid="{99775F4D-8879-4247-BCBB-9E55004F5FE5}"/>
  <tableColumns count="10">
    <tableColumn id="8" xr3:uid="{4222E379-EA2F-436F-A27E-F66347A2B7A2}" name="Affiliation" dataDxfId="382"/>
    <tableColumn id="1" xr3:uid="{00244646-90F3-4DDD-AB6B-0373781AFF60}" name="Name" dataDxfId="381"/>
    <tableColumn id="2" xr3:uid="{6305BA78-EC7F-4D5E-A143-DF4E3CB9A56C}" name="Top [m]" dataDxfId="380"/>
    <tableColumn id="3" xr3:uid="{156C5A02-52CD-48BE-87D5-E9BF8F935E99}" name="Bottom [m]" dataDxfId="379"/>
    <tableColumn id="4" xr3:uid="{BA986155-703C-4151-964B-7F7638569588}" name="Mass [kg]" dataDxfId="378"/>
    <tableColumn id="5" xr3:uid="{5FB39ED9-35A0-4964-ADC5-B9008F43FCB7}" name="Diameter [m]" dataDxfId="377"/>
    <tableColumn id="6" xr3:uid="{094B0EAF-8736-4B85-A464-028FE0E10FAC}" name="Orientation [°]" dataDxfId="376"/>
    <tableColumn id="7" xr3:uid="{F864D980-FF18-446E-8D28-70D3CBCA43E9}" name="Distance Axis to Axis [m]" dataDxfId="375"/>
    <tableColumn id="9" xr3:uid="{FD2E8D1C-F275-49BC-BD8B-D63D6205E6DF}" name="Gap between surfaces [m]" dataDxfId="374"/>
    <tableColumn id="10" xr3:uid="{DFEB932C-31A8-42AF-A99C-78CC47E5676D}" name="Surface roughness [m]" dataDxfId="37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372" dataDxfId="370" headerRowBorderDxfId="371" tableBorderDxfId="369" totalsRowBorderDxfId="368">
  <autoFilter ref="AB31:AG32" xr:uid="{A1E86920-59C8-4A34-A4FA-D52D35DC047E}"/>
  <tableColumns count="6">
    <tableColumn id="1" xr3:uid="{D7BA5792-F27A-42AB-84A6-1A5C5073E624}" name="Affiliation" dataDxfId="367"/>
    <tableColumn id="3" xr3:uid="{F299E913-54CD-48A0-BB41-0880A93754FE}" name="Top [m]" dataDxfId="366"/>
    <tableColumn id="4" xr3:uid="{3FE7280C-AE16-43A5-98C5-AC81567063F8}" name="Bottom [m]" dataDxfId="365"/>
    <tableColumn id="5" xr3:uid="{494E1F17-E9F7-4B30-BF2F-0D837AD6C9EB}" name="D, top [m]" dataDxfId="364"/>
    <tableColumn id="6" xr3:uid="{9D18588B-23C1-495C-A81D-3BA5AF2F1DDD}" name="D, bottom [m]" dataDxfId="363"/>
    <tableColumn id="7" xr3:uid="{C3BA2567-9ACF-4834-A3FA-9599A0D98796}" name="t [mm]" dataDxfId="36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61" dataDxfId="359" headerRowBorderDxfId="360" tableBorderDxfId="358">
  <autoFilter ref="AB27:AE28" xr:uid="{CD52EECF-AB78-4C57-8765-66AA1058C0CF}"/>
  <tableColumns count="4">
    <tableColumn id="1" xr3:uid="{035BC3C9-B7CD-47B5-94D2-F8D64A04FD6C}" name="Affiliation" dataDxfId="357"/>
    <tableColumn id="2" xr3:uid="{9093341A-644E-4005-A4B0-0B05612EE421}" name="Elevation [m]" dataDxfId="356"/>
    <tableColumn id="3" xr3:uid="{71FE16E7-7251-4F14-B28B-4C6055F6AED1}" name="Mass [t]" dataDxfId="355"/>
    <tableColumn id="4" xr3:uid="{87F4221A-61DF-4C79-A116-8098A7C6FAAE}" name="comment" dataDxfId="35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53" dataDxfId="352">
  <autoFilter ref="AD14:AH18" xr:uid="{8D334D84-754D-4685-9A4A-6A66B2E4FFB9}"/>
  <tableColumns count="5">
    <tableColumn id="1" xr3:uid="{DB673771-BB6D-4B68-81A2-B0DFC2758DC6}" name="Top [m]" dataDxfId="351"/>
    <tableColumn id="2" xr3:uid="{88DBAEFE-0CE9-43B7-BBD5-30E29A54DD0E}" name="Bottom [m]" dataDxfId="350"/>
    <tableColumn id="3" xr3:uid="{88F4E89D-F5DC-463C-AE91-5C5F8B82A591}" name="Marine Growth [mm]" dataDxfId="349"/>
    <tableColumn id="4" xr3:uid="{ABEE5949-3D04-400D-9A95-F3EBF7837C0E}" name="Density  [kg/m^3]" dataDxfId="348"/>
    <tableColumn id="5" xr3:uid="{F538BE21-E07F-43DA-9EA7-D7658B55572F}" name="Surface Roughness [m]" dataDxfId="34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46" dataDxfId="345">
  <autoFilter ref="AB22:AE24" xr:uid="{87B4A03F-1005-4720-8887-A14737394284}"/>
  <tableColumns count="4">
    <tableColumn id="1" xr3:uid="{79B3039B-DCB3-4DB5-9657-9170C1A7D7A1}" name="Bottom [m]" dataDxfId="344"/>
    <tableColumn id="2" xr3:uid="{798BD679-C372-4555-9ABA-DF12AF1BEB7B}" name="Top [m]" dataDxfId="343"/>
    <tableColumn id="3" xr3:uid="{C28B4B73-F57A-4DF1-B531-CD436CEA398C}" name="cd" dataDxfId="342"/>
    <tableColumn id="4" xr3:uid="{B75141CC-AB54-4904-90B7-845CA3D69A1B}" name="cm" dataDxfId="34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40" dataDxfId="338" headerRowBorderDxfId="339" tableBorderDxfId="337" totalsRowBorderDxfId="336">
  <autoFilter ref="AB8:AJ9" xr:uid="{72CE8A2A-6760-4548-BB1E-BCA204D8C1BA}"/>
  <tableColumns count="9">
    <tableColumn id="1" xr3:uid="{46A5A21B-3002-456C-8AD9-5ECB42AC421F}" name="Name" dataDxfId="335"/>
    <tableColumn id="2" xr3:uid="{F5B4AC32-29FD-42F7-91EC-62CC42FCE0D7}" name="Power [MW]" dataDxfId="334"/>
    <tableColumn id="3" xr3:uid="{F6A77E93-EA0B-4A7B-91D9-D14361BC8B1A}" name="Rotor Diameter [m]" dataDxfId="333"/>
    <tableColumn id="4" xr3:uid="{324F57B3-0BB2-4A0A-864F-C4E295BA1417}" name="Mass of RNA [kg]" dataDxfId="332"/>
    <tableColumn id="5" xr3:uid="{498958C1-FF10-460A-950F-D28B6D477E67}" name="Inertia of RNA fore-aft @COG [kg m^2]" dataDxfId="331"/>
    <tableColumn id="8" xr3:uid="{234964DC-3BFC-4170-9D6A-7B3DBC67A11F}" name="Inertia of RNA side-side @COG [kg m^2]" dataDxfId="330"/>
    <tableColumn id="6" xr3:uid="{9A250389-A125-48C0-9709-4FC870698E51}" name="Vertical Offset TT to HH [m]" dataDxfId="329"/>
    <tableColumn id="7" xr3:uid="{7481D65D-D15B-4189-850C-213AFF247093}" name="Vertical Offset TT_COG [m]" dataDxfId="328"/>
    <tableColumn id="9" xr3:uid="{DC025F26-D4D4-42D6-A0AC-A10FD5B08484}" name="comment" dataDxfId="32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26" dataDxfId="325">
  <autoFilter ref="A5:C11" xr:uid="{C35E7AB2-603F-4F8E-A683-CC2DB9E03260}"/>
  <tableColumns count="3">
    <tableColumn id="1" xr3:uid="{249E4AC0-B025-41CE-B64B-B1C47A8B108A}" name="Parameter" dataDxfId="324" totalsRowDxfId="323"/>
    <tableColumn id="2" xr3:uid="{96957327-E448-409A-A132-2F66C10F1B05}" name="Value" dataDxfId="322" totalsRowDxfId="321"/>
    <tableColumn id="3" xr3:uid="{9BA3C973-0D4E-4458-9364-B9F23256E516}" name="Unit" dataDxfId="320" totalsRowDxfId="31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18" dataDxfId="317">
  <autoFilter ref="A28:C36" xr:uid="{AE7797A4-FD72-46EC-AF51-C7FF0F3EB792}"/>
  <tableColumns count="3">
    <tableColumn id="1" xr3:uid="{BDB642AE-B9A4-45CB-BF41-7BEF68FFEDAB}" name="Structure" dataDxfId="316"/>
    <tableColumn id="2" xr3:uid="{6E51D16D-6FD1-4E9F-B93C-11B153F5BAB1}" name="Mass [t]" dataDxfId="315"/>
    <tableColumn id="3" xr3:uid="{7B4AFB51-C380-4E40-AA9A-07A3C0BB6BB2}" name="Unit" dataDxfId="31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13" tableBorderDxfId="312">
  <autoFilter ref="A40:B44" xr:uid="{5419C822-5D9E-463E-B4A7-260252AD6015}"/>
  <tableColumns count="2">
    <tableColumn id="1" xr3:uid="{F6FA1935-F0E5-4F62-8A4D-4FE7BA111787}" name="Component"/>
    <tableColumn id="2" xr3:uid="{E8E41672-2680-44C2-A52A-44DCFAA10B38}" name="Name" dataDxfId="31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310" dataDxfId="309">
  <autoFilter ref="AT14:AW22" xr:uid="{D00F4F6D-0F31-4182-BC4A-31C745F7BBA9}"/>
  <tableColumns count="4">
    <tableColumn id="1" xr3:uid="{3E7E42D1-2471-409C-AC2F-75B5A8095375}" name="Parameter" dataDxfId="308"/>
    <tableColumn id="4" xr3:uid="{99EC9FE1-9CC9-4583-9D9D-230249F64D0F}" name="comment" dataDxfId="307"/>
    <tableColumn id="3" xr3:uid="{871A325F-4286-41C3-A6A6-BD4642988E4A}" name="Unit" dataDxfId="306"/>
    <tableColumn id="2" xr3:uid="{6C705FCB-5D10-4250-9912-E9DAC119643B}" name="Value" dataDxfId="30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52:BE92" totalsRowShown="0" headerRowDxfId="304" dataDxfId="303">
  <autoFilter ref="AT52:BE92" xr:uid="{DD5BEA98-0119-401B-967D-E2418A69409F}"/>
  <tableColumns count="12">
    <tableColumn id="1" xr3:uid="{97054DFB-C884-4592-A429-AE944BB481C1}" name="Project Settings" dataDxfId="302"/>
    <tableColumn id="2" xr3:uid="{D2524D40-326E-4E58-8211-5A59AA750999}" name="comment" dataDxfId="301"/>
    <tableColumn id="3" xr3:uid="{5729FDF9-BAD0-415C-A40D-BF2246A4F377}" name="unit" dataDxfId="300"/>
    <tableColumn id="4" xr3:uid="{686729AC-CA49-4A8F-B589-C61A976CF0C8}" name="default" dataDxfId="299"/>
    <tableColumn id="5" xr3:uid="{725E765C-418F-4C6D-AA24-7B508BA05BFD}" name="FLS_reloading_loaded_m=3_wind" dataDxfId="298"/>
    <tableColumn id="6" xr3:uid="{479B0DF5-8747-43DB-A758-AFD992843CE9}" name="FLS_reloading_loaded_&amp;2_1" dataDxfId="297"/>
    <tableColumn id="7" xr3:uid="{78D0FF87-44B3-463A-BDA9-5B942BF34C98}" name="FLS_reloading_loaded_&amp;3_1" dataDxfId="296"/>
    <tableColumn id="8" xr3:uid="{90712DE4-BB93-41FD-ABAF-B228C6FE1CC4}" name="FLS_reloading_loaded_&amp;4_1" dataDxfId="295"/>
    <tableColumn id="9" xr3:uid="{D83B8EA1-7A70-4E5B-AFA1-6F21A457EC45}" name="FLS_reloading_loaded_&amp;2_12" dataDxfId="294"/>
    <tableColumn id="10" xr3:uid="{66EF49CC-715F-4131-921E-5D067DF326D8}" name="FLS_reloading_loaded_&amp;2_2" dataDxfId="293"/>
    <tableColumn id="11" xr3:uid="{B40858E4-8A36-4AEB-8FD2-DA5891AFDD69}" name="FLS_reloading_loaded_&amp;34" dataDxfId="292"/>
    <tableColumn id="12" xr3:uid="{2C2FB6BE-003D-48B3-A663-8DFC4CE55EE6}" name="FLS_reloading_loaded_&amp;45" dataDxfId="29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8" totalsRowShown="0" headerRowDxfId="290" dataDxfId="288" headerRowBorderDxfId="289">
  <autoFilter ref="F13:P18" xr:uid="{71E9ED97-D6B3-4021-B4A0-767262A463AF}"/>
  <tableColumns count="11">
    <tableColumn id="3" xr3:uid="{FEC1B86F-C35E-46DA-A7B6-958218640B32}" name="Use For" dataDxfId="287"/>
    <tableColumn id="12" xr3:uid="{C2A89023-9057-4005-B5BC-7177CA0916E4}" name="Affiliation" dataDxfId="286"/>
    <tableColumn id="8" xr3:uid="{DA5288F4-A6D2-4654-91EF-5216E3A5D06D}" name="Name" dataDxfId="285"/>
    <tableColumn id="1" xr3:uid="{BCF04A15-F7A1-4B02-B968-2B77E93E65C8}" name="Top [m]" dataDxfId="284"/>
    <tableColumn id="2" xr3:uid="{7285DDF2-50C0-437F-A508-26E337365FD6}" name="Bottom [m]" dataDxfId="283"/>
    <tableColumn id="6" xr3:uid="{FF72EB0E-B8A4-4A02-BB1C-1EDDA8FDE8B6}" name="Mass [kg]" dataDxfId="282"/>
    <tableColumn id="4" xr3:uid="{C529D6EA-DB28-489B-9417-E4E43DA45BC2}" name="Diameter [m]" dataDxfId="281"/>
    <tableColumn id="7" xr3:uid="{187EAF26-0053-462C-A746-F4CFDD4FEA26}" name="Orientation [°]" dataDxfId="280"/>
    <tableColumn id="9" xr3:uid="{083E9AAE-21E0-4DD4-92EE-C339CE2D1002}" name="Distance Axis to Axis [m]" dataDxfId="279"/>
    <tableColumn id="13" xr3:uid="{21BE8926-C21A-4E38-9100-554AFA0FA93B}" name="Gap between surfaces [m]" dataDxfId="278"/>
    <tableColumn id="10" xr3:uid="{5E743F44-ADBC-4FED-9125-954BB70B4AA2}" name="Surface roughness [m]" dataDxfId="27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7:AC157" totalsRowShown="0" headerRowDxfId="276" dataDxfId="275">
  <autoFilter ref="U127:AC157" xr:uid="{FE356BDF-F7DD-4DF8-8A03-F552C7434686}"/>
  <tableColumns count="9">
    <tableColumn id="1" xr3:uid="{6D2CD887-573B-48AA-98AD-9996FADDC923}" name="Node [-]" dataDxfId="274"/>
    <tableColumn id="2" xr3:uid="{EC70247F-3373-4C15-8E7F-4D2A86B1DE62}" name="Elevation [m]" dataDxfId="273"/>
    <tableColumn id="3" xr3:uid="{083E87E4-CECB-495A-A83F-130B2C844AFE}" name="Local x [m]" dataDxfId="272"/>
    <tableColumn id="4" xr3:uid="{7C868A91-68C1-4A51-B109-53217D6E2AA3}" name="Local y [m]" dataDxfId="271"/>
    <tableColumn id="5" xr3:uid="{86FF08B6-8D4D-4CCD-919D-2EE5F2A56883}" name="Point mass [m]" dataDxfId="270"/>
    <tableColumn id="8" xr3:uid="{D422C604-82A4-4AAE-9FBD-40F6A80A7906}" name="Foundation" dataDxfId="269"/>
    <tableColumn id="6" xr3:uid="{6C286BEE-E8E7-481A-94E7-8A10C03F2B0D}" name="New Node?" dataDxfId="268"/>
    <tableColumn id="9" xr3:uid="{58F26FFD-CDB9-4FAF-BC67-3CCFFD5764A5}" name="Below Seabed?" dataDxfId="267"/>
    <tableColumn id="11" xr3:uid="{18D4C98E-1F06-496E-9B90-0908586BB5D9}" name="comment" dataDxfId="266"/>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7:AO183" totalsRowShown="0" headerRowDxfId="265" dataDxfId="264">
  <autoFilter ref="AF127:AO183" xr:uid="{08A0827C-AEB7-4AC5-AC1C-3A9EEE71E512}"/>
  <tableColumns count="10">
    <tableColumn id="1" xr3:uid="{EE8CEEDE-C7F8-49BC-B1C1-62256D68B1F7}" name="Affiliation" dataDxfId="263"/>
    <tableColumn id="2" xr3:uid="{B5C9A065-2A24-4663-A78E-AB359C1B07B6}" name="Member [-]" dataDxfId="262"/>
    <tableColumn id="3" xr3:uid="{6737F7E4-75EA-4406-A7BA-6FC70240743C}" name="Node [-]" dataDxfId="261"/>
    <tableColumn id="4" xr3:uid="{89E5BBF6-3045-4D1E-BBF3-FCAE237AEF1F}" name="Diameter [m]" dataDxfId="260"/>
    <tableColumn id="5" xr3:uid="{6F3CFA72-85FE-4FA1-98D1-C26E66E5227F}" name="Wall thickness [mm]" dataDxfId="259"/>
    <tableColumn id="6" xr3:uid="{6F8DAE76-3BDE-41F7-B41C-569866CCAC01}" name="cd [-]" dataDxfId="258"/>
    <tableColumn id="7" xr3:uid="{38F26F02-A7D4-4714-AB52-DE027CA3C685}" name="cm [-]" dataDxfId="257"/>
    <tableColumn id="8" xr3:uid="{AF03C275-EBB0-4E9C-B3AD-4A9D80A81FED}" name="Marine growth [mm]" dataDxfId="256"/>
    <tableColumn id="9" xr3:uid="{05F492D6-D126-434F-93C6-A121F0788998}" name="Density [kg*m^-3]" dataDxfId="255"/>
    <tableColumn id="10" xr3:uid="{0530F484-7CF4-4A9A-9354-6550550F5D09}" name="Material [-]" dataDxfId="25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53" dataDxfId="252">
  <autoFilter ref="U14:X15" xr:uid="{75D83FCB-684E-49B9-8C8E-EEC425D5900E}"/>
  <tableColumns count="4">
    <tableColumn id="1" xr3:uid="{CB78C727-D5DC-4CA2-BA49-B008160D7D1F}" name="Material" dataDxfId="251"/>
    <tableColumn id="2" xr3:uid="{065FA7D2-18F9-4AC6-BB89-D8104A6F0927}" name="Density" dataDxfId="250"/>
    <tableColumn id="3" xr3:uid="{5D3B327E-2F90-44C2-802D-F2908776C407}" name="Young's Mod. [Pa]" dataDxfId="249"/>
    <tableColumn id="4" xr3:uid="{4882E81A-F94D-4030-BB50-4BFCD860A46F}" name="Shear Mod [Pa]" dataDxfId="24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47" dataDxfId="246">
  <autoFilter ref="U7:W12" xr:uid="{9AD5B26A-0D09-403C-8B9E-50F7200A653D}"/>
  <tableColumns count="3">
    <tableColumn id="1" xr3:uid="{C235FE96-286A-42FA-8098-E93B2B3C8E5E}" name="Parameter" dataDxfId="245"/>
    <tableColumn id="2" xr3:uid="{BD11FF44-1500-4157-941D-41DC78A2A481}" name="Value" dataDxfId="244"/>
    <tableColumn id="3" xr3:uid="{7E4FAC9B-4485-4A2B-BEC6-3BC57CC7FF8C}" name="comment" dataDxfId="243"/>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42" dataDxfId="241">
  <autoFilter ref="AT34:AZ39" xr:uid="{D6C78C0C-8A85-4D2B-92F4-6729B858FAB2}"/>
  <tableColumns count="7">
    <tableColumn id="1" xr3:uid="{05F85C1C-1EED-44A4-A8D4-CF77B2148625}" name="Stiffness" dataDxfId="240"/>
    <tableColumn id="2" xr3:uid="{0B997292-B387-4FA1-B22D-DEBADEB8F969}" name="LC1_FLS_reloading_initial" dataDxfId="239"/>
    <tableColumn id="3" xr3:uid="{6301AC23-3343-46AB-81AA-3A1DDDC46BAC}" name="LC1_FLS_reloading_loaded" dataDxfId="238"/>
    <tableColumn id="7" xr3:uid="{6302C8AA-23A9-43DF-BD36-E2E4B5ED6DAD}" name="LC1_ULS_static" dataDxfId="237"/>
    <tableColumn id="8" xr3:uid="{D8FD348A-57DA-4E5A-BBBE-0D945817FFB8}" name="LC1_ULS_static.red_initial" dataDxfId="236"/>
    <tableColumn id="9" xr3:uid="{3F1EA0C4-11AE-48CD-BCC6-65B2233C75CF}" name="LC1_ULS_static.red_loaded" dataDxfId="235"/>
    <tableColumn id="10" xr3:uid="{5ECD574D-BE96-424F-9C62-684253F937AE}" name="LC1_ULS_cyclic" dataDxfId="234"/>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4:AA107" totalsRowShown="0" headerRowDxfId="233" dataDxfId="232">
  <autoFilter ref="U104:AA107" xr:uid="{536D1D01-89C1-4C94-A26C-FBFB46C62350}"/>
  <tableColumns count="7">
    <tableColumn id="1" xr3:uid="{1A5DBD54-67F4-4CE2-8D94-A9850A645C75}" name="Stiffness" dataDxfId="231"/>
    <tableColumn id="2" xr3:uid="{253C0E4D-38B0-41E2-949B-1886D7D550F1}" name="LC1_FLS_reloading_initial" dataDxfId="230"/>
    <tableColumn id="3" xr3:uid="{3997FCF5-7538-456C-857E-6A8DD20ABC92}" name="LC1_FLS_reloading_loaded" dataDxfId="229"/>
    <tableColumn id="7" xr3:uid="{FB26D1A0-3BE5-40ED-B400-38D259D0731C}" name="LC1_ULS_static" dataDxfId="228"/>
    <tableColumn id="8" xr3:uid="{A7CF01F1-A68D-4626-AEE0-0644BF97849E}" name="LC1_ULS_static.red_initial" dataDxfId="227"/>
    <tableColumn id="9" xr3:uid="{A6979E51-5994-44D9-B6E3-4EB7BCDCC7D8}" name="LC1_ULS_static.red_loaded" dataDxfId="226"/>
    <tableColumn id="10" xr3:uid="{1E0E243F-C201-4AF5-BE9B-6214067A713C}" name="LC1_ULS_cyclic" dataDxfId="225"/>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3:AZ147" totalsRowShown="0" headerRowDxfId="224" dataDxfId="223">
  <autoFilter ref="AT143:AZ147" xr:uid="{CE097239-F3F7-4D9F-B256-AEAD4C8B035A}"/>
  <tableColumns count="7">
    <tableColumn id="1" xr3:uid="{CDB1E951-EBD2-4515-99D6-8D4630289E87}" name="config"/>
    <tableColumn id="2" xr3:uid="{4E8FE4DB-4D36-4D8F-B590-3775D8B8D1A4}" name="f order 1 [Hz]" dataDxfId="222"/>
    <tableColumn id="3" xr3:uid="{468C0BCF-F2DF-448A-BCAB-F2FABA44C18D}" name="alpha order 1 [%]" dataDxfId="221"/>
    <tableColumn id="4" xr3:uid="{B4F48874-9D8D-4C54-99B8-AA749EC8A1A3}" name="f order 2 [Hz]" dataDxfId="220"/>
    <tableColumn id="5" xr3:uid="{D4149604-C845-4A22-A873-AF98ABF2F4A5}" name="alpha order 2 [%]" dataDxfId="219"/>
    <tableColumn id="6" xr3:uid="{D6C9E202-7388-4E8F-A3FC-06FCD5E63B9E}" name="f order 3 [Hz]" dataDxfId="218"/>
    <tableColumn id="7" xr3:uid="{9527B0F2-B90B-40B3-972C-5583AA812222}" name="alpha order 3 [%]" dataDxfId="217"/>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Table17" displayName="Table17" ref="AW45:BA49" totalsRowShown="0" headerRowDxfId="216" dataDxfId="215">
  <autoFilter ref="AW45:BA49" xr:uid="{6804B929-2F17-4559-B6A1-1CC7A53618D5}"/>
  <tableColumns count="5">
    <tableColumn id="1" xr3:uid="{3DEEFAE5-4045-4C99-82F7-9E736A1D8EEB}" name="Confif"/>
    <tableColumn id="2" xr3:uid="{3A2121D3-D35C-43D2-9DCB-7D655249EB54}" name="SN_Slope, design_life"/>
    <tableColumn id="3" xr3:uid="{226B8D96-C957-47E6-BBE5-FCA3E01401A3}" name="design_life" dataDxfId="214"/>
    <tableColumn id="4" xr3:uid="{ACD18881-EE05-41AB-AD73-A6C545EF4F29}" name="Column4" dataDxfId="213"/>
    <tableColumn id="5" xr3:uid="{F0E2D834-BBA0-4DFC-AC27-F20E21331A39}" name="Column5" dataDxfId="212"/>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211" dataDxfId="210">
  <autoFilter ref="A20:B26" xr:uid="{BDDC93EC-49E0-4533-BD11-976E17BA991C}"/>
  <tableColumns count="2">
    <tableColumn id="1" xr3:uid="{C05E22C3-476B-4C73-B1F2-BC1E25015018}" name="Parameter" dataDxfId="209" totalsRowDxfId="208"/>
    <tableColumn id="2" xr3:uid="{B2BDF62B-464A-4A10-9A51-D7E4EBA95066}" name="Value" dataDxfId="207" totalsRowDxfId="206"/>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41.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4.xml"/><Relationship Id="rId47" Type="http://schemas.openxmlformats.org/officeDocument/2006/relationships/table" Target="../tables/table49.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9.xml"/><Relationship Id="rId40" Type="http://schemas.openxmlformats.org/officeDocument/2006/relationships/table" Target="../tables/table42.xml"/><Relationship Id="rId45" Type="http://schemas.openxmlformats.org/officeDocument/2006/relationships/table" Target="../tables/table47.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table" Target="../tables/table38.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5.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40.xml"/><Relationship Id="rId46" Type="http://schemas.openxmlformats.org/officeDocument/2006/relationships/table" Target="../tables/table48.xml"/><Relationship Id="rId20" Type="http://schemas.openxmlformats.org/officeDocument/2006/relationships/ctrlProp" Target="../ctrlProps/ctrlProp77.xml"/><Relationship Id="rId4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topLeftCell="A26"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211</v>
      </c>
    </row>
    <row r="3" spans="2:5" ht="15.75" thickBot="1"/>
    <row r="4" spans="2:5" ht="18.75">
      <c r="B4" s="253" t="s">
        <v>213</v>
      </c>
      <c r="C4" s="254" t="s">
        <v>214</v>
      </c>
      <c r="D4" s="255" t="s">
        <v>212</v>
      </c>
      <c r="E4" s="62"/>
    </row>
    <row r="5" spans="2:5" ht="18.75">
      <c r="B5" s="258" t="s">
        <v>240</v>
      </c>
      <c r="C5" s="68" t="s">
        <v>259</v>
      </c>
      <c r="D5" s="259" t="s">
        <v>241</v>
      </c>
      <c r="E5" s="55"/>
    </row>
    <row r="6" spans="2:5" ht="18.75">
      <c r="B6" s="258" t="s">
        <v>258</v>
      </c>
      <c r="C6" s="68" t="s">
        <v>260</v>
      </c>
      <c r="D6" s="259" t="s">
        <v>261</v>
      </c>
      <c r="E6" s="55"/>
    </row>
    <row r="7" spans="2:5" ht="18.75">
      <c r="B7" s="258" t="s">
        <v>262</v>
      </c>
      <c r="C7" s="68" t="s">
        <v>263</v>
      </c>
      <c r="D7" s="259" t="s">
        <v>264</v>
      </c>
      <c r="E7" s="55"/>
    </row>
    <row r="8" spans="2:5" ht="18.75">
      <c r="B8" s="258" t="s">
        <v>311</v>
      </c>
      <c r="C8" s="68" t="s">
        <v>295</v>
      </c>
      <c r="D8" s="259" t="s">
        <v>296</v>
      </c>
      <c r="E8" s="55"/>
    </row>
    <row r="9" spans="2:5" ht="18.75">
      <c r="B9" s="258" t="s">
        <v>310</v>
      </c>
      <c r="C9" s="68" t="s">
        <v>312</v>
      </c>
      <c r="D9" s="259" t="s">
        <v>313</v>
      </c>
      <c r="E9" s="55"/>
    </row>
    <row r="10" spans="2:5" ht="18.75">
      <c r="B10" s="258" t="s">
        <v>330</v>
      </c>
      <c r="C10" s="68" t="s">
        <v>331</v>
      </c>
      <c r="D10" s="259" t="s">
        <v>332</v>
      </c>
      <c r="E10" s="55"/>
    </row>
    <row r="11" spans="2:5" ht="18.75">
      <c r="B11" s="258" t="s">
        <v>510</v>
      </c>
      <c r="C11" s="68" t="s">
        <v>511</v>
      </c>
      <c r="D11" s="259" t="s">
        <v>512</v>
      </c>
      <c r="E11" s="55"/>
    </row>
    <row r="12" spans="2:5" ht="18.75">
      <c r="B12" s="258" t="s">
        <v>508</v>
      </c>
      <c r="C12" s="68" t="s">
        <v>509</v>
      </c>
      <c r="D12" s="259" t="s">
        <v>513</v>
      </c>
      <c r="E12" s="55"/>
    </row>
    <row r="13" spans="2:5" ht="18.75">
      <c r="B13" s="258" t="s">
        <v>514</v>
      </c>
      <c r="C13" s="68" t="s">
        <v>515</v>
      </c>
      <c r="D13" s="259" t="s">
        <v>516</v>
      </c>
      <c r="E13" s="55"/>
    </row>
    <row r="14" spans="2:5" ht="18.75">
      <c r="B14" s="258" t="s">
        <v>536</v>
      </c>
      <c r="C14" s="68" t="s">
        <v>537</v>
      </c>
      <c r="D14" s="259" t="s">
        <v>538</v>
      </c>
      <c r="E14" s="55"/>
    </row>
    <row r="15" spans="2:5" ht="18.75">
      <c r="B15" s="258" t="s">
        <v>608</v>
      </c>
      <c r="C15" s="68" t="s">
        <v>609</v>
      </c>
      <c r="D15" s="259" t="s">
        <v>610</v>
      </c>
      <c r="E15" s="55"/>
    </row>
    <row r="16" spans="2:5" ht="18.75">
      <c r="B16" s="258" t="s">
        <v>617</v>
      </c>
      <c r="C16" s="259" t="s">
        <v>618</v>
      </c>
      <c r="D16" s="259" t="s">
        <v>619</v>
      </c>
      <c r="E16" s="259"/>
    </row>
    <row r="17" spans="2:5" ht="18.75">
      <c r="B17" s="376" t="s">
        <v>776</v>
      </c>
      <c r="C17" s="66" t="s">
        <v>777</v>
      </c>
      <c r="D17" s="377" t="s">
        <v>778</v>
      </c>
      <c r="E17" s="55"/>
    </row>
    <row r="18" spans="2:5">
      <c r="B18" s="229"/>
      <c r="D18" s="231"/>
      <c r="E18" s="55"/>
    </row>
    <row r="19" spans="2:5">
      <c r="B19" s="229"/>
      <c r="D19" s="231"/>
      <c r="E19" s="55"/>
    </row>
    <row r="20" spans="2:5" ht="15.75" thickBot="1">
      <c r="B20" s="230"/>
      <c r="C20" s="64"/>
      <c r="D20" s="232"/>
      <c r="E20" s="65"/>
    </row>
    <row r="23" spans="2:5" ht="15.6" customHeight="1">
      <c r="B23" s="85" t="s">
        <v>185</v>
      </c>
    </row>
    <row r="24" spans="2:5" ht="15.75" thickBot="1"/>
    <row r="25" spans="2:5" ht="18.75">
      <c r="B25" s="180" t="s">
        <v>163</v>
      </c>
      <c r="C25" s="178" t="s">
        <v>334</v>
      </c>
      <c r="D25" s="182" t="s">
        <v>155</v>
      </c>
      <c r="E25" s="62"/>
    </row>
    <row r="26" spans="2:5" ht="15.75" thickBot="1">
      <c r="B26" s="181"/>
      <c r="C26" s="54"/>
      <c r="E26" s="55"/>
    </row>
    <row r="27" spans="2:5" ht="18.75">
      <c r="B27" s="180" t="s">
        <v>159</v>
      </c>
      <c r="C27" s="178" t="s">
        <v>335</v>
      </c>
      <c r="D27" s="182" t="s">
        <v>156</v>
      </c>
      <c r="E27" s="62"/>
    </row>
    <row r="28" spans="2:5">
      <c r="B28" s="67"/>
      <c r="C28" s="170" t="s">
        <v>160</v>
      </c>
      <c r="E28" s="55"/>
    </row>
    <row r="29" spans="2:5">
      <c r="B29" s="67"/>
      <c r="C29" s="179" t="s">
        <v>336</v>
      </c>
      <c r="D29" s="56" t="s">
        <v>157</v>
      </c>
      <c r="E29" s="55"/>
    </row>
    <row r="30" spans="2:5" ht="12" customHeight="1">
      <c r="B30" s="67"/>
      <c r="C30" s="54"/>
      <c r="E30" s="55"/>
    </row>
    <row r="31" spans="2:5" ht="15.75" thickBot="1">
      <c r="B31" s="67"/>
      <c r="C31" s="54"/>
      <c r="D31" t="s">
        <v>162</v>
      </c>
      <c r="E31" s="55"/>
    </row>
    <row r="32" spans="2:5" ht="19.5" thickBot="1">
      <c r="B32" s="180" t="s">
        <v>203</v>
      </c>
      <c r="C32" s="178" t="s">
        <v>194</v>
      </c>
      <c r="D32" s="61" t="b">
        <v>0</v>
      </c>
      <c r="E32" s="62" t="s">
        <v>195</v>
      </c>
    </row>
    <row r="33" spans="2:5" ht="18.75">
      <c r="B33" s="282"/>
      <c r="C33" s="179" t="s">
        <v>346</v>
      </c>
      <c r="D33" t="b">
        <v>0</v>
      </c>
      <c r="E33" s="62" t="s">
        <v>347</v>
      </c>
    </row>
    <row r="34" spans="2:5">
      <c r="B34" s="67"/>
      <c r="C34" s="179" t="s">
        <v>158</v>
      </c>
      <c r="D34" s="183" t="s">
        <v>243</v>
      </c>
      <c r="E34" s="55" t="s">
        <v>206</v>
      </c>
    </row>
    <row r="35" spans="2:5" ht="15.75" thickBot="1">
      <c r="B35" s="181"/>
      <c r="C35" s="189" t="s">
        <v>192</v>
      </c>
      <c r="D35" s="184" t="s">
        <v>242</v>
      </c>
      <c r="E35" s="65" t="s">
        <v>215</v>
      </c>
    </row>
    <row r="36" spans="2:5" ht="18.75">
      <c r="B36" s="180" t="s">
        <v>154</v>
      </c>
      <c r="C36" s="60"/>
      <c r="D36" s="61" t="s">
        <v>197</v>
      </c>
      <c r="E36" s="62"/>
    </row>
    <row r="37" spans="2:5">
      <c r="B37" s="67"/>
      <c r="C37" s="54"/>
      <c r="E37" s="55"/>
    </row>
    <row r="38" spans="2:5">
      <c r="B38" s="67"/>
      <c r="C38" s="54"/>
      <c r="D38" t="s">
        <v>198</v>
      </c>
      <c r="E38" s="55"/>
    </row>
    <row r="39" spans="2:5">
      <c r="B39" s="67"/>
      <c r="C39" s="54"/>
      <c r="D39" t="s">
        <v>199</v>
      </c>
      <c r="E39" s="55"/>
    </row>
    <row r="40" spans="2:5">
      <c r="B40" s="67"/>
      <c r="C40" s="54"/>
      <c r="D40" t="s">
        <v>200</v>
      </c>
      <c r="E40" s="55"/>
    </row>
    <row r="41" spans="2:5">
      <c r="B41" s="67"/>
      <c r="C41" s="54"/>
      <c r="D41" t="s">
        <v>244</v>
      </c>
      <c r="E41" s="55"/>
    </row>
    <row r="42" spans="2:5">
      <c r="B42" s="67"/>
      <c r="C42" s="54"/>
      <c r="D42" t="s">
        <v>201</v>
      </c>
      <c r="E42" s="55"/>
    </row>
    <row r="43" spans="2:5">
      <c r="B43" s="67"/>
      <c r="C43" s="54"/>
      <c r="D43" t="s">
        <v>245</v>
      </c>
      <c r="E43" s="55"/>
    </row>
    <row r="44" spans="2:5">
      <c r="B44" s="67"/>
      <c r="C44" s="54"/>
      <c r="D44" t="s">
        <v>246</v>
      </c>
      <c r="E44" s="55"/>
    </row>
    <row r="45" spans="2:5">
      <c r="B45" s="67"/>
      <c r="C45" s="54"/>
      <c r="D45" t="s">
        <v>320</v>
      </c>
      <c r="E45" s="55"/>
    </row>
    <row r="46" spans="2:5">
      <c r="B46" s="67"/>
      <c r="C46" s="54"/>
      <c r="D46" t="s">
        <v>597</v>
      </c>
      <c r="E46" s="55"/>
    </row>
    <row r="47" spans="2:5">
      <c r="B47" s="67"/>
      <c r="C47" s="54"/>
      <c r="D47" t="s">
        <v>598</v>
      </c>
      <c r="E47" s="55"/>
    </row>
    <row r="48" spans="2:5">
      <c r="B48" s="67"/>
      <c r="C48" s="54"/>
      <c r="D48" t="s">
        <v>202</v>
      </c>
      <c r="E48" s="55"/>
    </row>
    <row r="49" spans="2:5" ht="15.75" thickBot="1">
      <c r="B49" s="181"/>
      <c r="C49" s="54"/>
      <c r="E49" s="55"/>
    </row>
    <row r="50" spans="2:5" ht="18.75">
      <c r="B50" s="180" t="s">
        <v>204</v>
      </c>
      <c r="C50" s="178"/>
      <c r="D50" s="61" t="s">
        <v>205</v>
      </c>
      <c r="E50" s="62"/>
    </row>
    <row r="51" spans="2:5" ht="191.45" customHeight="1">
      <c r="B51" s="67"/>
      <c r="C51" s="179"/>
      <c r="E51" s="55"/>
    </row>
    <row r="52" spans="2:5" ht="15.75" thickBot="1">
      <c r="B52" s="181"/>
      <c r="C52" s="189"/>
      <c r="D52" s="64"/>
      <c r="E52" s="65"/>
    </row>
    <row r="56" spans="2:5" ht="21">
      <c r="B56" s="85" t="s">
        <v>193</v>
      </c>
    </row>
    <row r="57" spans="2:5" ht="15.75" thickBot="1"/>
    <row r="58" spans="2:5" ht="217.15" customHeight="1" thickBot="1">
      <c r="B58" s="190" t="s">
        <v>196</v>
      </c>
      <c r="C58" s="60"/>
      <c r="D58" s="61"/>
      <c r="E58" s="62"/>
    </row>
    <row r="59" spans="2:5" ht="18.75">
      <c r="B59" s="101" t="s">
        <v>186</v>
      </c>
      <c r="C59" s="60"/>
      <c r="D59" s="61"/>
      <c r="E59" s="62"/>
    </row>
    <row r="60" spans="2:5">
      <c r="B60" s="102"/>
      <c r="C60" s="185" t="s">
        <v>181</v>
      </c>
      <c r="E60" s="55"/>
    </row>
    <row r="61" spans="2:5">
      <c r="B61" s="102"/>
      <c r="C61" s="186"/>
      <c r="E61" s="55"/>
    </row>
    <row r="62" spans="2:5">
      <c r="B62" s="102"/>
      <c r="C62" s="187" t="s">
        <v>182</v>
      </c>
      <c r="E62" s="55"/>
    </row>
    <row r="63" spans="2:5">
      <c r="B63" s="102"/>
      <c r="C63" s="340" t="s">
        <v>182</v>
      </c>
      <c r="E63" s="55"/>
    </row>
    <row r="64" spans="2:5">
      <c r="B64" s="102"/>
      <c r="C64" s="186"/>
      <c r="E64" s="55"/>
    </row>
    <row r="65" spans="2:5">
      <c r="B65" s="102"/>
      <c r="C65" s="188" t="s">
        <v>190</v>
      </c>
      <c r="E65" s="55"/>
    </row>
    <row r="66" spans="2:5" ht="15.75" thickBot="1">
      <c r="B66" s="103"/>
      <c r="C66" s="63"/>
      <c r="D66" s="64"/>
      <c r="E66" s="65"/>
    </row>
    <row r="69" spans="2:5" ht="18.75">
      <c r="B69" s="342" t="s">
        <v>375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92" t="s">
        <v>41</v>
      </c>
      <c r="C4" s="393"/>
      <c r="D4" s="394"/>
      <c r="E4" s="40"/>
      <c r="F4" s="395" t="s">
        <v>25</v>
      </c>
      <c r="G4" s="396"/>
      <c r="H4" s="396"/>
      <c r="I4" s="397"/>
      <c r="J4" s="40"/>
      <c r="K4" s="398" t="s">
        <v>42</v>
      </c>
      <c r="L4" s="399"/>
      <c r="M4" s="40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70" zoomScaleNormal="70" workbookViewId="0">
      <selection activeCell="G7" sqref="G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54"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54"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337</v>
      </c>
      <c r="K1"/>
      <c r="P1" s="53"/>
      <c r="AQ1" s="331" t="s">
        <v>338</v>
      </c>
      <c r="AR1" s="332"/>
      <c r="AS1" s="332"/>
      <c r="AT1" s="332"/>
      <c r="AU1" s="332"/>
      <c r="AV1" s="333"/>
      <c r="AW1" s="61"/>
      <c r="AX1" s="114"/>
      <c r="AY1" s="114"/>
      <c r="AZ1" s="61"/>
      <c r="BA1" s="61"/>
      <c r="BB1" s="248"/>
      <c r="BC1" s="138"/>
      <c r="BD1" s="138"/>
      <c r="BE1" s="138"/>
      <c r="BF1" s="138"/>
      <c r="BG1" s="138"/>
      <c r="BH1" s="138"/>
      <c r="BI1" s="138"/>
      <c r="BJ1" s="138"/>
      <c r="BK1" s="62"/>
      <c r="CC1" s="338" t="s">
        <v>339</v>
      </c>
      <c r="CD1" s="332"/>
      <c r="CE1" s="332"/>
      <c r="CF1" s="332"/>
      <c r="CG1" s="332"/>
      <c r="CH1" s="333"/>
      <c r="CI1" s="138"/>
      <c r="CJ1" s="138"/>
      <c r="CK1" s="138"/>
      <c r="CL1" s="138"/>
      <c r="CM1" s="138"/>
      <c r="CN1" s="248"/>
      <c r="CO1" s="138"/>
      <c r="CP1" s="138"/>
      <c r="CQ1" s="138"/>
      <c r="CR1" s="138"/>
      <c r="CS1" s="138"/>
      <c r="CT1" s="138"/>
      <c r="CU1" s="138"/>
      <c r="CV1" s="138"/>
      <c r="CW1" s="61"/>
      <c r="DP1" s="117" t="s">
        <v>340</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50</v>
      </c>
      <c r="F3" s="126"/>
      <c r="G3" s="126"/>
      <c r="H3" s="126"/>
      <c r="I3" s="126"/>
      <c r="J3" s="127"/>
      <c r="K3" s="57"/>
      <c r="L3" s="57"/>
      <c r="M3" s="57"/>
      <c r="N3" s="54"/>
      <c r="P3" s="53"/>
      <c r="AQ3" s="205" t="s">
        <v>62</v>
      </c>
      <c r="AR3" s="126"/>
      <c r="AS3" s="126"/>
      <c r="AT3" s="126"/>
      <c r="AU3" s="126"/>
      <c r="AV3" s="127"/>
      <c r="AW3" s="57"/>
      <c r="AX3" s="57"/>
      <c r="AY3" s="57"/>
      <c r="AZ3" s="54"/>
      <c r="BJ3" s="49"/>
      <c r="CC3" s="346" t="s">
        <v>52</v>
      </c>
      <c r="CD3" s="126"/>
      <c r="CE3" s="126"/>
      <c r="CF3" s="126"/>
      <c r="CG3" s="126"/>
      <c r="CH3" s="127"/>
      <c r="CI3" s="130"/>
      <c r="CJ3" s="130"/>
      <c r="CK3" s="130"/>
      <c r="CL3" s="77"/>
      <c r="CN3" s="53"/>
      <c r="DP3" s="205"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7"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51"/>
      <c r="AQ6" s="238"/>
      <c r="AR6" s="76" t="s">
        <v>128</v>
      </c>
      <c r="AS6" s="72"/>
      <c r="AT6" s="72"/>
      <c r="AU6" s="72"/>
      <c r="AV6" s="72"/>
      <c r="AW6" s="72"/>
      <c r="AX6" s="62"/>
      <c r="AZ6" s="54"/>
      <c r="BB6" s="351"/>
      <c r="BJ6" s="49"/>
      <c r="CC6" s="140"/>
      <c r="CD6" s="76" t="s">
        <v>128</v>
      </c>
      <c r="CE6" s="72"/>
      <c r="CF6" s="72"/>
      <c r="CG6" s="72"/>
      <c r="CH6" s="72"/>
      <c r="CI6" s="226"/>
      <c r="CJ6" s="165"/>
      <c r="CL6" s="77"/>
      <c r="CN6" s="351"/>
      <c r="DP6" s="140"/>
      <c r="DQ6" s="76" t="s">
        <v>128</v>
      </c>
      <c r="DR6" s="76"/>
      <c r="DS6" s="72"/>
      <c r="DT6" s="149"/>
      <c r="DU6" s="149"/>
      <c r="DV6" s="72"/>
      <c r="DW6" s="92"/>
    </row>
    <row r="7" spans="1:139" ht="18" customHeight="1" thickBot="1">
      <c r="A7" s="260"/>
      <c r="B7" s="302"/>
      <c r="C7" s="302"/>
      <c r="D7" s="303"/>
      <c r="E7" s="328"/>
      <c r="F7" s="329" t="s">
        <v>526</v>
      </c>
      <c r="G7" s="152"/>
      <c r="H7" s="152"/>
      <c r="I7" s="152"/>
      <c r="J7" s="152"/>
      <c r="K7" s="152"/>
      <c r="L7" s="152"/>
      <c r="M7" s="152"/>
      <c r="N7" s="54"/>
      <c r="P7" s="53"/>
      <c r="AQ7" s="239"/>
      <c r="AR7" s="329" t="s">
        <v>517</v>
      </c>
      <c r="AS7" s="152"/>
      <c r="AT7" s="152"/>
      <c r="AU7" s="152"/>
      <c r="AV7" s="152"/>
      <c r="AW7" s="152"/>
      <c r="AX7" s="330"/>
      <c r="AZ7" s="54"/>
      <c r="BJ7" s="49"/>
      <c r="CC7" s="141"/>
      <c r="CD7" s="339" t="s">
        <v>522</v>
      </c>
      <c r="CE7" s="152"/>
      <c r="CF7" s="152"/>
      <c r="CG7" s="152"/>
      <c r="CH7" s="152"/>
      <c r="CI7" s="227"/>
      <c r="CJ7" s="153"/>
      <c r="CL7" s="77"/>
      <c r="CN7" s="53"/>
      <c r="DP7" s="142"/>
      <c r="DQ7" s="252" t="s">
        <v>535</v>
      </c>
      <c r="DR7" s="156"/>
      <c r="DS7" s="157"/>
      <c r="DT7" s="158"/>
      <c r="DU7" s="158"/>
      <c r="DV7" s="157"/>
      <c r="DW7" s="159"/>
    </row>
    <row r="8" spans="1:139" ht="18" customHeight="1">
      <c r="A8" s="260"/>
      <c r="B8" s="302"/>
      <c r="C8" s="302"/>
      <c r="D8" s="303"/>
      <c r="E8" s="403" t="s">
        <v>175</v>
      </c>
      <c r="G8" s="73"/>
      <c r="H8" s="73"/>
      <c r="I8" s="73"/>
      <c r="J8" s="73"/>
      <c r="K8" s="73"/>
      <c r="L8" s="73"/>
      <c r="M8" s="73"/>
      <c r="N8" s="54"/>
      <c r="P8" s="53"/>
      <c r="AQ8" s="401" t="s">
        <v>175</v>
      </c>
      <c r="AR8" s="73"/>
      <c r="AS8" s="73"/>
      <c r="AT8" s="73"/>
      <c r="AU8" s="73"/>
      <c r="AV8" s="73"/>
      <c r="AW8" s="73"/>
      <c r="AX8" s="55"/>
      <c r="AZ8" s="54"/>
      <c r="BJ8" s="49"/>
      <c r="CC8" s="405" t="s">
        <v>175</v>
      </c>
      <c r="CD8" s="73"/>
      <c r="CE8" s="73"/>
      <c r="CF8" s="73"/>
      <c r="CG8" s="73"/>
      <c r="CH8" s="73"/>
      <c r="CI8" s="224"/>
      <c r="CJ8" s="165"/>
      <c r="CL8" s="77"/>
      <c r="CN8" s="53"/>
      <c r="DQ8" s="73"/>
      <c r="DR8" s="73"/>
      <c r="DS8" s="73"/>
      <c r="DT8" s="155"/>
      <c r="DU8" s="155"/>
      <c r="DV8" s="73"/>
      <c r="DW8" s="73"/>
    </row>
    <row r="9" spans="1:139" ht="18" customHeight="1" thickBot="1">
      <c r="A9" s="260"/>
      <c r="B9" s="302"/>
      <c r="C9" s="302"/>
      <c r="D9" s="303"/>
      <c r="E9" s="404"/>
      <c r="F9" s="74"/>
      <c r="G9" s="74"/>
      <c r="H9" s="74"/>
      <c r="I9" s="341"/>
      <c r="J9" s="74"/>
      <c r="K9" s="74"/>
      <c r="L9" s="74"/>
      <c r="M9" s="74"/>
      <c r="N9" s="54"/>
      <c r="P9" s="53"/>
      <c r="AQ9" s="402"/>
      <c r="AR9" s="341"/>
      <c r="AS9" s="74"/>
      <c r="AT9" s="74"/>
      <c r="AU9" s="74"/>
      <c r="AV9" s="74"/>
      <c r="AW9" s="74"/>
      <c r="AX9" s="65"/>
      <c r="AZ9" s="54"/>
      <c r="BJ9" s="49"/>
      <c r="CC9" s="406"/>
      <c r="CD9" s="74"/>
      <c r="CE9" s="64"/>
      <c r="CF9" s="74"/>
      <c r="CG9" s="74"/>
      <c r="CH9" s="74"/>
      <c r="CI9" s="228"/>
      <c r="CJ9" s="165"/>
      <c r="CL9" s="77"/>
      <c r="CN9" s="53"/>
      <c r="DQ9" s="73"/>
      <c r="DR9" s="73"/>
      <c r="DS9" s="73"/>
      <c r="DT9" s="155"/>
      <c r="DU9" s="155"/>
      <c r="DV9" s="73"/>
      <c r="DW9" s="73"/>
    </row>
    <row r="10" spans="1:139" ht="18" customHeight="1">
      <c r="A10" s="260"/>
      <c r="B10" s="302"/>
      <c r="C10" s="302"/>
      <c r="D10" s="303"/>
      <c r="F10"/>
      <c r="G10"/>
      <c r="H10"/>
      <c r="J10"/>
      <c r="K10"/>
      <c r="N10" s="54"/>
      <c r="P10" s="53"/>
      <c r="AQ10" s="94"/>
      <c r="AR10"/>
      <c r="AS10"/>
      <c r="AT10"/>
      <c r="AU10"/>
      <c r="AV10"/>
      <c r="AW10"/>
      <c r="AZ10" s="54"/>
      <c r="BJ10" s="49"/>
      <c r="CC10" s="54"/>
      <c r="CF10"/>
      <c r="CG10"/>
      <c r="CH10"/>
      <c r="CI10" s="49"/>
      <c r="CL10" s="77"/>
      <c r="CN10" s="53"/>
    </row>
    <row r="11" spans="1:139" ht="18" customHeight="1">
      <c r="A11" s="260"/>
      <c r="B11" s="302"/>
      <c r="C11" s="302"/>
      <c r="D11" s="303"/>
      <c r="E11" s="85" t="s">
        <v>132</v>
      </c>
      <c r="F11"/>
      <c r="G11" s="251"/>
      <c r="H11"/>
      <c r="I11"/>
      <c r="K11"/>
      <c r="N11" s="54"/>
      <c r="P11" s="53"/>
      <c r="AQ11" s="353" t="s">
        <v>132</v>
      </c>
      <c r="AS11"/>
      <c r="AT11"/>
      <c r="AU11"/>
      <c r="AV11"/>
      <c r="AW11"/>
      <c r="AZ11" s="54"/>
      <c r="BJ11" s="49"/>
      <c r="CC11" s="83" t="s">
        <v>132</v>
      </c>
      <c r="CD11"/>
      <c r="CE11"/>
      <c r="CF11"/>
      <c r="CG11"/>
      <c r="CH11"/>
      <c r="CI11" s="49"/>
      <c r="CL11" s="77"/>
      <c r="CN11" s="53"/>
    </row>
    <row r="12" spans="1:139" ht="18" customHeight="1">
      <c r="A12" s="260"/>
      <c r="B12" s="302"/>
      <c r="C12" s="302"/>
      <c r="D12" s="303"/>
      <c r="E12" s="355" t="s">
        <v>381</v>
      </c>
      <c r="F12" s="357" t="s">
        <v>379</v>
      </c>
      <c r="G12" s="358" t="s">
        <v>382</v>
      </c>
      <c r="H12" s="358" t="s">
        <v>415</v>
      </c>
      <c r="I12"/>
      <c r="J12" s="356" t="s">
        <v>505</v>
      </c>
      <c r="K12" s="358" t="s">
        <v>380</v>
      </c>
      <c r="N12" s="54"/>
      <c r="P12" s="53"/>
      <c r="Z12" t="s">
        <v>54</v>
      </c>
      <c r="AA12" t="s">
        <v>53</v>
      </c>
      <c r="AB12" t="s">
        <v>56</v>
      </c>
      <c r="AC12" t="s">
        <v>91</v>
      </c>
      <c r="AD12" t="s">
        <v>87</v>
      </c>
      <c r="AE12" t="s">
        <v>92</v>
      </c>
      <c r="AF12" t="s">
        <v>372</v>
      </c>
      <c r="AG12" t="s">
        <v>374</v>
      </c>
      <c r="AQ12" s="359" t="s">
        <v>381</v>
      </c>
      <c r="AR12" s="360" t="s">
        <v>379</v>
      </c>
      <c r="AS12" s="358" t="s">
        <v>382</v>
      </c>
      <c r="AT12" s="358" t="s">
        <v>464</v>
      </c>
      <c r="AV12" s="375" t="s">
        <v>614</v>
      </c>
      <c r="AW12" s="375" t="s">
        <v>614</v>
      </c>
      <c r="AX12" s="53"/>
      <c r="AZ12" s="54"/>
      <c r="BJ12" s="49"/>
      <c r="BM12" s="325" t="s">
        <v>125</v>
      </c>
      <c r="BN12" s="49" t="s">
        <v>55</v>
      </c>
      <c r="BO12" s="49" t="s">
        <v>53</v>
      </c>
      <c r="BP12" s="49" t="s">
        <v>56</v>
      </c>
      <c r="BQ12" s="50" t="s">
        <v>373</v>
      </c>
      <c r="BR12" s="49" t="s">
        <v>91</v>
      </c>
      <c r="BS12" s="49" t="s">
        <v>87</v>
      </c>
      <c r="BT12" s="49" t="s">
        <v>92</v>
      </c>
      <c r="CC12" s="359" t="s">
        <v>381</v>
      </c>
      <c r="CD12" s="360" t="s">
        <v>379</v>
      </c>
      <c r="CE12" s="358" t="s">
        <v>382</v>
      </c>
      <c r="CF12" s="358" t="s">
        <v>478</v>
      </c>
      <c r="CG12" s="53"/>
      <c r="CH12" s="374" t="s">
        <v>614</v>
      </c>
      <c r="CI12" s="358" t="s">
        <v>614</v>
      </c>
      <c r="CJ12" s="53"/>
      <c r="CL12" s="77"/>
      <c r="CN12" s="53"/>
      <c r="CX12" s="340" t="s">
        <v>125</v>
      </c>
      <c r="CY12" s="49" t="s">
        <v>55</v>
      </c>
      <c r="CZ12" s="49" t="s">
        <v>53</v>
      </c>
      <c r="DA12" s="49" t="s">
        <v>56</v>
      </c>
      <c r="DB12" s="50" t="s">
        <v>373</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0"/>
      <c r="B13" s="302"/>
      <c r="C13" s="302"/>
      <c r="D13" s="302"/>
      <c r="E13" s="325" t="s">
        <v>125</v>
      </c>
      <c r="F13" s="49" t="s">
        <v>55</v>
      </c>
      <c r="G13" s="49" t="s">
        <v>53</v>
      </c>
      <c r="H13" s="49" t="s">
        <v>56</v>
      </c>
      <c r="I13" s="50" t="s">
        <v>373</v>
      </c>
      <c r="J13" s="49" t="s">
        <v>91</v>
      </c>
      <c r="K13" s="50" t="s">
        <v>87</v>
      </c>
      <c r="L13" s="49" t="s">
        <v>92</v>
      </c>
      <c r="M13" s="49"/>
      <c r="N13" s="54"/>
      <c r="P13" s="53"/>
      <c r="Z13" s="410"/>
      <c r="AA13" s="410"/>
      <c r="AB13" s="410"/>
      <c r="AC13" s="410"/>
      <c r="AD13" s="410"/>
      <c r="AE13" s="410"/>
      <c r="AF13" s="410"/>
      <c r="AG13" s="410"/>
      <c r="AQ13" s="325" t="s">
        <v>125</v>
      </c>
      <c r="AR13" s="49" t="s">
        <v>55</v>
      </c>
      <c r="AS13" s="49" t="s">
        <v>53</v>
      </c>
      <c r="AT13" s="49" t="s">
        <v>56</v>
      </c>
      <c r="AU13" s="50" t="s">
        <v>373</v>
      </c>
      <c r="AV13" s="326" t="s">
        <v>91</v>
      </c>
      <c r="AW13" s="326" t="s">
        <v>87</v>
      </c>
      <c r="AX13" s="49" t="s">
        <v>92</v>
      </c>
      <c r="AZ13" s="54"/>
      <c r="BJ13" s="49"/>
      <c r="BM13" s="410"/>
      <c r="BN13" s="410"/>
      <c r="BO13" s="410"/>
      <c r="BP13" s="410"/>
      <c r="BQ13" s="410"/>
      <c r="BR13" s="410"/>
      <c r="BS13" s="410"/>
      <c r="BT13" s="410"/>
      <c r="CC13" s="370" t="s">
        <v>125</v>
      </c>
      <c r="CD13" s="49" t="s">
        <v>55</v>
      </c>
      <c r="CE13" s="49" t="s">
        <v>53</v>
      </c>
      <c r="CF13" s="49" t="s">
        <v>56</v>
      </c>
      <c r="CG13" s="50" t="s">
        <v>373</v>
      </c>
      <c r="CH13" s="365" t="s">
        <v>91</v>
      </c>
      <c r="CI13" s="365" t="s">
        <v>87</v>
      </c>
      <c r="CJ13" s="49" t="s">
        <v>92</v>
      </c>
      <c r="CL13" s="77"/>
      <c r="CN13" s="53"/>
      <c r="CX13" s="410"/>
      <c r="CY13" s="410"/>
      <c r="CZ13" s="410"/>
      <c r="DA13" s="410"/>
      <c r="DB13" s="410"/>
      <c r="DC13" s="410"/>
      <c r="DD13" s="410"/>
      <c r="DE13" s="430"/>
      <c r="EA13" s="407" t="s">
        <v>323</v>
      </c>
      <c r="EB13" s="407">
        <v>15.5</v>
      </c>
      <c r="EC13" s="410">
        <v>236</v>
      </c>
      <c r="ED13" s="410">
        <v>818495</v>
      </c>
      <c r="EE13" s="407">
        <v>175850000</v>
      </c>
      <c r="EF13" s="407">
        <v>315280000</v>
      </c>
      <c r="EG13" s="407">
        <v>5.17</v>
      </c>
      <c r="EH13" s="410">
        <v>4.6100000000000003</v>
      </c>
      <c r="EI13" s="410" t="s">
        <v>324</v>
      </c>
    </row>
    <row r="14" spans="1:139" ht="18" customHeight="1">
      <c r="A14" s="260"/>
      <c r="B14" s="302"/>
      <c r="C14" s="302"/>
      <c r="D14" s="302"/>
      <c r="E14" s="425"/>
      <c r="F14" s="408"/>
      <c r="G14" s="408"/>
      <c r="H14" s="407"/>
      <c r="I14" s="426"/>
      <c r="J14" s="408"/>
      <c r="K14" s="407"/>
      <c r="L14" s="409"/>
      <c r="M14" s="345"/>
      <c r="N14" s="54"/>
      <c r="P14" s="53"/>
      <c r="Z14" s="58"/>
      <c r="AA14" s="58"/>
      <c r="AB14" s="58"/>
      <c r="AC14" s="58"/>
      <c r="AD14" s="58"/>
      <c r="AE14" s="58"/>
      <c r="AQ14" s="409"/>
      <c r="AR14" s="407"/>
      <c r="AS14" s="407"/>
      <c r="AT14" s="407"/>
      <c r="AU14" s="407"/>
      <c r="AV14" s="408"/>
      <c r="AW14" s="407"/>
      <c r="AX14" s="407"/>
      <c r="AZ14" s="54"/>
      <c r="BJ14" s="49"/>
      <c r="BM14" s="58"/>
      <c r="BN14" s="58"/>
      <c r="BO14" s="58"/>
      <c r="BP14" s="58"/>
      <c r="BQ14" s="58"/>
      <c r="BR14" s="58"/>
      <c r="CC14" s="425"/>
      <c r="CD14" s="408"/>
      <c r="CE14" s="408"/>
      <c r="CF14" s="408"/>
      <c r="CG14" s="408"/>
      <c r="CH14" s="426"/>
      <c r="CI14" s="407"/>
      <c r="CJ14" s="429"/>
      <c r="CL14" s="77"/>
      <c r="CN14" s="53"/>
      <c r="CX14" s="58"/>
      <c r="CY14" s="58"/>
      <c r="CZ14" s="58"/>
      <c r="DA14" s="58"/>
      <c r="DB14" s="58"/>
      <c r="DC14" s="58"/>
      <c r="EA14" s="407" t="s">
        <v>325</v>
      </c>
      <c r="EB14" s="407">
        <v>15</v>
      </c>
      <c r="EC14" s="410">
        <v>236</v>
      </c>
      <c r="ED14" s="410">
        <v>828950</v>
      </c>
      <c r="EE14" s="407">
        <v>205000000</v>
      </c>
      <c r="EF14" s="407">
        <v>369000000</v>
      </c>
      <c r="EG14" s="407">
        <v>4.2</v>
      </c>
      <c r="EH14" s="410">
        <v>3.26</v>
      </c>
      <c r="EI14" s="410" t="s">
        <v>326</v>
      </c>
    </row>
    <row r="15" spans="1:139" ht="18" customHeight="1">
      <c r="A15" s="260"/>
      <c r="B15" s="302"/>
      <c r="C15" s="302"/>
      <c r="D15" s="302"/>
      <c r="E15" s="362"/>
      <c r="H15" s="49"/>
      <c r="I15" s="50"/>
      <c r="K15" s="49"/>
      <c r="L15" s="53"/>
      <c r="N15" s="54"/>
      <c r="P15" s="53"/>
      <c r="AQ15" s="221"/>
      <c r="AR15"/>
      <c r="AS15"/>
      <c r="AT15"/>
      <c r="AU15"/>
      <c r="AV15"/>
      <c r="AW15"/>
      <c r="AZ15" s="54"/>
      <c r="BJ15" s="49"/>
      <c r="CC15" s="371"/>
      <c r="CI15" s="49"/>
      <c r="CL15" s="77"/>
      <c r="CN15" s="53"/>
      <c r="EA15" s="407" t="s">
        <v>327</v>
      </c>
      <c r="EB15" s="407">
        <v>21.5</v>
      </c>
      <c r="EC15" s="410">
        <v>276</v>
      </c>
      <c r="ED15" s="410">
        <v>1394251</v>
      </c>
      <c r="EE15" s="407">
        <v>382420000</v>
      </c>
      <c r="EF15" s="407">
        <v>639730000</v>
      </c>
      <c r="EG15" s="407">
        <v>6.46</v>
      </c>
      <c r="EH15" s="410">
        <v>5.74</v>
      </c>
      <c r="EI15" s="410" t="s">
        <v>328</v>
      </c>
    </row>
    <row r="16" spans="1:139" ht="18" customHeight="1">
      <c r="A16" s="260"/>
      <c r="B16" s="302"/>
      <c r="C16" s="302"/>
      <c r="D16" s="302"/>
      <c r="E16" s="323"/>
      <c r="K16"/>
      <c r="N16" s="54"/>
      <c r="P16" s="53"/>
      <c r="Z16" s="56" t="s">
        <v>51</v>
      </c>
      <c r="AW16"/>
      <c r="AZ16" s="54"/>
      <c r="BJ16" s="49"/>
      <c r="BM16" s="56" t="s">
        <v>51</v>
      </c>
      <c r="CC16" s="50"/>
      <c r="CI16" s="49"/>
      <c r="CL16" s="77"/>
      <c r="CN16" s="53"/>
      <c r="CX16" s="56" t="s">
        <v>51</v>
      </c>
      <c r="EA16" s="407" t="s">
        <v>344</v>
      </c>
      <c r="EB16" s="407">
        <v>15.5</v>
      </c>
      <c r="EC16" s="410">
        <v>236</v>
      </c>
      <c r="ED16" s="410">
        <v>819000</v>
      </c>
      <c r="EE16" s="407">
        <v>179900000</v>
      </c>
      <c r="EF16" s="407">
        <v>323200000</v>
      </c>
      <c r="EG16" s="407">
        <v>5.17</v>
      </c>
      <c r="EH16" s="410">
        <v>4.62</v>
      </c>
      <c r="EI16" s="410" t="s">
        <v>345</v>
      </c>
    </row>
    <row r="17" spans="1:146" ht="18" customHeight="1">
      <c r="A17" s="260"/>
      <c r="B17" s="302"/>
      <c r="C17" s="302"/>
      <c r="D17" s="302"/>
      <c r="E17" s="85" t="s">
        <v>191</v>
      </c>
      <c r="F17"/>
      <c r="G17"/>
      <c r="H17"/>
      <c r="I17"/>
      <c r="J17"/>
      <c r="K17"/>
      <c r="N17" s="54"/>
      <c r="P17" s="53"/>
      <c r="AQ17" s="353" t="s">
        <v>133</v>
      </c>
      <c r="AR17"/>
      <c r="AS17"/>
      <c r="AT17"/>
      <c r="AU17"/>
      <c r="AV17"/>
      <c r="AW17"/>
      <c r="AZ17" s="54"/>
      <c r="BJ17" s="49"/>
      <c r="CC17" s="85" t="s">
        <v>133</v>
      </c>
      <c r="CD17"/>
      <c r="CE17"/>
      <c r="CF17"/>
      <c r="CG17"/>
      <c r="CH17"/>
      <c r="CI17" s="49"/>
      <c r="CL17" s="77"/>
      <c r="CN17" s="53"/>
      <c r="EA17" s="407" t="s">
        <v>551</v>
      </c>
      <c r="EB17" s="407">
        <v>15</v>
      </c>
      <c r="EC17" s="410">
        <v>236</v>
      </c>
      <c r="ED17" s="410">
        <v>828980</v>
      </c>
      <c r="EE17" s="407">
        <v>213000000</v>
      </c>
      <c r="EF17" s="407">
        <v>366000000</v>
      </c>
      <c r="EG17" s="407">
        <v>4.1900000000000004</v>
      </c>
      <c r="EH17" s="410">
        <v>3.12</v>
      </c>
      <c r="EI17" s="410" t="s">
        <v>552</v>
      </c>
    </row>
    <row r="18" spans="1:146" ht="18" customHeight="1">
      <c r="A18" s="304"/>
      <c r="B18" s="302"/>
      <c r="C18" s="302"/>
      <c r="D18" s="302"/>
      <c r="E18" s="327" t="s">
        <v>125</v>
      </c>
      <c r="F18" s="49" t="s">
        <v>55</v>
      </c>
      <c r="G18" s="49" t="s">
        <v>53</v>
      </c>
      <c r="H18" s="49" t="s">
        <v>56</v>
      </c>
      <c r="I18" s="326" t="s">
        <v>373</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25" t="s">
        <v>125</v>
      </c>
      <c r="AR18" s="49" t="s">
        <v>55</v>
      </c>
      <c r="AS18" s="49" t="s">
        <v>53</v>
      </c>
      <c r="AT18" s="49" t="s">
        <v>56</v>
      </c>
      <c r="AU18" s="326" t="s">
        <v>373</v>
      </c>
      <c r="AV18" s="326" t="s">
        <v>91</v>
      </c>
      <c r="AW18" s="326"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70" t="s">
        <v>125</v>
      </c>
      <c r="CD18" s="49" t="s">
        <v>55</v>
      </c>
      <c r="CE18" s="49" t="s">
        <v>53</v>
      </c>
      <c r="CF18" s="49" t="s">
        <v>56</v>
      </c>
      <c r="CG18" s="365" t="s">
        <v>373</v>
      </c>
      <c r="CH18" s="365" t="s">
        <v>91</v>
      </c>
      <c r="CI18" s="365"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07" t="s">
        <v>604</v>
      </c>
      <c r="EB18" s="407">
        <v>15.5</v>
      </c>
      <c r="EC18" s="410">
        <v>236</v>
      </c>
      <c r="ED18" s="410">
        <v>819418</v>
      </c>
      <c r="EE18" s="407">
        <v>179000000</v>
      </c>
      <c r="EF18" s="407">
        <v>321000000</v>
      </c>
      <c r="EG18" s="407">
        <v>5.17</v>
      </c>
      <c r="EH18" s="410">
        <v>4.6100000000000003</v>
      </c>
      <c r="EI18" s="410" t="s">
        <v>605</v>
      </c>
    </row>
    <row r="19" spans="1:146" ht="18" customHeight="1">
      <c r="A19" s="302"/>
      <c r="B19" s="302"/>
      <c r="C19" s="302"/>
      <c r="D19" s="302"/>
      <c r="E19" s="362"/>
      <c r="H19" s="49"/>
      <c r="I19" s="50"/>
      <c r="K19" s="49"/>
      <c r="L19" s="53"/>
      <c r="M19" s="50"/>
      <c r="N19" s="54"/>
      <c r="P19" s="53"/>
      <c r="Z19" s="424"/>
      <c r="AA19" s="413"/>
      <c r="AB19" s="413"/>
      <c r="AC19" s="413"/>
      <c r="AD19" s="413"/>
      <c r="AE19" s="414"/>
      <c r="AG19" s="410"/>
      <c r="AH19" s="410"/>
      <c r="AI19" s="410"/>
      <c r="AJ19" s="410"/>
      <c r="AK19" s="410"/>
      <c r="AL19" s="410"/>
      <c r="AM19" s="410"/>
      <c r="AN19" s="410"/>
      <c r="AO19" s="410"/>
      <c r="AQ19" s="53"/>
      <c r="AR19" s="49"/>
      <c r="AS19" s="49"/>
      <c r="AT19" s="49"/>
      <c r="AU19" s="49"/>
      <c r="AV19" s="49"/>
      <c r="AW19" s="49"/>
      <c r="AX19" s="49"/>
      <c r="AY19" s="165"/>
      <c r="AZ19" s="54"/>
      <c r="BJ19" s="49"/>
      <c r="BM19" s="410"/>
      <c r="BN19" s="410"/>
      <c r="BO19" s="410"/>
      <c r="BP19" s="410"/>
      <c r="BQ19" s="410"/>
      <c r="BR19" s="410"/>
      <c r="BT19" s="410"/>
      <c r="BU19" s="410"/>
      <c r="BV19" s="410"/>
      <c r="BW19" s="410"/>
      <c r="BX19" s="410"/>
      <c r="BY19" s="410"/>
      <c r="BZ19" s="410"/>
      <c r="CA19" s="410"/>
      <c r="CB19" s="410"/>
      <c r="CC19" s="362"/>
      <c r="CI19" s="49"/>
      <c r="CL19" s="77"/>
      <c r="CN19" s="53"/>
      <c r="CX19" s="410"/>
      <c r="CY19" s="410"/>
      <c r="CZ19" s="410"/>
      <c r="DA19" s="410"/>
      <c r="DB19" s="410"/>
      <c r="DC19" s="410"/>
      <c r="DE19" s="410"/>
      <c r="DF19" s="410"/>
      <c r="DG19" s="410"/>
      <c r="DH19" s="410"/>
      <c r="DI19" s="410"/>
      <c r="DJ19" s="410"/>
      <c r="DK19" s="410"/>
      <c r="DL19" s="410"/>
      <c r="DM19" s="410"/>
      <c r="EA19" s="407" t="s">
        <v>606</v>
      </c>
      <c r="EB19" s="407">
        <v>15.5</v>
      </c>
      <c r="EC19" s="410">
        <v>236</v>
      </c>
      <c r="ED19" s="410">
        <v>819418</v>
      </c>
      <c r="EE19" s="407">
        <v>179000000</v>
      </c>
      <c r="EF19" s="407">
        <v>321000000</v>
      </c>
      <c r="EG19" s="410">
        <v>5.17</v>
      </c>
      <c r="EH19" s="410">
        <v>4.6100000000000003</v>
      </c>
      <c r="EI19" s="410" t="s">
        <v>607</v>
      </c>
    </row>
    <row r="20" spans="1:146" ht="18" customHeight="1" thickBot="1">
      <c r="A20" s="302"/>
      <c r="B20" s="302"/>
      <c r="C20" s="302"/>
      <c r="D20" s="302"/>
      <c r="E20" s="324"/>
      <c r="F20" s="322"/>
      <c r="K20"/>
      <c r="N20" s="54"/>
      <c r="P20" s="53"/>
      <c r="Z20" s="424"/>
      <c r="AA20" s="413"/>
      <c r="AB20" s="413"/>
      <c r="AC20" s="413"/>
      <c r="AD20" s="413"/>
      <c r="AE20" s="414"/>
      <c r="AG20" s="410"/>
      <c r="AH20" s="410"/>
      <c r="AI20" s="410"/>
      <c r="AJ20" s="410"/>
      <c r="AK20" s="410"/>
      <c r="AL20" s="410"/>
      <c r="AM20" s="410"/>
      <c r="AN20" s="410"/>
      <c r="AO20" s="410"/>
      <c r="AQ20" s="447"/>
      <c r="AR20" s="416"/>
      <c r="AS20" s="416"/>
      <c r="AT20" s="416"/>
      <c r="AU20" s="416"/>
      <c r="AV20" s="417"/>
      <c r="AW20" s="450"/>
      <c r="AX20" s="450"/>
      <c r="AZ20" s="54"/>
      <c r="BJ20" s="49"/>
      <c r="BM20" s="410"/>
      <c r="BN20" s="411"/>
      <c r="BO20" s="411"/>
      <c r="BP20" s="410"/>
      <c r="BQ20" s="410"/>
      <c r="BR20" s="410"/>
      <c r="BT20" s="410"/>
      <c r="BU20" s="410"/>
      <c r="BV20" s="410"/>
      <c r="BW20" s="410"/>
      <c r="BX20" s="410"/>
      <c r="BY20" s="410"/>
      <c r="BZ20" s="410"/>
      <c r="CA20" s="410"/>
      <c r="CB20" s="410"/>
      <c r="CC20" s="371"/>
      <c r="CI20" s="49"/>
      <c r="CL20" s="77"/>
      <c r="CN20" s="53"/>
      <c r="CX20" s="410"/>
      <c r="CY20" s="411"/>
      <c r="CZ20" s="411"/>
      <c r="DA20" s="410"/>
      <c r="DB20" s="410"/>
      <c r="DC20" s="410"/>
      <c r="DE20" s="410"/>
      <c r="DF20" s="410"/>
      <c r="DG20" s="410"/>
      <c r="DH20" s="410"/>
      <c r="DI20" s="410"/>
      <c r="DJ20" s="410"/>
      <c r="DK20" s="410"/>
      <c r="DL20" s="410"/>
      <c r="DM20" s="410"/>
      <c r="EA20" s="407" t="s">
        <v>818</v>
      </c>
      <c r="EB20" s="407">
        <v>15.5</v>
      </c>
      <c r="EC20" s="410">
        <v>236</v>
      </c>
      <c r="ED20" s="410">
        <v>818129</v>
      </c>
      <c r="EE20" s="407">
        <v>177000000</v>
      </c>
      <c r="EF20" s="407">
        <v>318000000</v>
      </c>
      <c r="EG20" s="410">
        <v>5.17</v>
      </c>
      <c r="EH20" s="410">
        <v>4.6100000000000003</v>
      </c>
      <c r="EI20" s="410" t="s">
        <v>605</v>
      </c>
    </row>
    <row r="21" spans="1:146" ht="18" customHeight="1" thickBot="1">
      <c r="A21" s="78"/>
      <c r="B21" s="106"/>
      <c r="C21" s="78"/>
      <c r="D21" s="79"/>
      <c r="E21" s="85" t="s">
        <v>134</v>
      </c>
      <c r="F21"/>
      <c r="K21"/>
      <c r="N21" s="54"/>
      <c r="P21" s="53"/>
      <c r="Z21" s="424"/>
      <c r="AA21" s="413"/>
      <c r="AB21" s="413"/>
      <c r="AC21" s="413"/>
      <c r="AD21" s="413"/>
      <c r="AE21" s="414"/>
      <c r="AG21" s="410"/>
      <c r="AH21" s="410"/>
      <c r="AI21" s="410"/>
      <c r="AJ21" s="410"/>
      <c r="AK21" s="410"/>
      <c r="AL21" s="410"/>
      <c r="AM21" s="410"/>
      <c r="AN21" s="410"/>
      <c r="AO21" s="410"/>
      <c r="AQ21" s="448" t="s">
        <v>856</v>
      </c>
      <c r="AR21" s="416"/>
      <c r="AS21" s="416"/>
      <c r="AT21" s="416"/>
      <c r="AU21" s="416"/>
      <c r="AV21" s="417"/>
      <c r="AW21" s="450"/>
      <c r="AX21" s="450"/>
      <c r="AZ21" s="54"/>
      <c r="BJ21" s="49"/>
      <c r="BM21" s="410"/>
      <c r="BN21" s="411"/>
      <c r="BO21" s="411"/>
      <c r="BP21" s="410"/>
      <c r="BQ21" s="410"/>
      <c r="BR21" s="410"/>
      <c r="BT21" s="410"/>
      <c r="BU21" s="410"/>
      <c r="BV21" s="410"/>
      <c r="BW21" s="410"/>
      <c r="BX21" s="410"/>
      <c r="BY21" s="410"/>
      <c r="BZ21" s="410"/>
      <c r="CA21" s="410"/>
      <c r="CB21" s="410"/>
      <c r="CC21" s="85" t="s">
        <v>134</v>
      </c>
      <c r="CD21"/>
      <c r="CI21" s="49"/>
      <c r="CL21" s="77"/>
      <c r="CN21" s="53"/>
      <c r="CX21" s="410"/>
      <c r="CY21" s="411"/>
      <c r="CZ21" s="411"/>
      <c r="DA21" s="410"/>
      <c r="DB21" s="410"/>
      <c r="DC21" s="410"/>
      <c r="DE21" s="410"/>
      <c r="DF21" s="410"/>
      <c r="DG21" s="410"/>
      <c r="DH21" s="410"/>
      <c r="DI21" s="410"/>
      <c r="DJ21" s="410"/>
      <c r="DK21" s="410"/>
      <c r="DL21" s="410"/>
      <c r="DM21" s="410"/>
      <c r="DP21" s="83" t="s">
        <v>173</v>
      </c>
      <c r="EA21" s="407" t="s">
        <v>819</v>
      </c>
      <c r="EB21" s="407">
        <v>15.5</v>
      </c>
      <c r="EC21" s="410">
        <v>236</v>
      </c>
      <c r="ED21" s="410">
        <v>818129</v>
      </c>
      <c r="EE21" s="407">
        <v>177000000</v>
      </c>
      <c r="EF21" s="407">
        <v>318000000</v>
      </c>
      <c r="EG21" s="410">
        <v>5.17</v>
      </c>
      <c r="EH21" s="410">
        <v>4.6100000000000003</v>
      </c>
      <c r="EI21" s="410" t="s">
        <v>607</v>
      </c>
    </row>
    <row r="22" spans="1:146" ht="18" customHeight="1">
      <c r="B22" s="98"/>
      <c r="C22" s="67"/>
      <c r="E22" s="79"/>
      <c r="F22" s="88"/>
      <c r="G22"/>
      <c r="H22" s="71"/>
      <c r="I22"/>
      <c r="J22"/>
      <c r="K22"/>
      <c r="N22" s="54"/>
      <c r="P22" s="53"/>
      <c r="Z22" s="424"/>
      <c r="AA22" s="413"/>
      <c r="AB22" s="413"/>
      <c r="AC22" s="413"/>
      <c r="AD22" s="413"/>
      <c r="AE22" s="414"/>
      <c r="AQ22" s="454"/>
      <c r="AR22" s="455" t="s">
        <v>129</v>
      </c>
      <c r="AS22" s="416"/>
      <c r="AT22" s="449"/>
      <c r="AU22" s="416"/>
      <c r="AV22" s="417"/>
      <c r="AW22" s="450"/>
      <c r="AX22" s="450"/>
      <c r="AZ22" s="54"/>
      <c r="BJ22" s="49"/>
      <c r="BM22" s="410"/>
      <c r="BN22" s="411"/>
      <c r="BO22" s="411"/>
      <c r="BP22" s="410"/>
      <c r="BQ22" s="410"/>
      <c r="BR22" s="410"/>
      <c r="BT22" s="410"/>
      <c r="BU22" s="410"/>
      <c r="BV22" s="410"/>
      <c r="BW22" s="410"/>
      <c r="BX22" s="410"/>
      <c r="BY22" s="410"/>
      <c r="BZ22" s="410"/>
      <c r="CA22" s="410"/>
      <c r="CB22" s="410"/>
      <c r="CC22" s="78"/>
      <c r="CD22" s="88" t="s">
        <v>129</v>
      </c>
      <c r="CE22"/>
      <c r="CF22"/>
      <c r="CG22"/>
      <c r="CH22"/>
      <c r="CI22" s="49"/>
      <c r="CL22" s="77"/>
      <c r="CN22" s="53"/>
      <c r="CX22" s="410"/>
      <c r="CY22" s="411"/>
      <c r="CZ22" s="411"/>
      <c r="DA22" s="410"/>
      <c r="DB22" s="410"/>
      <c r="DC22" s="410"/>
      <c r="DE22" s="410"/>
      <c r="DF22" s="410"/>
      <c r="DG22" s="410"/>
      <c r="DH22" s="410"/>
      <c r="DI22" s="410"/>
      <c r="DJ22" s="410"/>
      <c r="DK22" s="410"/>
      <c r="DL22" s="410"/>
      <c r="DM22" s="410"/>
      <c r="EA22" s="49"/>
      <c r="EB22" s="49"/>
      <c r="EE22" s="49"/>
      <c r="EF22" s="49"/>
    </row>
    <row r="23" spans="1:146" ht="18" customHeight="1" thickBot="1">
      <c r="A23" s="220" t="b">
        <v>0</v>
      </c>
      <c r="B23" s="281" t="b">
        <v>1</v>
      </c>
      <c r="C23" s="110" t="b">
        <v>0</v>
      </c>
      <c r="D23" s="111" t="b">
        <v>0</v>
      </c>
      <c r="E23" s="82"/>
      <c r="F23" s="154"/>
      <c r="G23"/>
      <c r="H23"/>
      <c r="I23"/>
      <c r="J23"/>
      <c r="K23"/>
      <c r="N23" s="54"/>
      <c r="P23" s="53"/>
      <c r="Q23" s="49" t="str">
        <f>IFERROR((#REF!+#REF!)/(2*#REF!/1000),"")</f>
        <v/>
      </c>
      <c r="Z23" s="424"/>
      <c r="AA23" s="413"/>
      <c r="AB23" s="413"/>
      <c r="AC23" s="413"/>
      <c r="AD23" s="413"/>
      <c r="AE23" s="414"/>
      <c r="AQ23" s="456"/>
      <c r="AR23" s="457"/>
      <c r="AS23" s="451"/>
      <c r="AT23" s="451"/>
      <c r="AU23" s="451"/>
      <c r="AV23" s="452"/>
      <c r="AW23" s="453"/>
      <c r="AX23" s="453"/>
      <c r="AZ23" s="54"/>
      <c r="BC23" s="49" t="str">
        <f>IFERROR((TP_DATA[[#This Row],[D, bottom '[m']]]+#REF!)/(2*#REF!/1000),"")</f>
        <v/>
      </c>
      <c r="BJ23" s="49"/>
      <c r="BN23" s="93"/>
      <c r="BO23" s="93"/>
      <c r="BT23" s="410"/>
      <c r="BU23" s="410"/>
      <c r="BV23" s="410"/>
      <c r="BW23" s="410"/>
      <c r="BX23" s="410"/>
      <c r="BY23" s="410"/>
      <c r="BZ23" s="410"/>
      <c r="CA23" s="410"/>
      <c r="CB23" s="410"/>
      <c r="CC23" s="181"/>
      <c r="CD23" s="154"/>
      <c r="CE23"/>
      <c r="CF23"/>
      <c r="CG23"/>
      <c r="CH23"/>
      <c r="CI23" s="49"/>
      <c r="CL23" s="77"/>
      <c r="CN23" s="53"/>
      <c r="CO23" s="49" t="str">
        <f>IFERROR((TOWER_DATA[[#This Row],[D, bottom '[m']]]+#REF!)/(2*#REF!/1000),"")</f>
        <v/>
      </c>
      <c r="CX23" s="410"/>
      <c r="CY23" s="411"/>
      <c r="CZ23" s="411"/>
      <c r="DA23" s="410"/>
      <c r="DB23" s="410"/>
      <c r="DC23" s="410"/>
      <c r="DE23" s="410"/>
      <c r="DF23" s="410"/>
      <c r="DG23" s="410"/>
      <c r="DH23" s="410"/>
      <c r="DI23" s="410"/>
      <c r="DJ23" s="410"/>
      <c r="DK23" s="410"/>
      <c r="DL23" s="410"/>
      <c r="DM23" s="410"/>
      <c r="EA23" s="222"/>
      <c r="EB23" s="222"/>
      <c r="EC23" s="58"/>
      <c r="ED23" s="58"/>
      <c r="EE23" s="222"/>
      <c r="EF23" s="222"/>
      <c r="EG23" s="58"/>
      <c r="EH23" s="58"/>
      <c r="EI23" s="58"/>
    </row>
    <row r="24" spans="1:146" ht="18" customHeight="1" thickBot="1">
      <c r="A24" s="220"/>
      <c r="B24" s="281"/>
      <c r="C24" s="110" t="b">
        <v>0</v>
      </c>
      <c r="D24" s="111"/>
      <c r="G24"/>
      <c r="H24"/>
      <c r="I24"/>
      <c r="J24"/>
      <c r="K24"/>
      <c r="N24" s="54"/>
      <c r="P24" s="53"/>
      <c r="Q24" s="49" t="str">
        <f>IFERROR((#REF!+#REF!)/(2*#REF!/1000),"")</f>
        <v/>
      </c>
      <c r="Z24" s="424"/>
      <c r="AA24" s="413"/>
      <c r="AB24" s="413"/>
      <c r="AC24" s="413"/>
      <c r="AD24" s="413"/>
      <c r="AE24" s="414"/>
      <c r="AS24"/>
      <c r="AT24"/>
      <c r="AU24"/>
      <c r="AV24"/>
      <c r="AW24"/>
      <c r="AZ24" s="54"/>
      <c r="BC24" s="49" t="str">
        <f>IFERROR((TP_DATA[[#This Row],[D, bottom '[m']]]+#REF!)/(2*#REF!/1000),"")</f>
        <v/>
      </c>
      <c r="BJ24" s="49"/>
      <c r="BN24" s="93"/>
      <c r="BO24" s="93"/>
      <c r="BT24" s="419"/>
      <c r="BU24" s="419"/>
      <c r="BV24" s="419"/>
      <c r="BW24" s="419"/>
      <c r="BX24" s="419"/>
      <c r="BY24" s="419"/>
      <c r="BZ24" s="419"/>
      <c r="CA24" s="419"/>
      <c r="CB24" s="419"/>
      <c r="CE24"/>
      <c r="CF24"/>
      <c r="CG24"/>
      <c r="CH24"/>
      <c r="CI24" s="49"/>
      <c r="CL24" s="77"/>
      <c r="CN24" s="53"/>
      <c r="CO24" s="49" t="str">
        <f>IFERROR((TOWER_DATA[[#This Row],[D, bottom '[m']]]+#REF!)/(2*#REF!/1000),"")</f>
        <v/>
      </c>
      <c r="CX24" s="410"/>
      <c r="CY24" s="411"/>
      <c r="CZ24" s="411"/>
      <c r="DA24" s="410"/>
      <c r="DB24" s="410"/>
      <c r="DC24" s="410"/>
      <c r="DE24" s="410"/>
      <c r="DF24" s="410"/>
      <c r="DG24" s="410"/>
      <c r="DH24" s="410"/>
      <c r="DI24" s="410"/>
      <c r="DJ24" s="410"/>
      <c r="DK24" s="410"/>
      <c r="DL24" s="410"/>
      <c r="DM24" s="410"/>
      <c r="EA24" s="222"/>
      <c r="EB24" s="222"/>
      <c r="EC24" s="58"/>
      <c r="ED24" s="58"/>
      <c r="EE24" s="222"/>
      <c r="EF24" s="222"/>
      <c r="EG24" s="58"/>
      <c r="EH24" s="58"/>
      <c r="EI24" s="58"/>
    </row>
    <row r="25" spans="1:146" ht="21.6" customHeight="1">
      <c r="A25" s="300"/>
      <c r="B25" s="301"/>
      <c r="C25" s="79"/>
      <c r="D25" s="106"/>
      <c r="K25"/>
      <c r="N25" s="54"/>
      <c r="P25" s="53"/>
      <c r="Q25" s="49" t="str">
        <f>IFERROR((#REF!+#REF!)/(2*#REF!/1000),"")</f>
        <v/>
      </c>
      <c r="Z25" s="424"/>
      <c r="AA25" s="413"/>
      <c r="AB25" s="413"/>
      <c r="AC25" s="413"/>
      <c r="AD25" s="413"/>
      <c r="AE25" s="414"/>
      <c r="AW25"/>
      <c r="AZ25" s="54"/>
      <c r="BC25" s="49" t="str">
        <f>IFERROR((TP_DATA[[#This Row],[D, bottom '[m']]]+#REF!)/(2*#REF!/1000),"")</f>
        <v/>
      </c>
      <c r="BJ25" s="49"/>
      <c r="BN25" s="93"/>
      <c r="BO25" s="93"/>
      <c r="BT25" s="419"/>
      <c r="BU25" s="419"/>
      <c r="BV25" s="419"/>
      <c r="BW25" s="419"/>
      <c r="BX25" s="419"/>
      <c r="BY25" s="419"/>
      <c r="BZ25" s="419"/>
      <c r="CA25" s="419"/>
      <c r="CB25" s="419"/>
      <c r="CI25" s="49"/>
      <c r="CL25" s="77"/>
      <c r="CN25" s="53"/>
      <c r="CO25" s="49" t="str">
        <f>IFERROR((TOWER_DATA[[#This Row],[D, bottom '[m']]]+#REF!)/(2*#REF!/1000),"")</f>
        <v/>
      </c>
      <c r="CX25" s="410"/>
      <c r="CY25" s="411"/>
      <c r="CZ25" s="411"/>
      <c r="DA25" s="410"/>
      <c r="DB25" s="410"/>
      <c r="DC25" s="410"/>
      <c r="DE25" s="410"/>
      <c r="DF25" s="410"/>
      <c r="DG25" s="410"/>
      <c r="DH25" s="410"/>
      <c r="DI25" s="410"/>
      <c r="DJ25" s="410"/>
      <c r="DK25" s="410"/>
      <c r="DL25" s="410"/>
      <c r="DM25" s="410"/>
      <c r="EA25" s="222"/>
      <c r="EB25" s="222"/>
      <c r="EC25" s="58"/>
      <c r="ED25" s="58"/>
      <c r="EE25" s="222"/>
      <c r="EF25" s="222"/>
      <c r="EG25" s="58"/>
      <c r="EH25" s="58"/>
      <c r="EI25" s="58"/>
    </row>
    <row r="26" spans="1:146" ht="26.25" customHeight="1" collapsed="1" thickBot="1">
      <c r="A26" s="220"/>
      <c r="B26" s="298"/>
      <c r="E26" s="203" t="s">
        <v>210</v>
      </c>
      <c r="K26"/>
      <c r="N26" s="63"/>
      <c r="O26" s="64"/>
      <c r="P26" s="352"/>
      <c r="Q26" s="139" t="str">
        <f>IFERROR((#REF!+#REF!)/(2*#REF!/1000),"")</f>
        <v/>
      </c>
      <c r="R26" s="139"/>
      <c r="S26" s="139"/>
      <c r="T26" s="139"/>
      <c r="U26" s="139"/>
      <c r="V26" s="139"/>
      <c r="W26" s="139"/>
      <c r="X26" s="139"/>
      <c r="Y26" s="65"/>
      <c r="Z26" s="424"/>
      <c r="AA26" s="413"/>
      <c r="AB26" s="413"/>
      <c r="AC26" s="413"/>
      <c r="AD26" s="413"/>
      <c r="AE26" s="414"/>
      <c r="AQ26" s="84" t="s">
        <v>135</v>
      </c>
      <c r="AW26"/>
      <c r="AZ26" s="63"/>
      <c r="BA26" s="64"/>
      <c r="BB26" s="352"/>
      <c r="BC26" s="139" t="str">
        <f>IFERROR((TP_DATA[[#This Row],[D, bottom '[m']]]+#REF!)/(2*#REF!/1000),"")</f>
        <v/>
      </c>
      <c r="BD26" s="139"/>
      <c r="BE26" s="139"/>
      <c r="BF26" s="139"/>
      <c r="BG26" s="139"/>
      <c r="BH26" s="139"/>
      <c r="BI26" s="139"/>
      <c r="BJ26" s="139"/>
      <c r="BK26" s="65"/>
      <c r="BN26" s="93"/>
      <c r="BO26" s="93"/>
      <c r="BT26" s="419"/>
      <c r="BU26" s="419"/>
      <c r="BV26" s="419"/>
      <c r="BW26" s="419"/>
      <c r="BX26" s="419"/>
      <c r="BY26" s="419"/>
      <c r="BZ26" s="419"/>
      <c r="CA26" s="419"/>
      <c r="CB26" s="419"/>
      <c r="CC26" s="84" t="s">
        <v>135</v>
      </c>
      <c r="CI26" s="49"/>
      <c r="CL26" s="166"/>
      <c r="CM26" s="139"/>
      <c r="CN26" s="352"/>
      <c r="CO26" s="139" t="str">
        <f>IFERROR((TOWER_DATA[[#This Row],[D, bottom '[m']]]+#REF!)/(2*#REF!/1000),"")</f>
        <v/>
      </c>
      <c r="CP26" s="139"/>
      <c r="CQ26" s="139"/>
      <c r="CR26" s="139"/>
      <c r="CS26" s="139"/>
      <c r="CT26" s="139"/>
      <c r="CU26" s="139"/>
      <c r="CV26" s="139"/>
      <c r="CW26" s="64"/>
      <c r="CX26" s="410"/>
      <c r="CY26" s="411"/>
      <c r="CZ26" s="411"/>
      <c r="DA26" s="410"/>
      <c r="DB26" s="410"/>
      <c r="DC26" s="410"/>
      <c r="DE26" s="410"/>
      <c r="DF26" s="410"/>
      <c r="DG26" s="410"/>
      <c r="DH26" s="410"/>
      <c r="DI26" s="410"/>
      <c r="DJ26" s="410"/>
      <c r="DK26" s="410"/>
      <c r="DL26" s="410"/>
      <c r="DM26" s="410"/>
      <c r="EA26" s="222"/>
      <c r="EB26" s="222"/>
      <c r="EC26" s="58"/>
      <c r="ED26" s="58"/>
      <c r="EE26" s="222"/>
      <c r="EF26" s="222"/>
      <c r="EG26" s="58"/>
      <c r="EH26" s="58"/>
      <c r="EI26" s="58"/>
    </row>
    <row r="27" spans="1:146" s="213" customFormat="1" ht="18" hidden="1" customHeight="1" outlineLevel="1">
      <c r="A27" s="211"/>
      <c r="B27" s="299"/>
      <c r="C27" s="299"/>
      <c r="D27" s="212"/>
      <c r="E27" s="335" t="s">
        <v>125</v>
      </c>
      <c r="F27" s="327" t="s">
        <v>55</v>
      </c>
      <c r="G27" s="327" t="s">
        <v>53</v>
      </c>
      <c r="H27" s="327" t="s">
        <v>56</v>
      </c>
      <c r="I27" s="326" t="s">
        <v>373</v>
      </c>
      <c r="J27" s="327" t="s">
        <v>91</v>
      </c>
      <c r="K27" s="327" t="s">
        <v>87</v>
      </c>
      <c r="L27" s="327" t="s">
        <v>92</v>
      </c>
      <c r="M27" s="49"/>
      <c r="Q27" s="191" t="str">
        <f>IFERROR((#REF!+#REF!)/(2*#REF!/1000),"")</f>
        <v/>
      </c>
      <c r="R27" s="191"/>
      <c r="S27" s="191"/>
      <c r="T27" s="191"/>
      <c r="U27" s="191"/>
      <c r="V27" s="191"/>
      <c r="W27" s="191"/>
      <c r="X27" s="191"/>
      <c r="Y27" s="214"/>
      <c r="Z27" s="424"/>
      <c r="AA27" s="413"/>
      <c r="AB27" s="413"/>
      <c r="AC27" s="413"/>
      <c r="AD27" s="413"/>
      <c r="AE27" s="414"/>
      <c r="AQ27" s="334" t="s">
        <v>125</v>
      </c>
      <c r="AR27" s="327" t="s">
        <v>55</v>
      </c>
      <c r="AS27" s="327" t="s">
        <v>53</v>
      </c>
      <c r="AT27" s="327" t="s">
        <v>56</v>
      </c>
      <c r="AU27" s="326" t="s">
        <v>373</v>
      </c>
      <c r="AV27" s="327" t="s">
        <v>91</v>
      </c>
      <c r="AW27" s="327" t="s">
        <v>87</v>
      </c>
      <c r="AX27" s="327" t="s">
        <v>92</v>
      </c>
      <c r="BC27" s="191" t="str">
        <f>IFERROR((TP_DATA[[#This Row],[D, bottom '[m']]]+#REF!)/(2*#REF!/1000),"")</f>
        <v/>
      </c>
      <c r="BD27" s="191"/>
      <c r="BE27" s="191"/>
      <c r="BF27" s="191"/>
      <c r="BG27" s="191"/>
      <c r="BH27" s="191"/>
      <c r="BI27" s="191"/>
      <c r="BJ27" s="191"/>
      <c r="BK27" s="214"/>
      <c r="BN27" s="215"/>
      <c r="BO27" s="215"/>
      <c r="BT27" s="420"/>
      <c r="BU27" s="420"/>
      <c r="BV27" s="420"/>
      <c r="BW27" s="420"/>
      <c r="BX27" s="420"/>
      <c r="BY27" s="420"/>
      <c r="BZ27" s="420"/>
      <c r="CA27" s="420"/>
      <c r="CB27" s="420"/>
      <c r="CC27" s="366" t="s">
        <v>125</v>
      </c>
      <c r="CD27" s="367" t="s">
        <v>55</v>
      </c>
      <c r="CE27" s="367" t="s">
        <v>53</v>
      </c>
      <c r="CF27" s="367" t="s">
        <v>56</v>
      </c>
      <c r="CG27" s="365" t="s">
        <v>373</v>
      </c>
      <c r="CH27" s="367" t="s">
        <v>91</v>
      </c>
      <c r="CI27" s="367" t="s">
        <v>87</v>
      </c>
      <c r="CJ27" s="367" t="s">
        <v>92</v>
      </c>
      <c r="CK27" s="344"/>
      <c r="CO27" s="191" t="str">
        <f>IFERROR((TOWER_DATA[[#This Row],[D, bottom '[m']]]+#REF!)/(2*#REF!/1000),"")</f>
        <v/>
      </c>
      <c r="CP27" s="191"/>
      <c r="CQ27" s="191"/>
      <c r="CR27" s="191"/>
      <c r="CS27" s="191"/>
      <c r="CT27" s="191"/>
      <c r="CU27" s="191"/>
      <c r="CV27" s="191"/>
      <c r="CX27" s="427"/>
      <c r="CY27" s="428"/>
      <c r="CZ27" s="428"/>
      <c r="DA27" s="427"/>
      <c r="DB27" s="427"/>
      <c r="DC27" s="427"/>
      <c r="DE27" s="427"/>
      <c r="DF27" s="427"/>
      <c r="DG27" s="427"/>
      <c r="DH27" s="427"/>
      <c r="DI27" s="427"/>
      <c r="DJ27" s="427"/>
      <c r="DK27" s="427"/>
      <c r="DL27" s="427"/>
      <c r="DM27" s="427"/>
      <c r="DP27" s="209"/>
      <c r="DT27" s="216"/>
      <c r="DU27" s="216"/>
      <c r="DZ27" s="214"/>
      <c r="EA27" s="49"/>
      <c r="EB27" s="49"/>
      <c r="EE27" s="49"/>
      <c r="EF27" s="49"/>
      <c r="EP27" s="214"/>
    </row>
    <row r="28" spans="1:146" s="213" customFormat="1" ht="18" hidden="1" customHeight="1" outlineLevel="1">
      <c r="A28" s="211"/>
      <c r="B28" s="299"/>
      <c r="C28" s="299"/>
      <c r="D28" s="212"/>
      <c r="E28" s="213" t="s">
        <v>832</v>
      </c>
      <c r="F28" s="191" t="s">
        <v>403</v>
      </c>
      <c r="G28" s="213" t="s">
        <v>807</v>
      </c>
      <c r="H28" s="213" t="s">
        <v>808</v>
      </c>
      <c r="I28" s="213" t="s">
        <v>809</v>
      </c>
      <c r="J28" s="215">
        <v>40.47</v>
      </c>
      <c r="K28" s="213" t="s">
        <v>48</v>
      </c>
      <c r="L28" s="213" t="s">
        <v>810</v>
      </c>
      <c r="Q28" s="191" t="str">
        <f>IFERROR((#REF!+#REF!)/(2*#REF!/1000),"")</f>
        <v/>
      </c>
      <c r="R28" s="191"/>
      <c r="S28" s="191"/>
      <c r="T28" s="191"/>
      <c r="U28" s="191"/>
      <c r="V28" s="191"/>
      <c r="W28" s="191"/>
      <c r="X28" s="191"/>
      <c r="Y28" s="214"/>
      <c r="Z28" s="424"/>
      <c r="AA28" s="413"/>
      <c r="AB28" s="413"/>
      <c r="AC28" s="413"/>
      <c r="AD28" s="413"/>
      <c r="AE28" s="414"/>
      <c r="AQ28" s="209" t="s">
        <v>806</v>
      </c>
      <c r="AR28" s="213" t="s">
        <v>403</v>
      </c>
      <c r="AS28" s="213" t="s">
        <v>807</v>
      </c>
      <c r="AT28" s="213" t="s">
        <v>808</v>
      </c>
      <c r="AU28" s="213" t="s">
        <v>809</v>
      </c>
      <c r="AW28" s="213" t="s">
        <v>48</v>
      </c>
      <c r="AX28" s="213" t="s">
        <v>850</v>
      </c>
      <c r="BC28" s="191" t="str">
        <f>IFERROR((TP_DATA[[#This Row],[D, bottom '[m']]]+#REF!)/(2*#REF!/1000),"")</f>
        <v/>
      </c>
      <c r="BD28" s="191"/>
      <c r="BE28" s="191"/>
      <c r="BF28" s="191"/>
      <c r="BG28" s="191"/>
      <c r="BH28" s="191"/>
      <c r="BI28" s="191"/>
      <c r="BJ28" s="191"/>
      <c r="BK28" s="214"/>
      <c r="BN28" s="215"/>
      <c r="BO28" s="215"/>
      <c r="BT28" s="420"/>
      <c r="BU28" s="420"/>
      <c r="BV28" s="420"/>
      <c r="BW28" s="420"/>
      <c r="BX28" s="420"/>
      <c r="BY28" s="420"/>
      <c r="BZ28" s="420"/>
      <c r="CA28" s="420"/>
      <c r="CB28" s="420"/>
      <c r="CC28" s="54" t="s">
        <v>493</v>
      </c>
      <c r="CD28" s="51" t="s">
        <v>403</v>
      </c>
      <c r="CE28" s="49" t="s">
        <v>445</v>
      </c>
      <c r="CF28" s="53" t="s">
        <v>492</v>
      </c>
      <c r="CG28" s="49" t="s">
        <v>378</v>
      </c>
      <c r="CH28" s="191"/>
      <c r="CI28" s="191"/>
      <c r="CJ28" s="364" t="s">
        <v>404</v>
      </c>
      <c r="CK28" s="49"/>
      <c r="CO28" s="191" t="str">
        <f>IFERROR((TOWER_DATA[[#This Row],[D, bottom '[m']]]+#REF!)/(2*#REF!/1000),"")</f>
        <v/>
      </c>
      <c r="CP28" s="191"/>
      <c r="CQ28" s="191"/>
      <c r="CR28" s="191"/>
      <c r="CS28" s="191"/>
      <c r="CT28" s="191"/>
      <c r="CU28" s="191"/>
      <c r="CV28" s="191"/>
      <c r="CX28" s="427"/>
      <c r="CY28" s="428"/>
      <c r="CZ28" s="428"/>
      <c r="DA28" s="427"/>
      <c r="DB28" s="427"/>
      <c r="DC28" s="427"/>
      <c r="DE28" s="427"/>
      <c r="DF28" s="427"/>
      <c r="DG28" s="427"/>
      <c r="DH28" s="427"/>
      <c r="DI28" s="427"/>
      <c r="DJ28" s="427"/>
      <c r="DK28" s="427"/>
      <c r="DL28" s="427"/>
      <c r="DM28" s="427"/>
      <c r="DN28" s="217"/>
      <c r="DP28" s="209"/>
      <c r="DT28" s="216"/>
      <c r="DU28" s="216"/>
      <c r="DZ28" s="214"/>
      <c r="EA28" s="213" t="s">
        <v>209</v>
      </c>
      <c r="EB28" s="213">
        <v>13</v>
      </c>
      <c r="EC28" s="213">
        <v>240</v>
      </c>
      <c r="ED28" s="213">
        <v>1102065</v>
      </c>
      <c r="EE28" s="213">
        <v>276287200</v>
      </c>
      <c r="EF28" s="213">
        <v>276287200</v>
      </c>
      <c r="EG28" s="213">
        <v>3.4</v>
      </c>
      <c r="EH28" s="213">
        <v>3.4</v>
      </c>
      <c r="EI28" s="213" t="s">
        <v>98</v>
      </c>
      <c r="EP28" s="214"/>
    </row>
    <row r="29" spans="1:146" s="213" customFormat="1" ht="18" hidden="1" customHeight="1" outlineLevel="1">
      <c r="A29" s="211"/>
      <c r="B29" s="299"/>
      <c r="C29" s="299"/>
      <c r="D29" s="212"/>
      <c r="E29" s="420" t="s">
        <v>449</v>
      </c>
      <c r="F29" s="437" t="s">
        <v>403</v>
      </c>
      <c r="G29" s="420" t="s">
        <v>445</v>
      </c>
      <c r="H29" s="420" t="s">
        <v>446</v>
      </c>
      <c r="I29" s="420" t="s">
        <v>378</v>
      </c>
      <c r="J29" s="422">
        <v>40.5</v>
      </c>
      <c r="K29" s="420" t="s">
        <v>48</v>
      </c>
      <c r="L29" s="420" t="s">
        <v>448</v>
      </c>
      <c r="Q29" s="191" t="str">
        <f>IFERROR((#REF!+#REF!)/(2*#REF!/1000),"")</f>
        <v/>
      </c>
      <c r="R29" s="191"/>
      <c r="S29" s="191"/>
      <c r="T29" s="191"/>
      <c r="U29" s="191"/>
      <c r="V29" s="191"/>
      <c r="W29" s="191"/>
      <c r="X29" s="191"/>
      <c r="Y29" s="214"/>
      <c r="Z29" s="424"/>
      <c r="AA29" s="413"/>
      <c r="AB29" s="413"/>
      <c r="AC29" s="413"/>
      <c r="AD29" s="413"/>
      <c r="AE29" s="414"/>
      <c r="AQ29" s="209" t="s">
        <v>473</v>
      </c>
      <c r="AR29" s="213" t="s">
        <v>403</v>
      </c>
      <c r="AS29" s="213" t="s">
        <v>445</v>
      </c>
      <c r="AT29" s="213" t="s">
        <v>446</v>
      </c>
      <c r="AU29" s="213" t="s">
        <v>378</v>
      </c>
      <c r="AX29" s="213" t="s">
        <v>447</v>
      </c>
      <c r="BC29" s="191" t="str">
        <f>IFERROR((TP_DATA[[#This Row],[D, bottom '[m']]]+#REF!)/(2*#REF!/1000),"")</f>
        <v/>
      </c>
      <c r="BD29" s="191"/>
      <c r="BE29" s="191"/>
      <c r="BF29" s="191"/>
      <c r="BG29" s="191"/>
      <c r="BH29" s="191"/>
      <c r="BI29" s="191"/>
      <c r="BJ29" s="191"/>
      <c r="BK29" s="214"/>
      <c r="BN29" s="215"/>
      <c r="BO29" s="215"/>
      <c r="BT29" s="420"/>
      <c r="BU29" s="420"/>
      <c r="BV29" s="420"/>
      <c r="BW29" s="420"/>
      <c r="BX29" s="420"/>
      <c r="BY29" s="420"/>
      <c r="BZ29" s="420"/>
      <c r="CA29" s="420"/>
      <c r="CB29" s="420"/>
      <c r="CC29" s="209" t="s">
        <v>499</v>
      </c>
      <c r="CD29" s="191" t="s">
        <v>321</v>
      </c>
      <c r="CE29" s="191" t="s">
        <v>405</v>
      </c>
      <c r="CF29" s="213" t="s">
        <v>498</v>
      </c>
      <c r="CG29" s="191" t="s">
        <v>378</v>
      </c>
      <c r="CH29" s="191"/>
      <c r="CI29" s="191"/>
      <c r="CJ29" s="336" t="s">
        <v>494</v>
      </c>
      <c r="CO29" s="191" t="str">
        <f>IFERROR((TOWER_DATA[[#This Row],[D, bottom '[m']]]+#REF!)/(2*#REF!/1000),"")</f>
        <v/>
      </c>
      <c r="CP29" s="191"/>
      <c r="CQ29" s="191"/>
      <c r="CR29" s="191"/>
      <c r="CS29" s="191"/>
      <c r="CT29" s="191"/>
      <c r="CU29" s="191"/>
      <c r="CV29" s="191"/>
      <c r="CX29" s="427"/>
      <c r="CY29" s="428"/>
      <c r="CZ29" s="428"/>
      <c r="DA29" s="427"/>
      <c r="DB29" s="427"/>
      <c r="DC29" s="427"/>
      <c r="DE29" s="427"/>
      <c r="DF29" s="427"/>
      <c r="DG29" s="427"/>
      <c r="DH29" s="427"/>
      <c r="DI29" s="427"/>
      <c r="DJ29" s="427"/>
      <c r="DK29" s="427"/>
      <c r="DL29" s="427"/>
      <c r="DM29" s="427"/>
      <c r="DN29" s="217"/>
      <c r="DP29" s="209"/>
      <c r="DT29" s="216"/>
      <c r="DU29" s="216"/>
      <c r="DZ29" s="214"/>
      <c r="EA29" s="213" t="s">
        <v>207</v>
      </c>
      <c r="EB29" s="213">
        <v>13</v>
      </c>
      <c r="EC29" s="213">
        <v>240</v>
      </c>
      <c r="ED29" s="213">
        <v>1102065</v>
      </c>
      <c r="EE29" s="213">
        <v>276287200</v>
      </c>
      <c r="EF29" s="213">
        <v>276287200</v>
      </c>
      <c r="EG29" s="213">
        <v>3.4</v>
      </c>
      <c r="EH29" s="213">
        <v>3.4</v>
      </c>
      <c r="EI29" s="213" t="s">
        <v>98</v>
      </c>
      <c r="EP29" s="214"/>
    </row>
    <row r="30" spans="1:146" s="213" customFormat="1" ht="18" hidden="1" customHeight="1" outlineLevel="1">
      <c r="A30" s="211"/>
      <c r="B30" s="299"/>
      <c r="C30" s="299"/>
      <c r="D30" s="212"/>
      <c r="E30" s="420" t="s">
        <v>451</v>
      </c>
      <c r="F30" s="437" t="s">
        <v>403</v>
      </c>
      <c r="G30" s="420" t="s">
        <v>445</v>
      </c>
      <c r="H30" s="420" t="s">
        <v>446</v>
      </c>
      <c r="I30" s="420" t="s">
        <v>378</v>
      </c>
      <c r="J30" s="422">
        <v>40.5</v>
      </c>
      <c r="K30" s="420" t="s">
        <v>48</v>
      </c>
      <c r="L30" s="420" t="s">
        <v>447</v>
      </c>
      <c r="Q30" s="191" t="str">
        <f>IFERROR((#REF!+#REF!)/(2*#REF!/1000),"")</f>
        <v/>
      </c>
      <c r="R30" s="191"/>
      <c r="S30" s="191"/>
      <c r="T30" s="191"/>
      <c r="U30" s="191"/>
      <c r="V30" s="191"/>
      <c r="W30" s="191"/>
      <c r="X30" s="191"/>
      <c r="Y30" s="214"/>
      <c r="Z30" s="424"/>
      <c r="AA30" s="413"/>
      <c r="AB30" s="413"/>
      <c r="AC30" s="413"/>
      <c r="AD30" s="413"/>
      <c r="AE30" s="414"/>
      <c r="AQ30" s="209" t="s">
        <v>475</v>
      </c>
      <c r="AR30" s="213" t="s">
        <v>403</v>
      </c>
      <c r="AS30" s="213" t="s">
        <v>445</v>
      </c>
      <c r="AT30" s="213" t="s">
        <v>446</v>
      </c>
      <c r="AU30" s="213" t="s">
        <v>378</v>
      </c>
      <c r="AX30" s="213" t="s">
        <v>448</v>
      </c>
      <c r="BC30" s="191" t="str">
        <f>IFERROR((TP_DATA[[#This Row],[D, bottom '[m']]]+#REF!)/(2*#REF!/1000),"")</f>
        <v/>
      </c>
      <c r="BD30" s="191"/>
      <c r="BE30" s="191"/>
      <c r="BF30" s="191"/>
      <c r="BG30" s="191"/>
      <c r="BH30" s="191"/>
      <c r="BI30" s="191"/>
      <c r="BJ30" s="191"/>
      <c r="BK30" s="214"/>
      <c r="BN30" s="215"/>
      <c r="BO30" s="215"/>
      <c r="BT30" s="420"/>
      <c r="BU30" s="420"/>
      <c r="BV30" s="420"/>
      <c r="BW30" s="420"/>
      <c r="BX30" s="420"/>
      <c r="BY30" s="420"/>
      <c r="BZ30" s="420"/>
      <c r="CA30" s="420"/>
      <c r="CB30" s="420"/>
      <c r="CC30" s="209" t="s">
        <v>507</v>
      </c>
      <c r="CD30" s="191" t="s">
        <v>321</v>
      </c>
      <c r="CE30" s="191" t="s">
        <v>405</v>
      </c>
      <c r="CF30" s="213" t="s">
        <v>506</v>
      </c>
      <c r="CG30" s="191" t="s">
        <v>378</v>
      </c>
      <c r="CH30" s="191"/>
      <c r="CI30" s="191"/>
      <c r="CJ30" s="213" t="s">
        <v>477</v>
      </c>
      <c r="CO30" s="191" t="str">
        <f>IFERROR((TOWER_DATA[[#This Row],[D, bottom '[m']]]+#REF!)/(2*#REF!/1000),"")</f>
        <v/>
      </c>
      <c r="CP30" s="191"/>
      <c r="CQ30" s="191"/>
      <c r="CR30" s="191"/>
      <c r="CS30" s="191"/>
      <c r="CT30" s="191"/>
      <c r="CU30" s="191"/>
      <c r="CV30" s="191"/>
      <c r="CX30" s="427"/>
      <c r="CY30" s="428"/>
      <c r="CZ30" s="428"/>
      <c r="DA30" s="427"/>
      <c r="DB30" s="427"/>
      <c r="DC30" s="427"/>
      <c r="DE30" s="427"/>
      <c r="DF30" s="427"/>
      <c r="DG30" s="427"/>
      <c r="DH30" s="427"/>
      <c r="DI30" s="427"/>
      <c r="DJ30" s="427"/>
      <c r="DK30" s="427"/>
      <c r="DL30" s="427"/>
      <c r="DM30" s="427"/>
      <c r="DN30" s="217"/>
      <c r="DP30" s="209"/>
      <c r="DT30" s="216"/>
      <c r="DU30" s="216"/>
      <c r="DZ30" s="214"/>
      <c r="EA30" s="213" t="s">
        <v>208</v>
      </c>
      <c r="EB30" s="213">
        <v>13</v>
      </c>
      <c r="EC30" s="213">
        <v>240</v>
      </c>
      <c r="ED30" s="213">
        <v>1102065</v>
      </c>
      <c r="EE30" s="213">
        <v>276287200</v>
      </c>
      <c r="EF30" s="213">
        <v>276287200</v>
      </c>
      <c r="EG30" s="213">
        <v>3.4</v>
      </c>
      <c r="EH30" s="213">
        <v>3.4</v>
      </c>
      <c r="EI30" s="213" t="s">
        <v>98</v>
      </c>
      <c r="EP30" s="214"/>
    </row>
    <row r="31" spans="1:146" s="213" customFormat="1" ht="18" hidden="1" customHeight="1" outlineLevel="1">
      <c r="A31" s="211"/>
      <c r="B31" s="299"/>
      <c r="C31" s="299"/>
      <c r="D31" s="212"/>
      <c r="E31" s="420" t="s">
        <v>408</v>
      </c>
      <c r="F31" s="437" t="s">
        <v>321</v>
      </c>
      <c r="G31" s="420" t="s">
        <v>371</v>
      </c>
      <c r="H31" s="420" t="s">
        <v>383</v>
      </c>
      <c r="I31" s="420" t="s">
        <v>378</v>
      </c>
      <c r="J31" s="422">
        <v>43.47</v>
      </c>
      <c r="K31" s="420" t="s">
        <v>48</v>
      </c>
      <c r="L31" s="420" t="s">
        <v>322</v>
      </c>
      <c r="Q31" s="191" t="str">
        <f>IFERROR((#REF!+#REF!)/(2*#REF!/1000),"")</f>
        <v/>
      </c>
      <c r="R31" s="191"/>
      <c r="S31" s="191"/>
      <c r="T31" s="191"/>
      <c r="U31" s="191"/>
      <c r="V31" s="191"/>
      <c r="W31" s="191"/>
      <c r="X31" s="191"/>
      <c r="Y31" s="214"/>
      <c r="Z31" s="424"/>
      <c r="AA31" s="413"/>
      <c r="AB31" s="413"/>
      <c r="AC31" s="413"/>
      <c r="AD31" s="413"/>
      <c r="AE31" s="414"/>
      <c r="AQ31" s="209" t="s">
        <v>459</v>
      </c>
      <c r="AR31" s="213" t="s">
        <v>321</v>
      </c>
      <c r="AS31" s="213" t="s">
        <v>371</v>
      </c>
      <c r="AT31" s="213" t="s">
        <v>383</v>
      </c>
      <c r="AU31" s="213" t="s">
        <v>378</v>
      </c>
      <c r="AX31" s="213" t="s">
        <v>322</v>
      </c>
      <c r="BC31" s="191" t="str">
        <f>IFERROR((TP_DATA[[#This Row],[D, bottom '[m']]]+#REF!)/(2*#REF!/1000),"")</f>
        <v/>
      </c>
      <c r="BD31" s="191"/>
      <c r="BE31" s="191"/>
      <c r="BF31" s="191"/>
      <c r="BG31" s="191"/>
      <c r="BH31" s="191"/>
      <c r="BI31" s="191"/>
      <c r="BJ31" s="191"/>
      <c r="BK31" s="214"/>
      <c r="BN31" s="215"/>
      <c r="BO31" s="215"/>
      <c r="BT31" s="420"/>
      <c r="BU31" s="420"/>
      <c r="BV31" s="420"/>
      <c r="BW31" s="420"/>
      <c r="BX31" s="420"/>
      <c r="BY31" s="420"/>
      <c r="BZ31" s="420"/>
      <c r="CA31" s="420"/>
      <c r="CB31" s="420"/>
      <c r="CC31" s="209" t="s">
        <v>502</v>
      </c>
      <c r="CD31" s="191" t="s">
        <v>321</v>
      </c>
      <c r="CE31" s="191" t="s">
        <v>405</v>
      </c>
      <c r="CF31" s="213" t="s">
        <v>501</v>
      </c>
      <c r="CG31" s="191" t="s">
        <v>378</v>
      </c>
      <c r="CH31" s="191"/>
      <c r="CI31" s="191"/>
      <c r="CJ31" s="213" t="s">
        <v>500</v>
      </c>
      <c r="CO31" s="191" t="str">
        <f>IFERROR((TOWER_DATA[[#This Row],[D, bottom '[m']]]+#REF!)/(2*#REF!/1000),"")</f>
        <v/>
      </c>
      <c r="CP31" s="191"/>
      <c r="CQ31" s="191"/>
      <c r="CR31" s="191"/>
      <c r="CS31" s="191"/>
      <c r="CT31" s="191"/>
      <c r="CU31" s="191"/>
      <c r="CV31" s="191"/>
      <c r="CX31" s="427"/>
      <c r="CY31" s="428"/>
      <c r="CZ31" s="428"/>
      <c r="DA31" s="427"/>
      <c r="DB31" s="427"/>
      <c r="DC31" s="427"/>
      <c r="DE31" s="427"/>
      <c r="DF31" s="427"/>
      <c r="DG31" s="427"/>
      <c r="DH31" s="427"/>
      <c r="DI31" s="427"/>
      <c r="DJ31" s="427"/>
      <c r="DK31" s="427"/>
      <c r="DL31" s="427"/>
      <c r="DM31" s="427"/>
      <c r="DN31" s="217"/>
      <c r="DP31" s="209"/>
      <c r="DT31" s="216"/>
      <c r="DU31" s="216"/>
      <c r="DZ31" s="214"/>
      <c r="EP31" s="214"/>
    </row>
    <row r="32" spans="1:146" s="213" customFormat="1" ht="18" hidden="1" customHeight="1" outlineLevel="1">
      <c r="A32" s="211"/>
      <c r="B32" s="299"/>
      <c r="C32" s="299"/>
      <c r="D32" s="212"/>
      <c r="E32" s="420" t="s">
        <v>409</v>
      </c>
      <c r="F32" s="437" t="s">
        <v>321</v>
      </c>
      <c r="G32" s="420" t="s">
        <v>371</v>
      </c>
      <c r="H32" s="420" t="s">
        <v>384</v>
      </c>
      <c r="I32" s="420" t="s">
        <v>378</v>
      </c>
      <c r="J32" s="422">
        <v>45.43</v>
      </c>
      <c r="K32" s="420" t="s">
        <v>48</v>
      </c>
      <c r="L32" s="420" t="s">
        <v>322</v>
      </c>
      <c r="Q32" s="191" t="str">
        <f>IFERROR((#REF!+#REF!)/(2*#REF!/1000),"")</f>
        <v/>
      </c>
      <c r="R32" s="191"/>
      <c r="S32" s="191"/>
      <c r="T32" s="191"/>
      <c r="U32" s="191"/>
      <c r="V32" s="191"/>
      <c r="W32" s="191"/>
      <c r="X32" s="191"/>
      <c r="Y32" s="214"/>
      <c r="Z32" s="424"/>
      <c r="AA32" s="413"/>
      <c r="AB32" s="413"/>
      <c r="AC32" s="413"/>
      <c r="AD32" s="413"/>
      <c r="AE32" s="414"/>
      <c r="AQ32" s="209" t="s">
        <v>460</v>
      </c>
      <c r="AR32" s="213" t="s">
        <v>321</v>
      </c>
      <c r="AS32" s="213" t="s">
        <v>371</v>
      </c>
      <c r="AT32" s="213" t="s">
        <v>384</v>
      </c>
      <c r="AU32" s="213" t="s">
        <v>378</v>
      </c>
      <c r="AX32" s="213" t="s">
        <v>322</v>
      </c>
      <c r="BC32" s="191" t="str">
        <f>IFERROR((TP_DATA[[#This Row],[D, bottom '[m']]]+#REF!)/(2*#REF!/1000),"")</f>
        <v/>
      </c>
      <c r="BD32" s="191"/>
      <c r="BE32" s="191"/>
      <c r="BF32" s="191"/>
      <c r="BG32" s="191"/>
      <c r="BH32" s="191"/>
      <c r="BI32" s="191"/>
      <c r="BJ32" s="191"/>
      <c r="BK32" s="214"/>
      <c r="BN32" s="215"/>
      <c r="BO32" s="215"/>
      <c r="BT32" s="420"/>
      <c r="BU32" s="420"/>
      <c r="BV32" s="420"/>
      <c r="BW32" s="420"/>
      <c r="BX32" s="420"/>
      <c r="BY32" s="420"/>
      <c r="BZ32" s="420"/>
      <c r="CA32" s="420"/>
      <c r="CB32" s="420"/>
      <c r="CC32" s="209" t="s">
        <v>497</v>
      </c>
      <c r="CD32" s="191" t="s">
        <v>321</v>
      </c>
      <c r="CE32" s="191" t="s">
        <v>405</v>
      </c>
      <c r="CF32" s="213" t="s">
        <v>496</v>
      </c>
      <c r="CG32" s="191" t="s">
        <v>378</v>
      </c>
      <c r="CH32" s="191"/>
      <c r="CI32" s="368"/>
      <c r="CJ32" s="213" t="s">
        <v>495</v>
      </c>
      <c r="CO32" s="191" t="str">
        <f>IFERROR((TOWER_DATA[[#This Row],[D, bottom '[m']]]+#REF!)/(2*#REF!/1000),"")</f>
        <v/>
      </c>
      <c r="CP32" s="191"/>
      <c r="CQ32" s="191"/>
      <c r="CR32" s="191"/>
      <c r="CS32" s="191"/>
      <c r="CT32" s="191"/>
      <c r="CU32" s="191"/>
      <c r="CV32" s="191"/>
      <c r="CX32" s="427"/>
      <c r="CY32" s="428"/>
      <c r="CZ32" s="428"/>
      <c r="DA32" s="427"/>
      <c r="DB32" s="427"/>
      <c r="DC32" s="427"/>
      <c r="DE32" s="427"/>
      <c r="DF32" s="427"/>
      <c r="DG32" s="427"/>
      <c r="DH32" s="427"/>
      <c r="DI32" s="427"/>
      <c r="DJ32" s="427"/>
      <c r="DK32" s="427"/>
      <c r="DL32" s="427"/>
      <c r="DM32" s="427"/>
      <c r="DN32" s="217"/>
      <c r="DP32" s="209"/>
      <c r="DT32" s="216"/>
      <c r="DU32" s="216"/>
      <c r="DZ32" s="214"/>
      <c r="EP32" s="214"/>
    </row>
    <row r="33" spans="1:146" s="213" customFormat="1" ht="18" hidden="1" customHeight="1" outlineLevel="1">
      <c r="A33" s="211"/>
      <c r="B33" s="299"/>
      <c r="C33" s="299"/>
      <c r="D33" s="212"/>
      <c r="E33" s="423" t="s">
        <v>411</v>
      </c>
      <c r="F33" s="435" t="s">
        <v>321</v>
      </c>
      <c r="G33" s="420" t="s">
        <v>410</v>
      </c>
      <c r="H33" s="422" t="s">
        <v>385</v>
      </c>
      <c r="I33" s="422" t="s">
        <v>378</v>
      </c>
      <c r="J33" s="422">
        <v>43.14</v>
      </c>
      <c r="K33" s="420" t="s">
        <v>48</v>
      </c>
      <c r="L33" s="420" t="s">
        <v>322</v>
      </c>
      <c r="Q33" s="350" t="str">
        <f>IFERROR((#REF!+#REF!)/(2*#REF!/1000),"")</f>
        <v/>
      </c>
      <c r="R33" s="191"/>
      <c r="S33" s="191"/>
      <c r="T33" s="191"/>
      <c r="U33" s="191"/>
      <c r="V33" s="191"/>
      <c r="W33" s="191"/>
      <c r="X33" s="191"/>
      <c r="Y33" s="214"/>
      <c r="Z33" s="424"/>
      <c r="AA33" s="413"/>
      <c r="AB33" s="413"/>
      <c r="AC33" s="413"/>
      <c r="AD33" s="413"/>
      <c r="AE33" s="414"/>
      <c r="AQ33" s="210" t="s">
        <v>462</v>
      </c>
      <c r="AR33" s="215" t="s">
        <v>321</v>
      </c>
      <c r="AS33" s="215" t="s">
        <v>410</v>
      </c>
      <c r="AT33" s="215" t="s">
        <v>461</v>
      </c>
      <c r="AU33" s="215" t="s">
        <v>378</v>
      </c>
      <c r="AV33" s="216"/>
      <c r="AX33" s="213" t="s">
        <v>322</v>
      </c>
      <c r="BC33" s="350" t="str">
        <f>IFERROR((TP_DATA[[#This Row],[D, bottom '[m']]]+#REF!)/(2*#REF!/1000),"")</f>
        <v/>
      </c>
      <c r="BD33" s="191"/>
      <c r="BE33" s="191"/>
      <c r="BF33" s="191"/>
      <c r="BG33" s="191"/>
      <c r="BH33" s="191"/>
      <c r="BI33" s="191"/>
      <c r="BJ33" s="191"/>
      <c r="BK33" s="214"/>
      <c r="BN33" s="215"/>
      <c r="BO33" s="215"/>
      <c r="BT33" s="420"/>
      <c r="BU33" s="420"/>
      <c r="BV33" s="420"/>
      <c r="BW33" s="420"/>
      <c r="BX33" s="420"/>
      <c r="BY33" s="420"/>
      <c r="BZ33" s="420"/>
      <c r="CA33" s="420"/>
      <c r="CB33" s="420"/>
      <c r="CC33" s="210" t="s">
        <v>504</v>
      </c>
      <c r="CD33" s="256" t="s">
        <v>321</v>
      </c>
      <c r="CE33" s="256" t="s">
        <v>405</v>
      </c>
      <c r="CF33" s="215" t="s">
        <v>480</v>
      </c>
      <c r="CG33" s="256" t="s">
        <v>378</v>
      </c>
      <c r="CH33" s="369"/>
      <c r="CI33" s="368"/>
      <c r="CJ33" s="213" t="s">
        <v>503</v>
      </c>
      <c r="CO33" s="350" t="str">
        <f>IFERROR((TOWER_DATA[[#This Row],[D, bottom '[m']]]+#REF!)/(2*#REF!/1000),"")</f>
        <v/>
      </c>
      <c r="CP33" s="191"/>
      <c r="CQ33" s="191"/>
      <c r="CR33" s="191"/>
      <c r="CS33" s="191"/>
      <c r="CT33" s="191"/>
      <c r="CU33" s="191"/>
      <c r="CV33" s="191"/>
      <c r="CX33" s="427"/>
      <c r="CY33" s="428"/>
      <c r="CZ33" s="428"/>
      <c r="DA33" s="427"/>
      <c r="DB33" s="427"/>
      <c r="DC33" s="427"/>
      <c r="DE33" s="427"/>
      <c r="DF33" s="427"/>
      <c r="DG33" s="427"/>
      <c r="DH33" s="427"/>
      <c r="DI33" s="427"/>
      <c r="DJ33" s="427"/>
      <c r="DK33" s="427"/>
      <c r="DL33" s="427"/>
      <c r="DM33" s="427"/>
      <c r="DN33" s="217"/>
      <c r="DP33" s="209"/>
      <c r="DT33" s="216"/>
      <c r="DU33" s="216"/>
      <c r="DZ33" s="214"/>
      <c r="EP33" s="214"/>
    </row>
    <row r="34" spans="1:146" s="213" customFormat="1" ht="18" hidden="1" customHeight="1" outlineLevel="1">
      <c r="A34" s="211"/>
      <c r="B34" s="299"/>
      <c r="C34" s="299"/>
      <c r="D34" s="212"/>
      <c r="E34" s="423" t="s">
        <v>623</v>
      </c>
      <c r="F34" s="435" t="s">
        <v>321</v>
      </c>
      <c r="G34" s="420" t="s">
        <v>410</v>
      </c>
      <c r="H34" s="422" t="s">
        <v>624</v>
      </c>
      <c r="I34" s="422" t="s">
        <v>625</v>
      </c>
      <c r="J34" s="422">
        <v>43.14</v>
      </c>
      <c r="K34" s="420" t="s">
        <v>48</v>
      </c>
      <c r="L34" s="420" t="s">
        <v>626</v>
      </c>
      <c r="Q34" s="350" t="str">
        <f>IFERROR((#REF!+#REF!)/(2*#REF!/1000),"")</f>
        <v/>
      </c>
      <c r="R34" s="191"/>
      <c r="S34" s="191"/>
      <c r="T34" s="191"/>
      <c r="U34" s="191"/>
      <c r="V34" s="191"/>
      <c r="W34" s="191"/>
      <c r="X34" s="191"/>
      <c r="Y34" s="214"/>
      <c r="Z34" s="424"/>
      <c r="AA34" s="413"/>
      <c r="AB34" s="413"/>
      <c r="AC34" s="413"/>
      <c r="AD34" s="413"/>
      <c r="AE34" s="414"/>
      <c r="AQ34" s="210" t="s">
        <v>463</v>
      </c>
      <c r="AR34" s="215" t="s">
        <v>321</v>
      </c>
      <c r="AS34" s="215" t="s">
        <v>410</v>
      </c>
      <c r="AT34" s="215" t="s">
        <v>455</v>
      </c>
      <c r="AU34" s="215" t="s">
        <v>378</v>
      </c>
      <c r="AV34" s="216"/>
      <c r="AX34" s="213" t="s">
        <v>322</v>
      </c>
      <c r="BC34" s="350" t="str">
        <f>IFERROR((TP_DATA[[#This Row],[D, bottom '[m']]]+#REF!)/(2*#REF!/1000),"")</f>
        <v/>
      </c>
      <c r="BD34" s="191"/>
      <c r="BE34" s="191"/>
      <c r="BF34" s="191"/>
      <c r="BG34" s="191"/>
      <c r="BH34" s="191"/>
      <c r="BI34" s="191"/>
      <c r="BJ34" s="191"/>
      <c r="BK34" s="214"/>
      <c r="BN34" s="215"/>
      <c r="BO34" s="215"/>
      <c r="BT34" s="420"/>
      <c r="BU34" s="420"/>
      <c r="BV34" s="420"/>
      <c r="BW34" s="420"/>
      <c r="BX34" s="420"/>
      <c r="BY34" s="420"/>
      <c r="BZ34" s="420"/>
      <c r="CA34" s="420"/>
      <c r="CB34" s="420"/>
      <c r="CC34" s="210" t="s">
        <v>491</v>
      </c>
      <c r="CD34" s="256" t="s">
        <v>398</v>
      </c>
      <c r="CE34" s="256" t="s">
        <v>399</v>
      </c>
      <c r="CF34" s="215" t="s">
        <v>490</v>
      </c>
      <c r="CG34" s="256" t="s">
        <v>378</v>
      </c>
      <c r="CH34" s="369"/>
      <c r="CI34" s="368"/>
      <c r="CJ34" s="213" t="s">
        <v>489</v>
      </c>
      <c r="CO34" s="350" t="str">
        <f>IFERROR((TOWER_DATA[[#This Row],[D, bottom '[m']]]+#REF!)/(2*#REF!/1000),"")</f>
        <v/>
      </c>
      <c r="CP34" s="191"/>
      <c r="CQ34" s="191"/>
      <c r="CR34" s="191"/>
      <c r="CS34" s="191"/>
      <c r="CT34" s="191"/>
      <c r="CU34" s="191"/>
      <c r="CV34" s="191"/>
      <c r="CX34" s="427"/>
      <c r="CY34" s="428"/>
      <c r="CZ34" s="428"/>
      <c r="DA34" s="427"/>
      <c r="DB34" s="427"/>
      <c r="DC34" s="427"/>
      <c r="DE34" s="427"/>
      <c r="DF34" s="427"/>
      <c r="DG34" s="427"/>
      <c r="DH34" s="427"/>
      <c r="DI34" s="427"/>
      <c r="DJ34" s="427"/>
      <c r="DK34" s="427"/>
      <c r="DL34" s="427"/>
      <c r="DM34" s="427"/>
      <c r="DN34" s="217"/>
      <c r="DP34" s="209"/>
      <c r="DT34" s="216"/>
      <c r="DU34" s="216"/>
      <c r="DZ34" s="214"/>
      <c r="EP34" s="214"/>
    </row>
    <row r="35" spans="1:146" s="213" customFormat="1" ht="18" hidden="1" customHeight="1" outlineLevel="1">
      <c r="A35" s="211"/>
      <c r="B35" s="299"/>
      <c r="C35" s="299"/>
      <c r="D35" s="212"/>
      <c r="E35" s="423" t="s">
        <v>412</v>
      </c>
      <c r="F35" s="435" t="s">
        <v>321</v>
      </c>
      <c r="G35" s="420" t="s">
        <v>410</v>
      </c>
      <c r="H35" s="422" t="s">
        <v>377</v>
      </c>
      <c r="I35" s="422" t="s">
        <v>378</v>
      </c>
      <c r="J35" s="422">
        <v>43.14</v>
      </c>
      <c r="K35" s="420" t="s">
        <v>48</v>
      </c>
      <c r="L35" s="420" t="s">
        <v>322</v>
      </c>
      <c r="Q35" s="350" t="str">
        <f>IFERROR((#REF!+#REF!)/(2*#REF!/1000),"")</f>
        <v/>
      </c>
      <c r="R35" s="191"/>
      <c r="S35" s="191"/>
      <c r="T35" s="191"/>
      <c r="U35" s="191"/>
      <c r="V35" s="191"/>
      <c r="W35" s="191"/>
      <c r="X35" s="191"/>
      <c r="Y35" s="214"/>
      <c r="Z35" s="424"/>
      <c r="AA35" s="413"/>
      <c r="AB35" s="413"/>
      <c r="AC35" s="413"/>
      <c r="AD35" s="413"/>
      <c r="AE35" s="414"/>
      <c r="AQ35" s="210" t="s">
        <v>468</v>
      </c>
      <c r="AR35" s="215" t="s">
        <v>321</v>
      </c>
      <c r="AS35" s="215" t="s">
        <v>410</v>
      </c>
      <c r="AT35" s="215" t="s">
        <v>383</v>
      </c>
      <c r="AU35" s="215" t="s">
        <v>378</v>
      </c>
      <c r="AV35" s="216"/>
      <c r="AX35" s="213" t="s">
        <v>458</v>
      </c>
      <c r="BC35" s="350" t="str">
        <f>IFERROR((TP_DATA[[#This Row],[D, bottom '[m']]]+#REF!)/(2*#REF!/1000),"")</f>
        <v/>
      </c>
      <c r="BD35" s="191"/>
      <c r="BE35" s="191"/>
      <c r="BF35" s="191"/>
      <c r="BG35" s="191"/>
      <c r="BH35" s="191"/>
      <c r="BI35" s="191"/>
      <c r="BJ35" s="191"/>
      <c r="BK35" s="214"/>
      <c r="BN35" s="215"/>
      <c r="BO35" s="215"/>
      <c r="CC35" s="210" t="s">
        <v>709</v>
      </c>
      <c r="CD35" s="256" t="s">
        <v>388</v>
      </c>
      <c r="CE35" s="256" t="s">
        <v>445</v>
      </c>
      <c r="CF35" s="215" t="s">
        <v>710</v>
      </c>
      <c r="CG35" s="256" t="s">
        <v>378</v>
      </c>
      <c r="CH35" s="369"/>
      <c r="CI35" s="368"/>
      <c r="CJ35" s="213" t="s">
        <v>711</v>
      </c>
      <c r="CO35" s="350" t="str">
        <f>IFERROR((TOWER_DATA[[#This Row],[D, bottom '[m']]]+#REF!)/(2*#REF!/1000),"")</f>
        <v/>
      </c>
      <c r="CP35" s="191"/>
      <c r="CQ35" s="191"/>
      <c r="CR35" s="191"/>
      <c r="CS35" s="191"/>
      <c r="CT35" s="191"/>
      <c r="CU35" s="191"/>
      <c r="CV35" s="191"/>
      <c r="CX35" s="427"/>
      <c r="CY35" s="428"/>
      <c r="CZ35" s="428"/>
      <c r="DA35" s="427"/>
      <c r="DB35" s="427"/>
      <c r="DC35" s="427"/>
      <c r="DE35" s="427"/>
      <c r="DF35" s="427"/>
      <c r="DG35" s="427"/>
      <c r="DH35" s="427"/>
      <c r="DI35" s="427"/>
      <c r="DJ35" s="427"/>
      <c r="DK35" s="427"/>
      <c r="DL35" s="427"/>
      <c r="DM35" s="427"/>
      <c r="DP35" s="209"/>
      <c r="DT35" s="216"/>
      <c r="DU35" s="216"/>
      <c r="DZ35" s="214"/>
      <c r="EP35" s="214"/>
    </row>
    <row r="36" spans="1:146" s="213" customFormat="1" ht="18" hidden="1" customHeight="1" outlineLevel="1">
      <c r="A36" s="211"/>
      <c r="B36" s="299"/>
      <c r="C36" s="299"/>
      <c r="D36" s="212"/>
      <c r="E36" s="423" t="s">
        <v>438</v>
      </c>
      <c r="F36" s="435" t="s">
        <v>321</v>
      </c>
      <c r="G36" s="420" t="s">
        <v>410</v>
      </c>
      <c r="H36" s="422" t="s">
        <v>383</v>
      </c>
      <c r="I36" s="422" t="s">
        <v>378</v>
      </c>
      <c r="J36" s="422">
        <v>43.14</v>
      </c>
      <c r="K36" s="420" t="s">
        <v>48</v>
      </c>
      <c r="L36" s="420" t="s">
        <v>397</v>
      </c>
      <c r="Q36" s="350" t="str">
        <f>IFERROR((#REF!+#REF!)/(2*#REF!/1000),"")</f>
        <v/>
      </c>
      <c r="R36" s="191"/>
      <c r="S36" s="191"/>
      <c r="T36" s="191"/>
      <c r="U36" s="191"/>
      <c r="V36" s="191"/>
      <c r="W36" s="191"/>
      <c r="X36" s="191"/>
      <c r="Y36" s="214"/>
      <c r="Z36" s="424"/>
      <c r="AA36" s="413"/>
      <c r="AB36" s="413"/>
      <c r="AC36" s="413"/>
      <c r="AD36" s="413"/>
      <c r="AE36" s="414"/>
      <c r="AQ36" s="210" t="s">
        <v>465</v>
      </c>
      <c r="AR36" s="215" t="s">
        <v>321</v>
      </c>
      <c r="AS36" s="215" t="s">
        <v>410</v>
      </c>
      <c r="AT36" s="215" t="s">
        <v>456</v>
      </c>
      <c r="AU36" s="215" t="s">
        <v>378</v>
      </c>
      <c r="AV36" s="216"/>
      <c r="AW36" s="336" t="s">
        <v>851</v>
      </c>
      <c r="BC36" s="350" t="str">
        <f>IFERROR((TP_DATA[[#This Row],[D, bottom '[m']]]+#REF!)/(2*#REF!/1000),"")</f>
        <v/>
      </c>
      <c r="BD36" s="191"/>
      <c r="BE36" s="191"/>
      <c r="BF36" s="191"/>
      <c r="BG36" s="191"/>
      <c r="BH36" s="191"/>
      <c r="BI36" s="191"/>
      <c r="BJ36" s="191"/>
      <c r="BK36" s="214"/>
      <c r="BN36" s="215"/>
      <c r="BO36" s="215"/>
      <c r="CC36" s="210" t="s">
        <v>712</v>
      </c>
      <c r="CD36" s="256" t="s">
        <v>388</v>
      </c>
      <c r="CE36" s="256" t="s">
        <v>399</v>
      </c>
      <c r="CF36" s="215" t="s">
        <v>713</v>
      </c>
      <c r="CG36" s="256" t="s">
        <v>378</v>
      </c>
      <c r="CH36" s="369"/>
      <c r="CI36" s="368"/>
      <c r="CJ36" s="336" t="s">
        <v>714</v>
      </c>
      <c r="CO36" s="350" t="str">
        <f>IFERROR((TOWER_DATA[[#This Row],[D, bottom '[m']]]+#REF!)/(2*#REF!/1000),"")</f>
        <v/>
      </c>
      <c r="CP36" s="191"/>
      <c r="CQ36" s="191"/>
      <c r="CR36" s="191"/>
      <c r="CS36" s="191"/>
      <c r="CT36" s="191"/>
      <c r="CU36" s="191"/>
      <c r="CV36" s="191"/>
      <c r="CX36" s="427"/>
      <c r="CY36" s="428"/>
      <c r="CZ36" s="428"/>
      <c r="DA36" s="427"/>
      <c r="DB36" s="427"/>
      <c r="DC36" s="427"/>
      <c r="DE36" s="427"/>
      <c r="DF36" s="427"/>
      <c r="DG36" s="427"/>
      <c r="DH36" s="427"/>
      <c r="DI36" s="427"/>
      <c r="DJ36" s="427"/>
      <c r="DK36" s="427"/>
      <c r="DL36" s="427"/>
      <c r="DM36" s="427"/>
      <c r="DP36" s="209"/>
      <c r="DT36" s="216"/>
      <c r="DU36" s="216"/>
      <c r="DZ36" s="214"/>
      <c r="EP36" s="214"/>
    </row>
    <row r="37" spans="1:146" s="213" customFormat="1" ht="18" hidden="1" customHeight="1" outlineLevel="1">
      <c r="A37" s="211"/>
      <c r="B37" s="299"/>
      <c r="C37" s="299"/>
      <c r="D37" s="212"/>
      <c r="E37" s="423" t="s">
        <v>432</v>
      </c>
      <c r="F37" s="435" t="s">
        <v>321</v>
      </c>
      <c r="G37" s="422" t="s">
        <v>410</v>
      </c>
      <c r="H37" s="422" t="s">
        <v>390</v>
      </c>
      <c r="I37" s="422" t="s">
        <v>378</v>
      </c>
      <c r="J37" s="422">
        <v>43.23</v>
      </c>
      <c r="K37" s="420" t="s">
        <v>48</v>
      </c>
      <c r="L37" s="420" t="s">
        <v>391</v>
      </c>
      <c r="Q37" s="350" t="str">
        <f>IFERROR((#REF!+#REF!)/(2*#REF!/1000),"")</f>
        <v/>
      </c>
      <c r="R37" s="191"/>
      <c r="S37" s="191"/>
      <c r="T37" s="191"/>
      <c r="U37" s="191"/>
      <c r="V37" s="191"/>
      <c r="W37" s="191"/>
      <c r="X37" s="191"/>
      <c r="Y37" s="214"/>
      <c r="Z37" s="424"/>
      <c r="AA37" s="413"/>
      <c r="AB37" s="413"/>
      <c r="AC37" s="413"/>
      <c r="AD37" s="413"/>
      <c r="AE37" s="414"/>
      <c r="AQ37" s="210" t="s">
        <v>467</v>
      </c>
      <c r="AR37" s="215" t="s">
        <v>321</v>
      </c>
      <c r="AS37" s="215" t="s">
        <v>410</v>
      </c>
      <c r="AT37" s="215" t="s">
        <v>466</v>
      </c>
      <c r="AU37" s="215" t="s">
        <v>378</v>
      </c>
      <c r="AV37" s="216"/>
      <c r="AX37" s="213" t="s">
        <v>457</v>
      </c>
      <c r="BC37" s="350" t="str">
        <f>IFERROR((TP_DATA[[#This Row],[D, bottom '[m']]]+#REF!)/(2*#REF!/1000),"")</f>
        <v/>
      </c>
      <c r="BD37" s="191"/>
      <c r="BE37" s="191"/>
      <c r="BF37" s="191"/>
      <c r="BG37" s="191"/>
      <c r="BH37" s="191"/>
      <c r="BI37" s="191"/>
      <c r="BJ37" s="191"/>
      <c r="BK37" s="214"/>
      <c r="BN37" s="215"/>
      <c r="BO37" s="215"/>
      <c r="CC37" s="210" t="s">
        <v>820</v>
      </c>
      <c r="CD37" s="256" t="s">
        <v>388</v>
      </c>
      <c r="CE37" s="256" t="s">
        <v>399</v>
      </c>
      <c r="CF37" s="215" t="s">
        <v>821</v>
      </c>
      <c r="CG37" s="256" t="s">
        <v>809</v>
      </c>
      <c r="CH37" s="369"/>
      <c r="CI37" s="191"/>
      <c r="CJ37" s="336" t="s">
        <v>822</v>
      </c>
      <c r="CO37" s="350" t="str">
        <f>IFERROR((TOWER_DATA[[#This Row],[D, bottom '[m']]]+#REF!)/(2*#REF!/1000),"")</f>
        <v/>
      </c>
      <c r="CP37" s="191"/>
      <c r="CQ37" s="191"/>
      <c r="CR37" s="191"/>
      <c r="CS37" s="191"/>
      <c r="CT37" s="191"/>
      <c r="CU37" s="191"/>
      <c r="CV37" s="191"/>
      <c r="CX37" s="427"/>
      <c r="CY37" s="428"/>
      <c r="CZ37" s="428"/>
      <c r="DA37" s="427"/>
      <c r="DB37" s="427"/>
      <c r="DC37" s="427"/>
      <c r="DE37" s="427"/>
      <c r="DF37" s="427"/>
      <c r="DG37" s="427"/>
      <c r="DH37" s="427"/>
      <c r="DI37" s="427"/>
      <c r="DJ37" s="427"/>
      <c r="DK37" s="427"/>
      <c r="DL37" s="427"/>
      <c r="DM37" s="427"/>
      <c r="DP37" s="209"/>
      <c r="DT37" s="216"/>
      <c r="DU37" s="216"/>
      <c r="DZ37" s="214"/>
      <c r="EP37" s="214"/>
    </row>
    <row r="38" spans="1:146" s="213" customFormat="1" ht="18" hidden="1" customHeight="1" outlineLevel="1">
      <c r="A38" s="211"/>
      <c r="B38" s="299"/>
      <c r="C38" s="299"/>
      <c r="D38" s="212"/>
      <c r="E38" s="423" t="s">
        <v>435</v>
      </c>
      <c r="F38" s="435" t="s">
        <v>321</v>
      </c>
      <c r="G38" s="422" t="s">
        <v>410</v>
      </c>
      <c r="H38" s="422" t="s">
        <v>392</v>
      </c>
      <c r="I38" s="422" t="s">
        <v>378</v>
      </c>
      <c r="J38" s="422">
        <v>43.23</v>
      </c>
      <c r="K38" s="420" t="s">
        <v>48</v>
      </c>
      <c r="L38" s="420" t="s">
        <v>393</v>
      </c>
      <c r="Q38" s="191"/>
      <c r="R38" s="191"/>
      <c r="S38" s="191"/>
      <c r="T38" s="191"/>
      <c r="U38" s="191"/>
      <c r="V38" s="191"/>
      <c r="W38" s="191"/>
      <c r="X38" s="191"/>
      <c r="Y38" s="214"/>
      <c r="Z38" s="424"/>
      <c r="AA38" s="413"/>
      <c r="AB38" s="413"/>
      <c r="AC38" s="413"/>
      <c r="AD38" s="413"/>
      <c r="AE38" s="414"/>
      <c r="AQ38" s="210" t="s">
        <v>518</v>
      </c>
      <c r="AR38" s="215" t="s">
        <v>398</v>
      </c>
      <c r="AS38" s="215" t="s">
        <v>405</v>
      </c>
      <c r="AT38" s="215" t="s">
        <v>519</v>
      </c>
      <c r="AU38" s="215" t="s">
        <v>378</v>
      </c>
      <c r="AV38" s="216"/>
      <c r="AX38" s="213" t="s">
        <v>476</v>
      </c>
      <c r="BC38" s="191"/>
      <c r="BD38" s="191"/>
      <c r="BE38" s="191"/>
      <c r="BF38" s="191"/>
      <c r="BG38" s="191"/>
      <c r="BH38" s="191"/>
      <c r="BI38" s="191"/>
      <c r="BJ38" s="191"/>
      <c r="BK38" s="214"/>
      <c r="BN38" s="215"/>
      <c r="BO38" s="215"/>
      <c r="CC38" s="210" t="s">
        <v>524</v>
      </c>
      <c r="CD38" s="256" t="s">
        <v>388</v>
      </c>
      <c r="CE38" s="256" t="s">
        <v>399</v>
      </c>
      <c r="CF38" s="215" t="s">
        <v>523</v>
      </c>
      <c r="CG38" s="256" t="s">
        <v>378</v>
      </c>
      <c r="CH38" s="369"/>
      <c r="CI38" s="191"/>
      <c r="CJ38" s="213" t="s">
        <v>525</v>
      </c>
      <c r="CO38" s="191"/>
      <c r="CP38" s="191"/>
      <c r="CQ38" s="191"/>
      <c r="CR38" s="191"/>
      <c r="CS38" s="191"/>
      <c r="CT38" s="191"/>
      <c r="CU38" s="191"/>
      <c r="CV38" s="191"/>
      <c r="CX38" s="427"/>
      <c r="CY38" s="428"/>
      <c r="CZ38" s="428"/>
      <c r="DA38" s="427"/>
      <c r="DB38" s="427"/>
      <c r="DC38" s="427"/>
      <c r="DE38" s="427"/>
      <c r="DF38" s="427"/>
      <c r="DG38" s="427"/>
      <c r="DH38" s="427"/>
      <c r="DI38" s="427"/>
      <c r="DJ38" s="427"/>
      <c r="DK38" s="427"/>
      <c r="DL38" s="427"/>
      <c r="DM38" s="427"/>
      <c r="DP38" s="209"/>
      <c r="DT38" s="216"/>
      <c r="DU38" s="216"/>
      <c r="DZ38" s="214"/>
      <c r="EP38" s="214"/>
    </row>
    <row r="39" spans="1:146" s="213" customFormat="1" ht="18" hidden="1" customHeight="1" outlineLevel="1">
      <c r="A39" s="211"/>
      <c r="B39" s="299"/>
      <c r="C39" s="299"/>
      <c r="D39" s="212"/>
      <c r="E39" s="423" t="s">
        <v>413</v>
      </c>
      <c r="F39" s="435" t="s">
        <v>321</v>
      </c>
      <c r="G39" s="422" t="s">
        <v>410</v>
      </c>
      <c r="H39" s="422" t="s">
        <v>386</v>
      </c>
      <c r="I39" s="422" t="s">
        <v>378</v>
      </c>
      <c r="J39" s="422">
        <v>45.44</v>
      </c>
      <c r="K39" s="420" t="s">
        <v>48</v>
      </c>
      <c r="L39" s="420" t="s">
        <v>322</v>
      </c>
      <c r="Q39" s="191"/>
      <c r="R39" s="191"/>
      <c r="S39" s="191"/>
      <c r="T39" s="191"/>
      <c r="U39" s="191"/>
      <c r="V39" s="191"/>
      <c r="W39" s="191"/>
      <c r="X39" s="191"/>
      <c r="Y39" s="214"/>
      <c r="Z39" s="424"/>
      <c r="AA39" s="413"/>
      <c r="AB39" s="413"/>
      <c r="AC39" s="413"/>
      <c r="AD39" s="413"/>
      <c r="AE39" s="414"/>
      <c r="AQ39" s="210" t="s">
        <v>520</v>
      </c>
      <c r="AR39" s="215" t="s">
        <v>398</v>
      </c>
      <c r="AS39" s="215" t="s">
        <v>405</v>
      </c>
      <c r="AT39" s="215" t="s">
        <v>521</v>
      </c>
      <c r="AU39" s="215" t="s">
        <v>378</v>
      </c>
      <c r="AV39" s="216"/>
      <c r="AX39" s="213" t="s">
        <v>476</v>
      </c>
      <c r="BC39" s="191"/>
      <c r="BD39" s="191"/>
      <c r="BE39" s="191"/>
      <c r="BF39" s="191"/>
      <c r="BG39" s="191"/>
      <c r="BH39" s="191"/>
      <c r="BI39" s="191"/>
      <c r="BJ39" s="191"/>
      <c r="BK39" s="214"/>
      <c r="BN39" s="215"/>
      <c r="BO39" s="215"/>
      <c r="CC39" s="210" t="s">
        <v>715</v>
      </c>
      <c r="CD39" s="256" t="s">
        <v>388</v>
      </c>
      <c r="CE39" s="256" t="s">
        <v>399</v>
      </c>
      <c r="CF39" s="215" t="s">
        <v>716</v>
      </c>
      <c r="CG39" s="256" t="s">
        <v>544</v>
      </c>
      <c r="CH39" s="369"/>
      <c r="CI39" s="191"/>
      <c r="CJ39" s="213" t="s">
        <v>717</v>
      </c>
      <c r="CO39" s="191"/>
      <c r="CP39" s="191"/>
      <c r="CQ39" s="191"/>
      <c r="CR39" s="191"/>
      <c r="CS39" s="191"/>
      <c r="CT39" s="191"/>
      <c r="CU39" s="191"/>
      <c r="CV39" s="191"/>
      <c r="CX39" s="427"/>
      <c r="CY39" s="428"/>
      <c r="CZ39" s="428"/>
      <c r="DA39" s="427"/>
      <c r="DB39" s="427"/>
      <c r="DC39" s="427"/>
      <c r="DE39" s="427"/>
      <c r="DF39" s="427"/>
      <c r="DG39" s="427"/>
      <c r="DH39" s="427"/>
      <c r="DI39" s="427"/>
      <c r="DJ39" s="427"/>
      <c r="DK39" s="427"/>
      <c r="DL39" s="427"/>
      <c r="DM39" s="427"/>
      <c r="DP39" s="209"/>
      <c r="DT39" s="216"/>
      <c r="DU39" s="216"/>
      <c r="DZ39" s="214"/>
      <c r="EP39" s="214"/>
    </row>
    <row r="40" spans="1:146" s="213" customFormat="1" ht="18" hidden="1" customHeight="1" outlineLevel="1">
      <c r="A40" s="211"/>
      <c r="B40" s="299"/>
      <c r="C40" s="299"/>
      <c r="D40" s="212"/>
      <c r="E40" s="423" t="s">
        <v>414</v>
      </c>
      <c r="F40" s="435" t="s">
        <v>321</v>
      </c>
      <c r="G40" s="422" t="s">
        <v>410</v>
      </c>
      <c r="H40" s="422" t="s">
        <v>387</v>
      </c>
      <c r="I40" s="422" t="s">
        <v>378</v>
      </c>
      <c r="J40" s="422">
        <v>45.44</v>
      </c>
      <c r="K40" s="420" t="s">
        <v>48</v>
      </c>
      <c r="L40" s="420" t="s">
        <v>322</v>
      </c>
      <c r="Q40" s="191"/>
      <c r="R40" s="191"/>
      <c r="S40" s="191"/>
      <c r="T40" s="191"/>
      <c r="U40" s="191"/>
      <c r="V40" s="191"/>
      <c r="W40" s="191"/>
      <c r="X40" s="191"/>
      <c r="Y40" s="214"/>
      <c r="Z40" s="424"/>
      <c r="AA40" s="413"/>
      <c r="AB40" s="413"/>
      <c r="AC40" s="413"/>
      <c r="AD40" s="413"/>
      <c r="AE40" s="414"/>
      <c r="AQ40" s="210" t="s">
        <v>472</v>
      </c>
      <c r="AR40" s="215" t="s">
        <v>398</v>
      </c>
      <c r="AS40" s="215" t="s">
        <v>399</v>
      </c>
      <c r="AT40" s="215" t="s">
        <v>471</v>
      </c>
      <c r="AU40" s="215" t="s">
        <v>378</v>
      </c>
      <c r="AV40" s="216"/>
      <c r="AX40" s="213" t="s">
        <v>470</v>
      </c>
      <c r="BC40" s="191"/>
      <c r="BD40" s="191"/>
      <c r="BE40" s="191"/>
      <c r="BF40" s="191"/>
      <c r="BG40" s="191"/>
      <c r="BH40" s="191"/>
      <c r="BI40" s="191"/>
      <c r="BJ40" s="191"/>
      <c r="BK40" s="214"/>
      <c r="BN40" s="215"/>
      <c r="BO40" s="215"/>
      <c r="CC40" s="210" t="s">
        <v>718</v>
      </c>
      <c r="CD40" s="256" t="s">
        <v>388</v>
      </c>
      <c r="CE40" s="256" t="s">
        <v>399</v>
      </c>
      <c r="CF40" s="215" t="s">
        <v>719</v>
      </c>
      <c r="CG40" s="256" t="s">
        <v>544</v>
      </c>
      <c r="CH40" s="369"/>
      <c r="CI40" s="191"/>
      <c r="CJ40" s="213" t="s">
        <v>720</v>
      </c>
      <c r="CO40" s="191"/>
      <c r="CP40" s="191"/>
      <c r="CQ40" s="191"/>
      <c r="CR40" s="191"/>
      <c r="CS40" s="191"/>
      <c r="CT40" s="191"/>
      <c r="CU40" s="191"/>
      <c r="CV40" s="191"/>
      <c r="CX40" s="427"/>
      <c r="CY40" s="428"/>
      <c r="CZ40" s="428"/>
      <c r="DA40" s="427"/>
      <c r="DB40" s="427"/>
      <c r="DC40" s="427"/>
      <c r="DE40" s="427"/>
      <c r="DF40" s="427"/>
      <c r="DG40" s="427"/>
      <c r="DH40" s="427"/>
      <c r="DI40" s="427"/>
      <c r="DJ40" s="427"/>
      <c r="DK40" s="427"/>
      <c r="DL40" s="427"/>
      <c r="DM40" s="427"/>
      <c r="DP40" s="209"/>
      <c r="DT40" s="216"/>
      <c r="DU40" s="216"/>
      <c r="DZ40" s="214"/>
      <c r="EP40" s="214"/>
    </row>
    <row r="41" spans="1:146" s="213" customFormat="1" ht="18" hidden="1" customHeight="1" outlineLevel="1">
      <c r="A41" s="211"/>
      <c r="B41" s="299"/>
      <c r="C41" s="299"/>
      <c r="D41" s="212"/>
      <c r="E41" s="423" t="s">
        <v>436</v>
      </c>
      <c r="F41" s="435" t="s">
        <v>321</v>
      </c>
      <c r="G41" s="422" t="s">
        <v>410</v>
      </c>
      <c r="H41" s="422" t="s">
        <v>394</v>
      </c>
      <c r="I41" s="422" t="s">
        <v>378</v>
      </c>
      <c r="J41" s="422">
        <v>45.56</v>
      </c>
      <c r="K41" s="420" t="s">
        <v>48</v>
      </c>
      <c r="L41" s="420" t="s">
        <v>395</v>
      </c>
      <c r="Q41" s="191"/>
      <c r="R41" s="191"/>
      <c r="S41" s="191"/>
      <c r="T41" s="191"/>
      <c r="U41" s="191"/>
      <c r="V41" s="191"/>
      <c r="W41" s="191"/>
      <c r="X41" s="191"/>
      <c r="Y41" s="214"/>
      <c r="Z41" s="424"/>
      <c r="AA41" s="413"/>
      <c r="AB41" s="413"/>
      <c r="AC41" s="413"/>
      <c r="AD41" s="413"/>
      <c r="AE41" s="414"/>
      <c r="AQ41" s="210" t="s">
        <v>469</v>
      </c>
      <c r="AR41" s="215" t="s">
        <v>398</v>
      </c>
      <c r="AS41" s="215" t="s">
        <v>399</v>
      </c>
      <c r="AT41" s="215" t="s">
        <v>439</v>
      </c>
      <c r="AU41" s="215" t="s">
        <v>378</v>
      </c>
      <c r="AV41" s="216"/>
      <c r="AX41" s="213" t="s">
        <v>440</v>
      </c>
      <c r="BC41" s="191"/>
      <c r="BD41" s="191"/>
      <c r="BE41" s="191"/>
      <c r="BF41" s="191"/>
      <c r="BG41" s="191"/>
      <c r="BH41" s="191"/>
      <c r="BI41" s="191"/>
      <c r="BJ41" s="191"/>
      <c r="BK41" s="214"/>
      <c r="BM41" s="217"/>
      <c r="BN41" s="219"/>
      <c r="BO41" s="219"/>
      <c r="BP41" s="217"/>
      <c r="BQ41" s="217"/>
      <c r="BR41" s="217"/>
      <c r="CC41" s="210" t="s">
        <v>721</v>
      </c>
      <c r="CD41" s="256" t="s">
        <v>388</v>
      </c>
      <c r="CE41" s="256" t="s">
        <v>399</v>
      </c>
      <c r="CF41" s="215" t="s">
        <v>722</v>
      </c>
      <c r="CG41" s="256" t="s">
        <v>544</v>
      </c>
      <c r="CH41" s="369"/>
      <c r="CI41" s="191"/>
      <c r="CJ41" s="213" t="s">
        <v>613</v>
      </c>
      <c r="CO41" s="191"/>
      <c r="CP41" s="191"/>
      <c r="CQ41" s="191"/>
      <c r="CR41" s="191"/>
      <c r="CS41" s="191"/>
      <c r="CT41" s="191"/>
      <c r="CU41" s="191"/>
      <c r="CV41" s="191"/>
      <c r="CX41" s="427"/>
      <c r="CY41" s="428"/>
      <c r="CZ41" s="428"/>
      <c r="DA41" s="427"/>
      <c r="DB41" s="427"/>
      <c r="DC41" s="427"/>
      <c r="DE41" s="427"/>
      <c r="DF41" s="427"/>
      <c r="DG41" s="427"/>
      <c r="DH41" s="427"/>
      <c r="DI41" s="427"/>
      <c r="DJ41" s="427"/>
      <c r="DK41" s="427"/>
      <c r="DL41" s="427"/>
      <c r="DM41" s="427"/>
      <c r="DP41" s="209"/>
      <c r="DT41" s="216"/>
      <c r="DU41" s="216"/>
      <c r="DZ41" s="214"/>
      <c r="EP41" s="214"/>
    </row>
    <row r="42" spans="1:146" s="213" customFormat="1" ht="18" hidden="1" customHeight="1" outlineLevel="1">
      <c r="A42" s="211"/>
      <c r="B42" s="299"/>
      <c r="C42" s="299"/>
      <c r="D42" s="212"/>
      <c r="E42" s="423" t="s">
        <v>437</v>
      </c>
      <c r="F42" s="435" t="s">
        <v>321</v>
      </c>
      <c r="G42" s="422" t="s">
        <v>410</v>
      </c>
      <c r="H42" s="422" t="s">
        <v>396</v>
      </c>
      <c r="I42" s="422" t="s">
        <v>378</v>
      </c>
      <c r="J42" s="422">
        <v>45.46</v>
      </c>
      <c r="K42" s="420" t="s">
        <v>48</v>
      </c>
      <c r="L42" s="420" t="s">
        <v>393</v>
      </c>
      <c r="Q42" s="350" t="str">
        <f>IFERROR((#REF!+#REF!)/(2*#REF!/1000),"")</f>
        <v/>
      </c>
      <c r="R42" s="191"/>
      <c r="S42" s="191"/>
      <c r="T42" s="191"/>
      <c r="U42" s="191"/>
      <c r="V42" s="191"/>
      <c r="W42" s="191"/>
      <c r="X42" s="191"/>
      <c r="Y42" s="214"/>
      <c r="Z42" s="361"/>
      <c r="AA42" s="90"/>
      <c r="AB42" s="90"/>
      <c r="AC42" s="90"/>
      <c r="AD42" s="90"/>
      <c r="AE42" s="91"/>
      <c r="AQ42" s="210" t="s">
        <v>811</v>
      </c>
      <c r="AR42" s="215" t="s">
        <v>699</v>
      </c>
      <c r="AS42" s="215" t="s">
        <v>376</v>
      </c>
      <c r="AT42" s="215" t="s">
        <v>812</v>
      </c>
      <c r="AU42" s="215" t="s">
        <v>544</v>
      </c>
      <c r="AV42" s="216"/>
      <c r="AW42" s="213" t="s">
        <v>48</v>
      </c>
      <c r="AX42" s="213" t="s">
        <v>852</v>
      </c>
      <c r="BC42" s="350" t="str">
        <f>IFERROR((TP_DATA[[#This Row],[D, bottom '[m']]]+#REF!)/(2*#REF!/1000),"")</f>
        <v/>
      </c>
      <c r="BD42" s="191"/>
      <c r="BE42" s="191"/>
      <c r="BF42" s="191"/>
      <c r="BG42" s="191"/>
      <c r="BH42" s="191"/>
      <c r="BI42" s="191"/>
      <c r="BJ42" s="191"/>
      <c r="BK42" s="214"/>
      <c r="BM42" s="217"/>
      <c r="BN42" s="219"/>
      <c r="BO42" s="219"/>
      <c r="BP42" s="217"/>
      <c r="BQ42" s="217"/>
      <c r="BR42" s="217"/>
      <c r="CC42" s="209" t="s">
        <v>823</v>
      </c>
      <c r="CD42" s="191" t="s">
        <v>388</v>
      </c>
      <c r="CE42" s="191" t="s">
        <v>399</v>
      </c>
      <c r="CF42" s="213" t="s">
        <v>824</v>
      </c>
      <c r="CG42" s="191" t="s">
        <v>809</v>
      </c>
      <c r="CH42" s="383"/>
      <c r="CI42" s="383"/>
      <c r="CJ42" s="384" t="s">
        <v>825</v>
      </c>
      <c r="CK42" s="337"/>
      <c r="CL42" s="337"/>
      <c r="CM42" s="337"/>
      <c r="CO42" s="350" t="str">
        <f>IFERROR((TOWER_DATA[[#This Row],[D, bottom '[m']]]+#REF!)/(2*#REF!/1000),"")</f>
        <v/>
      </c>
      <c r="CP42" s="191"/>
      <c r="CQ42" s="191"/>
      <c r="CR42" s="191"/>
      <c r="CS42" s="191"/>
      <c r="CT42" s="191"/>
      <c r="CU42" s="191"/>
      <c r="CV42" s="191"/>
      <c r="CX42" s="427"/>
      <c r="CY42" s="428"/>
      <c r="CZ42" s="428"/>
      <c r="DA42" s="427"/>
      <c r="DB42" s="427"/>
      <c r="DC42" s="427"/>
      <c r="DE42" s="427"/>
      <c r="DF42" s="427"/>
      <c r="DG42" s="427"/>
      <c r="DH42" s="427"/>
      <c r="DI42" s="427"/>
      <c r="DJ42" s="427"/>
      <c r="DK42" s="427"/>
      <c r="DL42" s="427"/>
      <c r="DM42" s="427"/>
      <c r="DP42" s="209"/>
      <c r="DT42" s="216"/>
      <c r="DU42" s="216"/>
      <c r="DZ42" s="214"/>
      <c r="EP42" s="214"/>
    </row>
    <row r="43" spans="1:146" s="213" customFormat="1" ht="18" hidden="1" customHeight="1" outlineLevel="1">
      <c r="A43" s="211"/>
      <c r="B43" s="299"/>
      <c r="C43" s="299"/>
      <c r="D43" s="212"/>
      <c r="E43" s="423" t="s">
        <v>452</v>
      </c>
      <c r="F43" s="435" t="s">
        <v>398</v>
      </c>
      <c r="G43" s="422" t="s">
        <v>405</v>
      </c>
      <c r="H43" s="422" t="s">
        <v>442</v>
      </c>
      <c r="I43" s="422" t="s">
        <v>378</v>
      </c>
      <c r="J43" s="422">
        <v>42.26</v>
      </c>
      <c r="K43" s="420" t="s">
        <v>48</v>
      </c>
      <c r="L43" s="420" t="s">
        <v>450</v>
      </c>
      <c r="Q43" s="350" t="str">
        <f>IFERROR((#REF!+#REF!)/(2*#REF!/1000),"")</f>
        <v/>
      </c>
      <c r="R43" s="191"/>
      <c r="S43" s="191"/>
      <c r="T43" s="191"/>
      <c r="U43" s="191"/>
      <c r="V43" s="191"/>
      <c r="W43" s="191"/>
      <c r="X43" s="191"/>
      <c r="Y43" s="214"/>
      <c r="Z43" s="361"/>
      <c r="AA43" s="90"/>
      <c r="AB43" s="90"/>
      <c r="AC43" s="90"/>
      <c r="AD43" s="90"/>
      <c r="AE43" s="91"/>
      <c r="AQ43" s="210" t="s">
        <v>705</v>
      </c>
      <c r="AR43" s="215" t="s">
        <v>699</v>
      </c>
      <c r="AS43" s="215" t="s">
        <v>376</v>
      </c>
      <c r="AT43" s="215" t="s">
        <v>706</v>
      </c>
      <c r="AU43" s="215" t="s">
        <v>544</v>
      </c>
      <c r="AV43" s="216"/>
      <c r="AW43" s="213" t="s">
        <v>48</v>
      </c>
      <c r="AX43" s="213" t="s">
        <v>853</v>
      </c>
      <c r="BC43" s="350" t="str">
        <f>IFERROR((TP_DATA[[#This Row],[D, bottom '[m']]]+#REF!)/(2*#REF!/1000),"")</f>
        <v/>
      </c>
      <c r="BD43" s="191"/>
      <c r="BE43" s="191"/>
      <c r="BF43" s="191"/>
      <c r="BG43" s="191"/>
      <c r="BH43" s="191"/>
      <c r="BI43" s="191"/>
      <c r="BJ43" s="191"/>
      <c r="BK43" s="214"/>
      <c r="BM43" s="217"/>
      <c r="BN43" s="219"/>
      <c r="BO43" s="219"/>
      <c r="BP43" s="217"/>
      <c r="BQ43" s="217"/>
      <c r="BR43" s="217"/>
      <c r="CC43" s="210" t="s">
        <v>826</v>
      </c>
      <c r="CD43" s="256" t="s">
        <v>388</v>
      </c>
      <c r="CE43" s="256" t="s">
        <v>399</v>
      </c>
      <c r="CF43" s="215" t="s">
        <v>827</v>
      </c>
      <c r="CG43" s="256" t="s">
        <v>809</v>
      </c>
      <c r="CH43" s="369"/>
      <c r="CI43" s="191"/>
      <c r="CJ43" s="213" t="s">
        <v>419</v>
      </c>
      <c r="CO43" s="350" t="str">
        <f>IFERROR((TOWER_DATA[[#This Row],[D, bottom '[m']]]+#REF!)/(2*#REF!/1000),"")</f>
        <v/>
      </c>
      <c r="CP43" s="191"/>
      <c r="CQ43" s="191"/>
      <c r="CR43" s="191"/>
      <c r="CS43" s="191"/>
      <c r="CT43" s="191"/>
      <c r="CU43" s="191"/>
      <c r="CV43" s="191"/>
      <c r="CX43" s="427"/>
      <c r="CY43" s="428"/>
      <c r="CZ43" s="428"/>
      <c r="DA43" s="427"/>
      <c r="DB43" s="427"/>
      <c r="DC43" s="427"/>
      <c r="DE43" s="427"/>
      <c r="DF43" s="427"/>
      <c r="DG43" s="427"/>
      <c r="DH43" s="427"/>
      <c r="DI43" s="427"/>
      <c r="DJ43" s="427"/>
      <c r="DK43" s="427"/>
      <c r="DL43" s="427"/>
      <c r="DM43" s="427"/>
      <c r="DP43" s="209"/>
      <c r="DT43" s="216"/>
      <c r="DU43" s="216"/>
      <c r="DZ43" s="214"/>
      <c r="EP43" s="214"/>
    </row>
    <row r="44" spans="1:146" s="213" customFormat="1" ht="18" hidden="1" customHeight="1" outlineLevel="1">
      <c r="A44" s="211"/>
      <c r="B44" s="299"/>
      <c r="C44" s="299"/>
      <c r="D44" s="212"/>
      <c r="E44" s="423" t="s">
        <v>444</v>
      </c>
      <c r="F44" s="435" t="s">
        <v>398</v>
      </c>
      <c r="G44" s="422" t="s">
        <v>399</v>
      </c>
      <c r="H44" s="422" t="s">
        <v>442</v>
      </c>
      <c r="I44" s="422" t="s">
        <v>378</v>
      </c>
      <c r="J44" s="422">
        <v>42.26</v>
      </c>
      <c r="K44" s="420" t="s">
        <v>48</v>
      </c>
      <c r="L44" s="420" t="s">
        <v>443</v>
      </c>
      <c r="Q44" s="350" t="str">
        <f>IFERROR((#REF!+#REF!)/(2*#REF!/1000),"")</f>
        <v/>
      </c>
      <c r="R44" s="191"/>
      <c r="S44" s="191"/>
      <c r="T44" s="191"/>
      <c r="U44" s="191"/>
      <c r="V44" s="191"/>
      <c r="W44" s="191"/>
      <c r="X44" s="191"/>
      <c r="Y44" s="214"/>
      <c r="Z44" s="361"/>
      <c r="AA44" s="90"/>
      <c r="AB44" s="90"/>
      <c r="AC44" s="90"/>
      <c r="AD44" s="90"/>
      <c r="AE44" s="91"/>
      <c r="AQ44" s="210" t="s">
        <v>813</v>
      </c>
      <c r="AR44" s="215" t="s">
        <v>699</v>
      </c>
      <c r="AS44" s="215" t="s">
        <v>376</v>
      </c>
      <c r="AT44" s="215" t="s">
        <v>814</v>
      </c>
      <c r="AU44" s="215" t="s">
        <v>544</v>
      </c>
      <c r="AV44" s="216"/>
      <c r="AW44" s="213" t="s">
        <v>48</v>
      </c>
      <c r="AX44" s="213" t="s">
        <v>854</v>
      </c>
      <c r="BC44" s="350" t="str">
        <f>IFERROR((TP_DATA[[#This Row],[D, bottom '[m']]]+#REF!)/(2*#REF!/1000),"")</f>
        <v/>
      </c>
      <c r="BD44" s="191"/>
      <c r="BE44" s="191"/>
      <c r="BF44" s="191"/>
      <c r="BG44" s="191"/>
      <c r="BH44" s="191"/>
      <c r="BI44" s="191"/>
      <c r="BJ44" s="191"/>
      <c r="BK44" s="214"/>
      <c r="CC44" s="210" t="s">
        <v>723</v>
      </c>
      <c r="CD44" s="256" t="s">
        <v>388</v>
      </c>
      <c r="CE44" s="256" t="s">
        <v>399</v>
      </c>
      <c r="CF44" s="215" t="s">
        <v>724</v>
      </c>
      <c r="CG44" s="256" t="s">
        <v>641</v>
      </c>
      <c r="CH44" s="369"/>
      <c r="CI44" s="191"/>
      <c r="CJ44" s="213" t="s">
        <v>725</v>
      </c>
      <c r="CO44" s="350" t="str">
        <f>IFERROR((TOWER_DATA[[#This Row],[D, bottom '[m']]]+#REF!)/(2*#REF!/1000),"")</f>
        <v/>
      </c>
      <c r="CP44" s="191"/>
      <c r="CQ44" s="191"/>
      <c r="CR44" s="191"/>
      <c r="CS44" s="191"/>
      <c r="CT44" s="191"/>
      <c r="CU44" s="191"/>
      <c r="CV44" s="191"/>
      <c r="CX44" s="427"/>
      <c r="CY44" s="428"/>
      <c r="CZ44" s="428"/>
      <c r="DA44" s="427"/>
      <c r="DB44" s="427"/>
      <c r="DC44" s="427"/>
      <c r="DE44" s="427"/>
      <c r="DF44" s="427"/>
      <c r="DG44" s="427"/>
      <c r="DH44" s="427"/>
      <c r="DI44" s="427"/>
      <c r="DJ44" s="427"/>
      <c r="DK44" s="427"/>
      <c r="DL44" s="427"/>
      <c r="DM44" s="427"/>
      <c r="DP44" s="209"/>
      <c r="DT44" s="216"/>
      <c r="DU44" s="216"/>
      <c r="DZ44" s="214"/>
      <c r="EP44" s="214"/>
    </row>
    <row r="45" spans="1:146" s="213" customFormat="1" ht="18" hidden="1" customHeight="1" outlineLevel="1">
      <c r="A45" s="211"/>
      <c r="B45" s="299"/>
      <c r="C45" s="299"/>
      <c r="D45" s="212"/>
      <c r="E45" s="423" t="s">
        <v>441</v>
      </c>
      <c r="F45" s="435" t="s">
        <v>398</v>
      </c>
      <c r="G45" s="422" t="s">
        <v>399</v>
      </c>
      <c r="H45" s="422" t="s">
        <v>439</v>
      </c>
      <c r="I45" s="422" t="s">
        <v>378</v>
      </c>
      <c r="J45" s="422">
        <v>42.26</v>
      </c>
      <c r="K45" s="420" t="s">
        <v>48</v>
      </c>
      <c r="L45" s="420" t="s">
        <v>440</v>
      </c>
      <c r="Q45" s="350" t="str">
        <f>IFERROR((#REF!+#REF!)/(2*#REF!/1000),"")</f>
        <v/>
      </c>
      <c r="R45" s="191"/>
      <c r="S45" s="191"/>
      <c r="T45" s="191"/>
      <c r="U45" s="191"/>
      <c r="V45" s="191"/>
      <c r="W45" s="191"/>
      <c r="X45" s="191"/>
      <c r="Y45" s="214"/>
      <c r="Z45" s="361"/>
      <c r="AA45" s="90"/>
      <c r="AB45" s="90"/>
      <c r="AC45" s="90"/>
      <c r="AD45" s="90"/>
      <c r="AE45" s="91"/>
      <c r="AQ45" s="421" t="s">
        <v>707</v>
      </c>
      <c r="AR45" s="422" t="s">
        <v>699</v>
      </c>
      <c r="AS45" s="422" t="s">
        <v>376</v>
      </c>
      <c r="AT45" s="422" t="s">
        <v>708</v>
      </c>
      <c r="AU45" s="422" t="s">
        <v>544</v>
      </c>
      <c r="AV45" s="423"/>
      <c r="AW45" s="420" t="s">
        <v>48</v>
      </c>
      <c r="AX45" s="420" t="s">
        <v>855</v>
      </c>
      <c r="BC45" s="350" t="str">
        <f>IFERROR((TP_DATA[[#This Row],[D, bottom '[m']]]+#REF!)/(2*#REF!/1000),"")</f>
        <v/>
      </c>
      <c r="BD45" s="191"/>
      <c r="BE45" s="191"/>
      <c r="BF45" s="191"/>
      <c r="BG45" s="191"/>
      <c r="BH45" s="191"/>
      <c r="BI45" s="191"/>
      <c r="BJ45" s="191"/>
      <c r="BK45" s="214"/>
      <c r="CC45" s="210" t="s">
        <v>481</v>
      </c>
      <c r="CD45" s="256" t="s">
        <v>388</v>
      </c>
      <c r="CE45" s="256" t="s">
        <v>376</v>
      </c>
      <c r="CF45" s="215" t="s">
        <v>480</v>
      </c>
      <c r="CG45" s="256" t="s">
        <v>378</v>
      </c>
      <c r="CH45" s="369"/>
      <c r="CI45" s="191"/>
      <c r="CJ45" s="213" t="s">
        <v>479</v>
      </c>
      <c r="CO45" s="350" t="str">
        <f>IFERROR((TOWER_DATA[[#This Row],[D, bottom '[m']]]+#REF!)/(2*#REF!/1000),"")</f>
        <v/>
      </c>
      <c r="CP45" s="191"/>
      <c r="CQ45" s="191"/>
      <c r="CR45" s="191"/>
      <c r="CS45" s="191"/>
      <c r="CT45" s="191"/>
      <c r="CU45" s="191"/>
      <c r="CV45" s="191"/>
      <c r="CX45" s="427"/>
      <c r="CY45" s="428"/>
      <c r="CZ45" s="428"/>
      <c r="DA45" s="427"/>
      <c r="DB45" s="427"/>
      <c r="DC45" s="427"/>
      <c r="DE45" s="427"/>
      <c r="DF45" s="427"/>
      <c r="DG45" s="427"/>
      <c r="DH45" s="427"/>
      <c r="DI45" s="427"/>
      <c r="DJ45" s="427"/>
      <c r="DK45" s="427"/>
      <c r="DL45" s="427"/>
      <c r="DM45" s="427"/>
      <c r="DP45" s="209"/>
      <c r="DT45" s="216"/>
      <c r="DU45" s="216"/>
      <c r="DZ45" s="214"/>
      <c r="EP45" s="214"/>
    </row>
    <row r="46" spans="1:146" s="213" customFormat="1" ht="18" hidden="1" customHeight="1" outlineLevel="1">
      <c r="A46" s="211"/>
      <c r="B46" s="299"/>
      <c r="C46" s="299"/>
      <c r="D46" s="212"/>
      <c r="E46" s="423" t="s">
        <v>434</v>
      </c>
      <c r="F46" s="435" t="s">
        <v>389</v>
      </c>
      <c r="G46" s="422" t="s">
        <v>376</v>
      </c>
      <c r="H46" s="422" t="s">
        <v>433</v>
      </c>
      <c r="I46" s="422" t="s">
        <v>378</v>
      </c>
      <c r="J46" s="422">
        <v>42.26</v>
      </c>
      <c r="K46" s="420" t="s">
        <v>48</v>
      </c>
      <c r="L46" s="420" t="s">
        <v>423</v>
      </c>
      <c r="Q46" s="350" t="str">
        <f>IFERROR((#REF!+#REF!)/(2*#REF!/1000),"")</f>
        <v/>
      </c>
      <c r="R46" s="191"/>
      <c r="S46" s="191"/>
      <c r="T46" s="191"/>
      <c r="U46" s="191"/>
      <c r="V46" s="191"/>
      <c r="W46" s="191"/>
      <c r="X46" s="191"/>
      <c r="Y46" s="214"/>
      <c r="AQ46" s="421" t="s">
        <v>474</v>
      </c>
      <c r="AR46" s="422" t="s">
        <v>400</v>
      </c>
      <c r="AS46" s="422" t="s">
        <v>445</v>
      </c>
      <c r="AT46" s="422" t="s">
        <v>453</v>
      </c>
      <c r="AU46" s="422" t="s">
        <v>378</v>
      </c>
      <c r="AV46" s="423"/>
      <c r="AW46" s="420"/>
      <c r="AX46" s="420" t="s">
        <v>402</v>
      </c>
      <c r="BC46" s="350" t="str">
        <f>IFERROR((TP_DATA[[#This Row],[D, bottom '[m']]]+#REF!)/(2*#REF!/1000),"")</f>
        <v/>
      </c>
      <c r="BD46" s="191"/>
      <c r="BE46" s="191"/>
      <c r="BF46" s="191"/>
      <c r="BG46" s="191"/>
      <c r="BH46" s="191"/>
      <c r="BI46" s="191"/>
      <c r="BJ46" s="191"/>
      <c r="BK46" s="214"/>
      <c r="CC46" s="210" t="s">
        <v>484</v>
      </c>
      <c r="CD46" s="256" t="s">
        <v>388</v>
      </c>
      <c r="CE46" s="256" t="s">
        <v>376</v>
      </c>
      <c r="CF46" s="215" t="s">
        <v>483</v>
      </c>
      <c r="CG46" s="256" t="s">
        <v>378</v>
      </c>
      <c r="CH46" s="369"/>
      <c r="CI46" s="191"/>
      <c r="CJ46" s="213" t="s">
        <v>482</v>
      </c>
      <c r="CO46" s="350" t="str">
        <f>IFERROR((TOWER_DATA[[#This Row],[D, bottom '[m']]]+#REF!)/(2*#REF!/1000),"")</f>
        <v/>
      </c>
      <c r="CP46" s="191"/>
      <c r="CQ46" s="191"/>
      <c r="CR46" s="191"/>
      <c r="CS46" s="191"/>
      <c r="CT46" s="191"/>
      <c r="CU46" s="191"/>
      <c r="CV46" s="191"/>
      <c r="CX46" s="427"/>
      <c r="CY46" s="428"/>
      <c r="CZ46" s="428"/>
      <c r="DA46" s="427"/>
      <c r="DB46" s="427"/>
      <c r="DC46" s="427"/>
      <c r="DE46" s="427"/>
      <c r="DF46" s="427"/>
      <c r="DG46" s="427"/>
      <c r="DH46" s="427"/>
      <c r="DI46" s="427"/>
      <c r="DJ46" s="427"/>
      <c r="DK46" s="427"/>
      <c r="DL46" s="427"/>
      <c r="DM46" s="427"/>
      <c r="DP46" s="209"/>
      <c r="DT46" s="216"/>
      <c r="DU46" s="216"/>
      <c r="DZ46" s="214"/>
      <c r="EP46" s="214"/>
    </row>
    <row r="47" spans="1:146" s="213" customFormat="1" ht="18" hidden="1" customHeight="1" outlineLevel="1">
      <c r="A47" s="211"/>
      <c r="B47" s="299"/>
      <c r="C47" s="299"/>
      <c r="D47" s="212"/>
      <c r="E47" s="423" t="s">
        <v>629</v>
      </c>
      <c r="F47" s="435" t="s">
        <v>388</v>
      </c>
      <c r="G47" s="422" t="s">
        <v>399</v>
      </c>
      <c r="H47" s="422" t="s">
        <v>628</v>
      </c>
      <c r="I47" s="422" t="s">
        <v>378</v>
      </c>
      <c r="J47" s="422">
        <v>42.7</v>
      </c>
      <c r="K47" s="420" t="s">
        <v>48</v>
      </c>
      <c r="L47" s="420" t="s">
        <v>419</v>
      </c>
      <c r="Q47" s="350" t="str">
        <f>IFERROR((#REF!+#REF!)/(2*#REF!/1000),"")</f>
        <v/>
      </c>
      <c r="R47" s="191"/>
      <c r="S47" s="191"/>
      <c r="T47" s="191"/>
      <c r="U47" s="191"/>
      <c r="V47" s="191"/>
      <c r="W47" s="191"/>
      <c r="X47" s="191"/>
      <c r="Y47" s="214"/>
      <c r="AQ47" s="421" t="s">
        <v>348</v>
      </c>
      <c r="AR47" s="422">
        <v>1</v>
      </c>
      <c r="AS47" s="422" t="s">
        <v>406</v>
      </c>
      <c r="AT47" s="422" t="s">
        <v>407</v>
      </c>
      <c r="AU47" s="422" t="s">
        <v>419</v>
      </c>
      <c r="AV47" s="423"/>
      <c r="AW47" s="420"/>
      <c r="AX47" s="420"/>
      <c r="BC47" s="350" t="str">
        <f>IFERROR((TP_DATA[[#This Row],[D, bottom '[m']]]+#REF!)/(2*#REF!/1000),"")</f>
        <v/>
      </c>
      <c r="BD47" s="191"/>
      <c r="BE47" s="191"/>
      <c r="BF47" s="191"/>
      <c r="BG47" s="191"/>
      <c r="BH47" s="191"/>
      <c r="BI47" s="191"/>
      <c r="BJ47" s="191"/>
      <c r="BK47" s="214"/>
      <c r="CC47" s="210" t="s">
        <v>488</v>
      </c>
      <c r="CD47" s="256" t="s">
        <v>388</v>
      </c>
      <c r="CE47" s="256" t="s">
        <v>485</v>
      </c>
      <c r="CF47" s="215" t="s">
        <v>487</v>
      </c>
      <c r="CG47" s="256" t="s">
        <v>378</v>
      </c>
      <c r="CH47" s="369"/>
      <c r="CI47" s="191"/>
      <c r="CJ47" s="213" t="s">
        <v>486</v>
      </c>
      <c r="CO47" s="350" t="str">
        <f>IFERROR((TOWER_DATA[[#This Row],[D, bottom '[m']]]+#REF!)/(2*#REF!/1000),"")</f>
        <v/>
      </c>
      <c r="CP47" s="191"/>
      <c r="CQ47" s="191"/>
      <c r="CR47" s="191"/>
      <c r="CS47" s="191"/>
      <c r="CT47" s="191"/>
      <c r="CU47" s="191"/>
      <c r="CV47" s="191"/>
      <c r="CX47" s="427"/>
      <c r="CY47" s="428"/>
      <c r="CZ47" s="428"/>
      <c r="DA47" s="427"/>
      <c r="DB47" s="427"/>
      <c r="DC47" s="427"/>
      <c r="DE47" s="427"/>
      <c r="DF47" s="427"/>
      <c r="DG47" s="427"/>
      <c r="DH47" s="427"/>
      <c r="DI47" s="427"/>
      <c r="DJ47" s="427"/>
      <c r="DK47" s="427"/>
      <c r="DL47" s="427"/>
      <c r="DM47" s="427"/>
      <c r="DP47" s="209"/>
      <c r="DT47" s="216"/>
      <c r="DU47" s="216"/>
      <c r="DZ47" s="214"/>
      <c r="EP47" s="214"/>
    </row>
    <row r="48" spans="1:146" s="213" customFormat="1" ht="18" hidden="1" customHeight="1" outlineLevel="1">
      <c r="A48" s="211"/>
      <c r="B48" s="299"/>
      <c r="C48" s="299"/>
      <c r="D48" s="212"/>
      <c r="E48" s="423" t="s">
        <v>627</v>
      </c>
      <c r="F48" s="435" t="s">
        <v>388</v>
      </c>
      <c r="G48" s="422" t="s">
        <v>399</v>
      </c>
      <c r="H48" s="422" t="s">
        <v>628</v>
      </c>
      <c r="I48" s="422" t="s">
        <v>378</v>
      </c>
      <c r="J48" s="422">
        <v>42.7</v>
      </c>
      <c r="K48" s="420" t="s">
        <v>48</v>
      </c>
      <c r="L48" s="420" t="s">
        <v>419</v>
      </c>
      <c r="Q48" s="350"/>
      <c r="R48" s="191"/>
      <c r="S48" s="191"/>
      <c r="T48" s="191"/>
      <c r="U48" s="191"/>
      <c r="V48" s="191"/>
      <c r="W48" s="191"/>
      <c r="X48" s="191"/>
      <c r="Y48" s="214"/>
      <c r="AQ48" s="210"/>
      <c r="AR48" s="215"/>
      <c r="AS48" s="215"/>
      <c r="AT48" s="215"/>
      <c r="AU48" s="215"/>
      <c r="AV48" s="216"/>
      <c r="BC48" s="350"/>
      <c r="BD48" s="191"/>
      <c r="BE48" s="191"/>
      <c r="BF48" s="191"/>
      <c r="BG48" s="191"/>
      <c r="BH48" s="191"/>
      <c r="BI48" s="191"/>
      <c r="BJ48" s="191"/>
      <c r="BK48" s="214"/>
      <c r="CC48" s="210" t="s">
        <v>601</v>
      </c>
      <c r="CD48" s="256" t="s">
        <v>541</v>
      </c>
      <c r="CE48" s="256" t="s">
        <v>376</v>
      </c>
      <c r="CF48" s="215" t="s">
        <v>602</v>
      </c>
      <c r="CG48" s="256" t="s">
        <v>540</v>
      </c>
      <c r="CH48" s="369"/>
      <c r="CI48" s="191"/>
      <c r="CJ48" s="213" t="s">
        <v>419</v>
      </c>
      <c r="CO48" s="350"/>
      <c r="CP48" s="191"/>
      <c r="CQ48" s="191"/>
      <c r="CR48" s="191"/>
      <c r="CS48" s="191"/>
      <c r="CT48" s="191"/>
      <c r="CU48" s="191"/>
      <c r="CV48" s="191"/>
      <c r="CX48" s="427"/>
      <c r="CY48" s="428"/>
      <c r="CZ48" s="428"/>
      <c r="DA48" s="427"/>
      <c r="DB48" s="427"/>
      <c r="DC48" s="427"/>
      <c r="DE48" s="427"/>
      <c r="DF48" s="427"/>
      <c r="DG48" s="427"/>
      <c r="DH48" s="427"/>
      <c r="DI48" s="427"/>
      <c r="DJ48" s="427"/>
      <c r="DK48" s="427"/>
      <c r="DL48" s="427"/>
      <c r="DM48" s="427"/>
      <c r="DP48" s="209"/>
      <c r="DT48" s="216"/>
      <c r="DU48" s="216"/>
      <c r="DZ48" s="214"/>
      <c r="EP48" s="214"/>
    </row>
    <row r="49" spans="1:146" s="213" customFormat="1" ht="18" hidden="1" customHeight="1" outlineLevel="1">
      <c r="A49" s="211"/>
      <c r="B49" s="299"/>
      <c r="C49" s="299"/>
      <c r="D49" s="212"/>
      <c r="E49" s="423" t="s">
        <v>636</v>
      </c>
      <c r="F49" s="435" t="s">
        <v>388</v>
      </c>
      <c r="G49" s="422" t="s">
        <v>399</v>
      </c>
      <c r="H49" s="422" t="s">
        <v>631</v>
      </c>
      <c r="I49" s="422" t="s">
        <v>632</v>
      </c>
      <c r="J49" s="422">
        <v>42.7</v>
      </c>
      <c r="K49" s="420" t="s">
        <v>48</v>
      </c>
      <c r="L49" s="420" t="s">
        <v>633</v>
      </c>
      <c r="Q49" s="350"/>
      <c r="R49" s="191"/>
      <c r="S49" s="191"/>
      <c r="T49" s="191"/>
      <c r="U49" s="191"/>
      <c r="V49" s="191"/>
      <c r="W49" s="191"/>
      <c r="X49" s="191"/>
      <c r="Y49" s="214"/>
      <c r="AQ49" s="210"/>
      <c r="AR49" s="215"/>
      <c r="AS49" s="215"/>
      <c r="AT49" s="215"/>
      <c r="AU49" s="215"/>
      <c r="AV49" s="216"/>
      <c r="BC49" s="350"/>
      <c r="BD49" s="191"/>
      <c r="BE49" s="191"/>
      <c r="BF49" s="191"/>
      <c r="BG49" s="191"/>
      <c r="BH49" s="191"/>
      <c r="BI49" s="191"/>
      <c r="BJ49" s="191"/>
      <c r="BK49" s="214"/>
      <c r="CC49" s="210" t="s">
        <v>828</v>
      </c>
      <c r="CD49" s="256" t="s">
        <v>541</v>
      </c>
      <c r="CE49" s="256" t="s">
        <v>376</v>
      </c>
      <c r="CF49" s="215" t="s">
        <v>829</v>
      </c>
      <c r="CG49" s="256" t="s">
        <v>540</v>
      </c>
      <c r="CH49" s="369"/>
      <c r="CI49" s="191"/>
      <c r="CJ49" s="213" t="s">
        <v>419</v>
      </c>
      <c r="CO49" s="350"/>
      <c r="CP49" s="191"/>
      <c r="CQ49" s="191"/>
      <c r="CR49" s="191"/>
      <c r="CS49" s="191"/>
      <c r="CT49" s="191"/>
      <c r="CU49" s="191"/>
      <c r="CV49" s="191"/>
      <c r="CX49" s="427"/>
      <c r="CY49" s="428"/>
      <c r="CZ49" s="428"/>
      <c r="DA49" s="427"/>
      <c r="DB49" s="427"/>
      <c r="DC49" s="427"/>
      <c r="DE49" s="427"/>
      <c r="DF49" s="427"/>
      <c r="DG49" s="427"/>
      <c r="DH49" s="427"/>
      <c r="DI49" s="427"/>
      <c r="DJ49" s="427"/>
      <c r="DK49" s="427"/>
      <c r="DL49" s="427"/>
      <c r="DM49" s="427"/>
      <c r="DP49" s="209"/>
      <c r="DT49" s="216"/>
      <c r="DU49" s="216"/>
      <c r="DZ49" s="214"/>
      <c r="EP49" s="214"/>
    </row>
    <row r="50" spans="1:146" s="213" customFormat="1" ht="18" hidden="1" customHeight="1" outlineLevel="1">
      <c r="A50" s="211"/>
      <c r="B50" s="299"/>
      <c r="C50" s="299"/>
      <c r="D50" s="212"/>
      <c r="E50" s="423" t="s">
        <v>635</v>
      </c>
      <c r="F50" s="435" t="s">
        <v>388</v>
      </c>
      <c r="G50" s="422" t="s">
        <v>399</v>
      </c>
      <c r="H50" s="422" t="s">
        <v>631</v>
      </c>
      <c r="I50" s="422" t="s">
        <v>632</v>
      </c>
      <c r="J50" s="422">
        <v>42.7</v>
      </c>
      <c r="K50" s="420" t="s">
        <v>48</v>
      </c>
      <c r="L50" s="420" t="s">
        <v>633</v>
      </c>
      <c r="Q50" s="350"/>
      <c r="R50" s="191"/>
      <c r="S50" s="191"/>
      <c r="T50" s="191"/>
      <c r="U50" s="191"/>
      <c r="V50" s="191"/>
      <c r="W50" s="191"/>
      <c r="X50" s="191"/>
      <c r="Y50" s="214"/>
      <c r="AQ50" s="210"/>
      <c r="AR50" s="215"/>
      <c r="AS50" s="215"/>
      <c r="AT50" s="215"/>
      <c r="AU50" s="215"/>
      <c r="AV50" s="216"/>
      <c r="BC50" s="350"/>
      <c r="BD50" s="191"/>
      <c r="BE50" s="191"/>
      <c r="BF50" s="191"/>
      <c r="BG50" s="191"/>
      <c r="BH50" s="191"/>
      <c r="BI50" s="191"/>
      <c r="BJ50" s="191"/>
      <c r="BK50" s="214"/>
      <c r="CC50" s="210" t="s">
        <v>603</v>
      </c>
      <c r="CD50" s="256" t="s">
        <v>541</v>
      </c>
      <c r="CE50" s="256" t="s">
        <v>376</v>
      </c>
      <c r="CF50" s="215" t="s">
        <v>545</v>
      </c>
      <c r="CG50" s="256" t="s">
        <v>540</v>
      </c>
      <c r="CH50" s="369"/>
      <c r="CI50" s="191"/>
      <c r="CJ50" s="213" t="s">
        <v>419</v>
      </c>
      <c r="CO50" s="350"/>
      <c r="CP50" s="191"/>
      <c r="CQ50" s="191"/>
      <c r="CR50" s="191"/>
      <c r="CS50" s="191"/>
      <c r="CT50" s="191"/>
      <c r="CU50" s="191"/>
      <c r="CV50" s="191"/>
      <c r="CX50" s="427"/>
      <c r="CY50" s="428"/>
      <c r="CZ50" s="428"/>
      <c r="DA50" s="427"/>
      <c r="DB50" s="427"/>
      <c r="DC50" s="427"/>
      <c r="DE50" s="427"/>
      <c r="DF50" s="427"/>
      <c r="DG50" s="427"/>
      <c r="DH50" s="427"/>
      <c r="DI50" s="427"/>
      <c r="DJ50" s="427"/>
      <c r="DK50" s="427"/>
      <c r="DL50" s="427"/>
      <c r="DM50" s="427"/>
      <c r="DP50" s="209"/>
      <c r="DT50" s="216"/>
      <c r="DU50" s="216"/>
      <c r="DZ50" s="214"/>
      <c r="EP50" s="214"/>
    </row>
    <row r="51" spans="1:146" s="213" customFormat="1" ht="18" hidden="1" customHeight="1" outlineLevel="1">
      <c r="A51" s="211"/>
      <c r="B51" s="299"/>
      <c r="C51" s="299"/>
      <c r="D51" s="212"/>
      <c r="E51" s="423" t="s">
        <v>634</v>
      </c>
      <c r="F51" s="435" t="s">
        <v>388</v>
      </c>
      <c r="G51" s="422" t="s">
        <v>399</v>
      </c>
      <c r="H51" s="422" t="s">
        <v>631</v>
      </c>
      <c r="I51" s="422" t="s">
        <v>632</v>
      </c>
      <c r="J51" s="422">
        <v>42.7</v>
      </c>
      <c r="K51" s="420" t="s">
        <v>48</v>
      </c>
      <c r="L51" s="420" t="s">
        <v>633</v>
      </c>
      <c r="Q51" s="350"/>
      <c r="R51" s="191"/>
      <c r="S51" s="191"/>
      <c r="T51" s="191"/>
      <c r="U51" s="191"/>
      <c r="V51" s="191"/>
      <c r="W51" s="191"/>
      <c r="X51" s="191"/>
      <c r="Y51" s="214"/>
      <c r="AQ51" s="210"/>
      <c r="AR51" s="215"/>
      <c r="AS51" s="215"/>
      <c r="AT51" s="215"/>
      <c r="AU51" s="215"/>
      <c r="AV51" s="216"/>
      <c r="BC51" s="350"/>
      <c r="BD51" s="191"/>
      <c r="BE51" s="191"/>
      <c r="BF51" s="191"/>
      <c r="BG51" s="191"/>
      <c r="BH51" s="191"/>
      <c r="BI51" s="191"/>
      <c r="BJ51" s="191"/>
      <c r="BK51" s="214"/>
      <c r="CC51" s="421" t="s">
        <v>830</v>
      </c>
      <c r="CD51" s="435" t="s">
        <v>541</v>
      </c>
      <c r="CE51" s="435" t="s">
        <v>376</v>
      </c>
      <c r="CF51" s="422" t="s">
        <v>831</v>
      </c>
      <c r="CG51" s="435" t="s">
        <v>540</v>
      </c>
      <c r="CH51" s="436"/>
      <c r="CI51" s="437"/>
      <c r="CJ51" s="420" t="s">
        <v>419</v>
      </c>
      <c r="CO51" s="350"/>
      <c r="CP51" s="191"/>
      <c r="CQ51" s="191"/>
      <c r="CR51" s="191"/>
      <c r="CS51" s="191"/>
      <c r="CT51" s="191"/>
      <c r="CU51" s="191"/>
      <c r="CV51" s="191"/>
      <c r="CX51" s="427"/>
      <c r="CY51" s="428"/>
      <c r="CZ51" s="428"/>
      <c r="DA51" s="427"/>
      <c r="DB51" s="427"/>
      <c r="DC51" s="427"/>
      <c r="DE51" s="427"/>
      <c r="DF51" s="427"/>
      <c r="DG51" s="427"/>
      <c r="DH51" s="427"/>
      <c r="DI51" s="427"/>
      <c r="DJ51" s="427"/>
      <c r="DK51" s="427"/>
      <c r="DL51" s="427"/>
      <c r="DM51" s="427"/>
      <c r="DP51" s="209"/>
      <c r="DT51" s="216"/>
      <c r="DU51" s="216"/>
      <c r="DZ51" s="214"/>
      <c r="EP51" s="214"/>
    </row>
    <row r="52" spans="1:146" s="213" customFormat="1" ht="18" hidden="1" customHeight="1" outlineLevel="1">
      <c r="A52" s="211"/>
      <c r="B52" s="299"/>
      <c r="C52" s="299"/>
      <c r="D52" s="212"/>
      <c r="E52" s="423" t="s">
        <v>630</v>
      </c>
      <c r="F52" s="435" t="s">
        <v>388</v>
      </c>
      <c r="G52" s="422" t="s">
        <v>399</v>
      </c>
      <c r="H52" s="422" t="s">
        <v>631</v>
      </c>
      <c r="I52" s="422" t="s">
        <v>632</v>
      </c>
      <c r="J52" s="422">
        <v>42.7</v>
      </c>
      <c r="K52" s="420" t="s">
        <v>48</v>
      </c>
      <c r="L52" s="420" t="s">
        <v>633</v>
      </c>
      <c r="Q52" s="350"/>
      <c r="R52" s="191"/>
      <c r="S52" s="191"/>
      <c r="T52" s="191"/>
      <c r="U52" s="191"/>
      <c r="V52" s="191"/>
      <c r="W52" s="191"/>
      <c r="X52" s="191"/>
      <c r="Y52" s="214"/>
      <c r="AQ52" s="210"/>
      <c r="AR52" s="215"/>
      <c r="AS52" s="215"/>
      <c r="AT52" s="215"/>
      <c r="AU52" s="215"/>
      <c r="AV52" s="216"/>
      <c r="BC52" s="350"/>
      <c r="BD52" s="191"/>
      <c r="BE52" s="191"/>
      <c r="BF52" s="191"/>
      <c r="BG52" s="191"/>
      <c r="BH52" s="191"/>
      <c r="BI52" s="191"/>
      <c r="BJ52" s="191"/>
      <c r="BK52" s="214"/>
      <c r="CC52" s="421" t="s">
        <v>549</v>
      </c>
      <c r="CD52" s="435" t="s">
        <v>541</v>
      </c>
      <c r="CE52" s="435" t="s">
        <v>376</v>
      </c>
      <c r="CF52" s="422" t="s">
        <v>547</v>
      </c>
      <c r="CG52" s="435" t="s">
        <v>540</v>
      </c>
      <c r="CH52" s="436"/>
      <c r="CI52" s="437"/>
      <c r="CJ52" s="420" t="s">
        <v>550</v>
      </c>
      <c r="CO52" s="350"/>
      <c r="CP52" s="191"/>
      <c r="CQ52" s="191"/>
      <c r="CR52" s="191"/>
      <c r="CS52" s="191"/>
      <c r="CT52" s="191"/>
      <c r="CU52" s="191"/>
      <c r="CV52" s="191"/>
      <c r="CX52" s="427"/>
      <c r="CY52" s="428"/>
      <c r="CZ52" s="428"/>
      <c r="DA52" s="427"/>
      <c r="DB52" s="427"/>
      <c r="DC52" s="427"/>
      <c r="DE52" s="427"/>
      <c r="DF52" s="427"/>
      <c r="DG52" s="427"/>
      <c r="DH52" s="427"/>
      <c r="DI52" s="427"/>
      <c r="DJ52" s="427"/>
      <c r="DK52" s="427"/>
      <c r="DL52" s="427"/>
      <c r="DM52" s="427"/>
      <c r="DP52" s="209"/>
      <c r="DT52" s="216"/>
      <c r="DU52" s="216"/>
      <c r="DZ52" s="214"/>
      <c r="EP52" s="214"/>
    </row>
    <row r="53" spans="1:146" s="213" customFormat="1" ht="18" hidden="1" customHeight="1" outlineLevel="1">
      <c r="A53" s="211"/>
      <c r="B53" s="299"/>
      <c r="C53" s="299"/>
      <c r="D53" s="212"/>
      <c r="E53" s="423" t="s">
        <v>637</v>
      </c>
      <c r="F53" s="435" t="s">
        <v>388</v>
      </c>
      <c r="G53" s="422" t="s">
        <v>399</v>
      </c>
      <c r="H53" s="422" t="s">
        <v>638</v>
      </c>
      <c r="I53" s="422" t="s">
        <v>632</v>
      </c>
      <c r="J53" s="422">
        <v>42.7</v>
      </c>
      <c r="K53" s="420" t="s">
        <v>48</v>
      </c>
      <c r="L53" s="420" t="s">
        <v>419</v>
      </c>
      <c r="Q53" s="350"/>
      <c r="R53" s="191"/>
      <c r="S53" s="191"/>
      <c r="T53" s="191"/>
      <c r="U53" s="191"/>
      <c r="V53" s="191"/>
      <c r="W53" s="191"/>
      <c r="X53" s="191"/>
      <c r="Y53" s="214"/>
      <c r="AQ53" s="210"/>
      <c r="AR53" s="215"/>
      <c r="AS53" s="215"/>
      <c r="AT53" s="215"/>
      <c r="AU53" s="215"/>
      <c r="AV53" s="216"/>
      <c r="BC53" s="350"/>
      <c r="BD53" s="191"/>
      <c r="BE53" s="191"/>
      <c r="BF53" s="191"/>
      <c r="BG53" s="191"/>
      <c r="BH53" s="191"/>
      <c r="BI53" s="191"/>
      <c r="BJ53" s="191"/>
      <c r="BK53" s="214"/>
      <c r="CC53" s="421" t="s">
        <v>546</v>
      </c>
      <c r="CD53" s="435" t="s">
        <v>541</v>
      </c>
      <c r="CE53" s="435" t="s">
        <v>376</v>
      </c>
      <c r="CF53" s="422" t="s">
        <v>547</v>
      </c>
      <c r="CG53" s="435" t="s">
        <v>540</v>
      </c>
      <c r="CH53" s="436"/>
      <c r="CI53" s="437"/>
      <c r="CJ53" s="420" t="s">
        <v>548</v>
      </c>
      <c r="CO53" s="350"/>
      <c r="CP53" s="191"/>
      <c r="CQ53" s="191"/>
      <c r="CR53" s="191"/>
      <c r="CS53" s="191"/>
      <c r="CT53" s="191"/>
      <c r="CU53" s="191"/>
      <c r="CV53" s="191"/>
      <c r="CX53" s="427"/>
      <c r="CY53" s="428"/>
      <c r="CZ53" s="428"/>
      <c r="DA53" s="427"/>
      <c r="DB53" s="427"/>
      <c r="DC53" s="427"/>
      <c r="DE53" s="427"/>
      <c r="DF53" s="427"/>
      <c r="DG53" s="427"/>
      <c r="DH53" s="427"/>
      <c r="DI53" s="427"/>
      <c r="DJ53" s="427"/>
      <c r="DK53" s="427"/>
      <c r="DL53" s="427"/>
      <c r="DM53" s="427"/>
      <c r="DP53" s="209"/>
      <c r="DT53" s="216"/>
      <c r="DU53" s="216"/>
      <c r="DZ53" s="214"/>
      <c r="EP53" s="214"/>
    </row>
    <row r="54" spans="1:146" s="213" customFormat="1" ht="18" hidden="1" customHeight="1" outlineLevel="1">
      <c r="A54" s="211"/>
      <c r="B54" s="299"/>
      <c r="C54" s="299"/>
      <c r="D54" s="212"/>
      <c r="E54" s="423" t="s">
        <v>639</v>
      </c>
      <c r="F54" s="435" t="s">
        <v>388</v>
      </c>
      <c r="G54" s="422" t="s">
        <v>399</v>
      </c>
      <c r="H54" s="422" t="s">
        <v>640</v>
      </c>
      <c r="I54" s="422" t="s">
        <v>641</v>
      </c>
      <c r="J54" s="422">
        <v>42.7</v>
      </c>
      <c r="K54" s="420" t="s">
        <v>48</v>
      </c>
      <c r="L54" s="420" t="s">
        <v>419</v>
      </c>
      <c r="Q54" s="350"/>
      <c r="R54" s="191"/>
      <c r="S54" s="191"/>
      <c r="T54" s="191"/>
      <c r="U54" s="191"/>
      <c r="V54" s="191"/>
      <c r="W54" s="191"/>
      <c r="X54" s="191"/>
      <c r="Y54" s="214"/>
      <c r="AQ54" s="210"/>
      <c r="AR54" s="215"/>
      <c r="AS54" s="215"/>
      <c r="AT54" s="215"/>
      <c r="AU54" s="215"/>
      <c r="AV54" s="216"/>
      <c r="BC54" s="350"/>
      <c r="BD54" s="191"/>
      <c r="BE54" s="191"/>
      <c r="BF54" s="191"/>
      <c r="BG54" s="191"/>
      <c r="BH54" s="191"/>
      <c r="BI54" s="191"/>
      <c r="BJ54" s="191"/>
      <c r="BK54" s="214"/>
      <c r="CC54" s="421" t="s">
        <v>726</v>
      </c>
      <c r="CD54" s="435" t="s">
        <v>699</v>
      </c>
      <c r="CE54" s="435" t="s">
        <v>376</v>
      </c>
      <c r="CF54" s="422" t="s">
        <v>727</v>
      </c>
      <c r="CG54" s="435" t="s">
        <v>544</v>
      </c>
      <c r="CH54" s="436"/>
      <c r="CI54" s="437"/>
      <c r="CJ54" s="420" t="s">
        <v>728</v>
      </c>
      <c r="CO54" s="350"/>
      <c r="CP54" s="191"/>
      <c r="CQ54" s="191"/>
      <c r="CR54" s="191"/>
      <c r="CS54" s="191"/>
      <c r="CT54" s="191"/>
      <c r="CU54" s="191"/>
      <c r="CV54" s="191"/>
      <c r="CX54" s="427"/>
      <c r="CY54" s="428"/>
      <c r="CZ54" s="428"/>
      <c r="DA54" s="427"/>
      <c r="DB54" s="427"/>
      <c r="DC54" s="427"/>
      <c r="DE54" s="427"/>
      <c r="DF54" s="427"/>
      <c r="DG54" s="427"/>
      <c r="DH54" s="427"/>
      <c r="DI54" s="427"/>
      <c r="DJ54" s="427"/>
      <c r="DK54" s="427"/>
      <c r="DL54" s="427"/>
      <c r="DM54" s="427"/>
      <c r="DP54" s="209"/>
      <c r="DT54" s="216"/>
      <c r="DU54" s="216"/>
      <c r="DZ54" s="214"/>
      <c r="EP54" s="214"/>
    </row>
    <row r="55" spans="1:146" s="213" customFormat="1" ht="18" hidden="1" customHeight="1" outlineLevel="1">
      <c r="A55" s="211"/>
      <c r="B55" s="299"/>
      <c r="C55" s="299"/>
      <c r="D55" s="212"/>
      <c r="E55" s="423" t="s">
        <v>642</v>
      </c>
      <c r="F55" s="435" t="s">
        <v>388</v>
      </c>
      <c r="G55" s="422" t="s">
        <v>399</v>
      </c>
      <c r="H55" s="422" t="s">
        <v>643</v>
      </c>
      <c r="I55" s="422" t="s">
        <v>544</v>
      </c>
      <c r="J55" s="422">
        <v>42.7</v>
      </c>
      <c r="K55" s="420" t="s">
        <v>48</v>
      </c>
      <c r="L55" s="420" t="s">
        <v>644</v>
      </c>
      <c r="Q55" s="350"/>
      <c r="R55" s="191"/>
      <c r="S55" s="191"/>
      <c r="T55" s="191"/>
      <c r="U55" s="191"/>
      <c r="V55" s="191"/>
      <c r="W55" s="191"/>
      <c r="X55" s="191"/>
      <c r="Y55" s="214"/>
      <c r="AQ55" s="210"/>
      <c r="AR55" s="215"/>
      <c r="AS55" s="215"/>
      <c r="AT55" s="215"/>
      <c r="AU55" s="215"/>
      <c r="AV55" s="216"/>
      <c r="BC55" s="350"/>
      <c r="BD55" s="191"/>
      <c r="BE55" s="191"/>
      <c r="BF55" s="191"/>
      <c r="BG55" s="191"/>
      <c r="BH55" s="191"/>
      <c r="BI55" s="191"/>
      <c r="BJ55" s="191"/>
      <c r="BK55" s="214"/>
      <c r="CC55" s="421" t="s">
        <v>348</v>
      </c>
      <c r="CD55" s="435">
        <v>1</v>
      </c>
      <c r="CE55" s="435" t="s">
        <v>406</v>
      </c>
      <c r="CF55" s="422" t="s">
        <v>407</v>
      </c>
      <c r="CG55" s="435" t="s">
        <v>419</v>
      </c>
      <c r="CH55" s="436"/>
      <c r="CI55" s="437" t="s">
        <v>419</v>
      </c>
      <c r="CJ55" s="420"/>
      <c r="CO55" s="350"/>
      <c r="CP55" s="191"/>
      <c r="CQ55" s="191"/>
      <c r="CR55" s="191"/>
      <c r="CS55" s="191"/>
      <c r="CT55" s="191"/>
      <c r="CU55" s="191"/>
      <c r="CV55" s="191"/>
      <c r="CX55" s="427"/>
      <c r="CY55" s="428"/>
      <c r="CZ55" s="428"/>
      <c r="DA55" s="427"/>
      <c r="DB55" s="427"/>
      <c r="DC55" s="427"/>
      <c r="DE55" s="427"/>
      <c r="DF55" s="427"/>
      <c r="DG55" s="427"/>
      <c r="DH55" s="427"/>
      <c r="DI55" s="427"/>
      <c r="DJ55" s="427"/>
      <c r="DK55" s="427"/>
      <c r="DL55" s="427"/>
      <c r="DM55" s="427"/>
      <c r="DP55" s="209"/>
      <c r="DT55" s="216"/>
      <c r="DU55" s="216"/>
      <c r="DZ55" s="214"/>
      <c r="EP55" s="214"/>
    </row>
    <row r="56" spans="1:146" s="213" customFormat="1" ht="18" hidden="1" customHeight="1" outlineLevel="1">
      <c r="A56" s="211"/>
      <c r="B56" s="299"/>
      <c r="C56" s="299"/>
      <c r="D56" s="212"/>
      <c r="E56" s="423" t="s">
        <v>645</v>
      </c>
      <c r="F56" s="435" t="s">
        <v>388</v>
      </c>
      <c r="G56" s="422" t="s">
        <v>399</v>
      </c>
      <c r="H56" s="422" t="s">
        <v>646</v>
      </c>
      <c r="I56" s="422" t="s">
        <v>632</v>
      </c>
      <c r="J56" s="422">
        <v>42.7</v>
      </c>
      <c r="K56" s="420" t="s">
        <v>48</v>
      </c>
      <c r="L56" s="420" t="s">
        <v>419</v>
      </c>
      <c r="Q56" s="350"/>
      <c r="R56" s="191"/>
      <c r="S56" s="191"/>
      <c r="T56" s="191"/>
      <c r="U56" s="191"/>
      <c r="V56" s="191"/>
      <c r="W56" s="191"/>
      <c r="X56" s="191"/>
      <c r="Y56" s="214"/>
      <c r="AQ56" s="210"/>
      <c r="AR56" s="215"/>
      <c r="AS56" s="215"/>
      <c r="AT56" s="215"/>
      <c r="AU56" s="215"/>
      <c r="AV56" s="216"/>
      <c r="BC56" s="350"/>
      <c r="BD56" s="191"/>
      <c r="BE56" s="191"/>
      <c r="BF56" s="191"/>
      <c r="BG56" s="191"/>
      <c r="BH56" s="191"/>
      <c r="BI56" s="191"/>
      <c r="BJ56" s="191"/>
      <c r="BK56" s="214"/>
      <c r="CC56" s="210"/>
      <c r="CD56" s="256"/>
      <c r="CE56" s="256"/>
      <c r="CF56" s="215"/>
      <c r="CG56" s="256"/>
      <c r="CH56" s="369"/>
      <c r="CI56" s="191"/>
      <c r="CO56" s="350"/>
      <c r="CP56" s="191"/>
      <c r="CQ56" s="191"/>
      <c r="CR56" s="191"/>
      <c r="CS56" s="191"/>
      <c r="CT56" s="191"/>
      <c r="CU56" s="191"/>
      <c r="CV56" s="191"/>
      <c r="CX56" s="427"/>
      <c r="CY56" s="428"/>
      <c r="CZ56" s="428"/>
      <c r="DA56" s="427"/>
      <c r="DB56" s="427"/>
      <c r="DC56" s="427"/>
      <c r="DE56" s="427"/>
      <c r="DF56" s="427"/>
      <c r="DG56" s="427"/>
      <c r="DH56" s="427"/>
      <c r="DI56" s="427"/>
      <c r="DJ56" s="427"/>
      <c r="DK56" s="427"/>
      <c r="DL56" s="427"/>
      <c r="DM56" s="427"/>
      <c r="DP56" s="209"/>
      <c r="DT56" s="216"/>
      <c r="DU56" s="216"/>
      <c r="DZ56" s="214"/>
      <c r="EP56" s="214"/>
    </row>
    <row r="57" spans="1:146" s="213" customFormat="1" ht="18" hidden="1" customHeight="1" outlineLevel="1">
      <c r="A57" s="211"/>
      <c r="B57" s="299"/>
      <c r="C57" s="299"/>
      <c r="D57" s="212"/>
      <c r="E57" s="423" t="s">
        <v>542</v>
      </c>
      <c r="F57" s="435" t="s">
        <v>388</v>
      </c>
      <c r="G57" s="422" t="s">
        <v>399</v>
      </c>
      <c r="H57" s="422" t="s">
        <v>543</v>
      </c>
      <c r="I57" s="422" t="s">
        <v>544</v>
      </c>
      <c r="J57" s="422">
        <v>42.7</v>
      </c>
      <c r="K57" s="420" t="s">
        <v>48</v>
      </c>
      <c r="L57" s="420" t="s">
        <v>419</v>
      </c>
      <c r="Q57" s="350"/>
      <c r="R57" s="191"/>
      <c r="S57" s="191"/>
      <c r="T57" s="191"/>
      <c r="U57" s="191"/>
      <c r="V57" s="191"/>
      <c r="W57" s="191"/>
      <c r="X57" s="191"/>
      <c r="Y57" s="214"/>
      <c r="AQ57" s="210"/>
      <c r="AR57" s="215"/>
      <c r="AS57" s="215"/>
      <c r="AT57" s="215"/>
      <c r="AU57" s="215"/>
      <c r="AV57" s="216"/>
      <c r="BC57" s="350"/>
      <c r="BD57" s="191"/>
      <c r="BE57" s="191"/>
      <c r="BF57" s="191"/>
      <c r="BG57" s="191"/>
      <c r="BH57" s="191"/>
      <c r="BI57" s="191"/>
      <c r="BJ57" s="191"/>
      <c r="BK57" s="214"/>
      <c r="CC57" s="210"/>
      <c r="CD57" s="256"/>
      <c r="CE57" s="256"/>
      <c r="CF57" s="215"/>
      <c r="CG57" s="256"/>
      <c r="CH57" s="369"/>
      <c r="CI57" s="191"/>
      <c r="CO57" s="350"/>
      <c r="CP57" s="191"/>
      <c r="CQ57" s="191"/>
      <c r="CR57" s="191"/>
      <c r="CS57" s="191"/>
      <c r="CT57" s="191"/>
      <c r="CU57" s="191"/>
      <c r="CV57" s="191"/>
      <c r="CX57" s="427"/>
      <c r="CY57" s="428"/>
      <c r="CZ57" s="428"/>
      <c r="DA57" s="427"/>
      <c r="DB57" s="427"/>
      <c r="DC57" s="427"/>
      <c r="DE57" s="427"/>
      <c r="DF57" s="427"/>
      <c r="DG57" s="427"/>
      <c r="DH57" s="427"/>
      <c r="DI57" s="427"/>
      <c r="DJ57" s="427"/>
      <c r="DK57" s="427"/>
      <c r="DL57" s="427"/>
      <c r="DM57" s="427"/>
      <c r="DP57" s="209"/>
      <c r="DT57" s="216"/>
      <c r="DU57" s="216"/>
      <c r="DZ57" s="214"/>
      <c r="EP57" s="214"/>
    </row>
    <row r="58" spans="1:146" s="213" customFormat="1" ht="18" hidden="1" customHeight="1" outlineLevel="1">
      <c r="A58" s="211"/>
      <c r="B58" s="299"/>
      <c r="C58" s="299"/>
      <c r="D58" s="212"/>
      <c r="E58" s="423" t="s">
        <v>599</v>
      </c>
      <c r="F58" s="435" t="s">
        <v>388</v>
      </c>
      <c r="G58" s="422" t="s">
        <v>399</v>
      </c>
      <c r="H58" s="422" t="s">
        <v>600</v>
      </c>
      <c r="I58" s="422" t="s">
        <v>544</v>
      </c>
      <c r="J58" s="422">
        <v>42.7</v>
      </c>
      <c r="K58" s="420" t="s">
        <v>48</v>
      </c>
      <c r="L58" s="420" t="s">
        <v>419</v>
      </c>
      <c r="Q58" s="350"/>
      <c r="R58" s="191"/>
      <c r="S58" s="191"/>
      <c r="T58" s="191"/>
      <c r="U58" s="191"/>
      <c r="V58" s="191"/>
      <c r="W58" s="191"/>
      <c r="X58" s="191"/>
      <c r="Y58" s="214"/>
      <c r="AQ58" s="210"/>
      <c r="AR58" s="215"/>
      <c r="AS58" s="215"/>
      <c r="AT58" s="215"/>
      <c r="AU58" s="215"/>
      <c r="AV58" s="216"/>
      <c r="BC58" s="350"/>
      <c r="BD58" s="191"/>
      <c r="BE58" s="191"/>
      <c r="BF58" s="191"/>
      <c r="BG58" s="191"/>
      <c r="BH58" s="191"/>
      <c r="BI58" s="191"/>
      <c r="BJ58" s="191"/>
      <c r="BK58" s="214"/>
      <c r="CC58" s="210"/>
      <c r="CD58" s="256"/>
      <c r="CE58" s="256"/>
      <c r="CF58" s="215"/>
      <c r="CG58" s="256"/>
      <c r="CH58" s="369"/>
      <c r="CI58" s="191"/>
      <c r="CO58" s="350"/>
      <c r="CP58" s="191"/>
      <c r="CQ58" s="191"/>
      <c r="CR58" s="191"/>
      <c r="CS58" s="191"/>
      <c r="CT58" s="191"/>
      <c r="CU58" s="191"/>
      <c r="CV58" s="191"/>
      <c r="CX58" s="427"/>
      <c r="CY58" s="428"/>
      <c r="CZ58" s="428"/>
      <c r="DA58" s="427"/>
      <c r="DB58" s="427"/>
      <c r="DC58" s="427"/>
      <c r="DE58" s="427"/>
      <c r="DF58" s="427"/>
      <c r="DG58" s="427"/>
      <c r="DH58" s="427"/>
      <c r="DI58" s="427"/>
      <c r="DJ58" s="427"/>
      <c r="DK58" s="427"/>
      <c r="DL58" s="427"/>
      <c r="DM58" s="427"/>
      <c r="DP58" s="209"/>
      <c r="DT58" s="216"/>
      <c r="DU58" s="216"/>
      <c r="DZ58" s="214"/>
      <c r="EP58" s="214"/>
    </row>
    <row r="59" spans="1:146" s="213" customFormat="1" ht="18" hidden="1" customHeight="1" outlineLevel="1">
      <c r="A59" s="211"/>
      <c r="B59" s="299"/>
      <c r="C59" s="299"/>
      <c r="D59" s="212"/>
      <c r="E59" s="423" t="s">
        <v>647</v>
      </c>
      <c r="F59" s="435" t="s">
        <v>388</v>
      </c>
      <c r="G59" s="422" t="s">
        <v>399</v>
      </c>
      <c r="H59" s="422" t="s">
        <v>648</v>
      </c>
      <c r="I59" s="422" t="s">
        <v>540</v>
      </c>
      <c r="J59" s="422">
        <v>42.7</v>
      </c>
      <c r="K59" s="420" t="s">
        <v>48</v>
      </c>
      <c r="L59" s="420" t="s">
        <v>633</v>
      </c>
      <c r="Q59" s="350"/>
      <c r="R59" s="191"/>
      <c r="S59" s="191"/>
      <c r="T59" s="191"/>
      <c r="U59" s="191"/>
      <c r="V59" s="191"/>
      <c r="W59" s="191"/>
      <c r="X59" s="191"/>
      <c r="Y59" s="214"/>
      <c r="AQ59" s="210"/>
      <c r="AR59" s="215"/>
      <c r="AS59" s="215"/>
      <c r="AT59" s="215"/>
      <c r="AU59" s="215"/>
      <c r="AV59" s="216"/>
      <c r="BC59" s="350"/>
      <c r="BD59" s="191"/>
      <c r="BE59" s="191"/>
      <c r="BF59" s="191"/>
      <c r="BG59" s="191"/>
      <c r="BH59" s="191"/>
      <c r="BI59" s="191"/>
      <c r="BJ59" s="191"/>
      <c r="BK59" s="214"/>
      <c r="CC59" s="210"/>
      <c r="CD59" s="256"/>
      <c r="CE59" s="256"/>
      <c r="CF59" s="215"/>
      <c r="CG59" s="256"/>
      <c r="CH59" s="369"/>
      <c r="CI59" s="191"/>
      <c r="CO59" s="350"/>
      <c r="CP59" s="191"/>
      <c r="CQ59" s="191"/>
      <c r="CR59" s="191"/>
      <c r="CS59" s="191"/>
      <c r="CT59" s="191"/>
      <c r="CU59" s="191"/>
      <c r="CV59" s="191"/>
      <c r="CX59" s="427"/>
      <c r="CY59" s="428"/>
      <c r="CZ59" s="428"/>
      <c r="DA59" s="427"/>
      <c r="DB59" s="427"/>
      <c r="DC59" s="427"/>
      <c r="DE59" s="427"/>
      <c r="DF59" s="427"/>
      <c r="DG59" s="427"/>
      <c r="DH59" s="427"/>
      <c r="DI59" s="427"/>
      <c r="DJ59" s="427"/>
      <c r="DK59" s="427"/>
      <c r="DL59" s="427"/>
      <c r="DM59" s="427"/>
      <c r="DP59" s="209"/>
      <c r="DT59" s="216"/>
      <c r="DU59" s="216"/>
      <c r="DZ59" s="214"/>
      <c r="EP59" s="214"/>
    </row>
    <row r="60" spans="1:146" s="213" customFormat="1" ht="18" hidden="1" customHeight="1" outlineLevel="1">
      <c r="A60" s="211"/>
      <c r="B60" s="299"/>
      <c r="C60" s="299"/>
      <c r="D60" s="212"/>
      <c r="E60" s="423" t="s">
        <v>649</v>
      </c>
      <c r="F60" s="435" t="s">
        <v>388</v>
      </c>
      <c r="G60" s="422" t="s">
        <v>399</v>
      </c>
      <c r="H60" s="422" t="s">
        <v>650</v>
      </c>
      <c r="I60" s="422" t="s">
        <v>641</v>
      </c>
      <c r="J60" s="422">
        <v>42.7</v>
      </c>
      <c r="K60" s="420" t="s">
        <v>48</v>
      </c>
      <c r="L60" s="420" t="s">
        <v>419</v>
      </c>
      <c r="Q60" s="350" t="str">
        <f>IFERROR((#REF!+#REF!)/(2*#REF!/1000),"")</f>
        <v/>
      </c>
      <c r="R60" s="191"/>
      <c r="S60" s="191"/>
      <c r="T60" s="191"/>
      <c r="U60" s="191"/>
      <c r="V60" s="191"/>
      <c r="W60" s="191"/>
      <c r="X60" s="191"/>
      <c r="Y60" s="214"/>
      <c r="AQ60" s="210"/>
      <c r="AR60" s="215"/>
      <c r="AS60" s="215"/>
      <c r="AT60" s="215"/>
      <c r="AU60" s="215"/>
      <c r="AV60" s="216"/>
      <c r="BC60" s="350" t="str">
        <f>IFERROR((TP_DATA[[#This Row],[D, bottom '[m']]]+#REF!)/(2*#REF!/1000),"")</f>
        <v/>
      </c>
      <c r="BD60" s="191"/>
      <c r="BE60" s="191"/>
      <c r="BF60" s="191"/>
      <c r="BG60" s="191"/>
      <c r="BH60" s="191"/>
      <c r="BI60" s="191"/>
      <c r="BJ60" s="191"/>
      <c r="BK60" s="214"/>
      <c r="CC60" s="210"/>
      <c r="CD60" s="256"/>
      <c r="CE60" s="256"/>
      <c r="CF60" s="215"/>
      <c r="CG60" s="256"/>
      <c r="CH60" s="369"/>
      <c r="CI60" s="191"/>
      <c r="CO60" s="350" t="str">
        <f>IFERROR((TOWER_DATA[[#This Row],[D, bottom '[m']]]+#REF!)/(2*#REF!/1000),"")</f>
        <v/>
      </c>
      <c r="CP60" s="191"/>
      <c r="CQ60" s="191"/>
      <c r="CR60" s="191"/>
      <c r="CS60" s="191"/>
      <c r="CT60" s="191"/>
      <c r="CU60" s="191"/>
      <c r="CV60" s="191"/>
      <c r="CX60" s="427"/>
      <c r="CY60" s="428"/>
      <c r="CZ60" s="428"/>
      <c r="DA60" s="427"/>
      <c r="DB60" s="427"/>
      <c r="DC60" s="427"/>
      <c r="DE60" s="427"/>
      <c r="DF60" s="427"/>
      <c r="DG60" s="427"/>
      <c r="DH60" s="427"/>
      <c r="DI60" s="427"/>
      <c r="DJ60" s="427"/>
      <c r="DK60" s="427"/>
      <c r="DL60" s="427"/>
      <c r="DM60" s="427"/>
      <c r="DP60" s="209"/>
      <c r="DT60" s="216"/>
      <c r="DU60" s="216"/>
      <c r="DZ60" s="214"/>
      <c r="EP60" s="214"/>
    </row>
    <row r="61" spans="1:146" s="213" customFormat="1" ht="18" hidden="1" customHeight="1" outlineLevel="1">
      <c r="A61" s="211"/>
      <c r="B61" s="299"/>
      <c r="C61" s="299"/>
      <c r="D61" s="212"/>
      <c r="E61" s="423" t="s">
        <v>651</v>
      </c>
      <c r="F61" s="435" t="s">
        <v>388</v>
      </c>
      <c r="G61" s="422" t="s">
        <v>399</v>
      </c>
      <c r="H61" s="422" t="s">
        <v>652</v>
      </c>
      <c r="I61" s="422" t="s">
        <v>544</v>
      </c>
      <c r="J61" s="422">
        <v>42.7</v>
      </c>
      <c r="K61" s="420" t="s">
        <v>48</v>
      </c>
      <c r="L61" s="420" t="s">
        <v>419</v>
      </c>
      <c r="Q61" s="350" t="str">
        <f>IFERROR((#REF!+#REF!)/(2*#REF!/1000),"")</f>
        <v/>
      </c>
      <c r="R61" s="191"/>
      <c r="S61" s="191"/>
      <c r="T61" s="191"/>
      <c r="U61" s="191"/>
      <c r="V61" s="191"/>
      <c r="W61" s="191"/>
      <c r="X61" s="191"/>
      <c r="Y61" s="214"/>
      <c r="AQ61" s="210"/>
      <c r="AR61" s="215"/>
      <c r="AS61" s="215"/>
      <c r="AT61" s="215"/>
      <c r="AU61" s="215"/>
      <c r="AV61" s="216"/>
      <c r="BC61" s="350" t="str">
        <f>IFERROR((TP_DATA[[#This Row],[D, bottom '[m']]]+#REF!)/(2*#REF!/1000),"")</f>
        <v/>
      </c>
      <c r="BD61" s="191"/>
      <c r="BE61" s="191"/>
      <c r="BF61" s="191"/>
      <c r="BG61" s="191"/>
      <c r="BH61" s="191"/>
      <c r="BI61" s="191"/>
      <c r="BJ61" s="191"/>
      <c r="BK61" s="214"/>
      <c r="CC61" s="210"/>
      <c r="CD61" s="256"/>
      <c r="CE61" s="256"/>
      <c r="CF61" s="215"/>
      <c r="CG61" s="256"/>
      <c r="CH61" s="369"/>
      <c r="CI61" s="191"/>
      <c r="CO61" s="350" t="str">
        <f>IFERROR((TOWER_DATA[[#This Row],[D, bottom '[m']]]+#REF!)/(2*#REF!/1000),"")</f>
        <v/>
      </c>
      <c r="CP61" s="191"/>
      <c r="CQ61" s="191"/>
      <c r="CR61" s="191"/>
      <c r="CS61" s="191"/>
      <c r="CT61" s="191"/>
      <c r="CU61" s="191"/>
      <c r="CV61" s="191"/>
      <c r="CX61" s="427"/>
      <c r="CY61" s="428"/>
      <c r="CZ61" s="428"/>
      <c r="DA61" s="427"/>
      <c r="DB61" s="427"/>
      <c r="DC61" s="427"/>
      <c r="DE61" s="427"/>
      <c r="DF61" s="427"/>
      <c r="DG61" s="427"/>
      <c r="DH61" s="427"/>
      <c r="DI61" s="427"/>
      <c r="DJ61" s="427"/>
      <c r="DK61" s="427"/>
      <c r="DL61" s="427"/>
      <c r="DM61" s="427"/>
      <c r="DP61" s="209"/>
      <c r="DT61" s="216"/>
      <c r="DU61" s="216"/>
      <c r="DZ61" s="214"/>
      <c r="EP61" s="214"/>
    </row>
    <row r="62" spans="1:146" s="213" customFormat="1" ht="18" hidden="1" customHeight="1" outlineLevel="1">
      <c r="A62" s="211"/>
      <c r="B62" s="299"/>
      <c r="C62" s="299"/>
      <c r="D62" s="212"/>
      <c r="E62" s="423" t="s">
        <v>653</v>
      </c>
      <c r="F62" s="435" t="s">
        <v>388</v>
      </c>
      <c r="G62" s="422" t="s">
        <v>399</v>
      </c>
      <c r="H62" s="422" t="s">
        <v>654</v>
      </c>
      <c r="I62" s="422" t="s">
        <v>632</v>
      </c>
      <c r="J62" s="422">
        <v>42.7</v>
      </c>
      <c r="K62" s="420" t="s">
        <v>48</v>
      </c>
      <c r="L62" s="420" t="s">
        <v>419</v>
      </c>
      <c r="Q62" s="350" t="str">
        <f>IFERROR((#REF!+#REF!)/(2*#REF!/1000),"")</f>
        <v/>
      </c>
      <c r="R62" s="191"/>
      <c r="S62" s="191"/>
      <c r="T62" s="191"/>
      <c r="U62" s="191"/>
      <c r="V62" s="191"/>
      <c r="W62" s="191"/>
      <c r="X62" s="191"/>
      <c r="Y62" s="214"/>
      <c r="AQ62" s="210"/>
      <c r="AR62" s="215"/>
      <c r="AS62" s="215"/>
      <c r="AT62" s="215"/>
      <c r="AU62" s="215"/>
      <c r="AV62" s="216"/>
      <c r="BC62" s="350" t="str">
        <f>IFERROR((TP_DATA[[#This Row],[D, bottom '[m']]]+#REF!)/(2*#REF!/1000),"")</f>
        <v/>
      </c>
      <c r="BD62" s="191"/>
      <c r="BE62" s="191"/>
      <c r="BF62" s="191"/>
      <c r="BG62" s="191"/>
      <c r="BH62" s="191"/>
      <c r="BI62" s="191"/>
      <c r="BJ62" s="191"/>
      <c r="BK62" s="214"/>
      <c r="CC62" s="210"/>
      <c r="CD62" s="256"/>
      <c r="CE62" s="256"/>
      <c r="CF62" s="215"/>
      <c r="CG62" s="256"/>
      <c r="CH62" s="369"/>
      <c r="CI62" s="191"/>
      <c r="CO62" s="350" t="str">
        <f>IFERROR((TOWER_DATA[[#This Row],[D, bottom '[m']]]+#REF!)/(2*#REF!/1000),"")</f>
        <v/>
      </c>
      <c r="CP62" s="191"/>
      <c r="CQ62" s="191"/>
      <c r="CR62" s="191"/>
      <c r="CS62" s="191"/>
      <c r="CT62" s="191"/>
      <c r="CU62" s="191"/>
      <c r="CV62" s="191"/>
      <c r="CX62" s="427"/>
      <c r="CY62" s="428"/>
      <c r="CZ62" s="428"/>
      <c r="DA62" s="427"/>
      <c r="DB62" s="427"/>
      <c r="DC62" s="427"/>
      <c r="DE62" s="427"/>
      <c r="DF62" s="427"/>
      <c r="DG62" s="427"/>
      <c r="DH62" s="427"/>
      <c r="DI62" s="427"/>
      <c r="DJ62" s="427"/>
      <c r="DK62" s="427"/>
      <c r="DL62" s="427"/>
      <c r="DM62" s="427"/>
      <c r="DP62" s="209"/>
      <c r="DT62" s="216"/>
      <c r="DU62" s="216"/>
      <c r="DZ62" s="214"/>
      <c r="EP62" s="214"/>
    </row>
    <row r="63" spans="1:146" s="213" customFormat="1" ht="18" hidden="1" customHeight="1" outlineLevel="1">
      <c r="A63" s="211"/>
      <c r="B63" s="299"/>
      <c r="C63" s="299"/>
      <c r="D63" s="212"/>
      <c r="E63" s="423" t="s">
        <v>655</v>
      </c>
      <c r="F63" s="435" t="s">
        <v>388</v>
      </c>
      <c r="G63" s="422" t="s">
        <v>399</v>
      </c>
      <c r="H63" s="422" t="s">
        <v>656</v>
      </c>
      <c r="I63" s="422" t="s">
        <v>544</v>
      </c>
      <c r="J63" s="422">
        <v>42.7</v>
      </c>
      <c r="K63" s="420" t="s">
        <v>48</v>
      </c>
      <c r="L63" s="420" t="s">
        <v>419</v>
      </c>
      <c r="Q63" s="350" t="str">
        <f>IFERROR((#REF!+#REF!)/(2*#REF!/1000),"")</f>
        <v/>
      </c>
      <c r="R63" s="191"/>
      <c r="S63" s="191"/>
      <c r="T63" s="191"/>
      <c r="U63" s="191"/>
      <c r="V63" s="191"/>
      <c r="W63" s="191"/>
      <c r="X63" s="191"/>
      <c r="Y63" s="214"/>
      <c r="AQ63" s="210"/>
      <c r="AR63" s="215"/>
      <c r="AS63" s="215"/>
      <c r="AT63" s="215"/>
      <c r="AU63" s="215"/>
      <c r="AV63" s="216"/>
      <c r="BC63" s="350" t="str">
        <f>IFERROR((TP_DATA[[#This Row],[D, bottom '[m']]]+#REF!)/(2*#REF!/1000),"")</f>
        <v/>
      </c>
      <c r="BD63" s="191"/>
      <c r="BE63" s="191"/>
      <c r="BF63" s="191"/>
      <c r="BG63" s="191"/>
      <c r="BH63" s="191"/>
      <c r="BI63" s="191"/>
      <c r="BJ63" s="191"/>
      <c r="BK63" s="214"/>
      <c r="CC63" s="210"/>
      <c r="CD63" s="256"/>
      <c r="CE63" s="256"/>
      <c r="CF63" s="215"/>
      <c r="CG63" s="256"/>
      <c r="CH63" s="369"/>
      <c r="CI63" s="191"/>
      <c r="CO63" s="350" t="str">
        <f>IFERROR((TOWER_DATA[[#This Row],[D, bottom '[m']]]+#REF!)/(2*#REF!/1000),"")</f>
        <v/>
      </c>
      <c r="CP63" s="191"/>
      <c r="CQ63" s="191"/>
      <c r="CR63" s="191"/>
      <c r="CS63" s="191"/>
      <c r="CT63" s="191"/>
      <c r="CU63" s="191"/>
      <c r="CV63" s="191"/>
      <c r="CX63" s="427"/>
      <c r="CY63" s="428"/>
      <c r="CZ63" s="428"/>
      <c r="DA63" s="427"/>
      <c r="DB63" s="427"/>
      <c r="DC63" s="427"/>
      <c r="DE63" s="427"/>
      <c r="DF63" s="427"/>
      <c r="DG63" s="427"/>
      <c r="DH63" s="427"/>
      <c r="DI63" s="427"/>
      <c r="DJ63" s="427"/>
      <c r="DK63" s="427"/>
      <c r="DL63" s="427"/>
      <c r="DM63" s="427"/>
      <c r="DP63" s="209"/>
      <c r="DT63" s="216"/>
      <c r="DU63" s="216"/>
      <c r="DZ63" s="214"/>
      <c r="EP63" s="214"/>
    </row>
    <row r="64" spans="1:146" s="213" customFormat="1" ht="18" hidden="1" customHeight="1" outlineLevel="1">
      <c r="A64" s="211"/>
      <c r="B64" s="299"/>
      <c r="C64" s="299"/>
      <c r="D64" s="212"/>
      <c r="E64" s="423" t="s">
        <v>657</v>
      </c>
      <c r="F64" s="435" t="s">
        <v>388</v>
      </c>
      <c r="G64" s="422" t="s">
        <v>399</v>
      </c>
      <c r="H64" s="422" t="s">
        <v>658</v>
      </c>
      <c r="I64" s="422" t="s">
        <v>632</v>
      </c>
      <c r="J64" s="422">
        <v>42.7</v>
      </c>
      <c r="K64" s="420" t="s">
        <v>48</v>
      </c>
      <c r="L64" s="420" t="s">
        <v>419</v>
      </c>
      <c r="Q64" s="350" t="str">
        <f>IFERROR((#REF!+#REF!)/(2*#REF!/1000),"")</f>
        <v/>
      </c>
      <c r="R64" s="191"/>
      <c r="S64" s="191"/>
      <c r="T64" s="191"/>
      <c r="U64" s="191"/>
      <c r="V64" s="191"/>
      <c r="W64" s="191"/>
      <c r="X64" s="191"/>
      <c r="Y64" s="214"/>
      <c r="AQ64" s="210"/>
      <c r="AR64" s="215"/>
      <c r="AS64" s="215"/>
      <c r="AT64" s="215"/>
      <c r="AU64" s="215"/>
      <c r="AV64" s="216"/>
      <c r="BC64" s="350" t="str">
        <f>IFERROR((TP_DATA[[#This Row],[D, bottom '[m']]]+#REF!)/(2*#REF!/1000),"")</f>
        <v/>
      </c>
      <c r="BD64" s="191"/>
      <c r="BE64" s="191"/>
      <c r="BF64" s="191"/>
      <c r="BG64" s="191"/>
      <c r="BH64" s="191"/>
      <c r="BI64" s="191"/>
      <c r="BJ64" s="191"/>
      <c r="BK64" s="214"/>
      <c r="CC64" s="210"/>
      <c r="CD64" s="256"/>
      <c r="CE64" s="256"/>
      <c r="CF64" s="215"/>
      <c r="CG64" s="256"/>
      <c r="CH64" s="369"/>
      <c r="CI64" s="191"/>
      <c r="CO64" s="350" t="str">
        <f>IFERROR((TOWER_DATA[[#This Row],[D, bottom '[m']]]+#REF!)/(2*#REF!/1000),"")</f>
        <v/>
      </c>
      <c r="CP64" s="191"/>
      <c r="CQ64" s="191"/>
      <c r="CR64" s="191"/>
      <c r="CS64" s="191"/>
      <c r="CT64" s="191"/>
      <c r="CU64" s="191"/>
      <c r="CV64" s="191"/>
      <c r="CX64" s="427"/>
      <c r="CY64" s="428"/>
      <c r="CZ64" s="428"/>
      <c r="DA64" s="427"/>
      <c r="DB64" s="427"/>
      <c r="DC64" s="427"/>
      <c r="DE64" s="427"/>
      <c r="DF64" s="427"/>
      <c r="DG64" s="427"/>
      <c r="DH64" s="427"/>
      <c r="DI64" s="427"/>
      <c r="DJ64" s="427"/>
      <c r="DK64" s="427"/>
      <c r="DL64" s="427"/>
      <c r="DM64" s="427"/>
      <c r="DP64" s="209"/>
      <c r="DT64" s="216"/>
      <c r="DU64" s="216"/>
      <c r="DZ64" s="214"/>
      <c r="EP64" s="214"/>
    </row>
    <row r="65" spans="1:146" s="213" customFormat="1" ht="18" hidden="1" customHeight="1" outlineLevel="1">
      <c r="A65" s="211"/>
      <c r="B65" s="299"/>
      <c r="C65" s="299"/>
      <c r="D65" s="212"/>
      <c r="E65" s="423" t="s">
        <v>659</v>
      </c>
      <c r="F65" s="435" t="s">
        <v>388</v>
      </c>
      <c r="G65" s="422" t="s">
        <v>399</v>
      </c>
      <c r="H65" s="422" t="s">
        <v>660</v>
      </c>
      <c r="I65" s="422" t="s">
        <v>544</v>
      </c>
      <c r="J65" s="422">
        <v>42.7</v>
      </c>
      <c r="K65" s="420" t="s">
        <v>48</v>
      </c>
      <c r="L65" s="420" t="s">
        <v>419</v>
      </c>
      <c r="Q65" s="350" t="str">
        <f>IFERROR((#REF!+#REF!)/(2*#REF!/1000),"")</f>
        <v/>
      </c>
      <c r="R65" s="191"/>
      <c r="S65" s="191"/>
      <c r="T65" s="191"/>
      <c r="U65" s="191"/>
      <c r="V65" s="191"/>
      <c r="W65" s="191"/>
      <c r="X65" s="191"/>
      <c r="Y65" s="214"/>
      <c r="AQ65" s="210"/>
      <c r="AR65" s="215"/>
      <c r="AS65" s="215"/>
      <c r="AT65" s="215"/>
      <c r="AU65" s="215"/>
      <c r="AV65" s="216"/>
      <c r="BC65" s="350" t="str">
        <f>IFERROR((TP_DATA[[#This Row],[D, bottom '[m']]]+#REF!)/(2*#REF!/1000),"")</f>
        <v/>
      </c>
      <c r="BD65" s="191"/>
      <c r="BE65" s="191"/>
      <c r="BF65" s="191"/>
      <c r="BG65" s="191"/>
      <c r="BH65" s="191"/>
      <c r="BI65" s="191"/>
      <c r="BJ65" s="191"/>
      <c r="BK65" s="214"/>
      <c r="CC65" s="210"/>
      <c r="CD65" s="256"/>
      <c r="CE65" s="256"/>
      <c r="CF65" s="215"/>
      <c r="CG65" s="256"/>
      <c r="CH65" s="369"/>
      <c r="CI65" s="191"/>
      <c r="CO65" s="350" t="str">
        <f>IFERROR((TOWER_DATA[[#This Row],[D, bottom '[m']]]+#REF!)/(2*#REF!/1000),"")</f>
        <v/>
      </c>
      <c r="CP65" s="191"/>
      <c r="CQ65" s="191"/>
      <c r="CR65" s="191"/>
      <c r="CS65" s="191"/>
      <c r="CT65" s="191"/>
      <c r="CU65" s="191"/>
      <c r="CV65" s="191"/>
      <c r="CX65" s="427"/>
      <c r="CY65" s="428"/>
      <c r="CZ65" s="428"/>
      <c r="DA65" s="427"/>
      <c r="DB65" s="427"/>
      <c r="DC65" s="427"/>
      <c r="DE65" s="427"/>
      <c r="DF65" s="427"/>
      <c r="DG65" s="427"/>
      <c r="DH65" s="427"/>
      <c r="DI65" s="427"/>
      <c r="DJ65" s="427"/>
      <c r="DK65" s="427"/>
      <c r="DL65" s="427"/>
      <c r="DM65" s="427"/>
      <c r="DP65" s="209"/>
      <c r="DT65" s="216"/>
      <c r="DU65" s="216"/>
      <c r="DZ65" s="214"/>
      <c r="EP65" s="214"/>
    </row>
    <row r="66" spans="1:146" s="213" customFormat="1" ht="18" hidden="1" customHeight="1" outlineLevel="1">
      <c r="A66" s="211"/>
      <c r="B66" s="299"/>
      <c r="C66" s="299"/>
      <c r="D66" s="212"/>
      <c r="E66" s="423" t="s">
        <v>661</v>
      </c>
      <c r="F66" s="435" t="s">
        <v>388</v>
      </c>
      <c r="G66" s="422" t="s">
        <v>399</v>
      </c>
      <c r="H66" s="422" t="s">
        <v>662</v>
      </c>
      <c r="I66" s="422" t="s">
        <v>632</v>
      </c>
      <c r="J66" s="422">
        <v>42.7</v>
      </c>
      <c r="K66" s="420" t="s">
        <v>48</v>
      </c>
      <c r="L66" s="420" t="s">
        <v>419</v>
      </c>
      <c r="Q66" s="350" t="str">
        <f>IFERROR((#REF!+#REF!)/(2*#REF!/1000),"")</f>
        <v/>
      </c>
      <c r="R66" s="191"/>
      <c r="S66" s="191"/>
      <c r="T66" s="191"/>
      <c r="U66" s="191"/>
      <c r="V66" s="191"/>
      <c r="W66" s="191"/>
      <c r="X66" s="191"/>
      <c r="Y66" s="214"/>
      <c r="AQ66" s="210"/>
      <c r="AR66" s="215"/>
      <c r="AS66" s="215"/>
      <c r="AT66" s="215"/>
      <c r="AU66" s="215"/>
      <c r="AV66" s="216"/>
      <c r="BC66" s="350" t="str">
        <f>IFERROR((TP_DATA[[#This Row],[D, bottom '[m']]]+#REF!)/(2*#REF!/1000),"")</f>
        <v/>
      </c>
      <c r="BD66" s="191"/>
      <c r="BE66" s="191"/>
      <c r="BF66" s="191"/>
      <c r="BG66" s="191"/>
      <c r="BH66" s="191"/>
      <c r="BI66" s="191"/>
      <c r="BJ66" s="191"/>
      <c r="BK66" s="214"/>
      <c r="CC66" s="210"/>
      <c r="CD66" s="256"/>
      <c r="CE66" s="256"/>
      <c r="CF66" s="215"/>
      <c r="CG66" s="256"/>
      <c r="CH66" s="369"/>
      <c r="CI66" s="191"/>
      <c r="CO66" s="350" t="str">
        <f>IFERROR((TOWER_DATA[[#This Row],[D, bottom '[m']]]+#REF!)/(2*#REF!/1000),"")</f>
        <v/>
      </c>
      <c r="CP66" s="191"/>
      <c r="CQ66" s="191"/>
      <c r="CR66" s="191"/>
      <c r="CS66" s="191"/>
      <c r="CT66" s="191"/>
      <c r="CU66" s="191"/>
      <c r="CV66" s="191"/>
      <c r="CX66" s="427"/>
      <c r="CY66" s="428"/>
      <c r="CZ66" s="428"/>
      <c r="DA66" s="427"/>
      <c r="DB66" s="427"/>
      <c r="DC66" s="427"/>
      <c r="DE66" s="427"/>
      <c r="DF66" s="427"/>
      <c r="DG66" s="427"/>
      <c r="DH66" s="427"/>
      <c r="DI66" s="427"/>
      <c r="DJ66" s="427"/>
      <c r="DK66" s="427"/>
      <c r="DL66" s="427"/>
      <c r="DM66" s="427"/>
      <c r="DP66" s="209"/>
      <c r="DT66" s="216"/>
      <c r="DU66" s="216"/>
      <c r="DZ66" s="214"/>
      <c r="EP66" s="214"/>
    </row>
    <row r="67" spans="1:146" s="213" customFormat="1" ht="18" hidden="1" customHeight="1" outlineLevel="1">
      <c r="A67" s="211"/>
      <c r="B67" s="299"/>
      <c r="C67" s="299"/>
      <c r="D67" s="212"/>
      <c r="E67" s="423" t="s">
        <v>663</v>
      </c>
      <c r="F67" s="435" t="s">
        <v>388</v>
      </c>
      <c r="G67" s="422" t="s">
        <v>399</v>
      </c>
      <c r="H67" s="422" t="s">
        <v>664</v>
      </c>
      <c r="I67" s="422" t="s">
        <v>632</v>
      </c>
      <c r="J67" s="422">
        <v>42.7</v>
      </c>
      <c r="K67" s="420" t="s">
        <v>48</v>
      </c>
      <c r="L67" s="420" t="s">
        <v>419</v>
      </c>
      <c r="Q67" s="350" t="str">
        <f>IFERROR((#REF!+#REF!)/(2*#REF!/1000),"")</f>
        <v/>
      </c>
      <c r="R67" s="191"/>
      <c r="S67" s="191"/>
      <c r="T67" s="191"/>
      <c r="U67" s="191"/>
      <c r="V67" s="191"/>
      <c r="W67" s="191"/>
      <c r="X67" s="191"/>
      <c r="Y67" s="214"/>
      <c r="AQ67" s="210"/>
      <c r="AR67" s="215"/>
      <c r="AS67" s="215"/>
      <c r="AT67" s="215"/>
      <c r="AU67" s="215"/>
      <c r="AV67" s="216"/>
      <c r="BC67" s="350" t="str">
        <f>IFERROR((TP_DATA[[#This Row],[D, bottom '[m']]]+#REF!)/(2*#REF!/1000),"")</f>
        <v/>
      </c>
      <c r="BD67" s="191"/>
      <c r="BE67" s="191"/>
      <c r="BF67" s="191"/>
      <c r="BG67" s="191"/>
      <c r="BH67" s="191"/>
      <c r="BI67" s="191"/>
      <c r="BJ67" s="191"/>
      <c r="BK67" s="214"/>
      <c r="CC67" s="210"/>
      <c r="CD67" s="256"/>
      <c r="CE67" s="256"/>
      <c r="CF67" s="215"/>
      <c r="CG67" s="256"/>
      <c r="CH67" s="369"/>
      <c r="CI67" s="191"/>
      <c r="CO67" s="350" t="str">
        <f>IFERROR((TOWER_DATA[[#This Row],[D, bottom '[m']]]+#REF!)/(2*#REF!/1000),"")</f>
        <v/>
      </c>
      <c r="CP67" s="191"/>
      <c r="CQ67" s="191"/>
      <c r="CR67" s="191"/>
      <c r="CS67" s="191"/>
      <c r="CT67" s="191"/>
      <c r="CU67" s="191"/>
      <c r="CV67" s="191"/>
      <c r="CX67" s="427"/>
      <c r="CY67" s="428"/>
      <c r="CZ67" s="428"/>
      <c r="DA67" s="427"/>
      <c r="DB67" s="427"/>
      <c r="DC67" s="427"/>
      <c r="DE67" s="427"/>
      <c r="DF67" s="427"/>
      <c r="DG67" s="427"/>
      <c r="DH67" s="427"/>
      <c r="DI67" s="427"/>
      <c r="DJ67" s="427"/>
      <c r="DK67" s="427"/>
      <c r="DL67" s="427"/>
      <c r="DM67" s="427"/>
      <c r="DP67" s="209"/>
      <c r="DT67" s="216"/>
      <c r="DU67" s="216"/>
      <c r="DZ67" s="214"/>
      <c r="EP67" s="214"/>
    </row>
    <row r="68" spans="1:146" s="213" customFormat="1" ht="18" hidden="1" customHeight="1" outlineLevel="1">
      <c r="A68" s="211"/>
      <c r="B68" s="299"/>
      <c r="C68" s="299"/>
      <c r="D68" s="212"/>
      <c r="E68" s="423" t="s">
        <v>665</v>
      </c>
      <c r="F68" s="435" t="s">
        <v>388</v>
      </c>
      <c r="G68" s="422" t="s">
        <v>399</v>
      </c>
      <c r="H68" s="422" t="s">
        <v>666</v>
      </c>
      <c r="I68" s="422" t="s">
        <v>632</v>
      </c>
      <c r="J68" s="422">
        <v>42.7</v>
      </c>
      <c r="K68" s="420" t="s">
        <v>48</v>
      </c>
      <c r="L68" s="420" t="s">
        <v>419</v>
      </c>
      <c r="Q68" s="350" t="str">
        <f>IFERROR((#REF!+#REF!)/(2*#REF!/1000),"")</f>
        <v/>
      </c>
      <c r="R68" s="191"/>
      <c r="S68" s="191"/>
      <c r="T68" s="191"/>
      <c r="U68" s="191"/>
      <c r="V68" s="191"/>
      <c r="W68" s="191"/>
      <c r="X68" s="191"/>
      <c r="Y68" s="214"/>
      <c r="AQ68" s="210"/>
      <c r="AR68" s="215"/>
      <c r="AS68" s="215"/>
      <c r="AT68" s="215"/>
      <c r="AU68" s="215"/>
      <c r="AV68" s="216"/>
      <c r="BC68" s="350" t="str">
        <f>IFERROR((TP_DATA[[#This Row],[D, bottom '[m']]]+#REF!)/(2*#REF!/1000),"")</f>
        <v/>
      </c>
      <c r="BD68" s="191"/>
      <c r="BE68" s="191"/>
      <c r="BF68" s="191"/>
      <c r="BG68" s="191"/>
      <c r="BH68" s="191"/>
      <c r="BI68" s="191"/>
      <c r="BJ68" s="191"/>
      <c r="BK68" s="214"/>
      <c r="CC68" s="210"/>
      <c r="CD68" s="256"/>
      <c r="CE68" s="256"/>
      <c r="CF68" s="215"/>
      <c r="CG68" s="256"/>
      <c r="CH68" s="369"/>
      <c r="CI68" s="191"/>
      <c r="CO68" s="350" t="str">
        <f>IFERROR((TOWER_DATA[[#This Row],[D, bottom '[m']]]+#REF!)/(2*#REF!/1000),"")</f>
        <v/>
      </c>
      <c r="CP68" s="191"/>
      <c r="CQ68" s="191"/>
      <c r="CR68" s="191"/>
      <c r="CS68" s="191"/>
      <c r="CT68" s="191"/>
      <c r="CU68" s="191"/>
      <c r="CV68" s="191"/>
      <c r="CX68" s="427"/>
      <c r="CY68" s="428"/>
      <c r="CZ68" s="428"/>
      <c r="DA68" s="427"/>
      <c r="DB68" s="427"/>
      <c r="DC68" s="427"/>
      <c r="DP68" s="209"/>
      <c r="DT68" s="216"/>
      <c r="DU68" s="216"/>
      <c r="DZ68" s="214"/>
      <c r="EP68" s="214"/>
    </row>
    <row r="69" spans="1:146" s="213" customFormat="1" ht="18" hidden="1" customHeight="1" outlineLevel="1">
      <c r="A69" s="211"/>
      <c r="B69" s="299"/>
      <c r="C69" s="299"/>
      <c r="D69" s="212"/>
      <c r="E69" s="423" t="s">
        <v>669</v>
      </c>
      <c r="F69" s="435" t="s">
        <v>388</v>
      </c>
      <c r="G69" s="422" t="s">
        <v>399</v>
      </c>
      <c r="H69" s="422" t="s">
        <v>668</v>
      </c>
      <c r="I69" s="422" t="s">
        <v>540</v>
      </c>
      <c r="J69" s="422">
        <v>42.7</v>
      </c>
      <c r="K69" s="420" t="s">
        <v>48</v>
      </c>
      <c r="L69" s="420" t="s">
        <v>419</v>
      </c>
      <c r="Q69" s="350" t="str">
        <f>IFERROR((#REF!+#REF!)/(2*#REF!/1000),"")</f>
        <v/>
      </c>
      <c r="R69" s="191"/>
      <c r="S69" s="191"/>
      <c r="T69" s="191"/>
      <c r="U69" s="191"/>
      <c r="V69" s="191"/>
      <c r="W69" s="191"/>
      <c r="X69" s="191"/>
      <c r="Y69" s="214"/>
      <c r="AQ69" s="210"/>
      <c r="AR69" s="215"/>
      <c r="AS69" s="215"/>
      <c r="AT69" s="215"/>
      <c r="AU69" s="215"/>
      <c r="AV69" s="216"/>
      <c r="BC69" s="350" t="str">
        <f>IFERROR((TP_DATA[[#This Row],[D, bottom '[m']]]+#REF!)/(2*#REF!/1000),"")</f>
        <v/>
      </c>
      <c r="BD69" s="191"/>
      <c r="BE69" s="191"/>
      <c r="BF69" s="191"/>
      <c r="BG69" s="191"/>
      <c r="BH69" s="191"/>
      <c r="BI69" s="191"/>
      <c r="BJ69" s="191"/>
      <c r="BK69" s="214"/>
      <c r="CC69" s="210"/>
      <c r="CD69" s="256"/>
      <c r="CE69" s="256"/>
      <c r="CF69" s="215"/>
      <c r="CG69" s="256"/>
      <c r="CH69" s="369"/>
      <c r="CI69" s="191"/>
      <c r="CO69" s="350" t="str">
        <f>IFERROR((TOWER_DATA[[#This Row],[D, bottom '[m']]]+#REF!)/(2*#REF!/1000),"")</f>
        <v/>
      </c>
      <c r="CP69" s="191"/>
      <c r="CQ69" s="191"/>
      <c r="CR69" s="191"/>
      <c r="CS69" s="191"/>
      <c r="CT69" s="191"/>
      <c r="CU69" s="191"/>
      <c r="CV69" s="191"/>
      <c r="CX69" s="427"/>
      <c r="CY69" s="428"/>
      <c r="CZ69" s="428"/>
      <c r="DA69" s="427"/>
      <c r="DB69" s="427"/>
      <c r="DC69" s="427"/>
      <c r="DP69" s="209"/>
      <c r="DT69" s="216"/>
      <c r="DU69" s="216"/>
      <c r="DZ69" s="214"/>
      <c r="EP69" s="214"/>
    </row>
    <row r="70" spans="1:146" s="213" customFormat="1" ht="18" hidden="1" customHeight="1" outlineLevel="1">
      <c r="A70" s="211"/>
      <c r="B70" s="299"/>
      <c r="C70" s="299"/>
      <c r="D70" s="212"/>
      <c r="E70" s="423" t="s">
        <v>670</v>
      </c>
      <c r="F70" s="435" t="s">
        <v>388</v>
      </c>
      <c r="G70" s="422" t="s">
        <v>399</v>
      </c>
      <c r="H70" s="422" t="s">
        <v>668</v>
      </c>
      <c r="I70" s="422" t="s">
        <v>540</v>
      </c>
      <c r="J70" s="422">
        <v>42.7</v>
      </c>
      <c r="K70" s="420" t="s">
        <v>48</v>
      </c>
      <c r="L70" s="420" t="s">
        <v>419</v>
      </c>
      <c r="Q70" s="350" t="str">
        <f>IFERROR((#REF!+#REF!)/(2*#REF!/1000),"")</f>
        <v/>
      </c>
      <c r="R70" s="191"/>
      <c r="S70" s="191"/>
      <c r="T70" s="191"/>
      <c r="U70" s="191"/>
      <c r="V70" s="191"/>
      <c r="W70" s="191"/>
      <c r="X70" s="191"/>
      <c r="Y70" s="214"/>
      <c r="AQ70" s="210"/>
      <c r="AR70" s="215"/>
      <c r="AS70" s="215"/>
      <c r="AT70" s="215"/>
      <c r="AU70" s="215"/>
      <c r="AV70" s="216"/>
      <c r="BC70" s="350" t="str">
        <f>IFERROR((TP_DATA[[#This Row],[D, bottom '[m']]]+#REF!)/(2*#REF!/1000),"")</f>
        <v/>
      </c>
      <c r="BD70" s="191"/>
      <c r="BE70" s="191"/>
      <c r="BF70" s="191"/>
      <c r="BG70" s="191"/>
      <c r="BH70" s="191"/>
      <c r="BI70" s="191"/>
      <c r="BJ70" s="191"/>
      <c r="BK70" s="214"/>
      <c r="CC70" s="210"/>
      <c r="CD70" s="256"/>
      <c r="CE70" s="256"/>
      <c r="CF70" s="215"/>
      <c r="CG70" s="256"/>
      <c r="CH70" s="369"/>
      <c r="CI70" s="191"/>
      <c r="CO70" s="350" t="str">
        <f>IFERROR((TOWER_DATA[[#This Row],[D, bottom '[m']]]+#REF!)/(2*#REF!/1000),"")</f>
        <v/>
      </c>
      <c r="CP70" s="191"/>
      <c r="CQ70" s="191"/>
      <c r="CR70" s="191"/>
      <c r="CS70" s="191"/>
      <c r="CT70" s="191"/>
      <c r="CU70" s="191"/>
      <c r="CV70" s="191"/>
      <c r="CX70" s="427"/>
      <c r="CY70" s="428"/>
      <c r="CZ70" s="428"/>
      <c r="DA70" s="427"/>
      <c r="DB70" s="427"/>
      <c r="DC70" s="427"/>
      <c r="DP70" s="209"/>
      <c r="DT70" s="216"/>
      <c r="DU70" s="216"/>
      <c r="DZ70" s="214"/>
      <c r="EP70" s="214"/>
    </row>
    <row r="71" spans="1:146" s="213" customFormat="1" ht="18" hidden="1" customHeight="1" outlineLevel="1">
      <c r="A71" s="211"/>
      <c r="B71" s="299"/>
      <c r="C71" s="299"/>
      <c r="D71" s="212"/>
      <c r="E71" s="423" t="s">
        <v>667</v>
      </c>
      <c r="F71" s="435" t="s">
        <v>388</v>
      </c>
      <c r="G71" s="422" t="s">
        <v>399</v>
      </c>
      <c r="H71" s="422" t="s">
        <v>668</v>
      </c>
      <c r="I71" s="422" t="s">
        <v>540</v>
      </c>
      <c r="J71" s="422">
        <v>42.7</v>
      </c>
      <c r="K71" s="420" t="s">
        <v>48</v>
      </c>
      <c r="L71" s="420" t="s">
        <v>419</v>
      </c>
      <c r="Q71" s="350" t="str">
        <f>IFERROR((#REF!+#REF!)/(2*#REF!/1000),"")</f>
        <v/>
      </c>
      <c r="R71" s="191"/>
      <c r="S71" s="191"/>
      <c r="T71" s="191"/>
      <c r="U71" s="191"/>
      <c r="V71" s="191"/>
      <c r="W71" s="191"/>
      <c r="X71" s="191"/>
      <c r="Y71" s="214"/>
      <c r="AQ71" s="210"/>
      <c r="AR71" s="215"/>
      <c r="AS71" s="215"/>
      <c r="AT71" s="215"/>
      <c r="AU71" s="215"/>
      <c r="AV71" s="216"/>
      <c r="BC71" s="350" t="str">
        <f>IFERROR((TP_DATA[[#This Row],[D, bottom '[m']]]+#REF!)/(2*#REF!/1000),"")</f>
        <v/>
      </c>
      <c r="BD71" s="191"/>
      <c r="BE71" s="191"/>
      <c r="BF71" s="191"/>
      <c r="BG71" s="191"/>
      <c r="BH71" s="191"/>
      <c r="BI71" s="191"/>
      <c r="BJ71" s="191"/>
      <c r="BK71" s="214"/>
      <c r="CC71" s="210"/>
      <c r="CD71" s="256"/>
      <c r="CE71" s="256"/>
      <c r="CF71" s="215"/>
      <c r="CG71" s="256"/>
      <c r="CH71" s="369"/>
      <c r="CI71" s="191"/>
      <c r="CO71" s="350" t="str">
        <f>IFERROR((TOWER_DATA[[#This Row],[D, bottom '[m']]]+#REF!)/(2*#REF!/1000),"")</f>
        <v/>
      </c>
      <c r="CP71" s="191"/>
      <c r="CQ71" s="191"/>
      <c r="CR71" s="191"/>
      <c r="CS71" s="191"/>
      <c r="CT71" s="191"/>
      <c r="CU71" s="191"/>
      <c r="CV71" s="191"/>
      <c r="CX71" s="427"/>
      <c r="CY71" s="428"/>
      <c r="CZ71" s="428"/>
      <c r="DA71" s="427"/>
      <c r="DB71" s="427"/>
      <c r="DC71" s="427"/>
      <c r="DP71" s="209"/>
      <c r="DT71" s="216"/>
      <c r="DU71" s="216"/>
      <c r="DZ71" s="214"/>
      <c r="EP71" s="214"/>
    </row>
    <row r="72" spans="1:146" s="213" customFormat="1" ht="18" hidden="1" customHeight="1" outlineLevel="1">
      <c r="A72" s="211"/>
      <c r="B72" s="299"/>
      <c r="C72" s="299"/>
      <c r="D72" s="212"/>
      <c r="E72" s="423" t="s">
        <v>671</v>
      </c>
      <c r="F72" s="435" t="s">
        <v>388</v>
      </c>
      <c r="G72" s="422" t="s">
        <v>399</v>
      </c>
      <c r="H72" s="422" t="s">
        <v>668</v>
      </c>
      <c r="I72" s="422" t="s">
        <v>540</v>
      </c>
      <c r="J72" s="422">
        <v>42.7</v>
      </c>
      <c r="K72" s="420" t="s">
        <v>48</v>
      </c>
      <c r="L72" s="420" t="s">
        <v>419</v>
      </c>
      <c r="Q72" s="350" t="str">
        <f>IFERROR((#REF!+#REF!)/(2*#REF!/1000),"")</f>
        <v/>
      </c>
      <c r="R72" s="191"/>
      <c r="S72" s="191"/>
      <c r="T72" s="191"/>
      <c r="U72" s="191"/>
      <c r="V72" s="191"/>
      <c r="W72" s="191"/>
      <c r="X72" s="191"/>
      <c r="Y72" s="214"/>
      <c r="AQ72" s="210"/>
      <c r="AR72" s="215"/>
      <c r="AS72" s="215"/>
      <c r="AT72" s="215"/>
      <c r="AU72" s="215"/>
      <c r="AV72" s="216"/>
      <c r="BC72" s="350" t="str">
        <f>IFERROR((TP_DATA[[#This Row],[D, bottom '[m']]]+#REF!)/(2*#REF!/1000),"")</f>
        <v/>
      </c>
      <c r="BD72" s="191"/>
      <c r="BE72" s="191"/>
      <c r="BF72" s="191"/>
      <c r="BG72" s="191"/>
      <c r="BH72" s="191"/>
      <c r="BI72" s="191"/>
      <c r="BJ72" s="191"/>
      <c r="BK72" s="214"/>
      <c r="CC72" s="210"/>
      <c r="CD72" s="256"/>
      <c r="CE72" s="256"/>
      <c r="CF72" s="215"/>
      <c r="CG72" s="256"/>
      <c r="CH72" s="369"/>
      <c r="CI72" s="191"/>
      <c r="CO72" s="350" t="str">
        <f>IFERROR((TOWER_DATA[[#This Row],[D, bottom '[m']]]+#REF!)/(2*#REF!/1000),"")</f>
        <v/>
      </c>
      <c r="CP72" s="191"/>
      <c r="CQ72" s="191"/>
      <c r="CR72" s="191"/>
      <c r="CS72" s="191"/>
      <c r="CT72" s="191"/>
      <c r="CU72" s="191"/>
      <c r="CV72" s="191"/>
      <c r="CX72" s="427"/>
      <c r="CY72" s="428"/>
      <c r="CZ72" s="428"/>
      <c r="DA72" s="427"/>
      <c r="DB72" s="427"/>
      <c r="DC72" s="427"/>
      <c r="DP72" s="209"/>
      <c r="DT72" s="216"/>
      <c r="DU72" s="216"/>
      <c r="DZ72" s="214"/>
      <c r="EP72" s="214"/>
    </row>
    <row r="73" spans="1:146" s="213" customFormat="1" ht="18" hidden="1" customHeight="1" outlineLevel="1">
      <c r="A73" s="211"/>
      <c r="B73" s="299"/>
      <c r="C73" s="299"/>
      <c r="D73" s="212"/>
      <c r="E73" s="423" t="s">
        <v>672</v>
      </c>
      <c r="F73" s="435" t="s">
        <v>388</v>
      </c>
      <c r="G73" s="422" t="s">
        <v>399</v>
      </c>
      <c r="H73" s="422" t="s">
        <v>673</v>
      </c>
      <c r="I73" s="422" t="s">
        <v>544</v>
      </c>
      <c r="J73" s="422">
        <v>42.7</v>
      </c>
      <c r="K73" s="420" t="s">
        <v>48</v>
      </c>
      <c r="L73" s="420" t="s">
        <v>419</v>
      </c>
      <c r="Q73" s="350" t="str">
        <f>IFERROR((#REF!+#REF!)/(2*#REF!/1000),"")</f>
        <v/>
      </c>
      <c r="R73" s="191"/>
      <c r="S73" s="191"/>
      <c r="T73" s="191"/>
      <c r="U73" s="191"/>
      <c r="V73" s="191"/>
      <c r="W73" s="191"/>
      <c r="X73" s="191"/>
      <c r="Y73" s="214"/>
      <c r="AQ73" s="210"/>
      <c r="AR73" s="215"/>
      <c r="AS73" s="215"/>
      <c r="AT73" s="215"/>
      <c r="AU73" s="215"/>
      <c r="AV73" s="216"/>
      <c r="BC73" s="350" t="str">
        <f>IFERROR((TP_DATA[[#This Row],[D, bottom '[m']]]+#REF!)/(2*#REF!/1000),"")</f>
        <v/>
      </c>
      <c r="BD73" s="191"/>
      <c r="BE73" s="191"/>
      <c r="BF73" s="191"/>
      <c r="BG73" s="191"/>
      <c r="BH73" s="191"/>
      <c r="BI73" s="191"/>
      <c r="BJ73" s="191"/>
      <c r="BK73" s="214"/>
      <c r="CC73" s="210"/>
      <c r="CD73" s="256"/>
      <c r="CE73" s="256"/>
      <c r="CF73" s="215"/>
      <c r="CG73" s="256"/>
      <c r="CH73" s="369"/>
      <c r="CI73" s="191"/>
      <c r="CO73" s="350" t="str">
        <f>IFERROR((TOWER_DATA[[#This Row],[D, bottom '[m']]]+#REF!)/(2*#REF!/1000),"")</f>
        <v/>
      </c>
      <c r="CP73" s="191"/>
      <c r="CQ73" s="191"/>
      <c r="CR73" s="191"/>
      <c r="CS73" s="191"/>
      <c r="CT73" s="191"/>
      <c r="CU73" s="191"/>
      <c r="CV73" s="191"/>
      <c r="CX73" s="427"/>
      <c r="CY73" s="428"/>
      <c r="CZ73" s="428"/>
      <c r="DA73" s="427"/>
      <c r="DB73" s="427"/>
      <c r="DC73" s="427"/>
      <c r="DP73" s="209"/>
      <c r="DT73" s="216"/>
      <c r="DU73" s="216"/>
      <c r="DZ73" s="214"/>
      <c r="EP73" s="214"/>
    </row>
    <row r="74" spans="1:146" s="213" customFormat="1" ht="18" hidden="1" customHeight="1" outlineLevel="1">
      <c r="A74" s="211"/>
      <c r="B74" s="299"/>
      <c r="C74" s="299"/>
      <c r="D74" s="212"/>
      <c r="E74" s="423" t="s">
        <v>674</v>
      </c>
      <c r="F74" s="435" t="s">
        <v>388</v>
      </c>
      <c r="G74" s="422" t="s">
        <v>399</v>
      </c>
      <c r="H74" s="422" t="s">
        <v>675</v>
      </c>
      <c r="I74" s="422" t="s">
        <v>544</v>
      </c>
      <c r="J74" s="422">
        <v>42.7</v>
      </c>
      <c r="K74" s="420" t="s">
        <v>48</v>
      </c>
      <c r="L74" s="420" t="s">
        <v>419</v>
      </c>
      <c r="Q74" s="350" t="str">
        <f>IFERROR((#REF!+#REF!)/(2*#REF!/1000),"")</f>
        <v/>
      </c>
      <c r="R74" s="191"/>
      <c r="S74" s="191"/>
      <c r="T74" s="191"/>
      <c r="U74" s="191"/>
      <c r="V74" s="191"/>
      <c r="W74" s="191"/>
      <c r="X74" s="191"/>
      <c r="Y74" s="214"/>
      <c r="AQ74" s="210"/>
      <c r="AR74" s="215"/>
      <c r="AS74" s="215"/>
      <c r="AT74" s="215"/>
      <c r="AU74" s="215"/>
      <c r="AV74" s="216"/>
      <c r="BC74" s="350" t="str">
        <f>IFERROR((TP_DATA[[#This Row],[D, bottom '[m']]]+#REF!)/(2*#REF!/1000),"")</f>
        <v/>
      </c>
      <c r="BD74" s="191"/>
      <c r="BE74" s="191"/>
      <c r="BF74" s="191"/>
      <c r="BG74" s="191"/>
      <c r="BH74" s="191"/>
      <c r="BI74" s="191"/>
      <c r="BJ74" s="191"/>
      <c r="BK74" s="214"/>
      <c r="CC74" s="210"/>
      <c r="CD74" s="256"/>
      <c r="CE74" s="256"/>
      <c r="CF74" s="215"/>
      <c r="CG74" s="256"/>
      <c r="CH74" s="369"/>
      <c r="CI74" s="191"/>
      <c r="CO74" s="350" t="str">
        <f>IFERROR((TOWER_DATA[[#This Row],[D, bottom '[m']]]+#REF!)/(2*#REF!/1000),"")</f>
        <v/>
      </c>
      <c r="CP74" s="191"/>
      <c r="CQ74" s="191"/>
      <c r="CR74" s="191"/>
      <c r="CS74" s="191"/>
      <c r="CT74" s="191"/>
      <c r="CU74" s="191"/>
      <c r="CV74" s="191"/>
      <c r="CX74" s="427"/>
      <c r="CY74" s="428"/>
      <c r="CZ74" s="428"/>
      <c r="DA74" s="427"/>
      <c r="DB74" s="427"/>
      <c r="DC74" s="427"/>
      <c r="DP74" s="209"/>
      <c r="DT74" s="216"/>
      <c r="DU74" s="216"/>
      <c r="DZ74" s="214"/>
      <c r="EP74" s="214"/>
    </row>
    <row r="75" spans="1:146" s="213" customFormat="1" ht="18" hidden="1" customHeight="1" outlineLevel="1">
      <c r="A75" s="211"/>
      <c r="B75" s="299"/>
      <c r="C75" s="299"/>
      <c r="D75" s="212"/>
      <c r="E75" s="423" t="s">
        <v>676</v>
      </c>
      <c r="F75" s="435" t="s">
        <v>388</v>
      </c>
      <c r="G75" s="422" t="s">
        <v>399</v>
      </c>
      <c r="H75" s="422" t="s">
        <v>677</v>
      </c>
      <c r="I75" s="422" t="s">
        <v>632</v>
      </c>
      <c r="J75" s="422">
        <v>42.7</v>
      </c>
      <c r="K75" s="420" t="s">
        <v>48</v>
      </c>
      <c r="L75" s="420" t="s">
        <v>678</v>
      </c>
      <c r="Q75" s="350" t="str">
        <f>IFERROR((#REF!+#REF!)/(2*#REF!/1000),"")</f>
        <v/>
      </c>
      <c r="R75" s="191"/>
      <c r="S75" s="191"/>
      <c r="T75" s="191"/>
      <c r="U75" s="191"/>
      <c r="V75" s="191"/>
      <c r="W75" s="191"/>
      <c r="X75" s="191"/>
      <c r="Y75" s="214"/>
      <c r="AQ75" s="210"/>
      <c r="AR75" s="215"/>
      <c r="AS75" s="215"/>
      <c r="AT75" s="215"/>
      <c r="AU75" s="215"/>
      <c r="AV75" s="216"/>
      <c r="BC75" s="350" t="str">
        <f>IFERROR((TP_DATA[[#This Row],[D, bottom '[m']]]+#REF!)/(2*#REF!/1000),"")</f>
        <v/>
      </c>
      <c r="BD75" s="191"/>
      <c r="BE75" s="191"/>
      <c r="BF75" s="191"/>
      <c r="BG75" s="191"/>
      <c r="BH75" s="191"/>
      <c r="BI75" s="191"/>
      <c r="BJ75" s="191"/>
      <c r="BK75" s="214"/>
      <c r="CC75" s="210"/>
      <c r="CD75" s="256"/>
      <c r="CE75" s="256"/>
      <c r="CF75" s="215"/>
      <c r="CG75" s="256"/>
      <c r="CH75" s="369"/>
      <c r="CI75" s="191"/>
      <c r="CO75" s="350" t="str">
        <f>IFERROR((TOWER_DATA[[#This Row],[D, bottom '[m']]]+#REF!)/(2*#REF!/1000),"")</f>
        <v/>
      </c>
      <c r="CP75" s="191"/>
      <c r="CQ75" s="191"/>
      <c r="CR75" s="191"/>
      <c r="CS75" s="191"/>
      <c r="CT75" s="191"/>
      <c r="CU75" s="191"/>
      <c r="CV75" s="191"/>
      <c r="CX75" s="427"/>
      <c r="CY75" s="428"/>
      <c r="CZ75" s="428"/>
      <c r="DA75" s="427"/>
      <c r="DB75" s="427"/>
      <c r="DC75" s="427"/>
      <c r="DP75" s="209"/>
      <c r="DT75" s="216"/>
      <c r="DU75" s="216"/>
      <c r="DZ75" s="214"/>
      <c r="EP75" s="214"/>
    </row>
    <row r="76" spans="1:146" s="213" customFormat="1" ht="18" hidden="1" customHeight="1" outlineLevel="1">
      <c r="A76" s="211"/>
      <c r="B76" s="299"/>
      <c r="C76" s="299"/>
      <c r="D76" s="212"/>
      <c r="E76" s="423" t="s">
        <v>422</v>
      </c>
      <c r="F76" s="435" t="s">
        <v>388</v>
      </c>
      <c r="G76" s="422" t="s">
        <v>376</v>
      </c>
      <c r="H76" s="422" t="s">
        <v>421</v>
      </c>
      <c r="I76" s="422" t="s">
        <v>378</v>
      </c>
      <c r="J76" s="422">
        <v>39.9</v>
      </c>
      <c r="K76" s="420" t="s">
        <v>48</v>
      </c>
      <c r="L76" s="420" t="s">
        <v>420</v>
      </c>
      <c r="Q76" s="350" t="str">
        <f>IFERROR((#REF!+#REF!)/(2*#REF!/1000),"")</f>
        <v/>
      </c>
      <c r="R76" s="191"/>
      <c r="S76" s="191"/>
      <c r="T76" s="191"/>
      <c r="U76" s="191"/>
      <c r="V76" s="191"/>
      <c r="W76" s="191"/>
      <c r="X76" s="191"/>
      <c r="Y76" s="214"/>
      <c r="AQ76" s="210"/>
      <c r="AR76" s="215"/>
      <c r="AS76" s="215"/>
      <c r="AT76" s="215"/>
      <c r="AU76" s="215"/>
      <c r="AV76" s="216"/>
      <c r="BC76" s="350" t="str">
        <f>IFERROR((TP_DATA[[#This Row],[D, bottom '[m']]]+#REF!)/(2*#REF!/1000),"")</f>
        <v/>
      </c>
      <c r="BD76" s="191"/>
      <c r="BE76" s="191"/>
      <c r="BF76" s="191"/>
      <c r="BG76" s="191"/>
      <c r="BH76" s="191"/>
      <c r="BI76" s="191"/>
      <c r="BJ76" s="191"/>
      <c r="BK76" s="214"/>
      <c r="CC76" s="210"/>
      <c r="CD76" s="256"/>
      <c r="CE76" s="256"/>
      <c r="CF76" s="215"/>
      <c r="CG76" s="256"/>
      <c r="CH76" s="369"/>
      <c r="CI76" s="191"/>
      <c r="CO76" s="350" t="str">
        <f>IFERROR((TOWER_DATA[[#This Row],[D, bottom '[m']]]+#REF!)/(2*#REF!/1000),"")</f>
        <v/>
      </c>
      <c r="CP76" s="191"/>
      <c r="CQ76" s="191"/>
      <c r="CR76" s="191"/>
      <c r="CS76" s="191"/>
      <c r="CT76" s="191"/>
      <c r="CU76" s="191"/>
      <c r="CV76" s="191"/>
      <c r="CX76" s="427"/>
      <c r="CY76" s="428"/>
      <c r="CZ76" s="428"/>
      <c r="DA76" s="427"/>
      <c r="DB76" s="427"/>
      <c r="DC76" s="427"/>
      <c r="DP76" s="209"/>
      <c r="DT76" s="216"/>
      <c r="DU76" s="216"/>
      <c r="DZ76" s="214"/>
      <c r="EP76" s="214"/>
    </row>
    <row r="77" spans="1:146" s="213" customFormat="1" ht="18" hidden="1" customHeight="1" outlineLevel="1">
      <c r="A77" s="211"/>
      <c r="B77" s="299"/>
      <c r="C77" s="299"/>
      <c r="D77" s="212"/>
      <c r="E77" s="423" t="s">
        <v>418</v>
      </c>
      <c r="F77" s="435" t="s">
        <v>388</v>
      </c>
      <c r="G77" s="422" t="s">
        <v>376</v>
      </c>
      <c r="H77" s="422" t="s">
        <v>417</v>
      </c>
      <c r="I77" s="422" t="s">
        <v>378</v>
      </c>
      <c r="J77" s="422">
        <v>39.94</v>
      </c>
      <c r="K77" s="420" t="s">
        <v>48</v>
      </c>
      <c r="L77" s="420" t="s">
        <v>416</v>
      </c>
      <c r="Q77" s="350" t="str">
        <f>IFERROR((#REF!+#REF!)/(2*#REF!/1000),"")</f>
        <v/>
      </c>
      <c r="R77" s="191"/>
      <c r="S77" s="191"/>
      <c r="T77" s="191"/>
      <c r="U77" s="191"/>
      <c r="V77" s="191"/>
      <c r="W77" s="191"/>
      <c r="X77" s="191"/>
      <c r="Y77" s="214"/>
      <c r="AQ77" s="210"/>
      <c r="AR77" s="215"/>
      <c r="AS77" s="215"/>
      <c r="AT77" s="215"/>
      <c r="AU77" s="215"/>
      <c r="AV77" s="216"/>
      <c r="BC77" s="350" t="str">
        <f>IFERROR((TP_DATA[[#This Row],[D, bottom '[m']]]+#REF!)/(2*#REF!/1000),"")</f>
        <v/>
      </c>
      <c r="BD77" s="191"/>
      <c r="BE77" s="191"/>
      <c r="BF77" s="191"/>
      <c r="BG77" s="191"/>
      <c r="BH77" s="191"/>
      <c r="BI77" s="191"/>
      <c r="BJ77" s="191"/>
      <c r="BK77" s="214"/>
      <c r="CC77" s="210"/>
      <c r="CD77" s="256"/>
      <c r="CE77" s="256"/>
      <c r="CF77" s="215"/>
      <c r="CG77" s="256"/>
      <c r="CH77" s="369"/>
      <c r="CI77" s="191"/>
      <c r="CO77" s="350" t="str">
        <f>IFERROR((TOWER_DATA[[#This Row],[D, bottom '[m']]]+#REF!)/(2*#REF!/1000),"")</f>
        <v/>
      </c>
      <c r="CP77" s="191"/>
      <c r="CQ77" s="191"/>
      <c r="CR77" s="191"/>
      <c r="CS77" s="191"/>
      <c r="CT77" s="191"/>
      <c r="CU77" s="191"/>
      <c r="CV77" s="191"/>
      <c r="CX77" s="427"/>
      <c r="CY77" s="428"/>
      <c r="CZ77" s="428"/>
      <c r="DA77" s="427"/>
      <c r="DB77" s="427"/>
      <c r="DC77" s="427"/>
      <c r="DP77" s="209"/>
      <c r="DT77" s="216"/>
      <c r="DU77" s="216"/>
      <c r="DZ77" s="214"/>
      <c r="EP77" s="214"/>
    </row>
    <row r="78" spans="1:146" s="213" customFormat="1" ht="18" hidden="1" customHeight="1" outlineLevel="1">
      <c r="A78" s="211"/>
      <c r="B78" s="299"/>
      <c r="C78" s="299"/>
      <c r="D78" s="212"/>
      <c r="E78" s="423" t="s">
        <v>427</v>
      </c>
      <c r="F78" s="435" t="s">
        <v>388</v>
      </c>
      <c r="G78" s="422" t="s">
        <v>376</v>
      </c>
      <c r="H78" s="422" t="s">
        <v>426</v>
      </c>
      <c r="I78" s="422" t="s">
        <v>378</v>
      </c>
      <c r="J78" s="422">
        <v>41.35</v>
      </c>
      <c r="K78" s="420" t="s">
        <v>48</v>
      </c>
      <c r="L78" s="420" t="s">
        <v>420</v>
      </c>
      <c r="Q78" s="350" t="str">
        <f>IFERROR((#REF!+#REF!)/(2*#REF!/1000),"")</f>
        <v/>
      </c>
      <c r="R78" s="191"/>
      <c r="S78" s="191"/>
      <c r="T78" s="191"/>
      <c r="U78" s="191"/>
      <c r="V78" s="191"/>
      <c r="W78" s="191"/>
      <c r="X78" s="191"/>
      <c r="Y78" s="214"/>
      <c r="AQ78" s="210"/>
      <c r="AR78" s="215"/>
      <c r="AS78" s="215"/>
      <c r="AT78" s="215"/>
      <c r="AU78" s="215"/>
      <c r="AV78" s="216"/>
      <c r="BC78" s="350" t="str">
        <f>IFERROR((TP_DATA[[#This Row],[D, bottom '[m']]]+#REF!)/(2*#REF!/1000),"")</f>
        <v/>
      </c>
      <c r="BD78" s="191"/>
      <c r="BE78" s="191"/>
      <c r="BF78" s="191"/>
      <c r="BG78" s="191"/>
      <c r="BH78" s="191"/>
      <c r="BI78" s="191"/>
      <c r="BJ78" s="191"/>
      <c r="BK78" s="214"/>
      <c r="CC78" s="210"/>
      <c r="CD78" s="256"/>
      <c r="CE78" s="256"/>
      <c r="CF78" s="215"/>
      <c r="CG78" s="256"/>
      <c r="CH78" s="369"/>
      <c r="CI78" s="191"/>
      <c r="CO78" s="350" t="str">
        <f>IFERROR((TOWER_DATA[[#This Row],[D, bottom '[m']]]+#REF!)/(2*#REF!/1000),"")</f>
        <v/>
      </c>
      <c r="CP78" s="191"/>
      <c r="CQ78" s="191"/>
      <c r="CR78" s="191"/>
      <c r="CS78" s="191"/>
      <c r="CT78" s="191"/>
      <c r="CU78" s="191"/>
      <c r="CV78" s="191"/>
      <c r="CX78" s="427"/>
      <c r="CY78" s="428"/>
      <c r="CZ78" s="428"/>
      <c r="DA78" s="427"/>
      <c r="DB78" s="427"/>
      <c r="DC78" s="427"/>
      <c r="DP78" s="209"/>
      <c r="DT78" s="216"/>
      <c r="DU78" s="216"/>
      <c r="DZ78" s="214"/>
      <c r="EP78" s="214"/>
    </row>
    <row r="79" spans="1:146" s="213" customFormat="1" ht="18" hidden="1" customHeight="1" outlineLevel="1">
      <c r="A79" s="211"/>
      <c r="B79" s="299"/>
      <c r="C79" s="299"/>
      <c r="D79" s="212"/>
      <c r="E79" s="423" t="s">
        <v>425</v>
      </c>
      <c r="F79" s="435" t="s">
        <v>388</v>
      </c>
      <c r="G79" s="422" t="s">
        <v>376</v>
      </c>
      <c r="H79" s="422" t="s">
        <v>424</v>
      </c>
      <c r="I79" s="422" t="s">
        <v>378</v>
      </c>
      <c r="J79" s="422">
        <v>41.35</v>
      </c>
      <c r="K79" s="420" t="s">
        <v>48</v>
      </c>
      <c r="L79" s="420" t="s">
        <v>416</v>
      </c>
      <c r="Q79" s="350" t="str">
        <f>IFERROR((#REF!+#REF!)/(2*#REF!/1000),"")</f>
        <v/>
      </c>
      <c r="R79" s="191"/>
      <c r="S79" s="191"/>
      <c r="T79" s="191"/>
      <c r="U79" s="191"/>
      <c r="V79" s="191"/>
      <c r="W79" s="191"/>
      <c r="X79" s="191"/>
      <c r="Y79" s="214"/>
      <c r="AQ79" s="210"/>
      <c r="AR79" s="215"/>
      <c r="AS79" s="215"/>
      <c r="AT79" s="215"/>
      <c r="AU79" s="215"/>
      <c r="AV79" s="216"/>
      <c r="BC79" s="350" t="str">
        <f>IFERROR((TP_DATA[[#This Row],[D, bottom '[m']]]+#REF!)/(2*#REF!/1000),"")</f>
        <v/>
      </c>
      <c r="BD79" s="191"/>
      <c r="BE79" s="191"/>
      <c r="BF79" s="191"/>
      <c r="BG79" s="191"/>
      <c r="BH79" s="191"/>
      <c r="BI79" s="191"/>
      <c r="BJ79" s="191"/>
      <c r="BK79" s="214"/>
      <c r="CC79" s="210"/>
      <c r="CD79" s="256"/>
      <c r="CE79" s="256"/>
      <c r="CF79" s="215"/>
      <c r="CG79" s="256"/>
      <c r="CH79" s="369"/>
      <c r="CI79" s="191"/>
      <c r="CO79" s="350" t="str">
        <f>IFERROR((TOWER_DATA[[#This Row],[D, bottom '[m']]]+#REF!)/(2*#REF!/1000),"")</f>
        <v/>
      </c>
      <c r="CP79" s="191"/>
      <c r="CQ79" s="191"/>
      <c r="CR79" s="191"/>
      <c r="CS79" s="191"/>
      <c r="CT79" s="191"/>
      <c r="CU79" s="191"/>
      <c r="CV79" s="191"/>
      <c r="CX79" s="427"/>
      <c r="CY79" s="428"/>
      <c r="CZ79" s="428"/>
      <c r="DA79" s="427"/>
      <c r="DB79" s="427"/>
      <c r="DC79" s="427"/>
      <c r="DP79" s="209"/>
      <c r="DT79" s="216"/>
      <c r="DU79" s="216"/>
      <c r="DZ79" s="214"/>
      <c r="EP79" s="214"/>
    </row>
    <row r="80" spans="1:146" s="213" customFormat="1" ht="18" hidden="1" customHeight="1" outlineLevel="1">
      <c r="A80" s="211"/>
      <c r="B80" s="299"/>
      <c r="C80" s="299"/>
      <c r="D80" s="212"/>
      <c r="E80" s="423" t="s">
        <v>553</v>
      </c>
      <c r="F80" s="435" t="s">
        <v>388</v>
      </c>
      <c r="G80" s="422" t="s">
        <v>376</v>
      </c>
      <c r="H80" s="422" t="s">
        <v>527</v>
      </c>
      <c r="I80" s="422" t="s">
        <v>378</v>
      </c>
      <c r="J80" s="422">
        <v>42.7</v>
      </c>
      <c r="K80" s="420" t="s">
        <v>48</v>
      </c>
      <c r="L80" s="420" t="s">
        <v>528</v>
      </c>
      <c r="Q80" s="350" t="str">
        <f>IFERROR((#REF!+#REF!)/(2*#REF!/1000),"")</f>
        <v/>
      </c>
      <c r="R80" s="191"/>
      <c r="S80" s="191"/>
      <c r="T80" s="191"/>
      <c r="U80" s="191"/>
      <c r="V80" s="191"/>
      <c r="W80" s="191"/>
      <c r="X80" s="191"/>
      <c r="Y80" s="214"/>
      <c r="AQ80" s="210"/>
      <c r="AR80" s="215"/>
      <c r="AS80" s="215"/>
      <c r="AT80" s="215"/>
      <c r="AU80" s="215"/>
      <c r="AV80" s="216"/>
      <c r="BC80" s="350" t="str">
        <f>IFERROR((TP_DATA[[#This Row],[D, bottom '[m']]]+#REF!)/(2*#REF!/1000),"")</f>
        <v/>
      </c>
      <c r="BD80" s="191"/>
      <c r="BE80" s="191"/>
      <c r="BF80" s="191"/>
      <c r="BG80" s="191"/>
      <c r="BH80" s="191"/>
      <c r="BI80" s="191"/>
      <c r="BJ80" s="191"/>
      <c r="BK80" s="214"/>
      <c r="CC80" s="210"/>
      <c r="CD80" s="256"/>
      <c r="CE80" s="256"/>
      <c r="CF80" s="215"/>
      <c r="CG80" s="256"/>
      <c r="CH80" s="369"/>
      <c r="CI80" s="191"/>
      <c r="CO80" s="350" t="str">
        <f>IFERROR((TOWER_DATA[[#This Row],[D, bottom '[m']]]+#REF!)/(2*#REF!/1000),"")</f>
        <v/>
      </c>
      <c r="CP80" s="191"/>
      <c r="CQ80" s="191"/>
      <c r="CR80" s="191"/>
      <c r="CS80" s="191"/>
      <c r="CT80" s="191"/>
      <c r="CU80" s="191"/>
      <c r="CV80" s="191"/>
      <c r="CX80" s="427"/>
      <c r="CY80" s="428"/>
      <c r="CZ80" s="428"/>
      <c r="DA80" s="427"/>
      <c r="DB80" s="427"/>
      <c r="DC80" s="427"/>
      <c r="DP80" s="209"/>
      <c r="DT80" s="216"/>
      <c r="DU80" s="216"/>
      <c r="DZ80" s="214"/>
      <c r="EP80" s="214"/>
    </row>
    <row r="81" spans="1:146" s="213" customFormat="1" ht="18" hidden="1" customHeight="1" outlineLevel="1">
      <c r="A81" s="211"/>
      <c r="B81" s="299"/>
      <c r="C81" s="299"/>
      <c r="D81" s="212"/>
      <c r="E81" s="423" t="s">
        <v>554</v>
      </c>
      <c r="F81" s="435" t="s">
        <v>388</v>
      </c>
      <c r="G81" s="422" t="s">
        <v>376</v>
      </c>
      <c r="H81" s="422" t="s">
        <v>529</v>
      </c>
      <c r="I81" s="422" t="s">
        <v>378</v>
      </c>
      <c r="J81" s="422">
        <v>42.7</v>
      </c>
      <c r="K81" s="420" t="s">
        <v>48</v>
      </c>
      <c r="L81" s="420" t="s">
        <v>530</v>
      </c>
      <c r="Q81" s="350" t="str">
        <f>IFERROR((#REF!+#REF!)/(2*#REF!/1000),"")</f>
        <v/>
      </c>
      <c r="R81" s="191"/>
      <c r="S81" s="191"/>
      <c r="T81" s="191"/>
      <c r="U81" s="191"/>
      <c r="V81" s="191"/>
      <c r="W81" s="191"/>
      <c r="X81" s="191"/>
      <c r="Y81" s="214"/>
      <c r="AQ81" s="210"/>
      <c r="AR81" s="215"/>
      <c r="AS81" s="215"/>
      <c r="AT81" s="215"/>
      <c r="AU81" s="215"/>
      <c r="AV81" s="216"/>
      <c r="BC81" s="350" t="str">
        <f>IFERROR((TP_DATA[[#This Row],[D, bottom '[m']]]+#REF!)/(2*#REF!/1000),"")</f>
        <v/>
      </c>
      <c r="BD81" s="191"/>
      <c r="BE81" s="191"/>
      <c r="BF81" s="191"/>
      <c r="BG81" s="191"/>
      <c r="BH81" s="191"/>
      <c r="BI81" s="191"/>
      <c r="BJ81" s="191"/>
      <c r="BK81" s="214"/>
      <c r="CC81" s="210"/>
      <c r="CD81" s="256"/>
      <c r="CE81" s="256"/>
      <c r="CF81" s="215"/>
      <c r="CG81" s="256"/>
      <c r="CH81" s="369"/>
      <c r="CI81" s="191"/>
      <c r="CO81" s="350" t="str">
        <f>IFERROR((TOWER_DATA[[#This Row],[D, bottom '[m']]]+#REF!)/(2*#REF!/1000),"")</f>
        <v/>
      </c>
      <c r="CP81" s="191"/>
      <c r="CQ81" s="191"/>
      <c r="CR81" s="191"/>
      <c r="CS81" s="191"/>
      <c r="CT81" s="191"/>
      <c r="CU81" s="191"/>
      <c r="CV81" s="191"/>
      <c r="CX81" s="427"/>
      <c r="CY81" s="428"/>
      <c r="CZ81" s="428"/>
      <c r="DA81" s="427"/>
      <c r="DB81" s="427"/>
      <c r="DC81" s="427"/>
      <c r="DP81" s="209"/>
      <c r="DT81" s="216"/>
      <c r="DU81" s="216"/>
      <c r="DZ81" s="214"/>
      <c r="EP81" s="214"/>
    </row>
    <row r="82" spans="1:146" s="213" customFormat="1" ht="18" hidden="1" customHeight="1" outlineLevel="1">
      <c r="A82" s="211"/>
      <c r="B82" s="299"/>
      <c r="C82" s="299"/>
      <c r="D82" s="212"/>
      <c r="E82" s="423" t="s">
        <v>555</v>
      </c>
      <c r="F82" s="435" t="s">
        <v>388</v>
      </c>
      <c r="G82" s="422" t="s">
        <v>376</v>
      </c>
      <c r="H82" s="422" t="s">
        <v>531</v>
      </c>
      <c r="I82" s="422" t="s">
        <v>378</v>
      </c>
      <c r="J82" s="422">
        <v>42.7</v>
      </c>
      <c r="K82" s="441" t="s">
        <v>48</v>
      </c>
      <c r="L82" s="441" t="s">
        <v>532</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50"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50" t="str">
        <f>IFERROR((TP_DATA[[#This Row],[D, bottom '[m']]]+#REF!)/(2*#REF!/1000),"")</f>
        <v/>
      </c>
      <c r="BD82" s="191"/>
      <c r="BE82" s="191"/>
      <c r="BF82" s="191"/>
      <c r="BG82" s="191"/>
      <c r="BH82" s="191"/>
      <c r="BI82" s="191"/>
      <c r="BJ82" s="191"/>
      <c r="BK82" s="214"/>
      <c r="CC82" s="210"/>
      <c r="CD82" s="256"/>
      <c r="CE82" s="256"/>
      <c r="CF82" s="215"/>
      <c r="CG82" s="256"/>
      <c r="CH82" s="369"/>
      <c r="CI82" s="350"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50" t="str">
        <f>IFERROR((TOWER_DATA[[#This Row],[D, bottom '[m']]]+#REF!)/(2*#REF!/1000),"")</f>
        <v/>
      </c>
      <c r="CP82" s="191"/>
      <c r="CQ82" s="191"/>
      <c r="CR82" s="191"/>
      <c r="CS82" s="191"/>
      <c r="CT82" s="191"/>
      <c r="CU82" s="191"/>
      <c r="CV82" s="191"/>
      <c r="CX82" s="427"/>
      <c r="CY82" s="428"/>
      <c r="CZ82" s="428"/>
      <c r="DA82" s="427"/>
      <c r="DB82" s="427"/>
      <c r="DC82" s="427"/>
      <c r="DP82" s="209"/>
      <c r="DT82" s="216"/>
      <c r="DU82" s="216"/>
      <c r="DZ82" s="214"/>
      <c r="EP82" s="214"/>
    </row>
    <row r="83" spans="1:146" s="213" customFormat="1" ht="18" hidden="1" customHeight="1" outlineLevel="1">
      <c r="A83" s="211"/>
      <c r="B83" s="299"/>
      <c r="C83" s="299"/>
      <c r="D83" s="212"/>
      <c r="E83" s="423" t="s">
        <v>556</v>
      </c>
      <c r="F83" s="435" t="s">
        <v>388</v>
      </c>
      <c r="G83" s="422" t="s">
        <v>376</v>
      </c>
      <c r="H83" s="422" t="s">
        <v>533</v>
      </c>
      <c r="I83" s="422" t="s">
        <v>378</v>
      </c>
      <c r="J83" s="422">
        <v>42.7</v>
      </c>
      <c r="K83" s="441" t="s">
        <v>48</v>
      </c>
      <c r="L83" s="441" t="s">
        <v>534</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50"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50" t="str">
        <f>IFERROR((TP_DATA[[#This Row],[D, bottom '[m']]]+#REF!)/(2*#REF!/1000),"")</f>
        <v/>
      </c>
      <c r="BD83" s="191"/>
      <c r="BE83" s="191"/>
      <c r="BF83" s="191"/>
      <c r="BG83" s="191"/>
      <c r="BH83" s="191"/>
      <c r="BI83" s="191"/>
      <c r="BJ83" s="191"/>
      <c r="BK83" s="214"/>
      <c r="CC83" s="210"/>
      <c r="CD83" s="256"/>
      <c r="CE83" s="256"/>
      <c r="CF83" s="215"/>
      <c r="CG83" s="256"/>
      <c r="CH83" s="369"/>
      <c r="CI83" s="350"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50" t="str">
        <f>IFERROR((TOWER_DATA[[#This Row],[D, bottom '[m']]]+#REF!)/(2*#REF!/1000),"")</f>
        <v/>
      </c>
      <c r="CP83" s="191"/>
      <c r="CQ83" s="191"/>
      <c r="CR83" s="191"/>
      <c r="CS83" s="191"/>
      <c r="CT83" s="191"/>
      <c r="CU83" s="191"/>
      <c r="CV83" s="191"/>
      <c r="CX83" s="427"/>
      <c r="CY83" s="428"/>
      <c r="CZ83" s="428"/>
      <c r="DA83" s="427"/>
      <c r="DB83" s="427"/>
      <c r="DC83" s="427"/>
      <c r="DP83" s="209"/>
      <c r="DT83" s="216"/>
      <c r="DU83" s="216"/>
      <c r="DZ83" s="214"/>
      <c r="EP83" s="214"/>
    </row>
    <row r="84" spans="1:146" s="213" customFormat="1" ht="18" hidden="1" customHeight="1" outlineLevel="1">
      <c r="A84" s="211"/>
      <c r="B84" s="299"/>
      <c r="C84" s="299"/>
      <c r="D84" s="212"/>
      <c r="E84" s="423" t="s">
        <v>431</v>
      </c>
      <c r="F84" s="435" t="s">
        <v>388</v>
      </c>
      <c r="G84" s="422" t="s">
        <v>376</v>
      </c>
      <c r="H84" s="422" t="s">
        <v>430</v>
      </c>
      <c r="I84" s="422" t="s">
        <v>378</v>
      </c>
      <c r="J84" s="422">
        <v>42.7</v>
      </c>
      <c r="K84" s="441" t="s">
        <v>48</v>
      </c>
      <c r="L84" s="441" t="s">
        <v>420</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50"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50" t="str">
        <f>IFERROR((TP_DATA[[#This Row],[D, bottom '[m']]]+#REF!)/(2*#REF!/1000),"")</f>
        <v/>
      </c>
      <c r="BD84" s="191"/>
      <c r="BE84" s="191"/>
      <c r="BF84" s="191"/>
      <c r="BG84" s="191"/>
      <c r="BH84" s="191"/>
      <c r="BI84" s="191"/>
      <c r="BJ84" s="191"/>
      <c r="BK84" s="214"/>
      <c r="CC84" s="210"/>
      <c r="CD84" s="256"/>
      <c r="CE84" s="256"/>
      <c r="CF84" s="215"/>
      <c r="CG84" s="256"/>
      <c r="CH84" s="369"/>
      <c r="CI84" s="350"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50"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9"/>
      <c r="C85" s="299"/>
      <c r="D85" s="212"/>
      <c r="E85" s="423" t="s">
        <v>429</v>
      </c>
      <c r="F85" s="435" t="s">
        <v>388</v>
      </c>
      <c r="G85" s="422" t="s">
        <v>376</v>
      </c>
      <c r="H85" s="422" t="s">
        <v>428</v>
      </c>
      <c r="I85" s="422" t="s">
        <v>378</v>
      </c>
      <c r="J85" s="422">
        <v>42.7</v>
      </c>
      <c r="K85" s="420" t="s">
        <v>48</v>
      </c>
      <c r="L85" s="420" t="s">
        <v>416</v>
      </c>
      <c r="Q85" s="350" t="str">
        <f>IFERROR((#REF!+#REF!)/(2*#REF!/1000),"")</f>
        <v/>
      </c>
      <c r="R85" s="191"/>
      <c r="S85" s="191"/>
      <c r="T85" s="191"/>
      <c r="U85" s="191"/>
      <c r="V85" s="191"/>
      <c r="W85" s="191"/>
      <c r="X85" s="191"/>
      <c r="Y85" s="214"/>
      <c r="AQ85" s="210"/>
      <c r="AR85" s="215"/>
      <c r="AS85" s="215"/>
      <c r="AT85" s="215"/>
      <c r="AU85" s="215"/>
      <c r="AV85" s="216"/>
      <c r="BC85" s="350" t="str">
        <f>IFERROR((TP_DATA[[#This Row],[D, bottom '[m']]]+#REF!)/(2*#REF!/1000),"")</f>
        <v/>
      </c>
      <c r="BD85" s="191"/>
      <c r="BE85" s="191"/>
      <c r="BF85" s="191"/>
      <c r="BG85" s="191"/>
      <c r="BH85" s="191"/>
      <c r="BI85" s="191"/>
      <c r="BJ85" s="191"/>
      <c r="BK85" s="214"/>
      <c r="CC85" s="210"/>
      <c r="CD85" s="256"/>
      <c r="CE85" s="256"/>
      <c r="CF85" s="215"/>
      <c r="CG85" s="256"/>
      <c r="CH85" s="369"/>
      <c r="CI85" s="191"/>
      <c r="CO85" s="350"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9"/>
      <c r="C86" s="299"/>
      <c r="D86" s="212"/>
      <c r="E86" s="423" t="s">
        <v>679</v>
      </c>
      <c r="F86" s="435" t="s">
        <v>541</v>
      </c>
      <c r="G86" s="422" t="s">
        <v>376</v>
      </c>
      <c r="H86" s="422" t="s">
        <v>680</v>
      </c>
      <c r="I86" s="422" t="s">
        <v>540</v>
      </c>
      <c r="J86" s="422">
        <v>26</v>
      </c>
      <c r="K86" s="420" t="s">
        <v>48</v>
      </c>
      <c r="L86" s="420" t="s">
        <v>586</v>
      </c>
      <c r="Q86" s="350" t="str">
        <f>IFERROR((#REF!+#REF!)/(2*#REF!/1000),"")</f>
        <v/>
      </c>
      <c r="R86" s="191"/>
      <c r="S86" s="191"/>
      <c r="T86" s="191"/>
      <c r="U86" s="191"/>
      <c r="V86" s="191"/>
      <c r="W86" s="191"/>
      <c r="X86" s="191"/>
      <c r="Y86" s="214"/>
      <c r="AQ86" s="210"/>
      <c r="AR86" s="215"/>
      <c r="AS86" s="215"/>
      <c r="AT86" s="215"/>
      <c r="AU86" s="215"/>
      <c r="AV86" s="216"/>
      <c r="BC86" s="350" t="str">
        <f>IFERROR((TP_DATA[[#This Row],[D, bottom '[m']]]+#REF!)/(2*#REF!/1000),"")</f>
        <v/>
      </c>
      <c r="BD86" s="191"/>
      <c r="BE86" s="191"/>
      <c r="BF86" s="191"/>
      <c r="BG86" s="191"/>
      <c r="BH86" s="191"/>
      <c r="BI86" s="191"/>
      <c r="BJ86" s="191"/>
      <c r="BK86" s="214"/>
      <c r="CC86" s="210"/>
      <c r="CD86" s="256"/>
      <c r="CE86" s="256"/>
      <c r="CF86" s="215"/>
      <c r="CG86" s="256"/>
      <c r="CH86" s="369"/>
      <c r="CI86" s="191"/>
      <c r="CO86" s="350"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9"/>
      <c r="C87" s="299"/>
      <c r="D87" s="212"/>
      <c r="E87" s="423" t="s">
        <v>681</v>
      </c>
      <c r="F87" s="435" t="s">
        <v>541</v>
      </c>
      <c r="G87" s="422" t="s">
        <v>376</v>
      </c>
      <c r="H87" s="422" t="s">
        <v>682</v>
      </c>
      <c r="I87" s="422" t="s">
        <v>540</v>
      </c>
      <c r="J87" s="422">
        <v>26</v>
      </c>
      <c r="K87" s="420" t="s">
        <v>48</v>
      </c>
      <c r="L87" s="420" t="s">
        <v>683</v>
      </c>
      <c r="Q87" s="350" t="str">
        <f>IFERROR((#REF!+#REF!)/(2*#REF!/1000),"")</f>
        <v/>
      </c>
      <c r="R87" s="191"/>
      <c r="S87" s="191"/>
      <c r="T87" s="191"/>
      <c r="U87" s="191"/>
      <c r="V87" s="191"/>
      <c r="W87" s="191"/>
      <c r="X87" s="191"/>
      <c r="Y87" s="214"/>
      <c r="AQ87" s="210"/>
      <c r="AR87" s="215"/>
      <c r="AS87" s="215"/>
      <c r="AT87" s="215"/>
      <c r="AU87" s="215"/>
      <c r="AV87" s="216"/>
      <c r="BC87" s="350" t="str">
        <f>IFERROR((TP_DATA[[#This Row],[D, bottom '[m']]]+#REF!)/(2*#REF!/1000),"")</f>
        <v/>
      </c>
      <c r="BD87" s="191"/>
      <c r="BE87" s="191"/>
      <c r="BF87" s="191"/>
      <c r="BG87" s="191"/>
      <c r="BH87" s="191"/>
      <c r="BI87" s="191"/>
      <c r="BJ87" s="191"/>
      <c r="BK87" s="214"/>
      <c r="CC87" s="210"/>
      <c r="CD87" s="256"/>
      <c r="CE87" s="256"/>
      <c r="CF87" s="215"/>
      <c r="CG87" s="256"/>
      <c r="CH87" s="369"/>
      <c r="CI87" s="191"/>
      <c r="CO87" s="350"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9"/>
      <c r="C88" s="299"/>
      <c r="D88" s="212"/>
      <c r="E88" s="423" t="s">
        <v>570</v>
      </c>
      <c r="F88" s="435" t="s">
        <v>541</v>
      </c>
      <c r="G88" s="422" t="s">
        <v>376</v>
      </c>
      <c r="H88" s="422" t="s">
        <v>569</v>
      </c>
      <c r="I88" s="422" t="s">
        <v>540</v>
      </c>
      <c r="J88" s="422">
        <v>18.13</v>
      </c>
      <c r="K88" s="420" t="s">
        <v>48</v>
      </c>
      <c r="L88" s="420" t="s">
        <v>567</v>
      </c>
      <c r="Q88" s="350" t="str">
        <f>IFERROR((#REF!+#REF!)/(2*#REF!/1000),"")</f>
        <v/>
      </c>
      <c r="R88" s="191"/>
      <c r="S88" s="191"/>
      <c r="T88" s="191"/>
      <c r="U88" s="191"/>
      <c r="V88" s="191"/>
      <c r="W88" s="191"/>
      <c r="X88" s="191"/>
      <c r="Y88" s="214"/>
      <c r="AQ88" s="210"/>
      <c r="AR88" s="215"/>
      <c r="AS88" s="215"/>
      <c r="AT88" s="215"/>
      <c r="AU88" s="215"/>
      <c r="AV88" s="216"/>
      <c r="BC88" s="350" t="str">
        <f>IFERROR((TP_DATA[[#This Row],[D, bottom '[m']]]+#REF!)/(2*#REF!/1000),"")</f>
        <v/>
      </c>
      <c r="BD88" s="191"/>
      <c r="BE88" s="191"/>
      <c r="BF88" s="191"/>
      <c r="BG88" s="191"/>
      <c r="BH88" s="191"/>
      <c r="BI88" s="191"/>
      <c r="BJ88" s="191"/>
      <c r="BK88" s="214"/>
      <c r="CC88" s="210"/>
      <c r="CD88" s="256"/>
      <c r="CE88" s="256"/>
      <c r="CF88" s="215"/>
      <c r="CG88" s="256"/>
      <c r="CH88" s="369"/>
      <c r="CI88" s="191"/>
      <c r="CO88" s="350"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9"/>
      <c r="C89" s="299"/>
      <c r="D89" s="212"/>
      <c r="E89" s="423" t="s">
        <v>572</v>
      </c>
      <c r="F89" s="435" t="s">
        <v>541</v>
      </c>
      <c r="G89" s="422" t="s">
        <v>376</v>
      </c>
      <c r="H89" s="422" t="s">
        <v>571</v>
      </c>
      <c r="I89" s="422" t="s">
        <v>540</v>
      </c>
      <c r="J89" s="422">
        <v>18.13</v>
      </c>
      <c r="K89" s="420" t="s">
        <v>48</v>
      </c>
      <c r="L89" s="420" t="s">
        <v>567</v>
      </c>
      <c r="Q89" s="350" t="str">
        <f>IFERROR((#REF!+#REF!)/(2*#REF!/1000),"")</f>
        <v/>
      </c>
      <c r="R89" s="191"/>
      <c r="S89" s="191"/>
      <c r="T89" s="191"/>
      <c r="U89" s="191"/>
      <c r="V89" s="191"/>
      <c r="W89" s="191"/>
      <c r="X89" s="191"/>
      <c r="Y89" s="214"/>
      <c r="AQ89" s="210"/>
      <c r="AR89" s="215"/>
      <c r="AS89" s="215"/>
      <c r="AT89" s="215"/>
      <c r="AU89" s="215"/>
      <c r="AV89" s="216"/>
      <c r="BC89" s="350" t="str">
        <f>IFERROR((TP_DATA[[#This Row],[D, bottom '[m']]]+#REF!)/(2*#REF!/1000),"")</f>
        <v/>
      </c>
      <c r="BD89" s="191"/>
      <c r="BE89" s="191"/>
      <c r="BF89" s="191"/>
      <c r="BG89" s="191"/>
      <c r="BH89" s="191"/>
      <c r="BI89" s="191"/>
      <c r="BJ89" s="191"/>
      <c r="BK89" s="214"/>
      <c r="CC89" s="210"/>
      <c r="CD89" s="256"/>
      <c r="CE89" s="256"/>
      <c r="CF89" s="215"/>
      <c r="CG89" s="256"/>
      <c r="CH89" s="369"/>
      <c r="CI89" s="191"/>
      <c r="CO89" s="350"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9"/>
      <c r="C90" s="299"/>
      <c r="D90" s="212"/>
      <c r="E90" s="423" t="s">
        <v>574</v>
      </c>
      <c r="F90" s="435" t="s">
        <v>541</v>
      </c>
      <c r="G90" s="422" t="s">
        <v>376</v>
      </c>
      <c r="H90" s="422" t="s">
        <v>573</v>
      </c>
      <c r="I90" s="422" t="s">
        <v>540</v>
      </c>
      <c r="J90" s="422">
        <v>18.13</v>
      </c>
      <c r="K90" s="420" t="s">
        <v>48</v>
      </c>
      <c r="L90" s="420" t="s">
        <v>567</v>
      </c>
      <c r="Q90" s="350" t="str">
        <f>IFERROR((#REF!+#REF!)/(2*#REF!/1000),"")</f>
        <v/>
      </c>
      <c r="R90" s="191"/>
      <c r="S90" s="191"/>
      <c r="T90" s="191"/>
      <c r="U90" s="191"/>
      <c r="V90" s="191"/>
      <c r="W90" s="191"/>
      <c r="X90" s="191"/>
      <c r="Y90" s="214"/>
      <c r="AQ90" s="210"/>
      <c r="AR90" s="215"/>
      <c r="AS90" s="215"/>
      <c r="AT90" s="215"/>
      <c r="AU90" s="215"/>
      <c r="AV90" s="216"/>
      <c r="BC90" s="350" t="str">
        <f>IFERROR((TP_DATA[[#This Row],[D, bottom '[m']]]+#REF!)/(2*#REF!/1000),"")</f>
        <v/>
      </c>
      <c r="BD90" s="191"/>
      <c r="BE90" s="191"/>
      <c r="BF90" s="191"/>
      <c r="BG90" s="191"/>
      <c r="BH90" s="191"/>
      <c r="BI90" s="191"/>
      <c r="BJ90" s="191"/>
      <c r="BK90" s="214"/>
      <c r="CC90" s="210"/>
      <c r="CD90" s="256"/>
      <c r="CE90" s="256"/>
      <c r="CF90" s="215"/>
      <c r="CG90" s="256"/>
      <c r="CH90" s="369"/>
      <c r="CI90" s="191"/>
      <c r="CO90" s="350"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9"/>
      <c r="C91" s="299"/>
      <c r="D91" s="212"/>
      <c r="E91" s="423" t="s">
        <v>684</v>
      </c>
      <c r="F91" s="435" t="s">
        <v>541</v>
      </c>
      <c r="G91" s="422" t="s">
        <v>376</v>
      </c>
      <c r="H91" s="422" t="s">
        <v>685</v>
      </c>
      <c r="I91" s="422" t="s">
        <v>540</v>
      </c>
      <c r="J91" s="422">
        <v>38.6</v>
      </c>
      <c r="K91" s="420" t="s">
        <v>48</v>
      </c>
      <c r="L91" s="420" t="s">
        <v>686</v>
      </c>
      <c r="Q91" s="350" t="str">
        <f>IFERROR((#REF!+#REF!)/(2*#REF!/1000),"")</f>
        <v/>
      </c>
      <c r="R91" s="191"/>
      <c r="S91" s="191"/>
      <c r="T91" s="191"/>
      <c r="U91" s="191"/>
      <c r="V91" s="191"/>
      <c r="W91" s="191"/>
      <c r="X91" s="191"/>
      <c r="Y91" s="214"/>
      <c r="AQ91" s="210"/>
      <c r="AR91" s="215"/>
      <c r="AS91" s="215"/>
      <c r="AT91" s="215"/>
      <c r="AU91" s="215"/>
      <c r="AV91" s="216"/>
      <c r="BC91" s="350" t="str">
        <f>IFERROR((TP_DATA[[#This Row],[D, bottom '[m']]]+#REF!)/(2*#REF!/1000),"")</f>
        <v/>
      </c>
      <c r="BD91" s="191"/>
      <c r="BE91" s="191"/>
      <c r="BF91" s="191"/>
      <c r="BG91" s="191"/>
      <c r="BH91" s="191"/>
      <c r="BI91" s="191"/>
      <c r="BJ91" s="191"/>
      <c r="BK91" s="214"/>
      <c r="CC91" s="210"/>
      <c r="CD91" s="256"/>
      <c r="CE91" s="256"/>
      <c r="CF91" s="215"/>
      <c r="CG91" s="256"/>
      <c r="CH91" s="369"/>
      <c r="CI91" s="191"/>
      <c r="CO91" s="350"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9"/>
      <c r="C92" s="299"/>
      <c r="D92" s="212"/>
      <c r="E92" s="423" t="s">
        <v>687</v>
      </c>
      <c r="F92" s="435" t="s">
        <v>541</v>
      </c>
      <c r="G92" s="422" t="s">
        <v>376</v>
      </c>
      <c r="H92" s="422" t="s">
        <v>688</v>
      </c>
      <c r="I92" s="422" t="s">
        <v>540</v>
      </c>
      <c r="J92" s="422">
        <v>38.6</v>
      </c>
      <c r="K92" s="420" t="s">
        <v>48</v>
      </c>
      <c r="L92" s="420" t="s">
        <v>689</v>
      </c>
      <c r="Q92" s="350" t="str">
        <f>IFERROR((#REF!+#REF!)/(2*#REF!/1000),"")</f>
        <v/>
      </c>
      <c r="R92" s="191"/>
      <c r="S92" s="191"/>
      <c r="T92" s="191"/>
      <c r="U92" s="191"/>
      <c r="V92" s="191"/>
      <c r="W92" s="191"/>
      <c r="X92" s="191"/>
      <c r="Y92" s="214"/>
      <c r="AQ92" s="210"/>
      <c r="AR92" s="215"/>
      <c r="AS92" s="215"/>
      <c r="AT92" s="215"/>
      <c r="AU92" s="215"/>
      <c r="AV92" s="216"/>
      <c r="BC92" s="350" t="str">
        <f>IFERROR((TP_DATA[[#This Row],[D, bottom '[m']]]+#REF!)/(2*#REF!/1000),"")</f>
        <v/>
      </c>
      <c r="BD92" s="191"/>
      <c r="BE92" s="191"/>
      <c r="BF92" s="191"/>
      <c r="BG92" s="191"/>
      <c r="BH92" s="191"/>
      <c r="BI92" s="191"/>
      <c r="BJ92" s="191"/>
      <c r="BK92" s="214"/>
      <c r="CC92" s="210"/>
      <c r="CD92" s="256"/>
      <c r="CE92" s="256"/>
      <c r="CF92" s="215"/>
      <c r="CG92" s="256"/>
      <c r="CH92" s="369"/>
      <c r="CI92" s="191"/>
      <c r="CO92" s="350"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9"/>
      <c r="C93" s="299"/>
      <c r="D93" s="212"/>
      <c r="E93" s="423" t="s">
        <v>576</v>
      </c>
      <c r="F93" s="435" t="s">
        <v>541</v>
      </c>
      <c r="G93" s="422" t="s">
        <v>376</v>
      </c>
      <c r="H93" s="422" t="s">
        <v>575</v>
      </c>
      <c r="I93" s="422" t="s">
        <v>540</v>
      </c>
      <c r="J93" s="422">
        <v>26</v>
      </c>
      <c r="K93" s="420" t="s">
        <v>48</v>
      </c>
      <c r="L93" s="420" t="s">
        <v>567</v>
      </c>
      <c r="Q93" s="350" t="str">
        <f>IFERROR((#REF!+#REF!)/(2*#REF!/1000),"")</f>
        <v/>
      </c>
      <c r="R93" s="191"/>
      <c r="S93" s="191"/>
      <c r="T93" s="191"/>
      <c r="U93" s="191"/>
      <c r="V93" s="191"/>
      <c r="W93" s="191"/>
      <c r="X93" s="191"/>
      <c r="Y93" s="214"/>
      <c r="AQ93" s="210"/>
      <c r="AR93" s="215"/>
      <c r="AS93" s="215"/>
      <c r="AT93" s="215"/>
      <c r="AU93" s="215"/>
      <c r="AV93" s="216"/>
      <c r="BC93" s="350" t="str">
        <f>IFERROR((TP_DATA[[#This Row],[D, bottom '[m']]]+#REF!)/(2*#REF!/1000),"")</f>
        <v/>
      </c>
      <c r="BD93" s="191"/>
      <c r="BE93" s="191"/>
      <c r="BF93" s="191"/>
      <c r="BG93" s="191"/>
      <c r="BH93" s="191"/>
      <c r="BI93" s="191"/>
      <c r="BJ93" s="191"/>
      <c r="BK93" s="214"/>
      <c r="CC93" s="210"/>
      <c r="CD93" s="256"/>
      <c r="CE93" s="256"/>
      <c r="CF93" s="215"/>
      <c r="CG93" s="256"/>
      <c r="CH93" s="369"/>
      <c r="CI93" s="191"/>
      <c r="CO93" s="350"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9"/>
      <c r="C94" s="299"/>
      <c r="D94" s="212"/>
      <c r="E94" s="423" t="s">
        <v>578</v>
      </c>
      <c r="F94" s="435" t="s">
        <v>541</v>
      </c>
      <c r="G94" s="422" t="s">
        <v>376</v>
      </c>
      <c r="H94" s="422" t="s">
        <v>577</v>
      </c>
      <c r="I94" s="422" t="s">
        <v>540</v>
      </c>
      <c r="J94" s="422">
        <v>26</v>
      </c>
      <c r="K94" s="420" t="s">
        <v>48</v>
      </c>
      <c r="L94" s="420" t="s">
        <v>567</v>
      </c>
      <c r="Q94" s="350" t="str">
        <f>IFERROR((#REF!+#REF!)/(2*#REF!/1000),"")</f>
        <v/>
      </c>
      <c r="R94" s="191"/>
      <c r="S94" s="191"/>
      <c r="T94" s="191"/>
      <c r="U94" s="191"/>
      <c r="V94" s="191"/>
      <c r="W94" s="191"/>
      <c r="X94" s="191"/>
      <c r="Y94" s="214"/>
      <c r="AQ94" s="210"/>
      <c r="AR94" s="215"/>
      <c r="AS94" s="215"/>
      <c r="AT94" s="215"/>
      <c r="AU94" s="215"/>
      <c r="AV94" s="216"/>
      <c r="BC94" s="350" t="str">
        <f>IFERROR((TP_DATA[[#This Row],[D, bottom '[m']]]+#REF!)/(2*#REF!/1000),"")</f>
        <v/>
      </c>
      <c r="BD94" s="191"/>
      <c r="BE94" s="191"/>
      <c r="BF94" s="191"/>
      <c r="BG94" s="191"/>
      <c r="BH94" s="191"/>
      <c r="BI94" s="191"/>
      <c r="BJ94" s="191"/>
      <c r="BK94" s="214"/>
      <c r="CC94" s="210"/>
      <c r="CD94" s="256"/>
      <c r="CE94" s="256"/>
      <c r="CF94" s="215"/>
      <c r="CG94" s="256"/>
      <c r="CH94" s="369"/>
      <c r="CI94" s="191"/>
      <c r="CO94" s="350"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9"/>
      <c r="C95" s="299"/>
      <c r="D95" s="212"/>
      <c r="E95" s="423" t="s">
        <v>581</v>
      </c>
      <c r="F95" s="435" t="s">
        <v>541</v>
      </c>
      <c r="G95" s="422" t="s">
        <v>376</v>
      </c>
      <c r="H95" s="422" t="s">
        <v>579</v>
      </c>
      <c r="I95" s="422" t="s">
        <v>540</v>
      </c>
      <c r="J95" s="422">
        <v>26</v>
      </c>
      <c r="K95" s="420" t="s">
        <v>48</v>
      </c>
      <c r="L95" s="420" t="s">
        <v>580</v>
      </c>
      <c r="Q95" s="350" t="str">
        <f>IFERROR((#REF!+#REF!)/(2*#REF!/1000),"")</f>
        <v/>
      </c>
      <c r="R95" s="191"/>
      <c r="S95" s="191"/>
      <c r="T95" s="191"/>
      <c r="U95" s="191"/>
      <c r="V95" s="191"/>
      <c r="W95" s="191"/>
      <c r="X95" s="191"/>
      <c r="Y95" s="214"/>
      <c r="AQ95" s="210"/>
      <c r="AR95" s="215"/>
      <c r="AS95" s="215"/>
      <c r="AT95" s="215"/>
      <c r="AU95" s="215"/>
      <c r="AV95" s="216"/>
      <c r="BC95" s="350" t="str">
        <f>IFERROR((TP_DATA[[#This Row],[D, bottom '[m']]]+#REF!)/(2*#REF!/1000),"")</f>
        <v/>
      </c>
      <c r="BD95" s="191"/>
      <c r="BE95" s="191"/>
      <c r="BF95" s="191"/>
      <c r="BG95" s="191"/>
      <c r="BH95" s="191"/>
      <c r="BI95" s="191"/>
      <c r="BJ95" s="191"/>
      <c r="BK95" s="214"/>
      <c r="CC95" s="210"/>
      <c r="CD95" s="256"/>
      <c r="CE95" s="256"/>
      <c r="CF95" s="215"/>
      <c r="CG95" s="256"/>
      <c r="CH95" s="369"/>
      <c r="CI95" s="191"/>
      <c r="CO95" s="350"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9"/>
      <c r="C96" s="299"/>
      <c r="D96" s="212"/>
      <c r="E96" s="423" t="s">
        <v>582</v>
      </c>
      <c r="F96" s="435" t="s">
        <v>541</v>
      </c>
      <c r="G96" s="422" t="s">
        <v>376</v>
      </c>
      <c r="H96" s="422" t="s">
        <v>566</v>
      </c>
      <c r="I96" s="422" t="s">
        <v>540</v>
      </c>
      <c r="J96" s="422">
        <v>38.6</v>
      </c>
      <c r="K96" s="420" t="s">
        <v>48</v>
      </c>
      <c r="L96" s="420" t="s">
        <v>567</v>
      </c>
      <c r="Q96" s="350"/>
      <c r="R96" s="191"/>
      <c r="S96" s="191"/>
      <c r="T96" s="191"/>
      <c r="U96" s="191"/>
      <c r="V96" s="191"/>
      <c r="W96" s="191"/>
      <c r="X96" s="191"/>
      <c r="Y96" s="214"/>
      <c r="AQ96" s="210"/>
      <c r="AR96" s="215"/>
      <c r="AS96" s="215"/>
      <c r="AT96" s="215"/>
      <c r="AU96" s="215"/>
      <c r="AV96" s="216"/>
      <c r="BC96" s="350"/>
      <c r="BD96" s="191"/>
      <c r="BE96" s="191"/>
      <c r="BF96" s="191"/>
      <c r="BG96" s="191"/>
      <c r="BH96" s="191"/>
      <c r="BI96" s="191"/>
      <c r="BJ96" s="191"/>
      <c r="BK96" s="214"/>
      <c r="CC96" s="210"/>
      <c r="CD96" s="256"/>
      <c r="CE96" s="256"/>
      <c r="CF96" s="215"/>
      <c r="CG96" s="256"/>
      <c r="CH96" s="369"/>
      <c r="CI96" s="191"/>
      <c r="CO96" s="350"/>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9"/>
      <c r="C97" s="299"/>
      <c r="D97" s="212"/>
      <c r="E97" s="423" t="s">
        <v>568</v>
      </c>
      <c r="F97" s="435" t="s">
        <v>541</v>
      </c>
      <c r="G97" s="422" t="s">
        <v>376</v>
      </c>
      <c r="H97" s="422" t="s">
        <v>566</v>
      </c>
      <c r="I97" s="422" t="s">
        <v>540</v>
      </c>
      <c r="J97" s="422">
        <v>38.6</v>
      </c>
      <c r="K97" s="420" t="s">
        <v>48</v>
      </c>
      <c r="L97" s="420" t="s">
        <v>567</v>
      </c>
      <c r="Q97" s="350"/>
      <c r="R97" s="191"/>
      <c r="S97" s="191"/>
      <c r="T97" s="191"/>
      <c r="U97" s="191"/>
      <c r="V97" s="191"/>
      <c r="W97" s="191"/>
      <c r="X97" s="191"/>
      <c r="Y97" s="214"/>
      <c r="AQ97" s="210"/>
      <c r="AR97" s="215"/>
      <c r="AS97" s="215"/>
      <c r="AT97" s="215"/>
      <c r="AU97" s="215"/>
      <c r="AV97" s="216"/>
      <c r="BC97" s="350"/>
      <c r="BD97" s="191"/>
      <c r="BE97" s="191"/>
      <c r="BF97" s="191"/>
      <c r="BG97" s="191"/>
      <c r="BH97" s="191"/>
      <c r="BI97" s="191"/>
      <c r="BJ97" s="191"/>
      <c r="BK97" s="214"/>
      <c r="CC97" s="210"/>
      <c r="CD97" s="256"/>
      <c r="CE97" s="256"/>
      <c r="CF97" s="215"/>
      <c r="CG97" s="256"/>
      <c r="CH97" s="369"/>
      <c r="CI97" s="191"/>
      <c r="CO97" s="350"/>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9"/>
      <c r="C98" s="299"/>
      <c r="D98" s="212"/>
      <c r="E98" s="423" t="s">
        <v>584</v>
      </c>
      <c r="F98" s="435" t="s">
        <v>541</v>
      </c>
      <c r="G98" s="422" t="s">
        <v>376</v>
      </c>
      <c r="H98" s="422" t="s">
        <v>583</v>
      </c>
      <c r="I98" s="422" t="s">
        <v>540</v>
      </c>
      <c r="J98" s="422">
        <v>38.6</v>
      </c>
      <c r="K98" s="420" t="s">
        <v>48</v>
      </c>
      <c r="L98" s="420" t="s">
        <v>567</v>
      </c>
      <c r="Q98" s="350"/>
      <c r="R98" s="191"/>
      <c r="S98" s="191"/>
      <c r="T98" s="191"/>
      <c r="U98" s="191"/>
      <c r="V98" s="191"/>
      <c r="W98" s="191"/>
      <c r="X98" s="191"/>
      <c r="Y98" s="214"/>
      <c r="AQ98" s="210"/>
      <c r="AR98" s="215"/>
      <c r="AS98" s="215"/>
      <c r="AT98" s="215"/>
      <c r="AU98" s="215"/>
      <c r="AV98" s="216"/>
      <c r="BC98" s="350"/>
      <c r="BD98" s="191"/>
      <c r="BE98" s="191"/>
      <c r="BF98" s="191"/>
      <c r="BG98" s="191"/>
      <c r="BH98" s="191"/>
      <c r="BI98" s="191"/>
      <c r="BJ98" s="191"/>
      <c r="BK98" s="214"/>
      <c r="CC98" s="210"/>
      <c r="CD98" s="256"/>
      <c r="CE98" s="256"/>
      <c r="CF98" s="215"/>
      <c r="CG98" s="256"/>
      <c r="CH98" s="369"/>
      <c r="CI98" s="191"/>
      <c r="CO98" s="350"/>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9"/>
      <c r="C99" s="299"/>
      <c r="D99" s="212"/>
      <c r="E99" s="423" t="s">
        <v>587</v>
      </c>
      <c r="F99" s="435" t="s">
        <v>541</v>
      </c>
      <c r="G99" s="422" t="s">
        <v>376</v>
      </c>
      <c r="H99" s="422" t="s">
        <v>585</v>
      </c>
      <c r="I99" s="422" t="s">
        <v>540</v>
      </c>
      <c r="J99" s="422">
        <v>38.6</v>
      </c>
      <c r="K99" s="420" t="s">
        <v>48</v>
      </c>
      <c r="L99" s="420" t="s">
        <v>586</v>
      </c>
      <c r="Q99" s="350"/>
      <c r="R99" s="191"/>
      <c r="S99" s="191"/>
      <c r="T99" s="191"/>
      <c r="U99" s="191"/>
      <c r="V99" s="191"/>
      <c r="W99" s="191"/>
      <c r="X99" s="191"/>
      <c r="Y99" s="214"/>
      <c r="AQ99" s="210"/>
      <c r="AR99" s="215"/>
      <c r="AS99" s="215"/>
      <c r="AT99" s="215"/>
      <c r="AU99" s="215"/>
      <c r="AV99" s="216"/>
      <c r="BC99" s="350"/>
      <c r="BD99" s="191"/>
      <c r="BE99" s="191"/>
      <c r="BF99" s="191"/>
      <c r="BG99" s="191"/>
      <c r="BH99" s="191"/>
      <c r="BI99" s="191"/>
      <c r="BJ99" s="191"/>
      <c r="BK99" s="214"/>
      <c r="CC99" s="210"/>
      <c r="CD99" s="256"/>
      <c r="CE99" s="256"/>
      <c r="CF99" s="215"/>
      <c r="CG99" s="256"/>
      <c r="CH99" s="369"/>
      <c r="CI99" s="191"/>
      <c r="CO99" s="350"/>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9"/>
      <c r="C100" s="299"/>
      <c r="D100" s="212"/>
      <c r="E100" s="423" t="s">
        <v>690</v>
      </c>
      <c r="F100" s="435" t="s">
        <v>541</v>
      </c>
      <c r="G100" s="422" t="s">
        <v>376</v>
      </c>
      <c r="H100" s="422" t="s">
        <v>691</v>
      </c>
      <c r="I100" s="422" t="s">
        <v>540</v>
      </c>
      <c r="J100" s="422">
        <v>26</v>
      </c>
      <c r="K100" s="420" t="s">
        <v>48</v>
      </c>
      <c r="L100" s="420" t="s">
        <v>586</v>
      </c>
      <c r="Q100" s="350"/>
      <c r="R100" s="191"/>
      <c r="S100" s="191"/>
      <c r="T100" s="191"/>
      <c r="U100" s="191"/>
      <c r="V100" s="191"/>
      <c r="W100" s="191"/>
      <c r="X100" s="191"/>
      <c r="Y100" s="214"/>
      <c r="AQ100" s="210"/>
      <c r="AR100" s="215"/>
      <c r="AS100" s="215"/>
      <c r="AT100" s="215"/>
      <c r="AU100" s="215"/>
      <c r="AV100" s="216"/>
      <c r="BC100" s="350"/>
      <c r="BD100" s="191"/>
      <c r="BE100" s="191"/>
      <c r="BF100" s="191"/>
      <c r="BG100" s="191"/>
      <c r="BH100" s="191"/>
      <c r="BI100" s="191"/>
      <c r="BJ100" s="191"/>
      <c r="BK100" s="214"/>
      <c r="CC100" s="210"/>
      <c r="CD100" s="256"/>
      <c r="CE100" s="256"/>
      <c r="CF100" s="215"/>
      <c r="CG100" s="256"/>
      <c r="CH100" s="369"/>
      <c r="CI100" s="191"/>
      <c r="CO100" s="350"/>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9"/>
      <c r="C101" s="299"/>
      <c r="D101" s="212"/>
      <c r="E101" s="423" t="s">
        <v>833</v>
      </c>
      <c r="F101" s="435" t="s">
        <v>541</v>
      </c>
      <c r="G101" s="422" t="s">
        <v>376</v>
      </c>
      <c r="H101" s="422" t="s">
        <v>834</v>
      </c>
      <c r="I101" s="422" t="s">
        <v>540</v>
      </c>
      <c r="J101" s="422">
        <v>26</v>
      </c>
      <c r="K101" s="420" t="s">
        <v>48</v>
      </c>
      <c r="L101" s="420" t="s">
        <v>835</v>
      </c>
      <c r="Q101" s="350"/>
      <c r="R101" s="191"/>
      <c r="S101" s="191"/>
      <c r="T101" s="191"/>
      <c r="U101" s="191"/>
      <c r="V101" s="191"/>
      <c r="W101" s="191"/>
      <c r="X101" s="191"/>
      <c r="Y101" s="214"/>
      <c r="AQ101" s="210"/>
      <c r="AR101" s="215"/>
      <c r="AS101" s="215"/>
      <c r="AT101" s="215"/>
      <c r="AU101" s="215"/>
      <c r="AV101" s="216"/>
      <c r="BC101" s="350"/>
      <c r="BD101" s="191"/>
      <c r="BE101" s="191"/>
      <c r="BF101" s="191"/>
      <c r="BG101" s="191"/>
      <c r="BH101" s="191"/>
      <c r="BI101" s="191"/>
      <c r="BJ101" s="191"/>
      <c r="BK101" s="214"/>
      <c r="CC101" s="210"/>
      <c r="CD101" s="256"/>
      <c r="CE101" s="256"/>
      <c r="CF101" s="215"/>
      <c r="CG101" s="256"/>
      <c r="CH101" s="369"/>
      <c r="CI101" s="191"/>
      <c r="CO101" s="350"/>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9"/>
      <c r="C102" s="299"/>
      <c r="D102" s="212"/>
      <c r="E102" s="423" t="s">
        <v>692</v>
      </c>
      <c r="F102" s="435" t="s">
        <v>541</v>
      </c>
      <c r="G102" s="422" t="s">
        <v>376</v>
      </c>
      <c r="H102" s="422" t="s">
        <v>693</v>
      </c>
      <c r="I102" s="422" t="s">
        <v>540</v>
      </c>
      <c r="J102" s="422">
        <v>26</v>
      </c>
      <c r="K102" s="420" t="s">
        <v>48</v>
      </c>
      <c r="L102" s="420" t="s">
        <v>683</v>
      </c>
      <c r="Q102" s="350"/>
      <c r="R102" s="191"/>
      <c r="S102" s="191"/>
      <c r="T102" s="191"/>
      <c r="U102" s="191"/>
      <c r="V102" s="191"/>
      <c r="W102" s="191"/>
      <c r="X102" s="191"/>
      <c r="Y102" s="214"/>
      <c r="AQ102" s="210"/>
      <c r="AR102" s="215"/>
      <c r="AS102" s="215"/>
      <c r="AT102" s="215"/>
      <c r="AU102" s="215"/>
      <c r="AV102" s="216"/>
      <c r="BC102" s="350"/>
      <c r="BD102" s="191"/>
      <c r="BE102" s="191"/>
      <c r="BF102" s="191"/>
      <c r="BG102" s="191"/>
      <c r="BH102" s="191"/>
      <c r="BI102" s="191"/>
      <c r="BJ102" s="191"/>
      <c r="BK102" s="214"/>
      <c r="CC102" s="210"/>
      <c r="CD102" s="256"/>
      <c r="CE102" s="256"/>
      <c r="CF102" s="215"/>
      <c r="CG102" s="256"/>
      <c r="CH102" s="369"/>
      <c r="CI102" s="191"/>
      <c r="CO102" s="350"/>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9"/>
      <c r="C103" s="299"/>
      <c r="D103" s="212"/>
      <c r="E103" s="423" t="s">
        <v>836</v>
      </c>
      <c r="F103" s="435" t="s">
        <v>541</v>
      </c>
      <c r="G103" s="422" t="s">
        <v>376</v>
      </c>
      <c r="H103" s="422" t="s">
        <v>837</v>
      </c>
      <c r="I103" s="422" t="s">
        <v>540</v>
      </c>
      <c r="J103" s="422">
        <v>26</v>
      </c>
      <c r="K103" s="420" t="s">
        <v>48</v>
      </c>
      <c r="L103" s="420" t="s">
        <v>838</v>
      </c>
      <c r="Q103" s="350"/>
      <c r="R103" s="191"/>
      <c r="S103" s="191"/>
      <c r="T103" s="191"/>
      <c r="U103" s="191"/>
      <c r="V103" s="191"/>
      <c r="W103" s="191"/>
      <c r="X103" s="191"/>
      <c r="Y103" s="214"/>
      <c r="AQ103" s="210"/>
      <c r="AR103" s="215"/>
      <c r="AS103" s="215"/>
      <c r="AT103" s="215"/>
      <c r="AU103" s="215"/>
      <c r="AV103" s="216"/>
      <c r="BC103" s="350"/>
      <c r="BD103" s="191"/>
      <c r="BE103" s="191"/>
      <c r="BF103" s="191"/>
      <c r="BG103" s="191"/>
      <c r="BH103" s="191"/>
      <c r="BI103" s="191"/>
      <c r="BJ103" s="191"/>
      <c r="BK103" s="214"/>
      <c r="CC103" s="210"/>
      <c r="CD103" s="256"/>
      <c r="CE103" s="256"/>
      <c r="CF103" s="215"/>
      <c r="CG103" s="256"/>
      <c r="CH103" s="369"/>
      <c r="CI103" s="191"/>
      <c r="CO103" s="350"/>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9"/>
      <c r="C104" s="299"/>
      <c r="D104" s="212"/>
      <c r="E104" s="423" t="s">
        <v>694</v>
      </c>
      <c r="F104" s="435" t="s">
        <v>541</v>
      </c>
      <c r="G104" s="422" t="s">
        <v>376</v>
      </c>
      <c r="H104" s="422" t="s">
        <v>695</v>
      </c>
      <c r="I104" s="422" t="s">
        <v>540</v>
      </c>
      <c r="J104" s="422">
        <v>38.6</v>
      </c>
      <c r="K104" s="420" t="s">
        <v>48</v>
      </c>
      <c r="L104" s="420" t="s">
        <v>686</v>
      </c>
      <c r="Q104" s="350"/>
      <c r="R104" s="191"/>
      <c r="S104" s="191"/>
      <c r="T104" s="191"/>
      <c r="U104" s="191"/>
      <c r="V104" s="191"/>
      <c r="W104" s="191"/>
      <c r="X104" s="191"/>
      <c r="Y104" s="214"/>
      <c r="AQ104" s="210"/>
      <c r="AR104" s="215"/>
      <c r="AS104" s="215"/>
      <c r="AT104" s="215"/>
      <c r="AU104" s="215"/>
      <c r="AV104" s="216"/>
      <c r="BC104" s="350"/>
      <c r="BD104" s="191"/>
      <c r="BE104" s="191"/>
      <c r="BF104" s="191"/>
      <c r="BG104" s="191"/>
      <c r="BH104" s="191"/>
      <c r="BI104" s="191"/>
      <c r="BJ104" s="191"/>
      <c r="BK104" s="214"/>
      <c r="CC104" s="210"/>
      <c r="CD104" s="256"/>
      <c r="CE104" s="256"/>
      <c r="CF104" s="215"/>
      <c r="CG104" s="256"/>
      <c r="CH104" s="369"/>
      <c r="CI104" s="191"/>
      <c r="CO104" s="350"/>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9"/>
      <c r="C105" s="299"/>
      <c r="D105" s="212"/>
      <c r="E105" s="423" t="s">
        <v>839</v>
      </c>
      <c r="F105" s="435" t="s">
        <v>541</v>
      </c>
      <c r="G105" s="422" t="s">
        <v>376</v>
      </c>
      <c r="H105" s="422" t="s">
        <v>840</v>
      </c>
      <c r="I105" s="422" t="s">
        <v>540</v>
      </c>
      <c r="J105" s="422">
        <v>38.6</v>
      </c>
      <c r="K105" s="420" t="s">
        <v>48</v>
      </c>
      <c r="L105" s="420" t="s">
        <v>841</v>
      </c>
      <c r="Q105" s="350"/>
      <c r="R105" s="191"/>
      <c r="S105" s="191"/>
      <c r="T105" s="191"/>
      <c r="U105" s="191"/>
      <c r="V105" s="191"/>
      <c r="W105" s="191"/>
      <c r="X105" s="191"/>
      <c r="Y105" s="214"/>
      <c r="AQ105" s="210"/>
      <c r="AR105" s="215"/>
      <c r="AS105" s="215"/>
      <c r="AT105" s="215"/>
      <c r="AU105" s="215"/>
      <c r="AV105" s="216"/>
      <c r="BC105" s="350"/>
      <c r="BD105" s="191"/>
      <c r="BE105" s="191"/>
      <c r="BF105" s="191"/>
      <c r="BG105" s="191"/>
      <c r="BH105" s="191"/>
      <c r="BI105" s="191"/>
      <c r="BJ105" s="191"/>
      <c r="BK105" s="214"/>
      <c r="CC105" s="210"/>
      <c r="CD105" s="256"/>
      <c r="CE105" s="256"/>
      <c r="CF105" s="215"/>
      <c r="CG105" s="256"/>
      <c r="CH105" s="369"/>
      <c r="CI105" s="191"/>
      <c r="CO105" s="350"/>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9"/>
      <c r="C106" s="299"/>
      <c r="D106" s="212"/>
      <c r="E106" s="423" t="s">
        <v>696</v>
      </c>
      <c r="F106" s="435" t="s">
        <v>541</v>
      </c>
      <c r="G106" s="422" t="s">
        <v>376</v>
      </c>
      <c r="H106" s="422" t="s">
        <v>697</v>
      </c>
      <c r="I106" s="422" t="s">
        <v>540</v>
      </c>
      <c r="J106" s="422">
        <v>38.6</v>
      </c>
      <c r="K106" s="420" t="s">
        <v>48</v>
      </c>
      <c r="L106" s="420" t="s">
        <v>689</v>
      </c>
      <c r="Q106" s="350"/>
      <c r="R106" s="191"/>
      <c r="S106" s="191"/>
      <c r="T106" s="191"/>
      <c r="U106" s="191"/>
      <c r="V106" s="191"/>
      <c r="W106" s="191"/>
      <c r="X106" s="191"/>
      <c r="Y106" s="214"/>
      <c r="AQ106" s="210"/>
      <c r="AR106" s="215"/>
      <c r="AS106" s="215"/>
      <c r="AT106" s="215"/>
      <c r="AU106" s="215"/>
      <c r="AV106" s="216"/>
      <c r="BC106" s="350"/>
      <c r="BD106" s="191"/>
      <c r="BE106" s="191"/>
      <c r="BF106" s="191"/>
      <c r="BG106" s="191"/>
      <c r="BH106" s="191"/>
      <c r="BI106" s="191"/>
      <c r="BJ106" s="191"/>
      <c r="BK106" s="214"/>
      <c r="CC106" s="210"/>
      <c r="CD106" s="256"/>
      <c r="CE106" s="256"/>
      <c r="CF106" s="215"/>
      <c r="CG106" s="256"/>
      <c r="CH106" s="369"/>
      <c r="CI106" s="191"/>
      <c r="CO106" s="350"/>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9"/>
      <c r="C107" s="299"/>
      <c r="D107" s="212"/>
      <c r="E107" s="423" t="s">
        <v>842</v>
      </c>
      <c r="F107" s="435" t="s">
        <v>541</v>
      </c>
      <c r="G107" s="422" t="s">
        <v>376</v>
      </c>
      <c r="H107" s="422" t="s">
        <v>843</v>
      </c>
      <c r="I107" s="422" t="s">
        <v>540</v>
      </c>
      <c r="J107" s="422">
        <v>38.6</v>
      </c>
      <c r="K107" s="420" t="s">
        <v>48</v>
      </c>
      <c r="L107" s="420" t="s">
        <v>844</v>
      </c>
      <c r="Q107" s="350"/>
      <c r="R107" s="191"/>
      <c r="S107" s="191"/>
      <c r="T107" s="191"/>
      <c r="U107" s="191"/>
      <c r="V107" s="191"/>
      <c r="W107" s="191"/>
      <c r="X107" s="191"/>
      <c r="Y107" s="214"/>
      <c r="AQ107" s="210"/>
      <c r="AR107" s="215"/>
      <c r="AS107" s="215"/>
      <c r="AT107" s="215"/>
      <c r="AU107" s="215"/>
      <c r="AV107" s="216"/>
      <c r="BC107" s="350"/>
      <c r="BD107" s="191"/>
      <c r="BE107" s="191"/>
      <c r="BF107" s="191"/>
      <c r="BG107" s="191"/>
      <c r="BH107" s="191"/>
      <c r="BI107" s="191"/>
      <c r="BJ107" s="191"/>
      <c r="BK107" s="214"/>
      <c r="CC107" s="210"/>
      <c r="CD107" s="256"/>
      <c r="CE107" s="256"/>
      <c r="CF107" s="215"/>
      <c r="CG107" s="256"/>
      <c r="CH107" s="369"/>
      <c r="CI107" s="191"/>
      <c r="CO107" s="350"/>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9"/>
      <c r="C108" s="299"/>
      <c r="D108" s="212"/>
      <c r="E108" s="423" t="s">
        <v>845</v>
      </c>
      <c r="F108" s="435" t="s">
        <v>541</v>
      </c>
      <c r="G108" s="422" t="s">
        <v>376</v>
      </c>
      <c r="H108" s="422" t="s">
        <v>846</v>
      </c>
      <c r="I108" s="422" t="s">
        <v>540</v>
      </c>
      <c r="J108" s="422">
        <v>38.6</v>
      </c>
      <c r="K108" s="420" t="s">
        <v>48</v>
      </c>
      <c r="L108" s="420" t="s">
        <v>844</v>
      </c>
      <c r="Q108" s="350"/>
      <c r="R108" s="191"/>
      <c r="S108" s="191"/>
      <c r="T108" s="191"/>
      <c r="U108" s="191"/>
      <c r="V108" s="191"/>
      <c r="W108" s="191"/>
      <c r="X108" s="191"/>
      <c r="Y108" s="214"/>
      <c r="AQ108" s="210"/>
      <c r="AR108" s="215"/>
      <c r="AS108" s="215"/>
      <c r="AT108" s="215"/>
      <c r="AU108" s="215"/>
      <c r="AV108" s="216"/>
      <c r="BC108" s="350"/>
      <c r="BD108" s="191"/>
      <c r="BE108" s="191"/>
      <c r="BF108" s="191"/>
      <c r="BG108" s="191"/>
      <c r="BH108" s="191"/>
      <c r="BI108" s="191"/>
      <c r="BJ108" s="191"/>
      <c r="BK108" s="214"/>
      <c r="CC108" s="210"/>
      <c r="CD108" s="256"/>
      <c r="CE108" s="256"/>
      <c r="CF108" s="215"/>
      <c r="CG108" s="256"/>
      <c r="CH108" s="369"/>
      <c r="CI108" s="191"/>
      <c r="CO108" s="350"/>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9"/>
      <c r="C109" s="299"/>
      <c r="D109" s="212"/>
      <c r="E109" s="423" t="s">
        <v>698</v>
      </c>
      <c r="F109" s="435" t="s">
        <v>699</v>
      </c>
      <c r="G109" s="422" t="s">
        <v>376</v>
      </c>
      <c r="H109" s="422" t="s">
        <v>700</v>
      </c>
      <c r="I109" s="422" t="s">
        <v>544</v>
      </c>
      <c r="J109" s="422">
        <v>40.4</v>
      </c>
      <c r="K109" s="420" t="s">
        <v>48</v>
      </c>
      <c r="L109" s="420" t="s">
        <v>701</v>
      </c>
      <c r="Q109" s="350"/>
      <c r="R109" s="191"/>
      <c r="S109" s="191"/>
      <c r="T109" s="191"/>
      <c r="U109" s="191"/>
      <c r="V109" s="191"/>
      <c r="W109" s="191"/>
      <c r="X109" s="191"/>
      <c r="Y109" s="214"/>
      <c r="AQ109" s="210"/>
      <c r="AR109" s="215"/>
      <c r="AS109" s="215"/>
      <c r="AT109" s="215"/>
      <c r="AU109" s="215"/>
      <c r="AV109" s="216"/>
      <c r="BC109" s="350"/>
      <c r="BD109" s="191"/>
      <c r="BE109" s="191"/>
      <c r="BF109" s="191"/>
      <c r="BG109" s="191"/>
      <c r="BH109" s="191"/>
      <c r="BI109" s="191"/>
      <c r="BJ109" s="191"/>
      <c r="BK109" s="214"/>
      <c r="CC109" s="210"/>
      <c r="CD109" s="256"/>
      <c r="CE109" s="256"/>
      <c r="CF109" s="215"/>
      <c r="CG109" s="256"/>
      <c r="CH109" s="369"/>
      <c r="CI109" s="191"/>
      <c r="CO109" s="350"/>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9"/>
      <c r="C110" s="299"/>
      <c r="D110" s="212"/>
      <c r="E110" s="423" t="s">
        <v>847</v>
      </c>
      <c r="F110" s="435" t="s">
        <v>699</v>
      </c>
      <c r="G110" s="422" t="s">
        <v>376</v>
      </c>
      <c r="H110" s="422" t="s">
        <v>848</v>
      </c>
      <c r="I110" s="422" t="s">
        <v>544</v>
      </c>
      <c r="J110" s="422">
        <v>40.4</v>
      </c>
      <c r="K110" s="420" t="s">
        <v>48</v>
      </c>
      <c r="L110" s="420" t="s">
        <v>419</v>
      </c>
      <c r="Q110" s="350"/>
      <c r="R110" s="191"/>
      <c r="S110" s="191"/>
      <c r="T110" s="191"/>
      <c r="U110" s="191"/>
      <c r="V110" s="191"/>
      <c r="W110" s="191"/>
      <c r="X110" s="191"/>
      <c r="Y110" s="214"/>
      <c r="AQ110" s="210"/>
      <c r="AR110" s="215"/>
      <c r="AS110" s="215"/>
      <c r="AT110" s="215"/>
      <c r="AU110" s="215"/>
      <c r="AV110" s="216"/>
      <c r="BC110" s="350"/>
      <c r="BD110" s="191"/>
      <c r="BE110" s="191"/>
      <c r="BF110" s="191"/>
      <c r="BG110" s="191"/>
      <c r="BH110" s="191"/>
      <c r="BI110" s="191"/>
      <c r="BJ110" s="191"/>
      <c r="BK110" s="214"/>
      <c r="CC110" s="210"/>
      <c r="CD110" s="256"/>
      <c r="CE110" s="256"/>
      <c r="CF110" s="215"/>
      <c r="CG110" s="256"/>
      <c r="CH110" s="369"/>
      <c r="CI110" s="191"/>
      <c r="CO110" s="350"/>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9"/>
      <c r="C111" s="299"/>
      <c r="D111" s="212"/>
      <c r="E111" s="423" t="s">
        <v>702</v>
      </c>
      <c r="F111" s="435" t="s">
        <v>699</v>
      </c>
      <c r="G111" s="422" t="s">
        <v>376</v>
      </c>
      <c r="H111" s="422" t="s">
        <v>703</v>
      </c>
      <c r="I111" s="422" t="s">
        <v>544</v>
      </c>
      <c r="J111" s="422">
        <v>42.01</v>
      </c>
      <c r="K111" s="420" t="s">
        <v>48</v>
      </c>
      <c r="L111" s="420" t="s">
        <v>704</v>
      </c>
      <c r="Q111" s="350"/>
      <c r="R111" s="191"/>
      <c r="S111" s="191"/>
      <c r="T111" s="191"/>
      <c r="U111" s="191"/>
      <c r="V111" s="191"/>
      <c r="W111" s="191"/>
      <c r="X111" s="191"/>
      <c r="Y111" s="214"/>
      <c r="AQ111" s="210"/>
      <c r="AR111" s="215"/>
      <c r="AS111" s="215"/>
      <c r="AT111" s="215"/>
      <c r="AU111" s="215"/>
      <c r="AV111" s="216"/>
      <c r="BC111" s="350"/>
      <c r="BD111" s="191"/>
      <c r="BE111" s="191"/>
      <c r="BF111" s="191"/>
      <c r="BG111" s="191"/>
      <c r="BH111" s="191"/>
      <c r="BI111" s="191"/>
      <c r="BJ111" s="191"/>
      <c r="BK111" s="214"/>
      <c r="CC111" s="210"/>
      <c r="CD111" s="256"/>
      <c r="CE111" s="256"/>
      <c r="CF111" s="215"/>
      <c r="CG111" s="256"/>
      <c r="CH111" s="369"/>
      <c r="CI111" s="191"/>
      <c r="CO111" s="350"/>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9"/>
      <c r="C112" s="299"/>
      <c r="D112" s="212"/>
      <c r="E112" s="423" t="s">
        <v>849</v>
      </c>
      <c r="F112" s="435" t="s">
        <v>699</v>
      </c>
      <c r="G112" s="422" t="s">
        <v>376</v>
      </c>
      <c r="H112" s="422" t="s">
        <v>812</v>
      </c>
      <c r="I112" s="422" t="s">
        <v>544</v>
      </c>
      <c r="J112" s="422">
        <v>42.01</v>
      </c>
      <c r="K112" s="420" t="s">
        <v>48</v>
      </c>
      <c r="L112" s="420" t="s">
        <v>419</v>
      </c>
      <c r="Q112" s="350"/>
      <c r="R112" s="191"/>
      <c r="S112" s="191"/>
      <c r="T112" s="191"/>
      <c r="U112" s="191"/>
      <c r="V112" s="191"/>
      <c r="W112" s="191"/>
      <c r="X112" s="191"/>
      <c r="Y112" s="214"/>
      <c r="AQ112" s="210"/>
      <c r="AR112" s="215"/>
      <c r="AS112" s="215"/>
      <c r="AT112" s="215"/>
      <c r="AU112" s="215"/>
      <c r="AV112" s="216"/>
      <c r="BC112" s="350"/>
      <c r="BD112" s="191"/>
      <c r="BE112" s="191"/>
      <c r="BF112" s="191"/>
      <c r="BG112" s="191"/>
      <c r="BH112" s="191"/>
      <c r="BI112" s="191"/>
      <c r="BJ112" s="191"/>
      <c r="BK112" s="214"/>
      <c r="CC112" s="210"/>
      <c r="CD112" s="256"/>
      <c r="CE112" s="256"/>
      <c r="CF112" s="215"/>
      <c r="CG112" s="256"/>
      <c r="CH112" s="369"/>
      <c r="CI112" s="191"/>
      <c r="CO112" s="350"/>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9"/>
      <c r="C113" s="299"/>
      <c r="D113" s="212"/>
      <c r="E113" s="423" t="s">
        <v>454</v>
      </c>
      <c r="F113" s="435" t="s">
        <v>400</v>
      </c>
      <c r="G113" s="422" t="s">
        <v>445</v>
      </c>
      <c r="H113" s="422" t="s">
        <v>453</v>
      </c>
      <c r="I113" s="422" t="s">
        <v>378</v>
      </c>
      <c r="J113" s="422">
        <v>43</v>
      </c>
      <c r="K113" s="420" t="s">
        <v>401</v>
      </c>
      <c r="L113" s="420" t="s">
        <v>402</v>
      </c>
      <c r="Q113" s="350"/>
      <c r="R113" s="191"/>
      <c r="S113" s="191"/>
      <c r="T113" s="191"/>
      <c r="U113" s="191"/>
      <c r="V113" s="191"/>
      <c r="W113" s="191"/>
      <c r="X113" s="191"/>
      <c r="Y113" s="214"/>
      <c r="AQ113" s="210"/>
      <c r="AR113" s="215"/>
      <c r="AS113" s="215"/>
      <c r="AT113" s="215"/>
      <c r="AU113" s="215"/>
      <c r="AV113" s="216"/>
      <c r="BC113" s="350"/>
      <c r="BD113" s="191"/>
      <c r="BE113" s="191"/>
      <c r="BF113" s="191"/>
      <c r="BG113" s="191"/>
      <c r="BH113" s="191"/>
      <c r="BI113" s="191"/>
      <c r="BJ113" s="191"/>
      <c r="BK113" s="214"/>
      <c r="CC113" s="210"/>
      <c r="CD113" s="256"/>
      <c r="CE113" s="256"/>
      <c r="CF113" s="215"/>
      <c r="CG113" s="256"/>
      <c r="CH113" s="369"/>
      <c r="CI113" s="191"/>
      <c r="CO113" s="350"/>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9"/>
      <c r="C114" s="299"/>
      <c r="D114" s="212"/>
      <c r="E114" s="423" t="s">
        <v>348</v>
      </c>
      <c r="F114" s="435">
        <v>1</v>
      </c>
      <c r="G114" s="422" t="s">
        <v>406</v>
      </c>
      <c r="H114" s="422" t="s">
        <v>407</v>
      </c>
      <c r="I114" s="422" t="s">
        <v>419</v>
      </c>
      <c r="J114" s="422">
        <v>0</v>
      </c>
      <c r="K114" s="420" t="s">
        <v>48</v>
      </c>
      <c r="L114" s="420"/>
      <c r="Q114" s="350"/>
      <c r="R114" s="191"/>
      <c r="S114" s="191"/>
      <c r="T114" s="191"/>
      <c r="U114" s="191"/>
      <c r="V114" s="191"/>
      <c r="W114" s="191"/>
      <c r="X114" s="191"/>
      <c r="Y114" s="214"/>
      <c r="AQ114" s="210"/>
      <c r="AR114" s="215"/>
      <c r="AS114" s="215"/>
      <c r="AT114" s="215"/>
      <c r="AU114" s="215"/>
      <c r="AV114" s="216"/>
      <c r="BC114" s="350"/>
      <c r="BD114" s="191"/>
      <c r="BE114" s="191"/>
      <c r="BF114" s="191"/>
      <c r="BG114" s="191"/>
      <c r="BH114" s="191"/>
      <c r="BI114" s="191"/>
      <c r="BJ114" s="191"/>
      <c r="BK114" s="214"/>
      <c r="CC114" s="210"/>
      <c r="CD114" s="256"/>
      <c r="CE114" s="256"/>
      <c r="CF114" s="215"/>
      <c r="CG114" s="256"/>
      <c r="CH114" s="369"/>
      <c r="CI114" s="191"/>
      <c r="CO114" s="350"/>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9"/>
      <c r="C115" s="299"/>
      <c r="D115" s="212"/>
      <c r="E115" s="216"/>
      <c r="F115" s="256"/>
      <c r="G115" s="215"/>
      <c r="H115" s="215"/>
      <c r="I115" s="215"/>
      <c r="J115" s="215"/>
      <c r="Q115" s="350"/>
      <c r="R115" s="191"/>
      <c r="S115" s="191"/>
      <c r="T115" s="191"/>
      <c r="U115" s="191"/>
      <c r="V115" s="191"/>
      <c r="W115" s="191"/>
      <c r="X115" s="191"/>
      <c r="Y115" s="214"/>
      <c r="AQ115" s="210"/>
      <c r="AR115" s="215"/>
      <c r="AS115" s="215"/>
      <c r="AT115" s="215"/>
      <c r="AU115" s="215"/>
      <c r="AV115" s="216"/>
      <c r="BC115" s="350"/>
      <c r="BD115" s="191"/>
      <c r="BE115" s="191"/>
      <c r="BF115" s="191"/>
      <c r="BG115" s="191"/>
      <c r="BH115" s="191"/>
      <c r="BI115" s="191"/>
      <c r="BJ115" s="191"/>
      <c r="BK115" s="214"/>
      <c r="CC115" s="210"/>
      <c r="CD115" s="256"/>
      <c r="CE115" s="256"/>
      <c r="CF115" s="215"/>
      <c r="CG115" s="256"/>
      <c r="CH115" s="369"/>
      <c r="CI115" s="191"/>
      <c r="CO115" s="350"/>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9"/>
      <c r="C116" s="299"/>
      <c r="D116" s="212"/>
      <c r="E116" s="216"/>
      <c r="F116" s="256"/>
      <c r="G116" s="215"/>
      <c r="H116" s="215"/>
      <c r="I116" s="215"/>
      <c r="J116" s="215"/>
      <c r="Q116" s="350"/>
      <c r="R116" s="191"/>
      <c r="S116" s="191"/>
      <c r="T116" s="191"/>
      <c r="U116" s="191"/>
      <c r="V116" s="191"/>
      <c r="W116" s="191"/>
      <c r="X116" s="191"/>
      <c r="Y116" s="214"/>
      <c r="AQ116" s="210"/>
      <c r="AR116" s="215"/>
      <c r="AS116" s="215"/>
      <c r="AT116" s="215"/>
      <c r="AU116" s="215"/>
      <c r="AV116" s="216"/>
      <c r="BC116" s="350"/>
      <c r="BD116" s="191"/>
      <c r="BE116" s="191"/>
      <c r="BF116" s="191"/>
      <c r="BG116" s="191"/>
      <c r="BH116" s="191"/>
      <c r="BI116" s="191"/>
      <c r="BJ116" s="191"/>
      <c r="BK116" s="214"/>
      <c r="CC116" s="210"/>
      <c r="CD116" s="256"/>
      <c r="CE116" s="256"/>
      <c r="CF116" s="215"/>
      <c r="CG116" s="256"/>
      <c r="CH116" s="369"/>
      <c r="CI116" s="191"/>
      <c r="CO116" s="350"/>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9"/>
      <c r="C117" s="299"/>
      <c r="D117" s="212"/>
      <c r="E117" s="216"/>
      <c r="F117" s="256"/>
      <c r="G117" s="215"/>
      <c r="H117" s="215"/>
      <c r="I117" s="215"/>
      <c r="J117" s="215"/>
      <c r="Q117" s="350"/>
      <c r="R117" s="191"/>
      <c r="S117" s="191"/>
      <c r="T117" s="191"/>
      <c r="U117" s="191"/>
      <c r="V117" s="191"/>
      <c r="W117" s="191"/>
      <c r="X117" s="191"/>
      <c r="Y117" s="214"/>
      <c r="AQ117" s="210"/>
      <c r="AR117" s="215"/>
      <c r="AS117" s="215"/>
      <c r="AT117" s="215"/>
      <c r="AU117" s="215"/>
      <c r="AV117" s="216"/>
      <c r="BC117" s="350"/>
      <c r="BD117" s="191"/>
      <c r="BE117" s="191"/>
      <c r="BF117" s="191"/>
      <c r="BG117" s="191"/>
      <c r="BH117" s="191"/>
      <c r="BI117" s="191"/>
      <c r="BJ117" s="191"/>
      <c r="BK117" s="214"/>
      <c r="CC117" s="210"/>
      <c r="CD117" s="256"/>
      <c r="CE117" s="256"/>
      <c r="CF117" s="215"/>
      <c r="CG117" s="256"/>
      <c r="CH117" s="369"/>
      <c r="CI117" s="191"/>
      <c r="CO117" s="350"/>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9"/>
      <c r="C118" s="299"/>
      <c r="D118" s="212"/>
      <c r="E118" s="216"/>
      <c r="F118" s="256"/>
      <c r="G118" s="215"/>
      <c r="H118" s="215"/>
      <c r="I118" s="215"/>
      <c r="J118" s="215"/>
      <c r="Q118" s="350"/>
      <c r="R118" s="191"/>
      <c r="S118" s="191"/>
      <c r="T118" s="191"/>
      <c r="U118" s="191"/>
      <c r="V118" s="191"/>
      <c r="W118" s="191"/>
      <c r="X118" s="191"/>
      <c r="Y118" s="214"/>
      <c r="AQ118" s="210"/>
      <c r="AR118" s="215"/>
      <c r="AS118" s="215"/>
      <c r="AT118" s="215"/>
      <c r="AU118" s="215"/>
      <c r="AV118" s="216"/>
      <c r="BC118" s="350"/>
      <c r="BD118" s="191"/>
      <c r="BE118" s="191"/>
      <c r="BF118" s="191"/>
      <c r="BG118" s="191"/>
      <c r="BH118" s="191"/>
      <c r="BI118" s="191"/>
      <c r="BJ118" s="191"/>
      <c r="BK118" s="214"/>
      <c r="CC118" s="210"/>
      <c r="CD118" s="256"/>
      <c r="CE118" s="256"/>
      <c r="CF118" s="215"/>
      <c r="CG118" s="256"/>
      <c r="CH118" s="369"/>
      <c r="CI118" s="191"/>
      <c r="CO118" s="350"/>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9"/>
      <c r="C119" s="299"/>
      <c r="D119" s="212"/>
      <c r="E119" s="216"/>
      <c r="F119" s="256"/>
      <c r="G119" s="215"/>
      <c r="H119" s="215"/>
      <c r="I119" s="215"/>
      <c r="J119" s="215"/>
      <c r="Q119" s="350"/>
      <c r="R119" s="191"/>
      <c r="S119" s="191"/>
      <c r="T119" s="191"/>
      <c r="U119" s="191"/>
      <c r="V119" s="191"/>
      <c r="W119" s="191"/>
      <c r="X119" s="191"/>
      <c r="Y119" s="214"/>
      <c r="AQ119" s="210"/>
      <c r="AR119" s="215"/>
      <c r="AS119" s="215"/>
      <c r="AT119" s="215"/>
      <c r="AU119" s="215"/>
      <c r="AV119" s="216"/>
      <c r="BC119" s="350"/>
      <c r="BD119" s="191"/>
      <c r="BE119" s="191"/>
      <c r="BF119" s="191"/>
      <c r="BG119" s="191"/>
      <c r="BH119" s="191"/>
      <c r="BI119" s="191"/>
      <c r="BJ119" s="191"/>
      <c r="BK119" s="214"/>
      <c r="CC119" s="210"/>
      <c r="CD119" s="256"/>
      <c r="CE119" s="256"/>
      <c r="CF119" s="215"/>
      <c r="CG119" s="256"/>
      <c r="CH119" s="369"/>
      <c r="CI119" s="191"/>
      <c r="CO119" s="350"/>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9"/>
      <c r="C120" s="299"/>
      <c r="D120" s="212"/>
      <c r="E120" s="216"/>
      <c r="F120" s="256"/>
      <c r="G120" s="215"/>
      <c r="H120" s="215"/>
      <c r="I120" s="215"/>
      <c r="J120" s="215"/>
      <c r="Q120" s="350"/>
      <c r="R120" s="191"/>
      <c r="S120" s="191"/>
      <c r="T120" s="191"/>
      <c r="U120" s="191"/>
      <c r="V120" s="191"/>
      <c r="W120" s="191"/>
      <c r="X120" s="191"/>
      <c r="Y120" s="214"/>
      <c r="AQ120" s="210"/>
      <c r="AR120" s="215"/>
      <c r="AS120" s="215"/>
      <c r="AT120" s="215"/>
      <c r="AU120" s="215"/>
      <c r="AV120" s="216"/>
      <c r="BC120" s="350"/>
      <c r="BD120" s="191"/>
      <c r="BE120" s="191"/>
      <c r="BF120" s="191"/>
      <c r="BG120" s="191"/>
      <c r="BH120" s="191"/>
      <c r="BI120" s="191"/>
      <c r="BJ120" s="191"/>
      <c r="BK120" s="214"/>
      <c r="CC120" s="210"/>
      <c r="CD120" s="256"/>
      <c r="CE120" s="256"/>
      <c r="CF120" s="215"/>
      <c r="CG120" s="256"/>
      <c r="CH120" s="369"/>
      <c r="CI120" s="191"/>
      <c r="CO120" s="350"/>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9"/>
      <c r="C121" s="299"/>
      <c r="D121" s="212"/>
      <c r="E121" s="216"/>
      <c r="F121" s="256"/>
      <c r="G121" s="215"/>
      <c r="H121" s="215"/>
      <c r="I121" s="215"/>
      <c r="J121" s="215"/>
      <c r="Q121" s="350"/>
      <c r="R121" s="191"/>
      <c r="S121" s="191"/>
      <c r="T121" s="191"/>
      <c r="U121" s="191"/>
      <c r="V121" s="191"/>
      <c r="W121" s="191"/>
      <c r="X121" s="191"/>
      <c r="Y121" s="214"/>
      <c r="AQ121" s="210"/>
      <c r="AR121" s="215"/>
      <c r="AS121" s="215"/>
      <c r="AT121" s="215"/>
      <c r="AU121" s="215"/>
      <c r="AV121" s="216"/>
      <c r="BC121" s="350"/>
      <c r="BD121" s="191"/>
      <c r="BE121" s="191"/>
      <c r="BF121" s="191"/>
      <c r="BG121" s="191"/>
      <c r="BH121" s="191"/>
      <c r="BI121" s="191"/>
      <c r="BJ121" s="191"/>
      <c r="BK121" s="214"/>
      <c r="CC121" s="210"/>
      <c r="CD121" s="256"/>
      <c r="CE121" s="256"/>
      <c r="CF121" s="215"/>
      <c r="CG121" s="256"/>
      <c r="CH121" s="369"/>
      <c r="CI121" s="191"/>
      <c r="CO121" s="350"/>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9"/>
      <c r="C122" s="299"/>
      <c r="D122" s="212"/>
      <c r="E122" s="216"/>
      <c r="F122" s="256"/>
      <c r="G122" s="215"/>
      <c r="H122" s="215"/>
      <c r="I122" s="215"/>
      <c r="J122" s="215"/>
      <c r="Q122" s="350"/>
      <c r="R122" s="191"/>
      <c r="S122" s="191"/>
      <c r="T122" s="191"/>
      <c r="U122" s="191"/>
      <c r="V122" s="191"/>
      <c r="W122" s="191"/>
      <c r="X122" s="191"/>
      <c r="Y122" s="214"/>
      <c r="AQ122" s="210"/>
      <c r="AR122" s="215"/>
      <c r="AS122" s="215"/>
      <c r="AT122" s="215"/>
      <c r="AU122" s="215"/>
      <c r="AV122" s="216"/>
      <c r="BC122" s="350"/>
      <c r="BD122" s="191"/>
      <c r="BE122" s="191"/>
      <c r="BF122" s="191"/>
      <c r="BG122" s="191"/>
      <c r="BH122" s="191"/>
      <c r="BI122" s="191"/>
      <c r="BJ122" s="191"/>
      <c r="BK122" s="214"/>
      <c r="CC122" s="210"/>
      <c r="CD122" s="256"/>
      <c r="CE122" s="256"/>
      <c r="CF122" s="215"/>
      <c r="CG122" s="256"/>
      <c r="CH122" s="369"/>
      <c r="CI122" s="191"/>
      <c r="CO122" s="350"/>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9"/>
      <c r="C123" s="299"/>
      <c r="D123" s="212"/>
      <c r="E123" s="216"/>
      <c r="F123" s="256"/>
      <c r="G123" s="215"/>
      <c r="H123" s="215"/>
      <c r="I123" s="215"/>
      <c r="J123" s="215"/>
      <c r="Q123" s="350"/>
      <c r="R123" s="191"/>
      <c r="S123" s="191"/>
      <c r="T123" s="191"/>
      <c r="U123" s="191"/>
      <c r="V123" s="191"/>
      <c r="W123" s="191"/>
      <c r="X123" s="191"/>
      <c r="Y123" s="214"/>
      <c r="AQ123" s="210"/>
      <c r="AR123" s="215"/>
      <c r="AS123" s="215"/>
      <c r="AT123" s="215"/>
      <c r="AU123" s="215"/>
      <c r="AV123" s="216"/>
      <c r="BC123" s="350"/>
      <c r="BD123" s="191"/>
      <c r="BE123" s="191"/>
      <c r="BF123" s="191"/>
      <c r="BG123" s="191"/>
      <c r="BH123" s="191"/>
      <c r="BI123" s="191"/>
      <c r="BJ123" s="191"/>
      <c r="BK123" s="214"/>
      <c r="CC123" s="210"/>
      <c r="CD123" s="256"/>
      <c r="CE123" s="256"/>
      <c r="CF123" s="215"/>
      <c r="CG123" s="256"/>
      <c r="CH123" s="369"/>
      <c r="CI123" s="191"/>
      <c r="CO123" s="350"/>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9"/>
      <c r="C124" s="299"/>
      <c r="D124" s="212"/>
      <c r="E124" s="216"/>
      <c r="F124" s="256"/>
      <c r="G124" s="215"/>
      <c r="H124" s="215"/>
      <c r="I124" s="215"/>
      <c r="J124" s="215"/>
      <c r="Q124" s="350"/>
      <c r="R124" s="191"/>
      <c r="S124" s="191"/>
      <c r="T124" s="191"/>
      <c r="U124" s="191"/>
      <c r="V124" s="191"/>
      <c r="W124" s="191"/>
      <c r="X124" s="191"/>
      <c r="Y124" s="214"/>
      <c r="AQ124" s="210"/>
      <c r="AR124" s="215"/>
      <c r="AS124" s="215"/>
      <c r="AT124" s="215"/>
      <c r="AU124" s="215"/>
      <c r="AV124" s="216"/>
      <c r="BC124" s="350"/>
      <c r="BD124" s="191"/>
      <c r="BE124" s="191"/>
      <c r="BF124" s="191"/>
      <c r="BG124" s="191"/>
      <c r="BH124" s="191"/>
      <c r="BI124" s="191"/>
      <c r="BJ124" s="191"/>
      <c r="BK124" s="214"/>
      <c r="CC124" s="210"/>
      <c r="CD124" s="256"/>
      <c r="CE124" s="256"/>
      <c r="CF124" s="215"/>
      <c r="CG124" s="256"/>
      <c r="CH124" s="369"/>
      <c r="CI124" s="191"/>
      <c r="CO124" s="350"/>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9"/>
      <c r="C125" s="299"/>
      <c r="D125" s="212"/>
      <c r="E125" s="216"/>
      <c r="F125" s="256"/>
      <c r="G125" s="215"/>
      <c r="H125" s="215"/>
      <c r="I125" s="215"/>
      <c r="J125" s="215"/>
      <c r="Q125" s="350"/>
      <c r="R125" s="191"/>
      <c r="S125" s="191"/>
      <c r="T125" s="191"/>
      <c r="U125" s="191"/>
      <c r="V125" s="191"/>
      <c r="W125" s="191"/>
      <c r="X125" s="191"/>
      <c r="Y125" s="214"/>
      <c r="AQ125" s="210"/>
      <c r="AR125" s="215"/>
      <c r="AS125" s="215"/>
      <c r="AT125" s="215"/>
      <c r="AU125" s="215"/>
      <c r="AV125" s="216"/>
      <c r="BC125" s="350"/>
      <c r="BD125" s="191"/>
      <c r="BE125" s="191"/>
      <c r="BF125" s="191"/>
      <c r="BG125" s="191"/>
      <c r="BH125" s="191"/>
      <c r="BI125" s="191"/>
      <c r="BJ125" s="191"/>
      <c r="BK125" s="214"/>
      <c r="CC125" s="210"/>
      <c r="CD125" s="256"/>
      <c r="CE125" s="256"/>
      <c r="CF125" s="215"/>
      <c r="CG125" s="256"/>
      <c r="CH125" s="369"/>
      <c r="CI125" s="191"/>
      <c r="CO125" s="350"/>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9"/>
      <c r="C126" s="299"/>
      <c r="D126" s="212"/>
      <c r="E126" s="216"/>
      <c r="F126" s="256"/>
      <c r="G126" s="215"/>
      <c r="H126" s="215"/>
      <c r="I126" s="215"/>
      <c r="J126" s="215"/>
      <c r="Q126" s="350"/>
      <c r="R126" s="191"/>
      <c r="S126" s="191"/>
      <c r="T126" s="191"/>
      <c r="U126" s="191"/>
      <c r="V126" s="191"/>
      <c r="W126" s="191"/>
      <c r="X126" s="191"/>
      <c r="Y126" s="214"/>
      <c r="AQ126" s="210"/>
      <c r="AR126" s="215"/>
      <c r="AS126" s="215"/>
      <c r="AT126" s="215"/>
      <c r="AU126" s="215"/>
      <c r="AV126" s="216"/>
      <c r="BC126" s="350"/>
      <c r="BD126" s="191"/>
      <c r="BE126" s="191"/>
      <c r="BF126" s="191"/>
      <c r="BG126" s="191"/>
      <c r="BH126" s="191"/>
      <c r="BI126" s="191"/>
      <c r="BJ126" s="191"/>
      <c r="BK126" s="214"/>
      <c r="CC126" s="210"/>
      <c r="CD126" s="256"/>
      <c r="CE126" s="256"/>
      <c r="CF126" s="215"/>
      <c r="CG126" s="256"/>
      <c r="CH126" s="369"/>
      <c r="CI126" s="191"/>
      <c r="CO126" s="350"/>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9"/>
      <c r="C127" s="299"/>
      <c r="D127" s="212"/>
      <c r="E127" s="216"/>
      <c r="F127" s="256"/>
      <c r="G127" s="215"/>
      <c r="H127" s="215"/>
      <c r="I127" s="215"/>
      <c r="J127" s="215"/>
      <c r="Q127" s="350"/>
      <c r="R127" s="191"/>
      <c r="S127" s="191"/>
      <c r="T127" s="191"/>
      <c r="U127" s="191"/>
      <c r="V127" s="191"/>
      <c r="W127" s="191"/>
      <c r="X127" s="191"/>
      <c r="Y127" s="214"/>
      <c r="AQ127" s="210"/>
      <c r="AR127" s="215"/>
      <c r="AS127" s="215"/>
      <c r="AT127" s="215"/>
      <c r="AU127" s="215"/>
      <c r="AV127" s="216"/>
      <c r="BC127" s="350"/>
      <c r="BD127" s="191"/>
      <c r="BE127" s="191"/>
      <c r="BF127" s="191"/>
      <c r="BG127" s="191"/>
      <c r="BH127" s="191"/>
      <c r="BI127" s="191"/>
      <c r="BJ127" s="191"/>
      <c r="BK127" s="214"/>
      <c r="CC127" s="210"/>
      <c r="CD127" s="256"/>
      <c r="CE127" s="256"/>
      <c r="CF127" s="215"/>
      <c r="CG127" s="256"/>
      <c r="CH127" s="369"/>
      <c r="CI127" s="191"/>
      <c r="CO127" s="350"/>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9"/>
      <c r="C128" s="299"/>
      <c r="D128" s="212"/>
      <c r="E128" s="216"/>
      <c r="F128" s="256"/>
      <c r="G128" s="215"/>
      <c r="H128" s="215"/>
      <c r="I128" s="215"/>
      <c r="J128" s="215"/>
      <c r="Q128" s="350"/>
      <c r="R128" s="191"/>
      <c r="S128" s="191"/>
      <c r="T128" s="191"/>
      <c r="U128" s="191"/>
      <c r="V128" s="191"/>
      <c r="W128" s="191"/>
      <c r="X128" s="191"/>
      <c r="Y128" s="214"/>
      <c r="AQ128" s="210"/>
      <c r="AR128" s="215"/>
      <c r="AS128" s="215"/>
      <c r="AT128" s="215"/>
      <c r="AU128" s="215"/>
      <c r="AV128" s="216"/>
      <c r="BC128" s="350"/>
      <c r="BD128" s="191"/>
      <c r="BE128" s="191"/>
      <c r="BF128" s="191"/>
      <c r="BG128" s="191"/>
      <c r="BH128" s="191"/>
      <c r="BI128" s="191"/>
      <c r="BJ128" s="191"/>
      <c r="BK128" s="214"/>
      <c r="CC128" s="210"/>
      <c r="CD128" s="256"/>
      <c r="CE128" s="256"/>
      <c r="CF128" s="215"/>
      <c r="CG128" s="256"/>
      <c r="CH128" s="369"/>
      <c r="CI128" s="191"/>
      <c r="CO128" s="350"/>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9"/>
      <c r="C129" s="299"/>
      <c r="D129" s="212"/>
      <c r="E129" s="216"/>
      <c r="F129" s="256"/>
      <c r="G129" s="215"/>
      <c r="H129" s="215"/>
      <c r="I129" s="215"/>
      <c r="J129" s="215"/>
      <c r="Q129" s="350"/>
      <c r="R129" s="191"/>
      <c r="S129" s="191"/>
      <c r="T129" s="191"/>
      <c r="U129" s="191"/>
      <c r="V129" s="191"/>
      <c r="W129" s="191"/>
      <c r="X129" s="191"/>
      <c r="Y129" s="214"/>
      <c r="AQ129" s="210"/>
      <c r="AR129" s="215"/>
      <c r="AS129" s="215"/>
      <c r="AT129" s="215"/>
      <c r="AU129" s="215"/>
      <c r="AV129" s="216"/>
      <c r="BC129" s="350"/>
      <c r="BD129" s="191"/>
      <c r="BE129" s="191"/>
      <c r="BF129" s="191"/>
      <c r="BG129" s="191"/>
      <c r="BH129" s="191"/>
      <c r="BI129" s="191"/>
      <c r="BJ129" s="191"/>
      <c r="BK129" s="214"/>
      <c r="CC129" s="210"/>
      <c r="CD129" s="256"/>
      <c r="CE129" s="256"/>
      <c r="CF129" s="215"/>
      <c r="CG129" s="256"/>
      <c r="CH129" s="369"/>
      <c r="CI129" s="191"/>
      <c r="CO129" s="350"/>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9"/>
      <c r="C130" s="299"/>
      <c r="D130" s="212"/>
      <c r="E130" s="216"/>
      <c r="F130" s="256"/>
      <c r="G130" s="215"/>
      <c r="H130" s="215"/>
      <c r="I130" s="215"/>
      <c r="J130" s="215"/>
      <c r="Q130" s="350"/>
      <c r="R130" s="191"/>
      <c r="S130" s="191"/>
      <c r="T130" s="191"/>
      <c r="U130" s="191"/>
      <c r="V130" s="191"/>
      <c r="W130" s="191"/>
      <c r="X130" s="191"/>
      <c r="Y130" s="214"/>
      <c r="AQ130" s="210"/>
      <c r="AR130" s="215"/>
      <c r="AS130" s="215"/>
      <c r="AT130" s="215"/>
      <c r="AU130" s="215"/>
      <c r="AV130" s="216"/>
      <c r="BC130" s="350"/>
      <c r="BD130" s="191"/>
      <c r="BE130" s="191"/>
      <c r="BF130" s="191"/>
      <c r="BG130" s="191"/>
      <c r="BH130" s="191"/>
      <c r="BI130" s="191"/>
      <c r="BJ130" s="191"/>
      <c r="BK130" s="214"/>
      <c r="CC130" s="210"/>
      <c r="CD130" s="256"/>
      <c r="CE130" s="256"/>
      <c r="CF130" s="215"/>
      <c r="CG130" s="256"/>
      <c r="CH130" s="369"/>
      <c r="CI130" s="191"/>
      <c r="CO130" s="350"/>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9"/>
      <c r="C131" s="299"/>
      <c r="D131" s="212"/>
      <c r="E131" s="216"/>
      <c r="F131" s="256"/>
      <c r="G131" s="215"/>
      <c r="H131" s="215"/>
      <c r="I131" s="215"/>
      <c r="J131" s="215"/>
      <c r="Q131" s="350"/>
      <c r="R131" s="191"/>
      <c r="S131" s="191"/>
      <c r="T131" s="191"/>
      <c r="U131" s="191"/>
      <c r="V131" s="191"/>
      <c r="W131" s="191"/>
      <c r="X131" s="191"/>
      <c r="Y131" s="214"/>
      <c r="AQ131" s="210"/>
      <c r="AR131" s="215"/>
      <c r="AS131" s="215"/>
      <c r="AT131" s="215"/>
      <c r="AU131" s="215"/>
      <c r="AV131" s="216"/>
      <c r="BC131" s="350"/>
      <c r="BD131" s="191"/>
      <c r="BE131" s="191"/>
      <c r="BF131" s="191"/>
      <c r="BG131" s="191"/>
      <c r="BH131" s="191"/>
      <c r="BI131" s="191"/>
      <c r="BJ131" s="191"/>
      <c r="BK131" s="214"/>
      <c r="CC131" s="210"/>
      <c r="CD131" s="256"/>
      <c r="CE131" s="256"/>
      <c r="CF131" s="215"/>
      <c r="CG131" s="256"/>
      <c r="CH131" s="369"/>
      <c r="CI131" s="191"/>
      <c r="CO131" s="350"/>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9"/>
      <c r="C132" s="299"/>
      <c r="D132" s="212"/>
      <c r="E132" s="216"/>
      <c r="F132" s="256"/>
      <c r="G132" s="215"/>
      <c r="H132" s="215"/>
      <c r="I132" s="215"/>
      <c r="J132" s="215"/>
      <c r="Q132" s="350"/>
      <c r="R132" s="191"/>
      <c r="S132" s="191"/>
      <c r="T132" s="191"/>
      <c r="U132" s="191"/>
      <c r="V132" s="191"/>
      <c r="W132" s="191"/>
      <c r="X132" s="191"/>
      <c r="Y132" s="214"/>
      <c r="AQ132" s="210"/>
      <c r="AR132" s="215"/>
      <c r="AS132" s="215"/>
      <c r="AT132" s="215"/>
      <c r="AU132" s="215"/>
      <c r="AV132" s="216"/>
      <c r="BC132" s="350"/>
      <c r="BD132" s="191"/>
      <c r="BE132" s="191"/>
      <c r="BF132" s="191"/>
      <c r="BG132" s="191"/>
      <c r="BH132" s="191"/>
      <c r="BI132" s="191"/>
      <c r="BJ132" s="191"/>
      <c r="BK132" s="214"/>
      <c r="CC132" s="210"/>
      <c r="CD132" s="256"/>
      <c r="CE132" s="256"/>
      <c r="CF132" s="215"/>
      <c r="CG132" s="256"/>
      <c r="CH132" s="369"/>
      <c r="CI132" s="191"/>
      <c r="CO132" s="350"/>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9"/>
      <c r="C133" s="299"/>
      <c r="D133" s="212"/>
      <c r="E133" s="216"/>
      <c r="F133" s="256"/>
      <c r="G133" s="215"/>
      <c r="H133" s="215"/>
      <c r="I133" s="215"/>
      <c r="J133" s="215"/>
      <c r="Q133" s="350"/>
      <c r="R133" s="191"/>
      <c r="S133" s="191"/>
      <c r="T133" s="191"/>
      <c r="U133" s="191"/>
      <c r="V133" s="191"/>
      <c r="W133" s="191"/>
      <c r="X133" s="191"/>
      <c r="Y133" s="214"/>
      <c r="AQ133" s="210"/>
      <c r="AR133" s="215"/>
      <c r="AS133" s="215"/>
      <c r="AT133" s="215"/>
      <c r="AU133" s="215"/>
      <c r="AV133" s="216"/>
      <c r="BC133" s="350"/>
      <c r="BD133" s="191"/>
      <c r="BE133" s="191"/>
      <c r="BF133" s="191"/>
      <c r="BG133" s="191"/>
      <c r="BH133" s="191"/>
      <c r="BI133" s="191"/>
      <c r="BJ133" s="191"/>
      <c r="BK133" s="214"/>
      <c r="CC133" s="210"/>
      <c r="CD133" s="256"/>
      <c r="CE133" s="256"/>
      <c r="CF133" s="215"/>
      <c r="CG133" s="256"/>
      <c r="CH133" s="369"/>
      <c r="CI133" s="191"/>
      <c r="CO133" s="350"/>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9"/>
      <c r="C134" s="299"/>
      <c r="D134" s="212"/>
      <c r="E134" s="216"/>
      <c r="F134" s="256"/>
      <c r="G134" s="215"/>
      <c r="H134" s="215"/>
      <c r="I134" s="215"/>
      <c r="J134" s="215"/>
      <c r="Q134" s="350"/>
      <c r="R134" s="191"/>
      <c r="S134" s="191"/>
      <c r="T134" s="191"/>
      <c r="U134" s="191"/>
      <c r="V134" s="191"/>
      <c r="W134" s="191"/>
      <c r="X134" s="191"/>
      <c r="Y134" s="214"/>
      <c r="AQ134" s="210"/>
      <c r="AR134" s="215"/>
      <c r="AS134" s="215"/>
      <c r="AT134" s="215"/>
      <c r="AU134" s="215"/>
      <c r="AV134" s="216"/>
      <c r="BC134" s="350"/>
      <c r="BD134" s="191"/>
      <c r="BE134" s="191"/>
      <c r="BF134" s="191"/>
      <c r="BG134" s="191"/>
      <c r="BH134" s="191"/>
      <c r="BI134" s="191"/>
      <c r="BJ134" s="191"/>
      <c r="BK134" s="214"/>
      <c r="CC134" s="210"/>
      <c r="CD134" s="256"/>
      <c r="CE134" s="256"/>
      <c r="CF134" s="215"/>
      <c r="CG134" s="256"/>
      <c r="CH134" s="369"/>
      <c r="CI134" s="191"/>
      <c r="CO134" s="350"/>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9"/>
      <c r="C135" s="299"/>
      <c r="D135" s="212"/>
      <c r="E135" s="216"/>
      <c r="F135" s="256"/>
      <c r="G135" s="215"/>
      <c r="H135" s="215"/>
      <c r="I135" s="215"/>
      <c r="J135" s="215"/>
      <c r="Q135" s="350"/>
      <c r="R135" s="191"/>
      <c r="S135" s="191"/>
      <c r="T135" s="191"/>
      <c r="U135" s="191"/>
      <c r="V135" s="191"/>
      <c r="W135" s="191"/>
      <c r="X135" s="191"/>
      <c r="Y135" s="214"/>
      <c r="AQ135" s="210"/>
      <c r="AR135" s="215"/>
      <c r="AS135" s="215"/>
      <c r="AT135" s="215"/>
      <c r="AU135" s="215"/>
      <c r="AV135" s="216"/>
      <c r="BC135" s="350"/>
      <c r="BD135" s="191"/>
      <c r="BE135" s="191"/>
      <c r="BF135" s="191"/>
      <c r="BG135" s="191"/>
      <c r="BH135" s="191"/>
      <c r="BI135" s="191"/>
      <c r="BJ135" s="191"/>
      <c r="BK135" s="214"/>
      <c r="CC135" s="210"/>
      <c r="CD135" s="256"/>
      <c r="CE135" s="256"/>
      <c r="CF135" s="215"/>
      <c r="CG135" s="256"/>
      <c r="CH135" s="369"/>
      <c r="CI135" s="191"/>
      <c r="CO135" s="350"/>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9"/>
      <c r="C136" s="299"/>
      <c r="D136" s="212"/>
      <c r="E136" s="216"/>
      <c r="F136" s="256"/>
      <c r="G136" s="215"/>
      <c r="H136" s="215"/>
      <c r="I136" s="215"/>
      <c r="J136" s="215"/>
      <c r="Q136" s="350"/>
      <c r="R136" s="191"/>
      <c r="S136" s="191"/>
      <c r="T136" s="191"/>
      <c r="U136" s="191"/>
      <c r="V136" s="191"/>
      <c r="W136" s="191"/>
      <c r="X136" s="191"/>
      <c r="Y136" s="214"/>
      <c r="AQ136" s="210"/>
      <c r="AR136" s="215"/>
      <c r="AS136" s="215"/>
      <c r="AT136" s="215"/>
      <c r="AU136" s="215"/>
      <c r="AV136" s="216"/>
      <c r="BC136" s="350"/>
      <c r="BD136" s="191"/>
      <c r="BE136" s="191"/>
      <c r="BF136" s="191"/>
      <c r="BG136" s="191"/>
      <c r="BH136" s="191"/>
      <c r="BI136" s="191"/>
      <c r="BJ136" s="191"/>
      <c r="BK136" s="214"/>
      <c r="CC136" s="210"/>
      <c r="CD136" s="256"/>
      <c r="CE136" s="256"/>
      <c r="CF136" s="215"/>
      <c r="CG136" s="256"/>
      <c r="CH136" s="369"/>
      <c r="CI136" s="191"/>
      <c r="CO136" s="350"/>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9"/>
      <c r="C137" s="299"/>
      <c r="D137" s="212"/>
      <c r="E137" s="216"/>
      <c r="F137" s="256"/>
      <c r="G137" s="215"/>
      <c r="H137" s="215"/>
      <c r="I137" s="215"/>
      <c r="J137" s="215"/>
      <c r="Q137" s="350"/>
      <c r="R137" s="191"/>
      <c r="S137" s="191"/>
      <c r="T137" s="191"/>
      <c r="U137" s="191"/>
      <c r="V137" s="191"/>
      <c r="W137" s="191"/>
      <c r="X137" s="191"/>
      <c r="Y137" s="214"/>
      <c r="AQ137" s="210"/>
      <c r="AR137" s="215"/>
      <c r="AS137" s="215"/>
      <c r="AT137" s="215"/>
      <c r="AU137" s="215"/>
      <c r="AV137" s="216"/>
      <c r="BC137" s="350"/>
      <c r="BD137" s="191"/>
      <c r="BE137" s="191"/>
      <c r="BF137" s="191"/>
      <c r="BG137" s="191"/>
      <c r="BH137" s="191"/>
      <c r="BI137" s="191"/>
      <c r="BJ137" s="191"/>
      <c r="BK137" s="214"/>
      <c r="CC137" s="210"/>
      <c r="CD137" s="256"/>
      <c r="CE137" s="256"/>
      <c r="CF137" s="215"/>
      <c r="CG137" s="256"/>
      <c r="CH137" s="369"/>
      <c r="CI137" s="191"/>
      <c r="CO137" s="350"/>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9"/>
      <c r="C138" s="299"/>
      <c r="D138" s="212"/>
      <c r="E138" s="216"/>
      <c r="F138" s="256"/>
      <c r="G138" s="215"/>
      <c r="H138" s="215"/>
      <c r="I138" s="215"/>
      <c r="J138" s="215"/>
      <c r="Q138" s="350"/>
      <c r="R138" s="191"/>
      <c r="S138" s="191"/>
      <c r="T138" s="191"/>
      <c r="U138" s="191"/>
      <c r="V138" s="191"/>
      <c r="W138" s="191"/>
      <c r="X138" s="191"/>
      <c r="Y138" s="214"/>
      <c r="AQ138" s="210"/>
      <c r="AR138" s="215"/>
      <c r="AS138" s="215"/>
      <c r="AT138" s="215"/>
      <c r="AU138" s="215"/>
      <c r="AV138" s="216"/>
      <c r="BC138" s="350"/>
      <c r="BD138" s="191"/>
      <c r="BE138" s="191"/>
      <c r="BF138" s="191"/>
      <c r="BG138" s="191"/>
      <c r="BH138" s="191"/>
      <c r="BI138" s="191"/>
      <c r="BJ138" s="191"/>
      <c r="BK138" s="214"/>
      <c r="CC138" s="210"/>
      <c r="CD138" s="256"/>
      <c r="CE138" s="256"/>
      <c r="CF138" s="215"/>
      <c r="CG138" s="256"/>
      <c r="CH138" s="369"/>
      <c r="CI138" s="191"/>
      <c r="CO138" s="350"/>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9"/>
      <c r="C139" s="299"/>
      <c r="D139" s="212"/>
      <c r="E139" s="216"/>
      <c r="F139" s="256"/>
      <c r="G139" s="215"/>
      <c r="H139" s="215"/>
      <c r="I139" s="215"/>
      <c r="J139" s="215"/>
      <c r="Q139" s="350"/>
      <c r="R139" s="191"/>
      <c r="S139" s="191"/>
      <c r="T139" s="191"/>
      <c r="U139" s="191"/>
      <c r="V139" s="191"/>
      <c r="W139" s="191"/>
      <c r="X139" s="191"/>
      <c r="Y139" s="214"/>
      <c r="AQ139" s="210"/>
      <c r="AR139" s="215"/>
      <c r="AS139" s="215"/>
      <c r="AT139" s="215"/>
      <c r="AU139" s="215"/>
      <c r="AV139" s="216"/>
      <c r="BC139" s="350"/>
      <c r="BD139" s="191"/>
      <c r="BE139" s="191"/>
      <c r="BF139" s="191"/>
      <c r="BG139" s="191"/>
      <c r="BH139" s="191"/>
      <c r="BI139" s="191"/>
      <c r="BJ139" s="191"/>
      <c r="BK139" s="214"/>
      <c r="CC139" s="210"/>
      <c r="CD139" s="256"/>
      <c r="CE139" s="256"/>
      <c r="CF139" s="215"/>
      <c r="CG139" s="256"/>
      <c r="CH139" s="369"/>
      <c r="CI139" s="191"/>
      <c r="CO139" s="350"/>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9"/>
      <c r="C140" s="299"/>
      <c r="D140" s="212"/>
      <c r="E140" s="216"/>
      <c r="F140" s="256"/>
      <c r="G140" s="215"/>
      <c r="H140" s="215"/>
      <c r="I140" s="215"/>
      <c r="J140" s="215"/>
      <c r="Q140" s="350"/>
      <c r="R140" s="191"/>
      <c r="S140" s="191"/>
      <c r="T140" s="191"/>
      <c r="U140" s="191"/>
      <c r="V140" s="191"/>
      <c r="W140" s="191"/>
      <c r="X140" s="191"/>
      <c r="Y140" s="214"/>
      <c r="AQ140" s="210"/>
      <c r="AR140" s="215"/>
      <c r="AS140" s="215"/>
      <c r="AT140" s="215"/>
      <c r="AU140" s="215"/>
      <c r="AV140" s="216"/>
      <c r="BC140" s="350"/>
      <c r="BD140" s="191"/>
      <c r="BE140" s="191"/>
      <c r="BF140" s="191"/>
      <c r="BG140" s="191"/>
      <c r="BH140" s="191"/>
      <c r="BI140" s="191"/>
      <c r="BJ140" s="191"/>
      <c r="BK140" s="214"/>
      <c r="CC140" s="210"/>
      <c r="CD140" s="256"/>
      <c r="CE140" s="256"/>
      <c r="CF140" s="215"/>
      <c r="CG140" s="256"/>
      <c r="CH140" s="369"/>
      <c r="CI140" s="191"/>
      <c r="CO140" s="350"/>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9"/>
      <c r="C141" s="299"/>
      <c r="D141" s="212"/>
      <c r="E141" s="216"/>
      <c r="F141" s="256"/>
      <c r="G141" s="215"/>
      <c r="H141" s="215"/>
      <c r="I141" s="215"/>
      <c r="J141" s="215"/>
      <c r="Q141" s="350"/>
      <c r="R141" s="191"/>
      <c r="S141" s="191"/>
      <c r="T141" s="191"/>
      <c r="U141" s="191"/>
      <c r="V141" s="191"/>
      <c r="W141" s="191"/>
      <c r="X141" s="191"/>
      <c r="Y141" s="214"/>
      <c r="AQ141" s="210"/>
      <c r="AR141" s="215"/>
      <c r="AS141" s="215"/>
      <c r="AT141" s="215"/>
      <c r="AU141" s="215"/>
      <c r="AV141" s="216"/>
      <c r="BC141" s="350"/>
      <c r="BD141" s="191"/>
      <c r="BE141" s="191"/>
      <c r="BF141" s="191"/>
      <c r="BG141" s="191"/>
      <c r="BH141" s="191"/>
      <c r="BI141" s="191"/>
      <c r="BJ141" s="191"/>
      <c r="BK141" s="214"/>
      <c r="CC141" s="210"/>
      <c r="CD141" s="256"/>
      <c r="CE141" s="256"/>
      <c r="CF141" s="215"/>
      <c r="CG141" s="256"/>
      <c r="CH141" s="369"/>
      <c r="CI141" s="191"/>
      <c r="CO141" s="350"/>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9"/>
      <c r="C142" s="299"/>
      <c r="D142" s="212"/>
      <c r="E142" s="216"/>
      <c r="F142" s="256"/>
      <c r="G142" s="215"/>
      <c r="H142" s="215"/>
      <c r="I142" s="215"/>
      <c r="J142" s="215"/>
      <c r="Q142" s="350"/>
      <c r="R142" s="191"/>
      <c r="S142" s="191"/>
      <c r="T142" s="191"/>
      <c r="U142" s="191"/>
      <c r="V142" s="191"/>
      <c r="W142" s="191"/>
      <c r="X142" s="191"/>
      <c r="Y142" s="214"/>
      <c r="AQ142" s="210"/>
      <c r="AR142" s="215"/>
      <c r="AS142" s="215"/>
      <c r="AT142" s="215"/>
      <c r="AU142" s="215"/>
      <c r="AV142" s="216"/>
      <c r="BC142" s="350"/>
      <c r="BD142" s="191"/>
      <c r="BE142" s="191"/>
      <c r="BF142" s="191"/>
      <c r="BG142" s="191"/>
      <c r="BH142" s="191"/>
      <c r="BI142" s="191"/>
      <c r="BJ142" s="191"/>
      <c r="BK142" s="214"/>
      <c r="CC142" s="210"/>
      <c r="CD142" s="256"/>
      <c r="CE142" s="256"/>
      <c r="CF142" s="215"/>
      <c r="CG142" s="256"/>
      <c r="CH142" s="369"/>
      <c r="CI142" s="191"/>
      <c r="CO142" s="350"/>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9"/>
      <c r="C143" s="299"/>
      <c r="D143" s="212"/>
      <c r="E143" s="216"/>
      <c r="F143" s="256"/>
      <c r="G143" s="215"/>
      <c r="H143" s="215"/>
      <c r="I143" s="215"/>
      <c r="J143" s="215"/>
      <c r="Q143" s="350"/>
      <c r="R143" s="191"/>
      <c r="S143" s="191"/>
      <c r="T143" s="191"/>
      <c r="U143" s="191"/>
      <c r="V143" s="191"/>
      <c r="W143" s="191"/>
      <c r="X143" s="191"/>
      <c r="Y143" s="214"/>
      <c r="AQ143" s="210"/>
      <c r="AR143" s="215"/>
      <c r="AS143" s="215"/>
      <c r="AT143" s="215"/>
      <c r="AU143" s="215"/>
      <c r="AV143" s="216"/>
      <c r="BC143" s="350"/>
      <c r="BD143" s="191"/>
      <c r="BE143" s="191"/>
      <c r="BF143" s="191"/>
      <c r="BG143" s="191"/>
      <c r="BH143" s="191"/>
      <c r="BI143" s="191"/>
      <c r="BJ143" s="191"/>
      <c r="BK143" s="214"/>
      <c r="CC143" s="210"/>
      <c r="CD143" s="256"/>
      <c r="CE143" s="256"/>
      <c r="CF143" s="215"/>
      <c r="CG143" s="256"/>
      <c r="CH143" s="369"/>
      <c r="CI143" s="191"/>
      <c r="CO143" s="350"/>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9"/>
      <c r="C144" s="299"/>
      <c r="D144" s="212"/>
      <c r="E144" s="216"/>
      <c r="F144" s="256"/>
      <c r="G144" s="215"/>
      <c r="H144" s="215"/>
      <c r="I144" s="215"/>
      <c r="J144" s="215"/>
      <c r="Q144" s="350"/>
      <c r="R144" s="191"/>
      <c r="S144" s="191"/>
      <c r="T144" s="191"/>
      <c r="U144" s="191"/>
      <c r="V144" s="191"/>
      <c r="W144" s="191"/>
      <c r="X144" s="191"/>
      <c r="Y144" s="214"/>
      <c r="AQ144" s="210"/>
      <c r="AR144" s="215"/>
      <c r="AS144" s="215"/>
      <c r="AT144" s="215"/>
      <c r="AU144" s="215"/>
      <c r="AV144" s="216"/>
      <c r="BC144" s="350"/>
      <c r="BD144" s="191"/>
      <c r="BE144" s="191"/>
      <c r="BF144" s="191"/>
      <c r="BG144" s="191"/>
      <c r="BH144" s="191"/>
      <c r="BI144" s="191"/>
      <c r="BJ144" s="191"/>
      <c r="BK144" s="214"/>
      <c r="CC144" s="210"/>
      <c r="CD144" s="256"/>
      <c r="CE144" s="256"/>
      <c r="CF144" s="215"/>
      <c r="CG144" s="256"/>
      <c r="CH144" s="369"/>
      <c r="CI144" s="191"/>
      <c r="CO144" s="350"/>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9"/>
      <c r="C145" s="299"/>
      <c r="D145" s="212"/>
      <c r="E145" s="216"/>
      <c r="F145" s="256"/>
      <c r="G145" s="215"/>
      <c r="H145" s="215"/>
      <c r="I145" s="215"/>
      <c r="J145" s="215"/>
      <c r="Q145" s="350"/>
      <c r="R145" s="191"/>
      <c r="S145" s="191"/>
      <c r="T145" s="191"/>
      <c r="U145" s="191"/>
      <c r="V145" s="191"/>
      <c r="W145" s="191"/>
      <c r="X145" s="191"/>
      <c r="Y145" s="214"/>
      <c r="AQ145" s="210"/>
      <c r="AR145" s="215"/>
      <c r="AS145" s="215"/>
      <c r="AT145" s="215"/>
      <c r="AU145" s="215"/>
      <c r="AV145" s="216"/>
      <c r="BC145" s="350"/>
      <c r="BD145" s="191"/>
      <c r="BE145" s="191"/>
      <c r="BF145" s="191"/>
      <c r="BG145" s="191"/>
      <c r="BH145" s="191"/>
      <c r="BI145" s="191"/>
      <c r="BJ145" s="191"/>
      <c r="BK145" s="214"/>
      <c r="CC145" s="210"/>
      <c r="CD145" s="256"/>
      <c r="CE145" s="256"/>
      <c r="CF145" s="215"/>
      <c r="CG145" s="256"/>
      <c r="CH145" s="369"/>
      <c r="CI145" s="191"/>
      <c r="CO145" s="350"/>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9"/>
      <c r="C146" s="299"/>
      <c r="D146" s="212"/>
      <c r="E146" s="216"/>
      <c r="F146" s="256"/>
      <c r="G146" s="215"/>
      <c r="H146" s="215"/>
      <c r="I146" s="215"/>
      <c r="J146" s="215"/>
      <c r="Q146" s="350"/>
      <c r="R146" s="191"/>
      <c r="S146" s="191"/>
      <c r="T146" s="191"/>
      <c r="U146" s="191"/>
      <c r="V146" s="191"/>
      <c r="W146" s="191"/>
      <c r="X146" s="191"/>
      <c r="Y146" s="214"/>
      <c r="AQ146" s="210"/>
      <c r="AR146" s="215"/>
      <c r="AS146" s="215"/>
      <c r="AT146" s="215"/>
      <c r="AU146" s="215"/>
      <c r="AV146" s="216"/>
      <c r="BC146" s="350"/>
      <c r="BD146" s="191"/>
      <c r="BE146" s="191"/>
      <c r="BF146" s="191"/>
      <c r="BG146" s="191"/>
      <c r="BH146" s="191"/>
      <c r="BI146" s="191"/>
      <c r="BJ146" s="191"/>
      <c r="BK146" s="214"/>
      <c r="CC146" s="210"/>
      <c r="CD146" s="256"/>
      <c r="CE146" s="256"/>
      <c r="CF146" s="215"/>
      <c r="CG146" s="256"/>
      <c r="CH146" s="369"/>
      <c r="CI146" s="191"/>
      <c r="CO146" s="350"/>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9"/>
      <c r="C147" s="299"/>
      <c r="D147" s="212"/>
      <c r="E147" s="216"/>
      <c r="F147" s="256"/>
      <c r="G147" s="215"/>
      <c r="H147" s="215"/>
      <c r="I147" s="215"/>
      <c r="J147" s="215"/>
      <c r="Q147" s="350"/>
      <c r="R147" s="191"/>
      <c r="S147" s="191"/>
      <c r="T147" s="191"/>
      <c r="U147" s="191"/>
      <c r="V147" s="191"/>
      <c r="W147" s="191"/>
      <c r="X147" s="191"/>
      <c r="Y147" s="214"/>
      <c r="AQ147" s="210"/>
      <c r="AR147" s="215"/>
      <c r="AS147" s="215"/>
      <c r="AT147" s="215"/>
      <c r="AU147" s="215"/>
      <c r="AV147" s="216"/>
      <c r="BC147" s="350"/>
      <c r="BD147" s="191"/>
      <c r="BE147" s="191"/>
      <c r="BF147" s="191"/>
      <c r="BG147" s="191"/>
      <c r="BH147" s="191"/>
      <c r="BI147" s="191"/>
      <c r="BJ147" s="191"/>
      <c r="BK147" s="214"/>
      <c r="CC147" s="210"/>
      <c r="CD147" s="256"/>
      <c r="CE147" s="256"/>
      <c r="CF147" s="215"/>
      <c r="CG147" s="256"/>
      <c r="CH147" s="369"/>
      <c r="CI147" s="191"/>
      <c r="CO147" s="350"/>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9"/>
      <c r="C148" s="299"/>
      <c r="D148" s="212"/>
      <c r="E148" s="216"/>
      <c r="F148" s="256"/>
      <c r="G148" s="215"/>
      <c r="H148" s="215"/>
      <c r="I148" s="215"/>
      <c r="J148" s="215"/>
      <c r="Q148" s="350"/>
      <c r="R148" s="191"/>
      <c r="S148" s="191"/>
      <c r="T148" s="191"/>
      <c r="U148" s="191"/>
      <c r="V148" s="191"/>
      <c r="W148" s="191"/>
      <c r="X148" s="191"/>
      <c r="Y148" s="214"/>
      <c r="AQ148" s="210"/>
      <c r="AR148" s="215"/>
      <c r="AS148" s="215"/>
      <c r="AT148" s="215"/>
      <c r="AU148" s="215"/>
      <c r="AV148" s="216"/>
      <c r="BC148" s="350"/>
      <c r="BD148" s="191"/>
      <c r="BE148" s="191"/>
      <c r="BF148" s="191"/>
      <c r="BG148" s="191"/>
      <c r="BH148" s="191"/>
      <c r="BI148" s="191"/>
      <c r="BJ148" s="191"/>
      <c r="BK148" s="214"/>
      <c r="CC148" s="210"/>
      <c r="CD148" s="256"/>
      <c r="CE148" s="256"/>
      <c r="CF148" s="215"/>
      <c r="CG148" s="256"/>
      <c r="CH148" s="369"/>
      <c r="CI148" s="191"/>
      <c r="CO148" s="350"/>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9"/>
      <c r="C149" s="299"/>
      <c r="D149" s="212"/>
      <c r="E149" s="216"/>
      <c r="F149" s="256"/>
      <c r="G149" s="215"/>
      <c r="H149" s="215"/>
      <c r="I149" s="215"/>
      <c r="J149" s="215"/>
      <c r="Q149" s="350"/>
      <c r="R149" s="191"/>
      <c r="S149" s="191"/>
      <c r="T149" s="191"/>
      <c r="U149" s="191"/>
      <c r="V149" s="191"/>
      <c r="W149" s="191"/>
      <c r="X149" s="191"/>
      <c r="Y149" s="214"/>
      <c r="AQ149" s="210"/>
      <c r="AR149" s="215"/>
      <c r="AS149" s="215"/>
      <c r="AT149" s="215"/>
      <c r="AU149" s="215"/>
      <c r="AV149" s="216"/>
      <c r="BC149" s="350"/>
      <c r="BD149" s="191"/>
      <c r="BE149" s="191"/>
      <c r="BF149" s="191"/>
      <c r="BG149" s="191"/>
      <c r="BH149" s="191"/>
      <c r="BI149" s="191"/>
      <c r="BJ149" s="191"/>
      <c r="BK149" s="214"/>
      <c r="CC149" s="210"/>
      <c r="CD149" s="256"/>
      <c r="CE149" s="256"/>
      <c r="CF149" s="215"/>
      <c r="CG149" s="256"/>
      <c r="CH149" s="369"/>
      <c r="CI149" s="191"/>
      <c r="CO149" s="350"/>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9"/>
      <c r="C150" s="299"/>
      <c r="D150" s="212"/>
      <c r="E150" s="216"/>
      <c r="F150" s="256"/>
      <c r="G150" s="215"/>
      <c r="H150" s="215"/>
      <c r="I150" s="215"/>
      <c r="J150" s="215"/>
      <c r="Q150" s="350"/>
      <c r="R150" s="191"/>
      <c r="S150" s="191"/>
      <c r="T150" s="191"/>
      <c r="U150" s="191"/>
      <c r="V150" s="191"/>
      <c r="W150" s="191"/>
      <c r="X150" s="191"/>
      <c r="Y150" s="214"/>
      <c r="AQ150" s="210"/>
      <c r="AR150" s="215"/>
      <c r="AS150" s="215"/>
      <c r="AT150" s="215"/>
      <c r="AU150" s="215"/>
      <c r="AV150" s="216"/>
      <c r="BC150" s="350"/>
      <c r="BD150" s="191"/>
      <c r="BE150" s="191"/>
      <c r="BF150" s="191"/>
      <c r="BG150" s="191"/>
      <c r="BH150" s="191"/>
      <c r="BI150" s="191"/>
      <c r="BJ150" s="191"/>
      <c r="BK150" s="214"/>
      <c r="CC150" s="210"/>
      <c r="CD150" s="256"/>
      <c r="CE150" s="256"/>
      <c r="CF150" s="215"/>
      <c r="CG150" s="256"/>
      <c r="CH150" s="369"/>
      <c r="CI150" s="191"/>
      <c r="CO150" s="350"/>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9"/>
      <c r="C151" s="299"/>
      <c r="D151" s="212"/>
      <c r="E151" s="216"/>
      <c r="F151" s="256"/>
      <c r="G151" s="215"/>
      <c r="H151" s="215"/>
      <c r="I151" s="215"/>
      <c r="J151" s="215"/>
      <c r="Q151" s="350"/>
      <c r="R151" s="191"/>
      <c r="S151" s="191"/>
      <c r="T151" s="191"/>
      <c r="U151" s="191"/>
      <c r="V151" s="191"/>
      <c r="W151" s="191"/>
      <c r="X151" s="191"/>
      <c r="Y151" s="214"/>
      <c r="AQ151" s="210"/>
      <c r="AR151" s="215"/>
      <c r="AS151" s="215"/>
      <c r="AT151" s="215"/>
      <c r="AU151" s="215"/>
      <c r="AV151" s="216"/>
      <c r="BC151" s="350"/>
      <c r="BD151" s="191"/>
      <c r="BE151" s="191"/>
      <c r="BF151" s="191"/>
      <c r="BG151" s="191"/>
      <c r="BH151" s="191"/>
      <c r="BI151" s="191"/>
      <c r="BJ151" s="191"/>
      <c r="BK151" s="214"/>
      <c r="CC151" s="210"/>
      <c r="CD151" s="256"/>
      <c r="CE151" s="256"/>
      <c r="CF151" s="215"/>
      <c r="CG151" s="256"/>
      <c r="CH151" s="369"/>
      <c r="CI151" s="191"/>
      <c r="CO151" s="350"/>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9"/>
      <c r="C152" s="299"/>
      <c r="D152" s="212"/>
      <c r="E152" s="216"/>
      <c r="F152" s="256"/>
      <c r="G152" s="215"/>
      <c r="H152" s="215"/>
      <c r="I152" s="215"/>
      <c r="J152" s="215"/>
      <c r="Q152" s="350"/>
      <c r="R152" s="191"/>
      <c r="S152" s="191"/>
      <c r="T152" s="191"/>
      <c r="U152" s="191"/>
      <c r="V152" s="191"/>
      <c r="W152" s="191"/>
      <c r="X152" s="191"/>
      <c r="Y152" s="214"/>
      <c r="AQ152" s="210"/>
      <c r="AR152" s="215"/>
      <c r="AS152" s="215"/>
      <c r="AT152" s="215"/>
      <c r="AU152" s="215"/>
      <c r="AV152" s="216"/>
      <c r="BC152" s="350"/>
      <c r="BD152" s="191"/>
      <c r="BE152" s="191"/>
      <c r="BF152" s="191"/>
      <c r="BG152" s="191"/>
      <c r="BH152" s="191"/>
      <c r="BI152" s="191"/>
      <c r="BJ152" s="191"/>
      <c r="BK152" s="214"/>
      <c r="CC152" s="210"/>
      <c r="CD152" s="256"/>
      <c r="CE152" s="256"/>
      <c r="CF152" s="215"/>
      <c r="CG152" s="256"/>
      <c r="CH152" s="369"/>
      <c r="CI152" s="191"/>
      <c r="CO152" s="350"/>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9"/>
      <c r="C153" s="299"/>
      <c r="D153" s="212"/>
      <c r="E153" s="216"/>
      <c r="F153" s="256"/>
      <c r="G153" s="215"/>
      <c r="H153" s="215"/>
      <c r="I153" s="215"/>
      <c r="J153" s="215"/>
      <c r="Q153" s="350"/>
      <c r="R153" s="191"/>
      <c r="S153" s="191"/>
      <c r="T153" s="191"/>
      <c r="U153" s="191"/>
      <c r="V153" s="191"/>
      <c r="W153" s="191"/>
      <c r="X153" s="191"/>
      <c r="Y153" s="214"/>
      <c r="AQ153" s="210"/>
      <c r="AR153" s="215"/>
      <c r="AS153" s="215"/>
      <c r="AT153" s="215"/>
      <c r="AU153" s="215"/>
      <c r="AV153" s="216"/>
      <c r="BC153" s="350"/>
      <c r="BD153" s="191"/>
      <c r="BE153" s="191"/>
      <c r="BF153" s="191"/>
      <c r="BG153" s="191"/>
      <c r="BH153" s="191"/>
      <c r="BI153" s="191"/>
      <c r="BJ153" s="191"/>
      <c r="BK153" s="214"/>
      <c r="CC153" s="210"/>
      <c r="CD153" s="256"/>
      <c r="CE153" s="256"/>
      <c r="CF153" s="215"/>
      <c r="CG153" s="256"/>
      <c r="CH153" s="369"/>
      <c r="CI153" s="191"/>
      <c r="CO153" s="350"/>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9"/>
      <c r="C154" s="299"/>
      <c r="D154" s="212"/>
      <c r="E154" s="216"/>
      <c r="F154" s="256"/>
      <c r="G154" s="215"/>
      <c r="H154" s="215"/>
      <c r="I154" s="215"/>
      <c r="J154" s="215"/>
      <c r="Q154" s="350"/>
      <c r="R154" s="191"/>
      <c r="S154" s="191"/>
      <c r="T154" s="191"/>
      <c r="U154" s="191"/>
      <c r="V154" s="191"/>
      <c r="W154" s="191"/>
      <c r="X154" s="191"/>
      <c r="Y154" s="214"/>
      <c r="AQ154" s="210"/>
      <c r="AR154" s="215"/>
      <c r="AS154" s="215"/>
      <c r="AT154" s="215"/>
      <c r="AU154" s="215"/>
      <c r="AV154" s="216"/>
      <c r="BC154" s="350"/>
      <c r="BD154" s="191"/>
      <c r="BE154" s="191"/>
      <c r="BF154" s="191"/>
      <c r="BG154" s="191"/>
      <c r="BH154" s="191"/>
      <c r="BI154" s="191"/>
      <c r="BJ154" s="191"/>
      <c r="BK154" s="214"/>
      <c r="CC154" s="210"/>
      <c r="CD154" s="256"/>
      <c r="CE154" s="256"/>
      <c r="CF154" s="215"/>
      <c r="CG154" s="256"/>
      <c r="CH154" s="369"/>
      <c r="CI154" s="191"/>
      <c r="CO154" s="350"/>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9"/>
      <c r="C155" s="299"/>
      <c r="D155" s="212"/>
      <c r="E155" s="216"/>
      <c r="F155" s="256"/>
      <c r="G155" s="215"/>
      <c r="H155" s="215"/>
      <c r="I155" s="215"/>
      <c r="J155" s="215"/>
      <c r="Q155" s="350"/>
      <c r="R155" s="191"/>
      <c r="S155" s="191"/>
      <c r="T155" s="191"/>
      <c r="U155" s="191"/>
      <c r="V155" s="191"/>
      <c r="W155" s="191"/>
      <c r="X155" s="191"/>
      <c r="Y155" s="214"/>
      <c r="AQ155" s="210"/>
      <c r="AR155" s="215"/>
      <c r="AS155" s="215"/>
      <c r="AT155" s="215"/>
      <c r="AU155" s="215"/>
      <c r="AV155" s="216"/>
      <c r="BC155" s="350"/>
      <c r="BD155" s="191"/>
      <c r="BE155" s="191"/>
      <c r="BF155" s="191"/>
      <c r="BG155" s="191"/>
      <c r="BH155" s="191"/>
      <c r="BI155" s="191"/>
      <c r="BJ155" s="191"/>
      <c r="BK155" s="214"/>
      <c r="CC155" s="210"/>
      <c r="CD155" s="256"/>
      <c r="CE155" s="256"/>
      <c r="CF155" s="215"/>
      <c r="CG155" s="256"/>
      <c r="CH155" s="369"/>
      <c r="CI155" s="191"/>
      <c r="CO155" s="350"/>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9"/>
      <c r="C156" s="299"/>
      <c r="D156" s="212"/>
      <c r="E156" s="216"/>
      <c r="F156" s="256"/>
      <c r="G156" s="215"/>
      <c r="H156" s="215"/>
      <c r="I156" s="215"/>
      <c r="J156" s="215"/>
      <c r="Q156" s="350"/>
      <c r="R156" s="191"/>
      <c r="S156" s="191"/>
      <c r="T156" s="191"/>
      <c r="U156" s="191"/>
      <c r="V156" s="191"/>
      <c r="W156" s="191"/>
      <c r="X156" s="191"/>
      <c r="Y156" s="214"/>
      <c r="AQ156" s="210"/>
      <c r="AR156" s="215"/>
      <c r="AS156" s="215"/>
      <c r="AT156" s="215"/>
      <c r="AU156" s="215"/>
      <c r="AV156" s="216"/>
      <c r="BC156" s="350"/>
      <c r="BD156" s="191"/>
      <c r="BE156" s="191"/>
      <c r="BF156" s="191"/>
      <c r="BG156" s="191"/>
      <c r="BH156" s="191"/>
      <c r="BI156" s="191"/>
      <c r="BJ156" s="191"/>
      <c r="BK156" s="214"/>
      <c r="CC156" s="210"/>
      <c r="CD156" s="256"/>
      <c r="CE156" s="256"/>
      <c r="CF156" s="215"/>
      <c r="CG156" s="256"/>
      <c r="CH156" s="369"/>
      <c r="CI156" s="191"/>
      <c r="CO156" s="350"/>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9"/>
      <c r="C157" s="299"/>
      <c r="D157" s="212"/>
      <c r="E157" s="216"/>
      <c r="F157" s="256"/>
      <c r="G157" s="215"/>
      <c r="H157" s="215"/>
      <c r="I157" s="215"/>
      <c r="J157" s="215"/>
      <c r="Q157" s="350"/>
      <c r="R157" s="191"/>
      <c r="S157" s="191"/>
      <c r="T157" s="191"/>
      <c r="U157" s="191"/>
      <c r="V157" s="191"/>
      <c r="W157" s="191"/>
      <c r="X157" s="191"/>
      <c r="Y157" s="214"/>
      <c r="AQ157" s="210"/>
      <c r="AR157" s="215"/>
      <c r="AS157" s="215"/>
      <c r="AT157" s="215"/>
      <c r="AU157" s="215"/>
      <c r="AV157" s="216"/>
      <c r="BC157" s="350"/>
      <c r="BD157" s="191"/>
      <c r="BE157" s="191"/>
      <c r="BF157" s="191"/>
      <c r="BG157" s="191"/>
      <c r="BH157" s="191"/>
      <c r="BI157" s="191"/>
      <c r="BJ157" s="191"/>
      <c r="BK157" s="214"/>
      <c r="CC157" s="210"/>
      <c r="CD157" s="256"/>
      <c r="CE157" s="256"/>
      <c r="CF157" s="215"/>
      <c r="CG157" s="256"/>
      <c r="CH157" s="369"/>
      <c r="CI157" s="191"/>
      <c r="CO157" s="350"/>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9"/>
      <c r="C158" s="299"/>
      <c r="D158" s="212"/>
      <c r="E158" s="216"/>
      <c r="F158" s="256"/>
      <c r="G158" s="215"/>
      <c r="H158" s="215"/>
      <c r="I158" s="215"/>
      <c r="J158" s="215"/>
      <c r="Q158" s="350"/>
      <c r="R158" s="191"/>
      <c r="S158" s="191"/>
      <c r="T158" s="191"/>
      <c r="U158" s="191"/>
      <c r="V158" s="191"/>
      <c r="W158" s="191"/>
      <c r="X158" s="191"/>
      <c r="Y158" s="214"/>
      <c r="AQ158" s="210"/>
      <c r="AR158" s="215"/>
      <c r="AS158" s="215"/>
      <c r="AT158" s="215"/>
      <c r="AU158" s="215"/>
      <c r="AV158" s="216"/>
      <c r="BC158" s="350"/>
      <c r="BD158" s="191"/>
      <c r="BE158" s="191"/>
      <c r="BF158" s="191"/>
      <c r="BG158" s="191"/>
      <c r="BH158" s="191"/>
      <c r="BI158" s="191"/>
      <c r="BJ158" s="191"/>
      <c r="BK158" s="214"/>
      <c r="CC158" s="210"/>
      <c r="CD158" s="256"/>
      <c r="CE158" s="256"/>
      <c r="CF158" s="215"/>
      <c r="CG158" s="256"/>
      <c r="CH158" s="369"/>
      <c r="CI158" s="191"/>
      <c r="CO158" s="350"/>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9"/>
      <c r="C159" s="299"/>
      <c r="D159" s="212"/>
      <c r="E159" s="216"/>
      <c r="F159" s="256"/>
      <c r="G159" s="215"/>
      <c r="H159" s="215"/>
      <c r="I159" s="215"/>
      <c r="J159" s="215"/>
      <c r="Q159" s="350"/>
      <c r="R159" s="191"/>
      <c r="S159" s="191"/>
      <c r="T159" s="191"/>
      <c r="U159" s="191"/>
      <c r="V159" s="191"/>
      <c r="W159" s="191"/>
      <c r="X159" s="191"/>
      <c r="Y159" s="214"/>
      <c r="AQ159" s="210"/>
      <c r="AR159" s="215"/>
      <c r="AS159" s="215"/>
      <c r="AT159" s="215"/>
      <c r="AU159" s="215"/>
      <c r="AV159" s="216"/>
      <c r="BC159" s="350"/>
      <c r="BD159" s="191"/>
      <c r="BE159" s="191"/>
      <c r="BF159" s="191"/>
      <c r="BG159" s="191"/>
      <c r="BH159" s="191"/>
      <c r="BI159" s="191"/>
      <c r="BJ159" s="191"/>
      <c r="BK159" s="214"/>
      <c r="CC159" s="210"/>
      <c r="CD159" s="256"/>
      <c r="CE159" s="256"/>
      <c r="CF159" s="215"/>
      <c r="CG159" s="256"/>
      <c r="CH159" s="369"/>
      <c r="CI159" s="191"/>
      <c r="CO159" s="350"/>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9"/>
      <c r="C160" s="299"/>
      <c r="D160" s="212"/>
      <c r="E160" s="216"/>
      <c r="F160" s="256"/>
      <c r="G160" s="215"/>
      <c r="H160" s="215"/>
      <c r="I160" s="215"/>
      <c r="J160" s="215"/>
      <c r="Q160" s="350"/>
      <c r="R160" s="191"/>
      <c r="S160" s="191"/>
      <c r="T160" s="191"/>
      <c r="U160" s="191"/>
      <c r="V160" s="191"/>
      <c r="W160" s="191"/>
      <c r="X160" s="191"/>
      <c r="Y160" s="214"/>
      <c r="AQ160" s="210"/>
      <c r="AR160" s="215"/>
      <c r="AS160" s="215"/>
      <c r="AT160" s="215"/>
      <c r="AU160" s="215"/>
      <c r="AV160" s="216"/>
      <c r="BC160" s="350"/>
      <c r="BD160" s="191"/>
      <c r="BE160" s="191"/>
      <c r="BF160" s="191"/>
      <c r="BG160" s="191"/>
      <c r="BH160" s="191"/>
      <c r="BI160" s="191"/>
      <c r="BJ160" s="191"/>
      <c r="BK160" s="214"/>
      <c r="CC160" s="210"/>
      <c r="CD160" s="256"/>
      <c r="CE160" s="256"/>
      <c r="CF160" s="215"/>
      <c r="CG160" s="256"/>
      <c r="CH160" s="369"/>
      <c r="CI160" s="191"/>
      <c r="CO160" s="350"/>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9"/>
      <c r="C161" s="299"/>
      <c r="D161" s="212"/>
      <c r="E161" s="216"/>
      <c r="F161" s="256"/>
      <c r="G161" s="215"/>
      <c r="H161" s="215"/>
      <c r="I161" s="215"/>
      <c r="J161" s="215"/>
      <c r="Q161" s="350"/>
      <c r="R161" s="191"/>
      <c r="S161" s="191"/>
      <c r="T161" s="191"/>
      <c r="U161" s="191"/>
      <c r="V161" s="191"/>
      <c r="W161" s="191"/>
      <c r="X161" s="191"/>
      <c r="Y161" s="214"/>
      <c r="AQ161" s="210"/>
      <c r="AR161" s="215"/>
      <c r="AS161" s="215"/>
      <c r="AT161" s="215"/>
      <c r="AU161" s="215"/>
      <c r="AV161" s="216"/>
      <c r="BC161" s="350"/>
      <c r="BD161" s="191"/>
      <c r="BE161" s="191"/>
      <c r="BF161" s="191"/>
      <c r="BG161" s="191"/>
      <c r="BH161" s="191"/>
      <c r="BI161" s="191"/>
      <c r="BJ161" s="191"/>
      <c r="BK161" s="214"/>
      <c r="CC161" s="210"/>
      <c r="CD161" s="256"/>
      <c r="CE161" s="256"/>
      <c r="CF161" s="215"/>
      <c r="CG161" s="256"/>
      <c r="CH161" s="369"/>
      <c r="CI161" s="191"/>
      <c r="CO161" s="350"/>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9"/>
      <c r="C162" s="299"/>
      <c r="D162" s="212"/>
      <c r="E162" s="216"/>
      <c r="F162" s="256"/>
      <c r="G162" s="215"/>
      <c r="H162" s="215"/>
      <c r="I162" s="215"/>
      <c r="J162" s="215"/>
      <c r="Q162" s="350"/>
      <c r="R162" s="191"/>
      <c r="S162" s="191"/>
      <c r="T162" s="191"/>
      <c r="U162" s="191"/>
      <c r="V162" s="191"/>
      <c r="W162" s="191"/>
      <c r="X162" s="191"/>
      <c r="Y162" s="214"/>
      <c r="AQ162" s="210"/>
      <c r="AR162" s="215"/>
      <c r="AS162" s="215"/>
      <c r="AT162" s="215"/>
      <c r="AU162" s="215"/>
      <c r="AV162" s="216"/>
      <c r="BC162" s="350"/>
      <c r="BD162" s="191"/>
      <c r="BE162" s="191"/>
      <c r="BF162" s="191"/>
      <c r="BG162" s="191"/>
      <c r="BH162" s="191"/>
      <c r="BI162" s="191"/>
      <c r="BJ162" s="191"/>
      <c r="BK162" s="214"/>
      <c r="CC162" s="210"/>
      <c r="CD162" s="256"/>
      <c r="CE162" s="256"/>
      <c r="CF162" s="215"/>
      <c r="CG162" s="256"/>
      <c r="CH162" s="369"/>
      <c r="CI162" s="191"/>
      <c r="CO162" s="350"/>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9"/>
      <c r="C163" s="299"/>
      <c r="D163" s="212"/>
      <c r="E163" s="216"/>
      <c r="F163" s="256"/>
      <c r="G163" s="215"/>
      <c r="H163" s="215"/>
      <c r="I163" s="215"/>
      <c r="J163" s="215"/>
      <c r="Q163" s="350"/>
      <c r="R163" s="191"/>
      <c r="S163" s="191"/>
      <c r="T163" s="191"/>
      <c r="U163" s="191"/>
      <c r="V163" s="191"/>
      <c r="W163" s="191"/>
      <c r="X163" s="191"/>
      <c r="Y163" s="214"/>
      <c r="AQ163" s="210"/>
      <c r="AR163" s="215"/>
      <c r="AS163" s="215"/>
      <c r="AT163" s="215"/>
      <c r="AU163" s="215"/>
      <c r="AV163" s="216"/>
      <c r="BC163" s="350"/>
      <c r="BD163" s="191"/>
      <c r="BE163" s="191"/>
      <c r="BF163" s="191"/>
      <c r="BG163" s="191"/>
      <c r="BH163" s="191"/>
      <c r="BI163" s="191"/>
      <c r="BJ163" s="191"/>
      <c r="BK163" s="214"/>
      <c r="CC163" s="210"/>
      <c r="CD163" s="256"/>
      <c r="CE163" s="256"/>
      <c r="CF163" s="215"/>
      <c r="CG163" s="256"/>
      <c r="CH163" s="369"/>
      <c r="CI163" s="191"/>
      <c r="CO163" s="350"/>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9"/>
      <c r="C164" s="299"/>
      <c r="D164" s="212"/>
      <c r="E164" s="216"/>
      <c r="F164" s="256"/>
      <c r="G164" s="215"/>
      <c r="H164" s="215"/>
      <c r="I164" s="215"/>
      <c r="J164" s="215"/>
      <c r="Q164" s="350"/>
      <c r="R164" s="191"/>
      <c r="S164" s="191"/>
      <c r="T164" s="191"/>
      <c r="U164" s="191"/>
      <c r="V164" s="191"/>
      <c r="W164" s="191"/>
      <c r="X164" s="191"/>
      <c r="Y164" s="214"/>
      <c r="AQ164" s="210"/>
      <c r="AR164" s="215"/>
      <c r="AS164" s="215"/>
      <c r="AT164" s="215"/>
      <c r="AU164" s="215"/>
      <c r="AV164" s="216"/>
      <c r="BC164" s="350"/>
      <c r="BD164" s="191"/>
      <c r="BE164" s="191"/>
      <c r="BF164" s="191"/>
      <c r="BG164" s="191"/>
      <c r="BH164" s="191"/>
      <c r="BI164" s="191"/>
      <c r="BJ164" s="191"/>
      <c r="BK164" s="214"/>
      <c r="CC164" s="210"/>
      <c r="CD164" s="256"/>
      <c r="CE164" s="256"/>
      <c r="CF164" s="215"/>
      <c r="CG164" s="256"/>
      <c r="CH164" s="369"/>
      <c r="CI164" s="191"/>
      <c r="CO164" s="350"/>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9"/>
      <c r="C165" s="299"/>
      <c r="D165" s="212"/>
      <c r="E165" s="216"/>
      <c r="F165" s="256"/>
      <c r="G165" s="215"/>
      <c r="H165" s="215"/>
      <c r="I165" s="215"/>
      <c r="J165" s="215"/>
      <c r="Q165" s="350"/>
      <c r="R165" s="191"/>
      <c r="S165" s="191"/>
      <c r="T165" s="191"/>
      <c r="U165" s="191"/>
      <c r="V165" s="191"/>
      <c r="W165" s="191"/>
      <c r="X165" s="191"/>
      <c r="Y165" s="214"/>
      <c r="AQ165" s="210"/>
      <c r="AR165" s="215"/>
      <c r="AS165" s="215"/>
      <c r="AT165" s="215"/>
      <c r="AU165" s="215"/>
      <c r="AV165" s="216"/>
      <c r="BC165" s="350"/>
      <c r="BD165" s="191"/>
      <c r="BE165" s="191"/>
      <c r="BF165" s="191"/>
      <c r="BG165" s="191"/>
      <c r="BH165" s="191"/>
      <c r="BI165" s="191"/>
      <c r="BJ165" s="191"/>
      <c r="BK165" s="214"/>
      <c r="CC165" s="210"/>
      <c r="CD165" s="256"/>
      <c r="CE165" s="256"/>
      <c r="CF165" s="215"/>
      <c r="CG165" s="256"/>
      <c r="CH165" s="369"/>
      <c r="CI165" s="191"/>
      <c r="CO165" s="350"/>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9"/>
      <c r="C166" s="299"/>
      <c r="D166" s="212"/>
      <c r="E166" s="216"/>
      <c r="F166" s="256"/>
      <c r="G166" s="215"/>
      <c r="H166" s="215"/>
      <c r="I166" s="215"/>
      <c r="J166" s="215"/>
      <c r="Q166" s="350"/>
      <c r="R166" s="191"/>
      <c r="S166" s="191"/>
      <c r="T166" s="191"/>
      <c r="U166" s="191"/>
      <c r="V166" s="191"/>
      <c r="W166" s="191"/>
      <c r="X166" s="191"/>
      <c r="Y166" s="214"/>
      <c r="AQ166" s="210"/>
      <c r="AR166" s="215"/>
      <c r="AS166" s="215"/>
      <c r="AT166" s="215"/>
      <c r="AU166" s="215"/>
      <c r="AV166" s="216"/>
      <c r="BC166" s="350"/>
      <c r="BD166" s="191"/>
      <c r="BE166" s="191"/>
      <c r="BF166" s="191"/>
      <c r="BG166" s="191"/>
      <c r="BH166" s="191"/>
      <c r="BI166" s="191"/>
      <c r="BJ166" s="191"/>
      <c r="BK166" s="214"/>
      <c r="CC166" s="210"/>
      <c r="CD166" s="256"/>
      <c r="CE166" s="256"/>
      <c r="CF166" s="215"/>
      <c r="CG166" s="256"/>
      <c r="CH166" s="369"/>
      <c r="CI166" s="191"/>
      <c r="CO166" s="350"/>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9"/>
      <c r="C167" s="299"/>
      <c r="D167" s="212"/>
      <c r="E167" s="216"/>
      <c r="F167" s="256"/>
      <c r="G167" s="215"/>
      <c r="H167" s="215"/>
      <c r="I167" s="215"/>
      <c r="J167" s="215"/>
      <c r="Q167" s="350"/>
      <c r="R167" s="191"/>
      <c r="S167" s="191"/>
      <c r="T167" s="191"/>
      <c r="U167" s="191"/>
      <c r="V167" s="191"/>
      <c r="W167" s="191"/>
      <c r="X167" s="191"/>
      <c r="Y167" s="214"/>
      <c r="AQ167" s="210"/>
      <c r="AR167" s="215"/>
      <c r="AS167" s="215"/>
      <c r="AT167" s="215"/>
      <c r="AU167" s="215"/>
      <c r="AV167" s="216"/>
      <c r="BC167" s="350"/>
      <c r="BD167" s="191"/>
      <c r="BE167" s="191"/>
      <c r="BF167" s="191"/>
      <c r="BG167" s="191"/>
      <c r="BH167" s="191"/>
      <c r="BI167" s="191"/>
      <c r="BJ167" s="191"/>
      <c r="BK167" s="214"/>
      <c r="CC167" s="210"/>
      <c r="CD167" s="256"/>
      <c r="CE167" s="256"/>
      <c r="CF167" s="215"/>
      <c r="CG167" s="256"/>
      <c r="CH167" s="369"/>
      <c r="CI167" s="191"/>
      <c r="CO167" s="350"/>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9"/>
      <c r="C168" s="299"/>
      <c r="D168" s="212"/>
      <c r="E168" s="216"/>
      <c r="F168" s="256"/>
      <c r="G168" s="215"/>
      <c r="H168" s="215"/>
      <c r="I168" s="215"/>
      <c r="J168" s="215"/>
      <c r="Q168" s="350"/>
      <c r="R168" s="191"/>
      <c r="S168" s="191"/>
      <c r="T168" s="191"/>
      <c r="U168" s="191"/>
      <c r="V168" s="191"/>
      <c r="W168" s="191"/>
      <c r="X168" s="191"/>
      <c r="Y168" s="214"/>
      <c r="AQ168" s="210"/>
      <c r="AR168" s="215"/>
      <c r="AS168" s="215"/>
      <c r="AT168" s="215"/>
      <c r="AU168" s="215"/>
      <c r="AV168" s="216"/>
      <c r="BC168" s="350"/>
      <c r="BD168" s="191"/>
      <c r="BE168" s="191"/>
      <c r="BF168" s="191"/>
      <c r="BG168" s="191"/>
      <c r="BH168" s="191"/>
      <c r="BI168" s="191"/>
      <c r="BJ168" s="191"/>
      <c r="BK168" s="214"/>
      <c r="CC168" s="210"/>
      <c r="CD168" s="256"/>
      <c r="CE168" s="256"/>
      <c r="CF168" s="215"/>
      <c r="CG168" s="256"/>
      <c r="CH168" s="369"/>
      <c r="CI168" s="191"/>
      <c r="CO168" s="350"/>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9"/>
      <c r="C169" s="299"/>
      <c r="D169" s="212"/>
      <c r="E169" s="216"/>
      <c r="F169" s="256"/>
      <c r="G169" s="215"/>
      <c r="H169" s="215"/>
      <c r="I169" s="215"/>
      <c r="J169" s="215"/>
      <c r="Q169" s="350"/>
      <c r="R169" s="191"/>
      <c r="S169" s="191"/>
      <c r="T169" s="191"/>
      <c r="U169" s="191"/>
      <c r="V169" s="191"/>
      <c r="W169" s="191"/>
      <c r="X169" s="191"/>
      <c r="Y169" s="214"/>
      <c r="AQ169" s="210"/>
      <c r="AR169" s="215"/>
      <c r="AS169" s="215"/>
      <c r="AT169" s="215"/>
      <c r="AU169" s="215"/>
      <c r="AV169" s="216"/>
      <c r="BC169" s="350"/>
      <c r="BD169" s="191"/>
      <c r="BE169" s="191"/>
      <c r="BF169" s="191"/>
      <c r="BG169" s="191"/>
      <c r="BH169" s="191"/>
      <c r="BI169" s="191"/>
      <c r="BJ169" s="191"/>
      <c r="BK169" s="214"/>
      <c r="CC169" s="210"/>
      <c r="CD169" s="256"/>
      <c r="CE169" s="256"/>
      <c r="CF169" s="215"/>
      <c r="CG169" s="256"/>
      <c r="CH169" s="369"/>
      <c r="CI169" s="191"/>
      <c r="CO169" s="350"/>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9"/>
      <c r="C170" s="299"/>
      <c r="D170" s="212"/>
      <c r="E170" s="216"/>
      <c r="F170" s="256"/>
      <c r="G170" s="215"/>
      <c r="H170" s="215"/>
      <c r="I170" s="215"/>
      <c r="J170" s="215"/>
      <c r="Q170" s="350"/>
      <c r="R170" s="191"/>
      <c r="S170" s="191"/>
      <c r="T170" s="191"/>
      <c r="U170" s="191"/>
      <c r="V170" s="191"/>
      <c r="W170" s="191"/>
      <c r="X170" s="191"/>
      <c r="Y170" s="214"/>
      <c r="AQ170" s="210"/>
      <c r="AR170" s="215"/>
      <c r="AS170" s="215"/>
      <c r="AT170" s="215"/>
      <c r="AU170" s="215"/>
      <c r="AV170" s="216"/>
      <c r="BC170" s="350"/>
      <c r="BD170" s="191"/>
      <c r="BE170" s="191"/>
      <c r="BF170" s="191"/>
      <c r="BG170" s="191"/>
      <c r="BH170" s="191"/>
      <c r="BI170" s="191"/>
      <c r="BJ170" s="191"/>
      <c r="BK170" s="214"/>
      <c r="CC170" s="210"/>
      <c r="CD170" s="256"/>
      <c r="CE170" s="256"/>
      <c r="CF170" s="215"/>
      <c r="CG170" s="256"/>
      <c r="CH170" s="369"/>
      <c r="CI170" s="191"/>
      <c r="CO170" s="350"/>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9"/>
      <c r="C171" s="299"/>
      <c r="D171" s="212"/>
      <c r="E171" s="216"/>
      <c r="F171" s="256"/>
      <c r="G171" s="215"/>
      <c r="H171" s="215"/>
      <c r="I171" s="215"/>
      <c r="J171" s="215"/>
      <c r="Q171" s="350"/>
      <c r="R171" s="191"/>
      <c r="S171" s="191"/>
      <c r="T171" s="191"/>
      <c r="U171" s="191"/>
      <c r="V171" s="191"/>
      <c r="W171" s="191"/>
      <c r="X171" s="191"/>
      <c r="Y171" s="214"/>
      <c r="AQ171" s="210"/>
      <c r="AR171" s="215"/>
      <c r="AS171" s="215"/>
      <c r="AT171" s="215"/>
      <c r="AU171" s="215"/>
      <c r="AV171" s="216"/>
      <c r="BC171" s="350"/>
      <c r="BD171" s="191"/>
      <c r="BE171" s="191"/>
      <c r="BF171" s="191"/>
      <c r="BG171" s="191"/>
      <c r="BH171" s="191"/>
      <c r="BI171" s="191"/>
      <c r="BJ171" s="191"/>
      <c r="BK171" s="214"/>
      <c r="CC171" s="210"/>
      <c r="CD171" s="256"/>
      <c r="CE171" s="256"/>
      <c r="CF171" s="215"/>
      <c r="CG171" s="256"/>
      <c r="CH171" s="369"/>
      <c r="CI171" s="191"/>
      <c r="CO171" s="350"/>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9"/>
      <c r="C172" s="299"/>
      <c r="D172" s="212"/>
      <c r="E172" s="216"/>
      <c r="F172" s="256"/>
      <c r="G172" s="215"/>
      <c r="H172" s="215"/>
      <c r="I172" s="215"/>
      <c r="J172" s="215"/>
      <c r="Q172" s="350"/>
      <c r="R172" s="191"/>
      <c r="S172" s="191"/>
      <c r="T172" s="191"/>
      <c r="U172" s="191"/>
      <c r="V172" s="191"/>
      <c r="W172" s="191"/>
      <c r="X172" s="191"/>
      <c r="Y172" s="214"/>
      <c r="AQ172" s="210"/>
      <c r="AR172" s="215"/>
      <c r="AS172" s="215"/>
      <c r="AT172" s="215"/>
      <c r="AU172" s="215"/>
      <c r="AV172" s="216"/>
      <c r="BC172" s="350"/>
      <c r="BD172" s="191"/>
      <c r="BE172" s="191"/>
      <c r="BF172" s="191"/>
      <c r="BG172" s="191"/>
      <c r="BH172" s="191"/>
      <c r="BI172" s="191"/>
      <c r="BJ172" s="191"/>
      <c r="BK172" s="214"/>
      <c r="CC172" s="210"/>
      <c r="CD172" s="256"/>
      <c r="CE172" s="256"/>
      <c r="CF172" s="215"/>
      <c r="CG172" s="256"/>
      <c r="CH172" s="369"/>
      <c r="CI172" s="191"/>
      <c r="CO172" s="350"/>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9"/>
      <c r="C173" s="299"/>
      <c r="D173" s="212"/>
      <c r="E173" s="216"/>
      <c r="F173" s="256"/>
      <c r="G173" s="215"/>
      <c r="H173" s="215"/>
      <c r="I173" s="215"/>
      <c r="J173" s="215"/>
      <c r="Q173" s="350"/>
      <c r="R173" s="191"/>
      <c r="S173" s="191"/>
      <c r="T173" s="191"/>
      <c r="U173" s="191"/>
      <c r="V173" s="191"/>
      <c r="W173" s="191"/>
      <c r="X173" s="191"/>
      <c r="Y173" s="214"/>
      <c r="AQ173" s="210"/>
      <c r="AR173" s="215"/>
      <c r="AS173" s="215"/>
      <c r="AT173" s="215"/>
      <c r="AU173" s="215"/>
      <c r="AV173" s="216"/>
      <c r="BC173" s="350"/>
      <c r="BD173" s="191"/>
      <c r="BE173" s="191"/>
      <c r="BF173" s="191"/>
      <c r="BG173" s="191"/>
      <c r="BH173" s="191"/>
      <c r="BI173" s="191"/>
      <c r="BJ173" s="191"/>
      <c r="BK173" s="214"/>
      <c r="CC173" s="210"/>
      <c r="CD173" s="256"/>
      <c r="CE173" s="256"/>
      <c r="CF173" s="215"/>
      <c r="CG173" s="256"/>
      <c r="CH173" s="369"/>
      <c r="CI173" s="191"/>
      <c r="CO173" s="350"/>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9"/>
      <c r="C174" s="299"/>
      <c r="D174" s="212"/>
      <c r="E174" s="216"/>
      <c r="F174" s="256"/>
      <c r="G174" s="215"/>
      <c r="H174" s="215"/>
      <c r="I174" s="215"/>
      <c r="J174" s="215"/>
      <c r="Q174" s="350"/>
      <c r="R174" s="191"/>
      <c r="S174" s="191"/>
      <c r="T174" s="191"/>
      <c r="U174" s="191"/>
      <c r="V174" s="191"/>
      <c r="W174" s="191"/>
      <c r="X174" s="191"/>
      <c r="Y174" s="214"/>
      <c r="AQ174" s="210"/>
      <c r="AR174" s="215"/>
      <c r="AS174" s="215"/>
      <c r="AT174" s="215"/>
      <c r="AU174" s="215"/>
      <c r="AV174" s="216"/>
      <c r="BC174" s="350"/>
      <c r="BD174" s="191"/>
      <c r="BE174" s="191"/>
      <c r="BF174" s="191"/>
      <c r="BG174" s="191"/>
      <c r="BH174" s="191"/>
      <c r="BI174" s="191"/>
      <c r="BJ174" s="191"/>
      <c r="BK174" s="214"/>
      <c r="CC174" s="210"/>
      <c r="CD174" s="256"/>
      <c r="CE174" s="256"/>
      <c r="CF174" s="215"/>
      <c r="CG174" s="256"/>
      <c r="CH174" s="369"/>
      <c r="CI174" s="191"/>
      <c r="CO174" s="350"/>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9"/>
      <c r="C175" s="299"/>
      <c r="D175" s="212"/>
      <c r="E175" s="216"/>
      <c r="F175" s="256"/>
      <c r="G175" s="215"/>
      <c r="H175" s="215"/>
      <c r="I175" s="215"/>
      <c r="J175" s="215"/>
      <c r="Q175" s="350"/>
      <c r="R175" s="191"/>
      <c r="S175" s="191"/>
      <c r="T175" s="191"/>
      <c r="U175" s="191"/>
      <c r="V175" s="191"/>
      <c r="W175" s="191"/>
      <c r="X175" s="191"/>
      <c r="Y175" s="214"/>
      <c r="AQ175" s="210"/>
      <c r="AR175" s="215"/>
      <c r="AS175" s="215"/>
      <c r="AT175" s="215"/>
      <c r="AU175" s="215"/>
      <c r="AV175" s="216"/>
      <c r="BC175" s="350"/>
      <c r="BD175" s="191"/>
      <c r="BE175" s="191"/>
      <c r="BF175" s="191"/>
      <c r="BG175" s="191"/>
      <c r="BH175" s="191"/>
      <c r="BI175" s="191"/>
      <c r="BJ175" s="191"/>
      <c r="BK175" s="214"/>
      <c r="CC175" s="210"/>
      <c r="CD175" s="256"/>
      <c r="CE175" s="256"/>
      <c r="CF175" s="215"/>
      <c r="CG175" s="256"/>
      <c r="CH175" s="369"/>
      <c r="CI175" s="191"/>
      <c r="CO175" s="350"/>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9"/>
      <c r="C176" s="299"/>
      <c r="D176" s="212"/>
      <c r="E176" s="216"/>
      <c r="F176" s="256"/>
      <c r="G176" s="215"/>
      <c r="H176" s="215"/>
      <c r="I176" s="215"/>
      <c r="J176" s="215"/>
      <c r="Q176" s="350"/>
      <c r="R176" s="191"/>
      <c r="S176" s="191"/>
      <c r="T176" s="191"/>
      <c r="U176" s="191"/>
      <c r="V176" s="191"/>
      <c r="W176" s="191"/>
      <c r="X176" s="191"/>
      <c r="Y176" s="214"/>
      <c r="AQ176" s="210"/>
      <c r="AR176" s="215"/>
      <c r="AS176" s="215"/>
      <c r="AT176" s="215"/>
      <c r="AU176" s="215"/>
      <c r="AV176" s="216"/>
      <c r="BC176" s="350"/>
      <c r="BD176" s="191"/>
      <c r="BE176" s="191"/>
      <c r="BF176" s="191"/>
      <c r="BG176" s="191"/>
      <c r="BH176" s="191"/>
      <c r="BI176" s="191"/>
      <c r="BJ176" s="191"/>
      <c r="BK176" s="214"/>
      <c r="CC176" s="210"/>
      <c r="CD176" s="256"/>
      <c r="CE176" s="256"/>
      <c r="CF176" s="215"/>
      <c r="CG176" s="256"/>
      <c r="CH176" s="369"/>
      <c r="CI176" s="191"/>
      <c r="CO176" s="350"/>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9"/>
      <c r="C177" s="299"/>
      <c r="D177" s="212"/>
      <c r="E177" s="216"/>
      <c r="F177" s="256"/>
      <c r="G177" s="215"/>
      <c r="H177" s="215"/>
      <c r="I177" s="215"/>
      <c r="J177" s="215"/>
      <c r="Q177" s="350"/>
      <c r="R177" s="191"/>
      <c r="S177" s="191"/>
      <c r="T177" s="191"/>
      <c r="U177" s="191"/>
      <c r="V177" s="191"/>
      <c r="W177" s="191"/>
      <c r="X177" s="191"/>
      <c r="Y177" s="214"/>
      <c r="AQ177" s="210"/>
      <c r="AR177" s="215"/>
      <c r="AS177" s="215"/>
      <c r="AT177" s="215"/>
      <c r="AU177" s="215"/>
      <c r="AV177" s="216"/>
      <c r="BC177" s="350"/>
      <c r="BD177" s="191"/>
      <c r="BE177" s="191"/>
      <c r="BF177" s="191"/>
      <c r="BG177" s="191"/>
      <c r="BH177" s="191"/>
      <c r="BI177" s="191"/>
      <c r="BJ177" s="191"/>
      <c r="BK177" s="214"/>
      <c r="CC177" s="210"/>
      <c r="CD177" s="256"/>
      <c r="CE177" s="256"/>
      <c r="CF177" s="215"/>
      <c r="CG177" s="256"/>
      <c r="CH177" s="369"/>
      <c r="CI177" s="191"/>
      <c r="CO177" s="350"/>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9"/>
      <c r="C178" s="299"/>
      <c r="D178" s="212"/>
      <c r="E178" s="216"/>
      <c r="F178" s="256"/>
      <c r="G178" s="215"/>
      <c r="H178" s="215"/>
      <c r="I178" s="215"/>
      <c r="J178" s="215"/>
      <c r="Q178" s="350"/>
      <c r="R178" s="191"/>
      <c r="S178" s="191"/>
      <c r="T178" s="191"/>
      <c r="U178" s="191"/>
      <c r="V178" s="191"/>
      <c r="W178" s="191"/>
      <c r="X178" s="191"/>
      <c r="Y178" s="214"/>
      <c r="AQ178" s="210"/>
      <c r="AR178" s="215"/>
      <c r="AS178" s="215"/>
      <c r="AT178" s="215"/>
      <c r="AU178" s="215"/>
      <c r="AV178" s="216"/>
      <c r="BC178" s="350"/>
      <c r="BD178" s="191"/>
      <c r="BE178" s="191"/>
      <c r="BF178" s="191"/>
      <c r="BG178" s="191"/>
      <c r="BH178" s="191"/>
      <c r="BI178" s="191"/>
      <c r="BJ178" s="191"/>
      <c r="BK178" s="214"/>
      <c r="CC178" s="210"/>
      <c r="CD178" s="256"/>
      <c r="CE178" s="256"/>
      <c r="CF178" s="215"/>
      <c r="CG178" s="256"/>
      <c r="CH178" s="369"/>
      <c r="CI178" s="191"/>
      <c r="CO178" s="350"/>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9"/>
      <c r="C179" s="299"/>
      <c r="D179" s="212"/>
      <c r="E179" s="216"/>
      <c r="F179" s="256"/>
      <c r="G179" s="215"/>
      <c r="H179" s="215"/>
      <c r="I179" s="215"/>
      <c r="J179" s="215"/>
      <c r="Q179" s="350"/>
      <c r="R179" s="191"/>
      <c r="S179" s="191"/>
      <c r="T179" s="191"/>
      <c r="U179" s="191"/>
      <c r="V179" s="191"/>
      <c r="W179" s="191"/>
      <c r="X179" s="191"/>
      <c r="Y179" s="214"/>
      <c r="AQ179" s="210"/>
      <c r="AR179" s="215"/>
      <c r="AS179" s="215"/>
      <c r="AT179" s="215"/>
      <c r="AU179" s="215"/>
      <c r="AV179" s="216"/>
      <c r="BC179" s="350"/>
      <c r="BD179" s="191"/>
      <c r="BE179" s="191"/>
      <c r="BF179" s="191"/>
      <c r="BG179" s="191"/>
      <c r="BH179" s="191"/>
      <c r="BI179" s="191"/>
      <c r="BJ179" s="191"/>
      <c r="BK179" s="214"/>
      <c r="CC179" s="210"/>
      <c r="CD179" s="256"/>
      <c r="CE179" s="256"/>
      <c r="CF179" s="215"/>
      <c r="CG179" s="256"/>
      <c r="CH179" s="369"/>
      <c r="CI179" s="191"/>
      <c r="CO179" s="350"/>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9"/>
      <c r="C180" s="299"/>
      <c r="D180" s="212"/>
      <c r="E180" s="216"/>
      <c r="F180" s="256"/>
      <c r="G180" s="215"/>
      <c r="H180" s="215"/>
      <c r="I180" s="215"/>
      <c r="J180" s="215"/>
      <c r="Q180" s="350"/>
      <c r="R180" s="191"/>
      <c r="S180" s="191"/>
      <c r="T180" s="191"/>
      <c r="U180" s="191"/>
      <c r="V180" s="191"/>
      <c r="W180" s="191"/>
      <c r="X180" s="191"/>
      <c r="Y180" s="214"/>
      <c r="AQ180" s="210"/>
      <c r="AR180" s="215"/>
      <c r="AS180" s="215"/>
      <c r="AT180" s="215"/>
      <c r="AU180" s="215"/>
      <c r="AV180" s="216"/>
      <c r="BC180" s="350"/>
      <c r="BD180" s="191"/>
      <c r="BE180" s="191"/>
      <c r="BF180" s="191"/>
      <c r="BG180" s="191"/>
      <c r="BH180" s="191"/>
      <c r="BI180" s="191"/>
      <c r="BJ180" s="191"/>
      <c r="BK180" s="214"/>
      <c r="CC180" s="210"/>
      <c r="CD180" s="256"/>
      <c r="CE180" s="256"/>
      <c r="CF180" s="215"/>
      <c r="CG180" s="256"/>
      <c r="CH180" s="369"/>
      <c r="CI180" s="191"/>
      <c r="CO180" s="350"/>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9"/>
      <c r="C181" s="299"/>
      <c r="D181" s="212"/>
      <c r="E181" s="216"/>
      <c r="F181" s="256"/>
      <c r="G181" s="215"/>
      <c r="H181" s="215"/>
      <c r="I181" s="215"/>
      <c r="J181" s="215"/>
      <c r="Q181" s="350"/>
      <c r="R181" s="191"/>
      <c r="S181" s="191"/>
      <c r="T181" s="191"/>
      <c r="U181" s="191"/>
      <c r="V181" s="191"/>
      <c r="W181" s="191"/>
      <c r="X181" s="191"/>
      <c r="Y181" s="214"/>
      <c r="AQ181" s="210"/>
      <c r="AR181" s="215"/>
      <c r="AS181" s="215"/>
      <c r="AT181" s="215"/>
      <c r="AU181" s="215"/>
      <c r="AV181" s="216"/>
      <c r="BC181" s="350"/>
      <c r="BD181" s="191"/>
      <c r="BE181" s="191"/>
      <c r="BF181" s="191"/>
      <c r="BG181" s="191"/>
      <c r="BH181" s="191"/>
      <c r="BI181" s="191"/>
      <c r="BJ181" s="191"/>
      <c r="BK181" s="214"/>
      <c r="CC181" s="210"/>
      <c r="CD181" s="256"/>
      <c r="CE181" s="256"/>
      <c r="CF181" s="215"/>
      <c r="CG181" s="256"/>
      <c r="CH181" s="369"/>
      <c r="CI181" s="191"/>
      <c r="CO181" s="350"/>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9"/>
      <c r="C182" s="299"/>
      <c r="D182" s="212"/>
      <c r="E182" s="216"/>
      <c r="F182" s="256"/>
      <c r="G182" s="215"/>
      <c r="H182" s="215"/>
      <c r="I182" s="215"/>
      <c r="J182" s="215"/>
      <c r="Q182" s="350"/>
      <c r="R182" s="191"/>
      <c r="S182" s="191"/>
      <c r="T182" s="191"/>
      <c r="U182" s="191"/>
      <c r="V182" s="191"/>
      <c r="W182" s="191"/>
      <c r="X182" s="191"/>
      <c r="Y182" s="214"/>
      <c r="AQ182" s="210"/>
      <c r="AR182" s="215"/>
      <c r="AS182" s="215"/>
      <c r="AT182" s="215"/>
      <c r="AU182" s="215"/>
      <c r="AV182" s="216"/>
      <c r="BC182" s="350"/>
      <c r="BD182" s="191"/>
      <c r="BE182" s="191"/>
      <c r="BF182" s="191"/>
      <c r="BG182" s="191"/>
      <c r="BH182" s="191"/>
      <c r="BI182" s="191"/>
      <c r="BJ182" s="191"/>
      <c r="BK182" s="214"/>
      <c r="CC182" s="210"/>
      <c r="CD182" s="256"/>
      <c r="CE182" s="256"/>
      <c r="CF182" s="215"/>
      <c r="CG182" s="256"/>
      <c r="CH182" s="369"/>
      <c r="CI182" s="191"/>
      <c r="CO182" s="350"/>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9"/>
      <c r="C183" s="299"/>
      <c r="D183" s="212"/>
      <c r="E183" s="216"/>
      <c r="F183" s="256"/>
      <c r="G183" s="215"/>
      <c r="H183" s="215"/>
      <c r="I183" s="215"/>
      <c r="J183" s="215"/>
      <c r="Q183" s="350"/>
      <c r="R183" s="191"/>
      <c r="S183" s="191"/>
      <c r="T183" s="191"/>
      <c r="U183" s="191"/>
      <c r="V183" s="191"/>
      <c r="W183" s="191"/>
      <c r="X183" s="191"/>
      <c r="Y183" s="214"/>
      <c r="AQ183" s="210"/>
      <c r="AR183" s="215"/>
      <c r="AS183" s="215"/>
      <c r="AT183" s="215"/>
      <c r="AU183" s="215"/>
      <c r="AV183" s="216"/>
      <c r="BC183" s="350"/>
      <c r="BD183" s="191"/>
      <c r="BE183" s="191"/>
      <c r="BF183" s="191"/>
      <c r="BG183" s="191"/>
      <c r="BH183" s="191"/>
      <c r="BI183" s="191"/>
      <c r="BJ183" s="191"/>
      <c r="BK183" s="214"/>
      <c r="CC183" s="210"/>
      <c r="CD183" s="256"/>
      <c r="CE183" s="256"/>
      <c r="CF183" s="215"/>
      <c r="CG183" s="256"/>
      <c r="CH183" s="369"/>
      <c r="CI183" s="191"/>
      <c r="CO183" s="350"/>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9"/>
      <c r="C184" s="299"/>
      <c r="D184" s="212"/>
      <c r="E184" s="216"/>
      <c r="F184" s="256"/>
      <c r="G184" s="215"/>
      <c r="H184" s="215"/>
      <c r="I184" s="215"/>
      <c r="J184" s="215"/>
      <c r="Q184" s="350"/>
      <c r="R184" s="191"/>
      <c r="S184" s="191"/>
      <c r="T184" s="191"/>
      <c r="U184" s="191"/>
      <c r="V184" s="191"/>
      <c r="W184" s="191"/>
      <c r="X184" s="191"/>
      <c r="Y184" s="214"/>
      <c r="AQ184" s="210"/>
      <c r="AR184" s="215"/>
      <c r="AS184" s="215"/>
      <c r="AT184" s="215"/>
      <c r="AU184" s="215"/>
      <c r="AV184" s="216"/>
      <c r="BC184" s="350"/>
      <c r="BD184" s="191"/>
      <c r="BE184" s="191"/>
      <c r="BF184" s="191"/>
      <c r="BG184" s="191"/>
      <c r="BH184" s="191"/>
      <c r="BI184" s="191"/>
      <c r="BJ184" s="191"/>
      <c r="BK184" s="214"/>
      <c r="CC184" s="210"/>
      <c r="CD184" s="256"/>
      <c r="CE184" s="256"/>
      <c r="CF184" s="215"/>
      <c r="CG184" s="256"/>
      <c r="CH184" s="369"/>
      <c r="CI184" s="191"/>
      <c r="CO184" s="350"/>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9"/>
      <c r="C185" s="299"/>
      <c r="D185" s="212"/>
      <c r="E185" s="216"/>
      <c r="F185" s="256"/>
      <c r="G185" s="215"/>
      <c r="H185" s="215"/>
      <c r="I185" s="215"/>
      <c r="J185" s="215"/>
      <c r="Q185" s="350"/>
      <c r="R185" s="191"/>
      <c r="S185" s="191"/>
      <c r="T185" s="191"/>
      <c r="U185" s="191"/>
      <c r="V185" s="191"/>
      <c r="W185" s="191"/>
      <c r="X185" s="191"/>
      <c r="Y185" s="214"/>
      <c r="AQ185" s="210"/>
      <c r="AR185" s="215"/>
      <c r="AS185" s="215"/>
      <c r="AT185" s="215"/>
      <c r="AU185" s="215"/>
      <c r="AV185" s="216"/>
      <c r="BC185" s="350"/>
      <c r="BD185" s="191"/>
      <c r="BE185" s="191"/>
      <c r="BF185" s="191"/>
      <c r="BG185" s="191"/>
      <c r="BH185" s="191"/>
      <c r="BI185" s="191"/>
      <c r="BJ185" s="191"/>
      <c r="BK185" s="214"/>
      <c r="CC185" s="210"/>
      <c r="CD185" s="256"/>
      <c r="CE185" s="256"/>
      <c r="CF185" s="215"/>
      <c r="CG185" s="256"/>
      <c r="CH185" s="369"/>
      <c r="CI185" s="191"/>
      <c r="CO185" s="350"/>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9"/>
      <c r="C186" s="299"/>
      <c r="D186" s="212"/>
      <c r="E186" s="216"/>
      <c r="F186" s="256"/>
      <c r="G186" s="215"/>
      <c r="H186" s="215"/>
      <c r="I186" s="215"/>
      <c r="J186" s="215"/>
      <c r="Q186" s="350"/>
      <c r="R186" s="191"/>
      <c r="S186" s="191"/>
      <c r="T186" s="191"/>
      <c r="U186" s="191"/>
      <c r="V186" s="191"/>
      <c r="W186" s="191"/>
      <c r="X186" s="191"/>
      <c r="Y186" s="214"/>
      <c r="AQ186" s="210"/>
      <c r="AR186" s="215"/>
      <c r="AS186" s="215"/>
      <c r="AT186" s="215"/>
      <c r="AU186" s="215"/>
      <c r="AV186" s="216"/>
      <c r="BC186" s="350"/>
      <c r="BD186" s="191"/>
      <c r="BE186" s="191"/>
      <c r="BF186" s="191"/>
      <c r="BG186" s="191"/>
      <c r="BH186" s="191"/>
      <c r="BI186" s="191"/>
      <c r="BJ186" s="191"/>
      <c r="BK186" s="214"/>
      <c r="CC186" s="210"/>
      <c r="CD186" s="256"/>
      <c r="CE186" s="256"/>
      <c r="CF186" s="215"/>
      <c r="CG186" s="256"/>
      <c r="CH186" s="369"/>
      <c r="CI186" s="191"/>
      <c r="CO186" s="350"/>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9"/>
      <c r="C187" s="299"/>
      <c r="D187" s="212"/>
      <c r="E187" s="216"/>
      <c r="F187" s="256"/>
      <c r="G187" s="215"/>
      <c r="H187" s="215"/>
      <c r="I187" s="215"/>
      <c r="J187" s="215"/>
      <c r="Q187" s="350"/>
      <c r="R187" s="191"/>
      <c r="S187" s="191"/>
      <c r="T187" s="191"/>
      <c r="U187" s="191"/>
      <c r="V187" s="191"/>
      <c r="W187" s="191"/>
      <c r="X187" s="191"/>
      <c r="Y187" s="214"/>
      <c r="AQ187" s="210"/>
      <c r="AR187" s="215"/>
      <c r="AS187" s="215"/>
      <c r="AT187" s="215"/>
      <c r="AU187" s="215"/>
      <c r="AV187" s="216"/>
      <c r="BC187" s="350"/>
      <c r="BD187" s="191"/>
      <c r="BE187" s="191"/>
      <c r="BF187" s="191"/>
      <c r="BG187" s="191"/>
      <c r="BH187" s="191"/>
      <c r="BI187" s="191"/>
      <c r="BJ187" s="191"/>
      <c r="BK187" s="214"/>
      <c r="CC187" s="210"/>
      <c r="CD187" s="256"/>
      <c r="CE187" s="256"/>
      <c r="CF187" s="215"/>
      <c r="CG187" s="256"/>
      <c r="CH187" s="369"/>
      <c r="CI187" s="191"/>
      <c r="CO187" s="350"/>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9"/>
      <c r="C188" s="299"/>
      <c r="D188" s="212"/>
      <c r="E188" s="216"/>
      <c r="F188" s="256"/>
      <c r="G188" s="215"/>
      <c r="H188" s="215"/>
      <c r="I188" s="215"/>
      <c r="J188" s="215"/>
      <c r="Q188" s="350"/>
      <c r="R188" s="191"/>
      <c r="S188" s="191"/>
      <c r="T188" s="191"/>
      <c r="U188" s="191"/>
      <c r="V188" s="191"/>
      <c r="W188" s="191"/>
      <c r="X188" s="191"/>
      <c r="Y188" s="214"/>
      <c r="AQ188" s="210"/>
      <c r="AR188" s="215"/>
      <c r="AS188" s="215"/>
      <c r="AT188" s="215"/>
      <c r="AU188" s="215"/>
      <c r="AV188" s="216"/>
      <c r="BC188" s="350"/>
      <c r="BD188" s="191"/>
      <c r="BE188" s="191"/>
      <c r="BF188" s="191"/>
      <c r="BG188" s="191"/>
      <c r="BH188" s="191"/>
      <c r="BI188" s="191"/>
      <c r="BJ188" s="191"/>
      <c r="BK188" s="214"/>
      <c r="CC188" s="210"/>
      <c r="CD188" s="256"/>
      <c r="CE188" s="256"/>
      <c r="CF188" s="215"/>
      <c r="CG188" s="256"/>
      <c r="CH188" s="369"/>
      <c r="CI188" s="191"/>
      <c r="CO188" s="350"/>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9"/>
      <c r="C189" s="299"/>
      <c r="D189" s="212"/>
      <c r="E189" s="216"/>
      <c r="F189" s="256"/>
      <c r="G189" s="215"/>
      <c r="H189" s="215"/>
      <c r="I189" s="215"/>
      <c r="J189" s="215"/>
      <c r="Q189" s="350"/>
      <c r="R189" s="191"/>
      <c r="S189" s="191"/>
      <c r="T189" s="191"/>
      <c r="U189" s="191"/>
      <c r="V189" s="191"/>
      <c r="W189" s="191"/>
      <c r="X189" s="191"/>
      <c r="Y189" s="214"/>
      <c r="AQ189" s="210"/>
      <c r="AR189" s="215"/>
      <c r="AS189" s="215"/>
      <c r="AT189" s="215"/>
      <c r="AU189" s="215"/>
      <c r="AV189" s="216"/>
      <c r="BC189" s="350"/>
      <c r="BD189" s="191"/>
      <c r="BE189" s="191"/>
      <c r="BF189" s="191"/>
      <c r="BG189" s="191"/>
      <c r="BH189" s="191"/>
      <c r="BI189" s="191"/>
      <c r="BJ189" s="191"/>
      <c r="BK189" s="214"/>
      <c r="CC189" s="210"/>
      <c r="CD189" s="256"/>
      <c r="CE189" s="256"/>
      <c r="CF189" s="215"/>
      <c r="CG189" s="256"/>
      <c r="CH189" s="369"/>
      <c r="CI189" s="191"/>
      <c r="CO189" s="350"/>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9"/>
      <c r="C190" s="299"/>
      <c r="D190" s="212"/>
      <c r="E190" s="216"/>
      <c r="F190" s="256"/>
      <c r="G190" s="215"/>
      <c r="H190" s="215"/>
      <c r="I190" s="215"/>
      <c r="J190" s="215"/>
      <c r="Q190" s="350"/>
      <c r="R190" s="191"/>
      <c r="S190" s="191"/>
      <c r="T190" s="191"/>
      <c r="U190" s="191"/>
      <c r="V190" s="191"/>
      <c r="W190" s="191"/>
      <c r="X190" s="191"/>
      <c r="Y190" s="214"/>
      <c r="AQ190" s="210"/>
      <c r="AR190" s="215"/>
      <c r="AS190" s="215"/>
      <c r="AT190" s="215"/>
      <c r="AU190" s="215"/>
      <c r="AV190" s="216"/>
      <c r="BC190" s="350"/>
      <c r="BD190" s="191"/>
      <c r="BE190" s="191"/>
      <c r="BF190" s="191"/>
      <c r="BG190" s="191"/>
      <c r="BH190" s="191"/>
      <c r="BI190" s="191"/>
      <c r="BJ190" s="191"/>
      <c r="BK190" s="214"/>
      <c r="CC190" s="210"/>
      <c r="CD190" s="256"/>
      <c r="CE190" s="256"/>
      <c r="CF190" s="215"/>
      <c r="CG190" s="256"/>
      <c r="CH190" s="369"/>
      <c r="CI190" s="191"/>
      <c r="CO190" s="350"/>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9"/>
      <c r="C191" s="299"/>
      <c r="D191" s="212"/>
      <c r="E191" s="216"/>
      <c r="F191" s="256"/>
      <c r="G191" s="215"/>
      <c r="H191" s="215"/>
      <c r="I191" s="215"/>
      <c r="J191" s="215"/>
      <c r="Q191" s="350"/>
      <c r="R191" s="191"/>
      <c r="S191" s="191"/>
      <c r="T191" s="191"/>
      <c r="U191" s="191"/>
      <c r="V191" s="191"/>
      <c r="W191" s="191"/>
      <c r="X191" s="191"/>
      <c r="Y191" s="214"/>
      <c r="AQ191" s="210"/>
      <c r="AR191" s="215"/>
      <c r="AS191" s="215"/>
      <c r="AT191" s="215"/>
      <c r="AU191" s="215"/>
      <c r="AV191" s="216"/>
      <c r="BC191" s="350"/>
      <c r="BD191" s="191"/>
      <c r="BE191" s="191"/>
      <c r="BF191" s="191"/>
      <c r="BG191" s="191"/>
      <c r="BH191" s="191"/>
      <c r="BI191" s="191"/>
      <c r="BJ191" s="191"/>
      <c r="BK191" s="214"/>
      <c r="CC191" s="210"/>
      <c r="CD191" s="256"/>
      <c r="CE191" s="256"/>
      <c r="CF191" s="215"/>
      <c r="CG191" s="256"/>
      <c r="CH191" s="369"/>
      <c r="CI191" s="191"/>
      <c r="CO191" s="350"/>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9"/>
      <c r="C192" s="299"/>
      <c r="D192" s="212"/>
      <c r="E192" s="216"/>
      <c r="F192" s="256"/>
      <c r="G192" s="215"/>
      <c r="H192" s="215"/>
      <c r="I192" s="215"/>
      <c r="J192" s="215"/>
      <c r="Q192" s="350"/>
      <c r="R192" s="191"/>
      <c r="S192" s="191"/>
      <c r="T192" s="191"/>
      <c r="U192" s="191"/>
      <c r="V192" s="191"/>
      <c r="W192" s="191"/>
      <c r="X192" s="191"/>
      <c r="Y192" s="214"/>
      <c r="AQ192" s="210"/>
      <c r="AR192" s="215"/>
      <c r="AS192" s="215"/>
      <c r="AT192" s="215"/>
      <c r="AU192" s="215"/>
      <c r="AV192" s="216"/>
      <c r="BC192" s="350"/>
      <c r="BD192" s="191"/>
      <c r="BE192" s="191"/>
      <c r="BF192" s="191"/>
      <c r="BG192" s="191"/>
      <c r="BH192" s="191"/>
      <c r="BI192" s="191"/>
      <c r="BJ192" s="191"/>
      <c r="BK192" s="214"/>
      <c r="CC192" s="210"/>
      <c r="CD192" s="256"/>
      <c r="CE192" s="256"/>
      <c r="CF192" s="215"/>
      <c r="CG192" s="256"/>
      <c r="CH192" s="369"/>
      <c r="CI192" s="191"/>
      <c r="CO192" s="350"/>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9"/>
      <c r="C193" s="299"/>
      <c r="D193" s="212"/>
      <c r="E193" s="216"/>
      <c r="F193" s="256"/>
      <c r="G193" s="215"/>
      <c r="H193" s="215"/>
      <c r="I193" s="215"/>
      <c r="J193" s="215"/>
      <c r="Q193" s="350"/>
      <c r="R193" s="191"/>
      <c r="S193" s="191"/>
      <c r="T193" s="191"/>
      <c r="U193" s="191"/>
      <c r="V193" s="191"/>
      <c r="W193" s="191"/>
      <c r="X193" s="191"/>
      <c r="Y193" s="214"/>
      <c r="AQ193" s="210"/>
      <c r="AR193" s="215"/>
      <c r="AS193" s="215"/>
      <c r="AT193" s="215"/>
      <c r="AU193" s="215"/>
      <c r="AV193" s="216"/>
      <c r="BC193" s="350"/>
      <c r="BD193" s="191"/>
      <c r="BE193" s="191"/>
      <c r="BF193" s="191"/>
      <c r="BG193" s="191"/>
      <c r="BH193" s="191"/>
      <c r="BI193" s="191"/>
      <c r="BJ193" s="191"/>
      <c r="BK193" s="214"/>
      <c r="CC193" s="210"/>
      <c r="CD193" s="256"/>
      <c r="CE193" s="256"/>
      <c r="CF193" s="215"/>
      <c r="CG193" s="256"/>
      <c r="CH193" s="369"/>
      <c r="CI193" s="191"/>
      <c r="CO193" s="350"/>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9"/>
      <c r="C194" s="299"/>
      <c r="D194" s="212"/>
      <c r="E194" s="216"/>
      <c r="F194" s="256"/>
      <c r="G194" s="215"/>
      <c r="H194" s="215"/>
      <c r="I194" s="215"/>
      <c r="J194" s="215"/>
      <c r="Q194" s="350"/>
      <c r="R194" s="191"/>
      <c r="S194" s="191"/>
      <c r="T194" s="191"/>
      <c r="U194" s="191"/>
      <c r="V194" s="191"/>
      <c r="W194" s="191"/>
      <c r="X194" s="191"/>
      <c r="Y194" s="214"/>
      <c r="AQ194" s="210"/>
      <c r="AR194" s="215"/>
      <c r="AS194" s="215"/>
      <c r="AT194" s="215"/>
      <c r="AU194" s="215"/>
      <c r="AV194" s="216"/>
      <c r="BC194" s="350"/>
      <c r="BD194" s="191"/>
      <c r="BE194" s="191"/>
      <c r="BF194" s="191"/>
      <c r="BG194" s="191"/>
      <c r="BH194" s="191"/>
      <c r="BI194" s="191"/>
      <c r="BJ194" s="191"/>
      <c r="BK194" s="214"/>
      <c r="CC194" s="210"/>
      <c r="CD194" s="256"/>
      <c r="CE194" s="256"/>
      <c r="CF194" s="215"/>
      <c r="CG194" s="256"/>
      <c r="CH194" s="369"/>
      <c r="CI194" s="191"/>
      <c r="CO194" s="350"/>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9"/>
      <c r="C195" s="299"/>
      <c r="D195" s="212"/>
      <c r="E195" s="216"/>
      <c r="F195" s="256"/>
      <c r="G195" s="215"/>
      <c r="H195" s="215"/>
      <c r="I195" s="215"/>
      <c r="J195" s="215"/>
      <c r="Q195" s="350"/>
      <c r="R195" s="191"/>
      <c r="S195" s="191"/>
      <c r="T195" s="191"/>
      <c r="U195" s="191"/>
      <c r="V195" s="191"/>
      <c r="W195" s="191"/>
      <c r="X195" s="191"/>
      <c r="Y195" s="214"/>
      <c r="AQ195" s="210"/>
      <c r="AR195" s="215"/>
      <c r="AS195" s="215"/>
      <c r="AT195" s="215"/>
      <c r="AU195" s="215"/>
      <c r="AV195" s="216"/>
      <c r="BC195" s="350"/>
      <c r="BD195" s="191"/>
      <c r="BE195" s="191"/>
      <c r="BF195" s="191"/>
      <c r="BG195" s="191"/>
      <c r="BH195" s="191"/>
      <c r="BI195" s="191"/>
      <c r="BJ195" s="191"/>
      <c r="BK195" s="214"/>
      <c r="CC195" s="210"/>
      <c r="CD195" s="256"/>
      <c r="CE195" s="256"/>
      <c r="CF195" s="215"/>
      <c r="CG195" s="256"/>
      <c r="CH195" s="369"/>
      <c r="CI195" s="191"/>
      <c r="CO195" s="350"/>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9"/>
      <c r="C196" s="299"/>
      <c r="D196" s="212"/>
      <c r="E196" s="216"/>
      <c r="F196" s="256"/>
      <c r="G196" s="215"/>
      <c r="H196" s="215"/>
      <c r="I196" s="215"/>
      <c r="J196" s="215"/>
      <c r="Q196" s="350"/>
      <c r="R196" s="191"/>
      <c r="S196" s="191"/>
      <c r="T196" s="191"/>
      <c r="U196" s="191"/>
      <c r="V196" s="191"/>
      <c r="W196" s="191"/>
      <c r="X196" s="191"/>
      <c r="Y196" s="214"/>
      <c r="AQ196" s="210"/>
      <c r="AR196" s="215"/>
      <c r="AS196" s="215"/>
      <c r="AT196" s="215"/>
      <c r="AU196" s="215"/>
      <c r="AV196" s="216"/>
      <c r="BC196" s="350"/>
      <c r="BD196" s="191"/>
      <c r="BE196" s="191"/>
      <c r="BF196" s="191"/>
      <c r="BG196" s="191"/>
      <c r="BH196" s="191"/>
      <c r="BI196" s="191"/>
      <c r="BJ196" s="191"/>
      <c r="BK196" s="214"/>
      <c r="CC196" s="210"/>
      <c r="CD196" s="256"/>
      <c r="CE196" s="256"/>
      <c r="CF196" s="215"/>
      <c r="CG196" s="256"/>
      <c r="CH196" s="369"/>
      <c r="CI196" s="191"/>
      <c r="CO196" s="350"/>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9"/>
      <c r="C197" s="299"/>
      <c r="D197" s="212"/>
      <c r="E197" s="216"/>
      <c r="F197" s="256"/>
      <c r="G197" s="215"/>
      <c r="H197" s="215"/>
      <c r="I197" s="215"/>
      <c r="J197" s="215"/>
      <c r="Q197" s="350"/>
      <c r="R197" s="191"/>
      <c r="S197" s="191"/>
      <c r="T197" s="191"/>
      <c r="U197" s="191"/>
      <c r="V197" s="191"/>
      <c r="W197" s="191"/>
      <c r="X197" s="191"/>
      <c r="Y197" s="214"/>
      <c r="AQ197" s="210"/>
      <c r="AR197" s="215"/>
      <c r="AS197" s="215"/>
      <c r="AT197" s="215"/>
      <c r="AU197" s="215"/>
      <c r="AV197" s="216"/>
      <c r="BC197" s="350"/>
      <c r="BD197" s="191"/>
      <c r="BE197" s="191"/>
      <c r="BF197" s="191"/>
      <c r="BG197" s="191"/>
      <c r="BH197" s="191"/>
      <c r="BI197" s="191"/>
      <c r="BJ197" s="191"/>
      <c r="BK197" s="214"/>
      <c r="CC197" s="210"/>
      <c r="CD197" s="256"/>
      <c r="CE197" s="256"/>
      <c r="CF197" s="215"/>
      <c r="CG197" s="256"/>
      <c r="CH197" s="369"/>
      <c r="CI197" s="191"/>
      <c r="CO197" s="350"/>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9"/>
      <c r="C198" s="299"/>
      <c r="D198" s="212"/>
      <c r="E198" s="216"/>
      <c r="F198" s="256"/>
      <c r="G198" s="215"/>
      <c r="H198" s="215"/>
      <c r="I198" s="215"/>
      <c r="J198" s="215"/>
      <c r="Q198" s="350"/>
      <c r="R198" s="191"/>
      <c r="S198" s="191"/>
      <c r="T198" s="191"/>
      <c r="U198" s="191"/>
      <c r="V198" s="191"/>
      <c r="W198" s="191"/>
      <c r="X198" s="191"/>
      <c r="Y198" s="214"/>
      <c r="AQ198" s="210"/>
      <c r="AR198" s="215"/>
      <c r="AS198" s="215"/>
      <c r="AT198" s="215"/>
      <c r="AU198" s="215"/>
      <c r="AV198" s="216"/>
      <c r="BC198" s="350"/>
      <c r="BD198" s="191"/>
      <c r="BE198" s="191"/>
      <c r="BF198" s="191"/>
      <c r="BG198" s="191"/>
      <c r="BH198" s="191"/>
      <c r="BI198" s="191"/>
      <c r="BJ198" s="191"/>
      <c r="BK198" s="214"/>
      <c r="CC198" s="210"/>
      <c r="CD198" s="256"/>
      <c r="CE198" s="256"/>
      <c r="CF198" s="215"/>
      <c r="CG198" s="256"/>
      <c r="CH198" s="369"/>
      <c r="CI198" s="191"/>
      <c r="CO198" s="350"/>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9"/>
      <c r="C199" s="299"/>
      <c r="D199" s="212"/>
      <c r="E199" s="216"/>
      <c r="F199" s="256"/>
      <c r="G199" s="215"/>
      <c r="H199" s="215"/>
      <c r="I199" s="215"/>
      <c r="J199" s="215"/>
      <c r="Q199" s="350"/>
      <c r="R199" s="191"/>
      <c r="S199" s="191"/>
      <c r="T199" s="191"/>
      <c r="U199" s="191"/>
      <c r="V199" s="191"/>
      <c r="W199" s="191"/>
      <c r="X199" s="191"/>
      <c r="Y199" s="214"/>
      <c r="AQ199" s="210"/>
      <c r="AR199" s="215"/>
      <c r="AS199" s="215"/>
      <c r="AT199" s="215"/>
      <c r="AU199" s="215"/>
      <c r="AV199" s="216"/>
      <c r="BC199" s="350"/>
      <c r="BD199" s="191"/>
      <c r="BE199" s="191"/>
      <c r="BF199" s="191"/>
      <c r="BG199" s="191"/>
      <c r="BH199" s="191"/>
      <c r="BI199" s="191"/>
      <c r="BJ199" s="191"/>
      <c r="BK199" s="214"/>
      <c r="CC199" s="210"/>
      <c r="CD199" s="256"/>
      <c r="CE199" s="256"/>
      <c r="CF199" s="215"/>
      <c r="CG199" s="256"/>
      <c r="CH199" s="369"/>
      <c r="CI199" s="191"/>
      <c r="CO199" s="350"/>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9"/>
      <c r="C200" s="299"/>
      <c r="D200" s="212"/>
      <c r="E200" s="216"/>
      <c r="F200" s="256"/>
      <c r="G200" s="215"/>
      <c r="H200" s="215"/>
      <c r="I200" s="215"/>
      <c r="J200" s="215"/>
      <c r="Q200" s="350"/>
      <c r="R200" s="191"/>
      <c r="S200" s="191"/>
      <c r="T200" s="191"/>
      <c r="U200" s="191"/>
      <c r="V200" s="191"/>
      <c r="W200" s="191"/>
      <c r="X200" s="191"/>
      <c r="Y200" s="214"/>
      <c r="AQ200" s="210"/>
      <c r="AR200" s="215"/>
      <c r="AS200" s="215"/>
      <c r="AT200" s="215"/>
      <c r="AU200" s="215"/>
      <c r="AV200" s="216"/>
      <c r="BC200" s="350"/>
      <c r="BD200" s="191"/>
      <c r="BE200" s="191"/>
      <c r="BF200" s="191"/>
      <c r="BG200" s="191"/>
      <c r="BH200" s="191"/>
      <c r="BI200" s="191"/>
      <c r="BJ200" s="191"/>
      <c r="BK200" s="214"/>
      <c r="CC200" s="210"/>
      <c r="CD200" s="256"/>
      <c r="CE200" s="256"/>
      <c r="CF200" s="215"/>
      <c r="CG200" s="256"/>
      <c r="CH200" s="369"/>
      <c r="CI200" s="191"/>
      <c r="CO200" s="350"/>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9"/>
      <c r="C201" s="299"/>
      <c r="D201" s="212"/>
      <c r="E201" s="216"/>
      <c r="F201" s="256"/>
      <c r="G201" s="215"/>
      <c r="H201" s="215"/>
      <c r="I201" s="215"/>
      <c r="J201" s="215"/>
      <c r="Q201" s="350"/>
      <c r="R201" s="191"/>
      <c r="S201" s="191"/>
      <c r="T201" s="191"/>
      <c r="U201" s="191"/>
      <c r="V201" s="191"/>
      <c r="W201" s="191"/>
      <c r="X201" s="191"/>
      <c r="Y201" s="214"/>
      <c r="AQ201" s="210"/>
      <c r="AR201" s="215"/>
      <c r="AS201" s="215"/>
      <c r="AT201" s="215"/>
      <c r="AU201" s="215"/>
      <c r="AV201" s="216"/>
      <c r="BC201" s="350"/>
      <c r="BD201" s="191"/>
      <c r="BE201" s="191"/>
      <c r="BF201" s="191"/>
      <c r="BG201" s="191"/>
      <c r="BH201" s="191"/>
      <c r="BI201" s="191"/>
      <c r="BJ201" s="191"/>
      <c r="BK201" s="214"/>
      <c r="CC201" s="210"/>
      <c r="CD201" s="256"/>
      <c r="CE201" s="256"/>
      <c r="CF201" s="215"/>
      <c r="CG201" s="256"/>
      <c r="CH201" s="369"/>
      <c r="CI201" s="191"/>
      <c r="CO201" s="350"/>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9"/>
      <c r="C202" s="299"/>
      <c r="D202" s="212"/>
      <c r="E202" s="216"/>
      <c r="F202" s="256"/>
      <c r="G202" s="215"/>
      <c r="H202" s="215"/>
      <c r="I202" s="215"/>
      <c r="J202" s="215"/>
      <c r="Q202" s="350"/>
      <c r="R202" s="191"/>
      <c r="S202" s="191"/>
      <c r="T202" s="191"/>
      <c r="U202" s="191"/>
      <c r="V202" s="191"/>
      <c r="W202" s="191"/>
      <c r="X202" s="191"/>
      <c r="Y202" s="214"/>
      <c r="AQ202" s="210"/>
      <c r="AR202" s="215"/>
      <c r="AS202" s="215"/>
      <c r="AT202" s="215"/>
      <c r="AU202" s="215"/>
      <c r="AV202" s="216"/>
      <c r="BC202" s="350"/>
      <c r="BD202" s="191"/>
      <c r="BE202" s="191"/>
      <c r="BF202" s="191"/>
      <c r="BG202" s="191"/>
      <c r="BH202" s="191"/>
      <c r="BI202" s="191"/>
      <c r="BJ202" s="191"/>
      <c r="BK202" s="214"/>
      <c r="CC202" s="210"/>
      <c r="CD202" s="256"/>
      <c r="CE202" s="256"/>
      <c r="CF202" s="215"/>
      <c r="CG202" s="256"/>
      <c r="CH202" s="369"/>
      <c r="CI202" s="191"/>
      <c r="CO202" s="350"/>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9"/>
      <c r="C203" s="299"/>
      <c r="D203" s="212"/>
      <c r="E203" s="216"/>
      <c r="F203" s="256"/>
      <c r="G203" s="215"/>
      <c r="H203" s="215"/>
      <c r="I203" s="215"/>
      <c r="J203" s="215"/>
      <c r="Q203" s="350"/>
      <c r="R203" s="191"/>
      <c r="S203" s="191"/>
      <c r="T203" s="191"/>
      <c r="U203" s="191"/>
      <c r="V203" s="191"/>
      <c r="W203" s="191"/>
      <c r="X203" s="191"/>
      <c r="Y203" s="214"/>
      <c r="AQ203" s="210"/>
      <c r="AR203" s="215"/>
      <c r="AS203" s="215"/>
      <c r="AT203" s="215"/>
      <c r="AU203" s="215"/>
      <c r="AV203" s="216"/>
      <c r="BC203" s="350"/>
      <c r="BD203" s="191"/>
      <c r="BE203" s="191"/>
      <c r="BF203" s="191"/>
      <c r="BG203" s="191"/>
      <c r="BH203" s="191"/>
      <c r="BI203" s="191"/>
      <c r="BJ203" s="191"/>
      <c r="BK203" s="214"/>
      <c r="CC203" s="210"/>
      <c r="CD203" s="256"/>
      <c r="CE203" s="256"/>
      <c r="CF203" s="215"/>
      <c r="CG203" s="256"/>
      <c r="CH203" s="369"/>
      <c r="CI203" s="191"/>
      <c r="CO203" s="350"/>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9"/>
      <c r="C204" s="299"/>
      <c r="D204" s="212"/>
      <c r="E204" s="216"/>
      <c r="F204" s="256"/>
      <c r="G204" s="215"/>
      <c r="H204" s="215"/>
      <c r="I204" s="215"/>
      <c r="J204" s="215"/>
      <c r="Q204" s="350"/>
      <c r="R204" s="191"/>
      <c r="S204" s="191"/>
      <c r="T204" s="191"/>
      <c r="U204" s="191"/>
      <c r="V204" s="191"/>
      <c r="W204" s="191"/>
      <c r="X204" s="191"/>
      <c r="Y204" s="214"/>
      <c r="AQ204" s="210"/>
      <c r="AR204" s="215"/>
      <c r="AS204" s="215"/>
      <c r="AT204" s="215"/>
      <c r="AU204" s="215"/>
      <c r="AV204" s="216"/>
      <c r="BC204" s="350"/>
      <c r="BD204" s="191"/>
      <c r="BE204" s="191"/>
      <c r="BF204" s="191"/>
      <c r="BG204" s="191"/>
      <c r="BH204" s="191"/>
      <c r="BI204" s="191"/>
      <c r="BJ204" s="191"/>
      <c r="BK204" s="214"/>
      <c r="CC204" s="210"/>
      <c r="CD204" s="256"/>
      <c r="CE204" s="256"/>
      <c r="CF204" s="215"/>
      <c r="CG204" s="256"/>
      <c r="CH204" s="369"/>
      <c r="CI204" s="191"/>
      <c r="CO204" s="350"/>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9"/>
      <c r="C205" s="299"/>
      <c r="D205" s="212"/>
      <c r="E205" s="216"/>
      <c r="F205" s="256"/>
      <c r="G205" s="215"/>
      <c r="H205" s="215"/>
      <c r="I205" s="215"/>
      <c r="J205" s="215"/>
      <c r="Q205" s="350"/>
      <c r="R205" s="191"/>
      <c r="S205" s="191"/>
      <c r="T205" s="191"/>
      <c r="U205" s="191"/>
      <c r="V205" s="191"/>
      <c r="W205" s="191"/>
      <c r="X205" s="191"/>
      <c r="Y205" s="214"/>
      <c r="AQ205" s="210"/>
      <c r="AR205" s="215"/>
      <c r="AS205" s="215"/>
      <c r="AT205" s="215"/>
      <c r="AU205" s="215"/>
      <c r="AV205" s="216"/>
      <c r="BC205" s="350"/>
      <c r="BD205" s="191"/>
      <c r="BE205" s="191"/>
      <c r="BF205" s="191"/>
      <c r="BG205" s="191"/>
      <c r="BH205" s="191"/>
      <c r="BI205" s="191"/>
      <c r="BJ205" s="191"/>
      <c r="BK205" s="214"/>
      <c r="CC205" s="210"/>
      <c r="CD205" s="256"/>
      <c r="CE205" s="256"/>
      <c r="CF205" s="215"/>
      <c r="CG205" s="256"/>
      <c r="CH205" s="369"/>
      <c r="CI205" s="191"/>
      <c r="CO205" s="350"/>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9"/>
      <c r="C206" s="299"/>
      <c r="D206" s="212"/>
      <c r="E206" s="216"/>
      <c r="F206" s="256"/>
      <c r="G206" s="215"/>
      <c r="H206" s="215"/>
      <c r="I206" s="215"/>
      <c r="J206" s="215"/>
      <c r="Q206" s="350"/>
      <c r="R206" s="191"/>
      <c r="S206" s="191"/>
      <c r="T206" s="191"/>
      <c r="U206" s="191"/>
      <c r="V206" s="191"/>
      <c r="W206" s="191"/>
      <c r="X206" s="191"/>
      <c r="Y206" s="214"/>
      <c r="AQ206" s="210"/>
      <c r="AR206" s="215"/>
      <c r="AS206" s="215"/>
      <c r="AT206" s="215"/>
      <c r="AU206" s="215"/>
      <c r="AV206" s="216"/>
      <c r="BC206" s="350"/>
      <c r="BD206" s="191"/>
      <c r="BE206" s="191"/>
      <c r="BF206" s="191"/>
      <c r="BG206" s="191"/>
      <c r="BH206" s="191"/>
      <c r="BI206" s="191"/>
      <c r="BJ206" s="191"/>
      <c r="BK206" s="214"/>
      <c r="CC206" s="210"/>
      <c r="CD206" s="256"/>
      <c r="CE206" s="256"/>
      <c r="CF206" s="215"/>
      <c r="CG206" s="256"/>
      <c r="CH206" s="369"/>
      <c r="CI206" s="191"/>
      <c r="CO206" s="350"/>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9"/>
      <c r="C207" s="299"/>
      <c r="D207" s="212"/>
      <c r="E207" s="216"/>
      <c r="F207" s="256"/>
      <c r="G207" s="215"/>
      <c r="H207" s="215"/>
      <c r="I207" s="215"/>
      <c r="J207" s="215"/>
      <c r="Q207" s="350"/>
      <c r="R207" s="191"/>
      <c r="S207" s="191"/>
      <c r="T207" s="191"/>
      <c r="U207" s="191"/>
      <c r="V207" s="191"/>
      <c r="W207" s="191"/>
      <c r="X207" s="191"/>
      <c r="Y207" s="214"/>
      <c r="AQ207" s="210"/>
      <c r="AR207" s="215"/>
      <c r="AS207" s="215"/>
      <c r="AT207" s="215"/>
      <c r="AU207" s="215"/>
      <c r="AV207" s="216"/>
      <c r="BC207" s="350"/>
      <c r="BD207" s="191"/>
      <c r="BE207" s="191"/>
      <c r="BF207" s="191"/>
      <c r="BG207" s="191"/>
      <c r="BH207" s="191"/>
      <c r="BI207" s="191"/>
      <c r="BJ207" s="191"/>
      <c r="BK207" s="214"/>
      <c r="CC207" s="210"/>
      <c r="CD207" s="256"/>
      <c r="CE207" s="256"/>
      <c r="CF207" s="215"/>
      <c r="CG207" s="256"/>
      <c r="CH207" s="369"/>
      <c r="CI207" s="191"/>
      <c r="CO207" s="350"/>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9"/>
      <c r="C208" s="299"/>
      <c r="D208" s="212"/>
      <c r="E208" s="216"/>
      <c r="F208" s="256"/>
      <c r="G208" s="215"/>
      <c r="H208" s="215"/>
      <c r="I208" s="215"/>
      <c r="J208" s="215"/>
      <c r="Q208" s="350"/>
      <c r="R208" s="191"/>
      <c r="S208" s="191"/>
      <c r="T208" s="191"/>
      <c r="U208" s="191"/>
      <c r="V208" s="191"/>
      <c r="W208" s="191"/>
      <c r="X208" s="191"/>
      <c r="Y208" s="214"/>
      <c r="AQ208" s="210"/>
      <c r="AR208" s="215"/>
      <c r="AS208" s="215"/>
      <c r="AT208" s="215"/>
      <c r="AU208" s="215"/>
      <c r="AV208" s="216"/>
      <c r="BC208" s="350"/>
      <c r="BD208" s="191"/>
      <c r="BE208" s="191"/>
      <c r="BF208" s="191"/>
      <c r="BG208" s="191"/>
      <c r="BH208" s="191"/>
      <c r="BI208" s="191"/>
      <c r="BJ208" s="191"/>
      <c r="BK208" s="214"/>
      <c r="CC208" s="210"/>
      <c r="CD208" s="256"/>
      <c r="CE208" s="256"/>
      <c r="CF208" s="215"/>
      <c r="CG208" s="256"/>
      <c r="CH208" s="369"/>
      <c r="CI208" s="191"/>
      <c r="CO208" s="350"/>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9"/>
      <c r="C209" s="299"/>
      <c r="D209" s="212"/>
      <c r="E209" s="216"/>
      <c r="F209" s="256"/>
      <c r="G209" s="215"/>
      <c r="H209" s="215"/>
      <c r="I209" s="215"/>
      <c r="J209" s="215"/>
      <c r="Q209" s="350"/>
      <c r="R209" s="191"/>
      <c r="S209" s="191"/>
      <c r="T209" s="191"/>
      <c r="U209" s="191"/>
      <c r="V209" s="191"/>
      <c r="W209" s="191"/>
      <c r="X209" s="191"/>
      <c r="Y209" s="214"/>
      <c r="AQ209" s="210"/>
      <c r="AR209" s="215"/>
      <c r="AS209" s="215"/>
      <c r="AT209" s="215"/>
      <c r="AU209" s="215"/>
      <c r="AV209" s="216"/>
      <c r="BC209" s="350"/>
      <c r="BD209" s="191"/>
      <c r="BE209" s="191"/>
      <c r="BF209" s="191"/>
      <c r="BG209" s="191"/>
      <c r="BH209" s="191"/>
      <c r="BI209" s="191"/>
      <c r="BJ209" s="191"/>
      <c r="BK209" s="214"/>
      <c r="CC209" s="210"/>
      <c r="CD209" s="256"/>
      <c r="CE209" s="256"/>
      <c r="CF209" s="215"/>
      <c r="CG209" s="256"/>
      <c r="CH209" s="369"/>
      <c r="CI209" s="191"/>
      <c r="CO209" s="350"/>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9"/>
      <c r="C210" s="299"/>
      <c r="D210" s="212"/>
      <c r="E210" s="216"/>
      <c r="F210" s="256"/>
      <c r="G210" s="215"/>
      <c r="H210" s="215"/>
      <c r="I210" s="215"/>
      <c r="J210" s="215"/>
      <c r="Q210" s="350"/>
      <c r="R210" s="191"/>
      <c r="S210" s="191"/>
      <c r="T210" s="191"/>
      <c r="U210" s="191"/>
      <c r="V210" s="191"/>
      <c r="W210" s="191"/>
      <c r="X210" s="191"/>
      <c r="Y210" s="214"/>
      <c r="AQ210" s="210"/>
      <c r="AR210" s="215"/>
      <c r="AS210" s="215"/>
      <c r="AT210" s="215"/>
      <c r="AU210" s="215"/>
      <c r="AV210" s="216"/>
      <c r="BC210" s="350"/>
      <c r="BD210" s="191"/>
      <c r="BE210" s="191"/>
      <c r="BF210" s="191"/>
      <c r="BG210" s="191"/>
      <c r="BH210" s="191"/>
      <c r="BI210" s="191"/>
      <c r="BJ210" s="191"/>
      <c r="BK210" s="214"/>
      <c r="CC210" s="210"/>
      <c r="CD210" s="256"/>
      <c r="CE210" s="256"/>
      <c r="CF210" s="215"/>
      <c r="CG210" s="256"/>
      <c r="CH210" s="369"/>
      <c r="CI210" s="191"/>
      <c r="CO210" s="350"/>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9"/>
      <c r="C211" s="299"/>
      <c r="D211" s="212"/>
      <c r="E211" s="216"/>
      <c r="F211" s="256"/>
      <c r="G211" s="215"/>
      <c r="H211" s="215"/>
      <c r="I211" s="215"/>
      <c r="J211" s="215"/>
      <c r="Q211" s="350"/>
      <c r="R211" s="191"/>
      <c r="S211" s="191"/>
      <c r="T211" s="191"/>
      <c r="U211" s="191"/>
      <c r="V211" s="191"/>
      <c r="W211" s="191"/>
      <c r="X211" s="191"/>
      <c r="Y211" s="214"/>
      <c r="AQ211" s="210"/>
      <c r="AR211" s="215"/>
      <c r="AS211" s="215"/>
      <c r="AT211" s="215"/>
      <c r="AU211" s="215"/>
      <c r="AV211" s="216"/>
      <c r="BC211" s="350"/>
      <c r="BD211" s="191"/>
      <c r="BE211" s="191"/>
      <c r="BF211" s="191"/>
      <c r="BG211" s="191"/>
      <c r="BH211" s="191"/>
      <c r="BI211" s="191"/>
      <c r="BJ211" s="191"/>
      <c r="BK211" s="214"/>
      <c r="CC211" s="210"/>
      <c r="CD211" s="256"/>
      <c r="CE211" s="256"/>
      <c r="CF211" s="215"/>
      <c r="CG211" s="256"/>
      <c r="CH211" s="369"/>
      <c r="CI211" s="191"/>
      <c r="CO211" s="350"/>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9"/>
      <c r="C212" s="299"/>
      <c r="D212" s="212"/>
      <c r="E212" s="216"/>
      <c r="F212" s="256"/>
      <c r="G212" s="215"/>
      <c r="H212" s="215"/>
      <c r="I212" s="215"/>
      <c r="J212" s="215"/>
      <c r="Q212" s="350"/>
      <c r="R212" s="191"/>
      <c r="S212" s="191"/>
      <c r="T212" s="191"/>
      <c r="U212" s="191"/>
      <c r="V212" s="191"/>
      <c r="W212" s="191"/>
      <c r="X212" s="191"/>
      <c r="Y212" s="214"/>
      <c r="AQ212" s="210"/>
      <c r="AR212" s="215"/>
      <c r="AS212" s="215"/>
      <c r="AT212" s="215"/>
      <c r="AU212" s="215"/>
      <c r="AV212" s="216"/>
      <c r="BC212" s="350"/>
      <c r="BD212" s="191"/>
      <c r="BE212" s="191"/>
      <c r="BF212" s="191"/>
      <c r="BG212" s="191"/>
      <c r="BH212" s="191"/>
      <c r="BI212" s="191"/>
      <c r="BJ212" s="191"/>
      <c r="BK212" s="214"/>
      <c r="CC212" s="210"/>
      <c r="CD212" s="256"/>
      <c r="CE212" s="256"/>
      <c r="CF212" s="215"/>
      <c r="CG212" s="256"/>
      <c r="CH212" s="369"/>
      <c r="CI212" s="191"/>
      <c r="CO212" s="350"/>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9"/>
      <c r="C213" s="299"/>
      <c r="D213" s="212"/>
      <c r="E213" s="216"/>
      <c r="F213" s="256"/>
      <c r="G213" s="215"/>
      <c r="H213" s="215"/>
      <c r="I213" s="215"/>
      <c r="J213" s="215"/>
      <c r="Q213" s="350"/>
      <c r="R213" s="191"/>
      <c r="S213" s="191"/>
      <c r="T213" s="191"/>
      <c r="U213" s="191"/>
      <c r="V213" s="191"/>
      <c r="W213" s="191"/>
      <c r="X213" s="191"/>
      <c r="Y213" s="214"/>
      <c r="AQ213" s="210"/>
      <c r="AR213" s="215"/>
      <c r="AS213" s="215"/>
      <c r="AT213" s="215"/>
      <c r="AU213" s="215"/>
      <c r="AV213" s="216"/>
      <c r="BC213" s="350"/>
      <c r="BD213" s="191"/>
      <c r="BE213" s="191"/>
      <c r="BF213" s="191"/>
      <c r="BG213" s="191"/>
      <c r="BH213" s="191"/>
      <c r="BI213" s="191"/>
      <c r="BJ213" s="191"/>
      <c r="BK213" s="214"/>
      <c r="CC213" s="210"/>
      <c r="CD213" s="256"/>
      <c r="CE213" s="256"/>
      <c r="CF213" s="215"/>
      <c r="CG213" s="256"/>
      <c r="CH213" s="369"/>
      <c r="CI213" s="191"/>
      <c r="CO213" s="350"/>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9"/>
      <c r="C214" s="299"/>
      <c r="D214" s="212"/>
      <c r="E214" s="216"/>
      <c r="F214" s="256"/>
      <c r="G214" s="215"/>
      <c r="H214" s="215"/>
      <c r="I214" s="215"/>
      <c r="J214" s="215"/>
      <c r="Q214" s="350"/>
      <c r="R214" s="191"/>
      <c r="S214" s="191"/>
      <c r="T214" s="191"/>
      <c r="U214" s="191"/>
      <c r="V214" s="191"/>
      <c r="W214" s="191"/>
      <c r="X214" s="191"/>
      <c r="Y214" s="214"/>
      <c r="AQ214" s="210"/>
      <c r="AR214" s="215"/>
      <c r="AS214" s="215"/>
      <c r="AT214" s="215"/>
      <c r="AU214" s="215"/>
      <c r="AV214" s="216"/>
      <c r="BC214" s="350"/>
      <c r="BD214" s="191"/>
      <c r="BE214" s="191"/>
      <c r="BF214" s="191"/>
      <c r="BG214" s="191"/>
      <c r="BH214" s="191"/>
      <c r="BI214" s="191"/>
      <c r="BJ214" s="191"/>
      <c r="BK214" s="214"/>
      <c r="CC214" s="210"/>
      <c r="CD214" s="256"/>
      <c r="CE214" s="256"/>
      <c r="CF214" s="215"/>
      <c r="CG214" s="256"/>
      <c r="CH214" s="369"/>
      <c r="CI214" s="191"/>
      <c r="CO214" s="350"/>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9"/>
      <c r="C215" s="299"/>
      <c r="D215" s="212"/>
      <c r="E215" s="216"/>
      <c r="F215" s="256"/>
      <c r="G215" s="215"/>
      <c r="H215" s="215"/>
      <c r="I215" s="215"/>
      <c r="J215" s="215"/>
      <c r="Q215" s="350"/>
      <c r="R215" s="191"/>
      <c r="S215" s="191"/>
      <c r="T215" s="191"/>
      <c r="U215" s="191"/>
      <c r="V215" s="191"/>
      <c r="W215" s="191"/>
      <c r="X215" s="191"/>
      <c r="Y215" s="214"/>
      <c r="AQ215" s="210"/>
      <c r="AR215" s="215"/>
      <c r="AS215" s="215"/>
      <c r="AT215" s="215"/>
      <c r="AU215" s="215"/>
      <c r="AV215" s="216"/>
      <c r="BC215" s="350"/>
      <c r="BD215" s="191"/>
      <c r="BE215" s="191"/>
      <c r="BF215" s="191"/>
      <c r="BG215" s="191"/>
      <c r="BH215" s="191"/>
      <c r="BI215" s="191"/>
      <c r="BJ215" s="191"/>
      <c r="BK215" s="214"/>
      <c r="CC215" s="210"/>
      <c r="CD215" s="256"/>
      <c r="CE215" s="256"/>
      <c r="CF215" s="215"/>
      <c r="CG215" s="256"/>
      <c r="CH215" s="369"/>
      <c r="CI215" s="191"/>
      <c r="CO215" s="350"/>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9"/>
      <c r="C216" s="299"/>
      <c r="D216" s="212"/>
      <c r="E216" s="216"/>
      <c r="F216" s="256"/>
      <c r="G216" s="215"/>
      <c r="H216" s="215"/>
      <c r="I216" s="215"/>
      <c r="J216" s="215"/>
      <c r="Q216" s="350"/>
      <c r="R216" s="191"/>
      <c r="S216" s="191"/>
      <c r="T216" s="191"/>
      <c r="U216" s="191"/>
      <c r="V216" s="191"/>
      <c r="W216" s="191"/>
      <c r="X216" s="191"/>
      <c r="Y216" s="214"/>
      <c r="AQ216" s="210"/>
      <c r="AR216" s="215"/>
      <c r="AS216" s="215"/>
      <c r="AT216" s="215"/>
      <c r="AU216" s="215"/>
      <c r="AV216" s="216"/>
      <c r="BC216" s="350"/>
      <c r="BD216" s="191"/>
      <c r="BE216" s="191"/>
      <c r="BF216" s="191"/>
      <c r="BG216" s="191"/>
      <c r="BH216" s="191"/>
      <c r="BI216" s="191"/>
      <c r="BJ216" s="191"/>
      <c r="BK216" s="214"/>
      <c r="CC216" s="210"/>
      <c r="CD216" s="256"/>
      <c r="CE216" s="256"/>
      <c r="CF216" s="215"/>
      <c r="CG216" s="256"/>
      <c r="CH216" s="369"/>
      <c r="CI216" s="191"/>
      <c r="CO216" s="350"/>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9"/>
      <c r="C217" s="299"/>
      <c r="D217" s="212"/>
      <c r="E217" s="216"/>
      <c r="F217" s="256"/>
      <c r="G217" s="215"/>
      <c r="H217" s="215"/>
      <c r="I217" s="215"/>
      <c r="J217" s="215"/>
      <c r="Q217" s="350"/>
      <c r="R217" s="191"/>
      <c r="S217" s="191"/>
      <c r="T217" s="191"/>
      <c r="U217" s="191"/>
      <c r="V217" s="191"/>
      <c r="W217" s="191"/>
      <c r="X217" s="191"/>
      <c r="Y217" s="214"/>
      <c r="AQ217" s="210"/>
      <c r="AR217" s="215"/>
      <c r="AS217" s="215"/>
      <c r="AT217" s="215"/>
      <c r="AU217" s="215"/>
      <c r="AV217" s="216"/>
      <c r="BC217" s="350"/>
      <c r="BD217" s="191"/>
      <c r="BE217" s="191"/>
      <c r="BF217" s="191"/>
      <c r="BG217" s="191"/>
      <c r="BH217" s="191"/>
      <c r="BI217" s="191"/>
      <c r="BJ217" s="191"/>
      <c r="BK217" s="214"/>
      <c r="CC217" s="210"/>
      <c r="CD217" s="256"/>
      <c r="CE217" s="256"/>
      <c r="CF217" s="215"/>
      <c r="CG217" s="256"/>
      <c r="CH217" s="369"/>
      <c r="CI217" s="191"/>
      <c r="CO217" s="350"/>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9"/>
      <c r="C218" s="299"/>
      <c r="D218" s="212"/>
      <c r="E218" s="216"/>
      <c r="F218" s="256"/>
      <c r="G218" s="215"/>
      <c r="H218" s="215"/>
      <c r="I218" s="215"/>
      <c r="J218" s="215"/>
      <c r="Q218" s="350"/>
      <c r="R218" s="191"/>
      <c r="S218" s="191"/>
      <c r="T218" s="191"/>
      <c r="U218" s="191"/>
      <c r="V218" s="191"/>
      <c r="W218" s="191"/>
      <c r="X218" s="191"/>
      <c r="Y218" s="214"/>
      <c r="AQ218" s="210"/>
      <c r="AR218" s="215"/>
      <c r="AS218" s="215"/>
      <c r="AT218" s="215"/>
      <c r="AU218" s="215"/>
      <c r="AV218" s="216"/>
      <c r="BC218" s="350"/>
      <c r="BD218" s="191"/>
      <c r="BE218" s="191"/>
      <c r="BF218" s="191"/>
      <c r="BG218" s="191"/>
      <c r="BH218" s="191"/>
      <c r="BI218" s="191"/>
      <c r="BJ218" s="191"/>
      <c r="BK218" s="214"/>
      <c r="CC218" s="210"/>
      <c r="CD218" s="256"/>
      <c r="CE218" s="256"/>
      <c r="CF218" s="215"/>
      <c r="CG218" s="256"/>
      <c r="CH218" s="369"/>
      <c r="CI218" s="191"/>
      <c r="CO218" s="350"/>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9"/>
      <c r="C219" s="299"/>
      <c r="D219" s="212"/>
      <c r="E219" s="216"/>
      <c r="F219" s="256"/>
      <c r="G219" s="215"/>
      <c r="H219" s="215"/>
      <c r="I219" s="215"/>
      <c r="J219" s="215"/>
      <c r="Q219" s="350"/>
      <c r="R219" s="191"/>
      <c r="S219" s="191"/>
      <c r="T219" s="191"/>
      <c r="U219" s="191"/>
      <c r="V219" s="191"/>
      <c r="W219" s="191"/>
      <c r="X219" s="191"/>
      <c r="Y219" s="214"/>
      <c r="AQ219" s="210"/>
      <c r="AR219" s="215"/>
      <c r="AS219" s="215"/>
      <c r="AT219" s="215"/>
      <c r="AU219" s="215"/>
      <c r="AV219" s="216"/>
      <c r="BC219" s="350"/>
      <c r="BD219" s="191"/>
      <c r="BE219" s="191"/>
      <c r="BF219" s="191"/>
      <c r="BG219" s="191"/>
      <c r="BH219" s="191"/>
      <c r="BI219" s="191"/>
      <c r="BJ219" s="191"/>
      <c r="BK219" s="214"/>
      <c r="CC219" s="210"/>
      <c r="CD219" s="256"/>
      <c r="CE219" s="256"/>
      <c r="CF219" s="215"/>
      <c r="CG219" s="256"/>
      <c r="CH219" s="369"/>
      <c r="CI219" s="191"/>
      <c r="CO219" s="350"/>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9"/>
      <c r="C220" s="299"/>
      <c r="D220" s="212"/>
      <c r="E220" s="216"/>
      <c r="F220" s="256"/>
      <c r="G220" s="215"/>
      <c r="H220" s="215"/>
      <c r="I220" s="215"/>
      <c r="J220" s="215"/>
      <c r="Q220" s="350"/>
      <c r="R220" s="191"/>
      <c r="S220" s="191"/>
      <c r="T220" s="191"/>
      <c r="U220" s="191"/>
      <c r="V220" s="191"/>
      <c r="W220" s="191"/>
      <c r="X220" s="191"/>
      <c r="Y220" s="214"/>
      <c r="AQ220" s="210"/>
      <c r="AR220" s="215"/>
      <c r="AS220" s="215"/>
      <c r="AT220" s="215"/>
      <c r="AU220" s="215"/>
      <c r="AV220" s="216"/>
      <c r="BC220" s="350"/>
      <c r="BD220" s="191"/>
      <c r="BE220" s="191"/>
      <c r="BF220" s="191"/>
      <c r="BG220" s="191"/>
      <c r="BH220" s="191"/>
      <c r="BI220" s="191"/>
      <c r="BJ220" s="191"/>
      <c r="BK220" s="214"/>
      <c r="CC220" s="210"/>
      <c r="CD220" s="256"/>
      <c r="CE220" s="256"/>
      <c r="CF220" s="215"/>
      <c r="CG220" s="256"/>
      <c r="CH220" s="369"/>
      <c r="CI220" s="191"/>
      <c r="CO220" s="350"/>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9"/>
      <c r="C221" s="299"/>
      <c r="D221" s="212"/>
      <c r="E221" s="216"/>
      <c r="F221" s="256"/>
      <c r="G221" s="215"/>
      <c r="H221" s="215"/>
      <c r="I221" s="215"/>
      <c r="J221" s="215"/>
      <c r="Q221" s="350"/>
      <c r="R221" s="191"/>
      <c r="S221" s="191"/>
      <c r="T221" s="191"/>
      <c r="U221" s="191"/>
      <c r="V221" s="191"/>
      <c r="W221" s="191"/>
      <c r="X221" s="191"/>
      <c r="Y221" s="214"/>
      <c r="AQ221" s="210"/>
      <c r="AR221" s="215"/>
      <c r="AS221" s="215"/>
      <c r="AT221" s="215"/>
      <c r="AU221" s="215"/>
      <c r="AV221" s="216"/>
      <c r="BC221" s="350"/>
      <c r="BD221" s="191"/>
      <c r="BE221" s="191"/>
      <c r="BF221" s="191"/>
      <c r="BG221" s="191"/>
      <c r="BH221" s="191"/>
      <c r="BI221" s="191"/>
      <c r="BJ221" s="191"/>
      <c r="BK221" s="214"/>
      <c r="CC221" s="210"/>
      <c r="CD221" s="256"/>
      <c r="CE221" s="256"/>
      <c r="CF221" s="215"/>
      <c r="CG221" s="256"/>
      <c r="CH221" s="369"/>
      <c r="CI221" s="191"/>
      <c r="CO221" s="350"/>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9"/>
      <c r="C222" s="299"/>
      <c r="D222" s="212"/>
      <c r="E222" s="216"/>
      <c r="F222" s="256"/>
      <c r="G222" s="215"/>
      <c r="H222" s="215"/>
      <c r="I222" s="215"/>
      <c r="J222" s="215"/>
      <c r="Q222" s="350"/>
      <c r="R222" s="191"/>
      <c r="S222" s="191"/>
      <c r="T222" s="191"/>
      <c r="U222" s="191"/>
      <c r="V222" s="191"/>
      <c r="W222" s="191"/>
      <c r="X222" s="191"/>
      <c r="Y222" s="214"/>
      <c r="AQ222" s="210"/>
      <c r="AR222" s="215"/>
      <c r="AS222" s="215"/>
      <c r="AT222" s="215"/>
      <c r="AU222" s="215"/>
      <c r="AV222" s="216"/>
      <c r="BC222" s="350"/>
      <c r="BD222" s="191"/>
      <c r="BE222" s="191"/>
      <c r="BF222" s="191"/>
      <c r="BG222" s="191"/>
      <c r="BH222" s="191"/>
      <c r="BI222" s="191"/>
      <c r="BJ222" s="191"/>
      <c r="BK222" s="214"/>
      <c r="CC222" s="210"/>
      <c r="CD222" s="256"/>
      <c r="CE222" s="256"/>
      <c r="CF222" s="215"/>
      <c r="CG222" s="256"/>
      <c r="CH222" s="369"/>
      <c r="CI222" s="191"/>
      <c r="CO222" s="350"/>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9"/>
      <c r="C223" s="299"/>
      <c r="D223" s="212"/>
      <c r="E223" s="216"/>
      <c r="F223" s="256"/>
      <c r="G223" s="215"/>
      <c r="H223" s="215"/>
      <c r="I223" s="215"/>
      <c r="J223" s="215"/>
      <c r="Q223" s="350"/>
      <c r="R223" s="191"/>
      <c r="S223" s="191"/>
      <c r="T223" s="191"/>
      <c r="U223" s="191"/>
      <c r="V223" s="191"/>
      <c r="W223" s="191"/>
      <c r="X223" s="191"/>
      <c r="Y223" s="214"/>
      <c r="AQ223" s="210"/>
      <c r="AR223" s="215"/>
      <c r="AS223" s="215"/>
      <c r="AT223" s="215"/>
      <c r="AU223" s="215"/>
      <c r="AV223" s="216"/>
      <c r="BC223" s="350"/>
      <c r="BD223" s="191"/>
      <c r="BE223" s="191"/>
      <c r="BF223" s="191"/>
      <c r="BG223" s="191"/>
      <c r="BH223" s="191"/>
      <c r="BI223" s="191"/>
      <c r="BJ223" s="191"/>
      <c r="BK223" s="214"/>
      <c r="CC223" s="210"/>
      <c r="CD223" s="256"/>
      <c r="CE223" s="256"/>
      <c r="CF223" s="215"/>
      <c r="CG223" s="256"/>
      <c r="CH223" s="369"/>
      <c r="CI223" s="191"/>
      <c r="CO223" s="350"/>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9"/>
      <c r="C224" s="299"/>
      <c r="D224" s="212"/>
      <c r="E224" s="216"/>
      <c r="F224" s="256"/>
      <c r="G224" s="215"/>
      <c r="H224" s="215"/>
      <c r="I224" s="215"/>
      <c r="J224" s="215"/>
      <c r="Q224" s="350"/>
      <c r="R224" s="191"/>
      <c r="S224" s="191"/>
      <c r="T224" s="191"/>
      <c r="U224" s="191"/>
      <c r="V224" s="191"/>
      <c r="W224" s="191"/>
      <c r="X224" s="191"/>
      <c r="Y224" s="214"/>
      <c r="AQ224" s="210"/>
      <c r="AR224" s="215"/>
      <c r="AS224" s="215"/>
      <c r="AT224" s="215"/>
      <c r="AU224" s="215"/>
      <c r="AV224" s="216"/>
      <c r="BC224" s="350"/>
      <c r="BD224" s="191"/>
      <c r="BE224" s="191"/>
      <c r="BF224" s="191"/>
      <c r="BG224" s="191"/>
      <c r="BH224" s="191"/>
      <c r="BI224" s="191"/>
      <c r="BJ224" s="191"/>
      <c r="BK224" s="214"/>
      <c r="CC224" s="210"/>
      <c r="CD224" s="256"/>
      <c r="CE224" s="256"/>
      <c r="CF224" s="215"/>
      <c r="CG224" s="256"/>
      <c r="CH224" s="369"/>
      <c r="CI224" s="191"/>
      <c r="CO224" s="350"/>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9"/>
      <c r="C225" s="299"/>
      <c r="D225" s="212"/>
      <c r="E225" s="216"/>
      <c r="F225" s="256"/>
      <c r="G225" s="215"/>
      <c r="H225" s="215"/>
      <c r="I225" s="215"/>
      <c r="J225" s="215"/>
      <c r="Q225" s="350"/>
      <c r="R225" s="191"/>
      <c r="S225" s="191"/>
      <c r="T225" s="191"/>
      <c r="U225" s="191"/>
      <c r="V225" s="191"/>
      <c r="W225" s="191"/>
      <c r="X225" s="191"/>
      <c r="Y225" s="214"/>
      <c r="AQ225" s="210"/>
      <c r="AR225" s="215"/>
      <c r="AS225" s="215"/>
      <c r="AT225" s="215"/>
      <c r="AU225" s="215"/>
      <c r="AV225" s="216"/>
      <c r="BC225" s="350"/>
      <c r="BD225" s="191"/>
      <c r="BE225" s="191"/>
      <c r="BF225" s="191"/>
      <c r="BG225" s="191"/>
      <c r="BH225" s="191"/>
      <c r="BI225" s="191"/>
      <c r="BJ225" s="191"/>
      <c r="BK225" s="214"/>
      <c r="CC225" s="210"/>
      <c r="CD225" s="256"/>
      <c r="CE225" s="256"/>
      <c r="CF225" s="215"/>
      <c r="CG225" s="256"/>
      <c r="CH225" s="369"/>
      <c r="CI225" s="191"/>
      <c r="CO225" s="350"/>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9"/>
      <c r="C226" s="299"/>
      <c r="D226" s="212"/>
      <c r="E226" s="216"/>
      <c r="F226" s="256"/>
      <c r="G226" s="215"/>
      <c r="H226" s="215"/>
      <c r="I226" s="215"/>
      <c r="J226" s="215"/>
      <c r="Q226" s="350"/>
      <c r="R226" s="191"/>
      <c r="S226" s="191"/>
      <c r="T226" s="191"/>
      <c r="U226" s="191"/>
      <c r="V226" s="191"/>
      <c r="W226" s="191"/>
      <c r="X226" s="191"/>
      <c r="Y226" s="214"/>
      <c r="AQ226" s="210"/>
      <c r="AR226" s="215"/>
      <c r="AS226" s="215"/>
      <c r="AT226" s="215"/>
      <c r="AU226" s="215"/>
      <c r="AV226" s="216"/>
      <c r="BC226" s="350"/>
      <c r="BD226" s="191"/>
      <c r="BE226" s="191"/>
      <c r="BF226" s="191"/>
      <c r="BG226" s="191"/>
      <c r="BH226" s="191"/>
      <c r="BI226" s="191"/>
      <c r="BJ226" s="191"/>
      <c r="BK226" s="214"/>
      <c r="CC226" s="210"/>
      <c r="CD226" s="256"/>
      <c r="CE226" s="256"/>
      <c r="CF226" s="215"/>
      <c r="CG226" s="256"/>
      <c r="CH226" s="369"/>
      <c r="CI226" s="191"/>
      <c r="CO226" s="350"/>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9"/>
      <c r="C227" s="299"/>
      <c r="D227" s="212"/>
      <c r="E227" s="216"/>
      <c r="F227" s="256"/>
      <c r="G227" s="215"/>
      <c r="H227" s="215"/>
      <c r="I227" s="215"/>
      <c r="J227" s="215"/>
      <c r="Q227" s="350"/>
      <c r="R227" s="191"/>
      <c r="S227" s="191"/>
      <c r="T227" s="191"/>
      <c r="U227" s="191"/>
      <c r="V227" s="191"/>
      <c r="W227" s="191"/>
      <c r="X227" s="191"/>
      <c r="Y227" s="214"/>
      <c r="AQ227" s="210"/>
      <c r="AR227" s="215"/>
      <c r="AS227" s="215"/>
      <c r="AT227" s="215"/>
      <c r="AU227" s="215"/>
      <c r="AV227" s="216"/>
      <c r="BC227" s="350"/>
      <c r="BD227" s="191"/>
      <c r="BE227" s="191"/>
      <c r="BF227" s="191"/>
      <c r="BG227" s="191"/>
      <c r="BH227" s="191"/>
      <c r="BI227" s="191"/>
      <c r="BJ227" s="191"/>
      <c r="BK227" s="214"/>
      <c r="CC227" s="210"/>
      <c r="CD227" s="256"/>
      <c r="CE227" s="256"/>
      <c r="CF227" s="215"/>
      <c r="CG227" s="256"/>
      <c r="CH227" s="369"/>
      <c r="CI227" s="191"/>
      <c r="CO227" s="350"/>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9"/>
      <c r="C228" s="299"/>
      <c r="D228" s="212"/>
      <c r="E228" s="216"/>
      <c r="F228" s="256"/>
      <c r="G228" s="215"/>
      <c r="H228" s="215"/>
      <c r="I228" s="215"/>
      <c r="J228" s="215"/>
      <c r="Q228" s="350"/>
      <c r="R228" s="191"/>
      <c r="S228" s="191"/>
      <c r="T228" s="191"/>
      <c r="U228" s="191"/>
      <c r="V228" s="191"/>
      <c r="W228" s="191"/>
      <c r="X228" s="191"/>
      <c r="Y228" s="214"/>
      <c r="AQ228" s="210"/>
      <c r="AR228" s="215"/>
      <c r="AS228" s="215"/>
      <c r="AT228" s="215"/>
      <c r="AU228" s="215"/>
      <c r="AV228" s="216"/>
      <c r="BC228" s="350"/>
      <c r="BD228" s="191"/>
      <c r="BE228" s="191"/>
      <c r="BF228" s="191"/>
      <c r="BG228" s="191"/>
      <c r="BH228" s="191"/>
      <c r="BI228" s="191"/>
      <c r="BJ228" s="191"/>
      <c r="BK228" s="214"/>
      <c r="CC228" s="210"/>
      <c r="CD228" s="256"/>
      <c r="CE228" s="256"/>
      <c r="CF228" s="215"/>
      <c r="CG228" s="256"/>
      <c r="CH228" s="369"/>
      <c r="CI228" s="191"/>
      <c r="CO228" s="350"/>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9"/>
      <c r="C229" s="299"/>
      <c r="D229" s="212"/>
      <c r="E229" s="216"/>
      <c r="F229" s="256"/>
      <c r="G229" s="215"/>
      <c r="H229" s="215"/>
      <c r="I229" s="215"/>
      <c r="J229" s="215"/>
      <c r="Q229" s="350"/>
      <c r="R229" s="191"/>
      <c r="S229" s="191"/>
      <c r="T229" s="191"/>
      <c r="U229" s="191"/>
      <c r="V229" s="191"/>
      <c r="W229" s="191"/>
      <c r="X229" s="191"/>
      <c r="Y229" s="214"/>
      <c r="AQ229" s="210"/>
      <c r="AR229" s="215"/>
      <c r="AS229" s="215"/>
      <c r="AT229" s="215"/>
      <c r="AU229" s="215"/>
      <c r="AV229" s="216"/>
      <c r="BC229" s="350"/>
      <c r="BD229" s="191"/>
      <c r="BE229" s="191"/>
      <c r="BF229" s="191"/>
      <c r="BG229" s="191"/>
      <c r="BH229" s="191"/>
      <c r="BI229" s="191"/>
      <c r="BJ229" s="191"/>
      <c r="BK229" s="214"/>
      <c r="CC229" s="210"/>
      <c r="CD229" s="256"/>
      <c r="CE229" s="256"/>
      <c r="CF229" s="215"/>
      <c r="CG229" s="256"/>
      <c r="CH229" s="369"/>
      <c r="CI229" s="191"/>
      <c r="CO229" s="350"/>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9"/>
      <c r="C230" s="299"/>
      <c r="D230" s="212"/>
      <c r="E230" s="216"/>
      <c r="F230" s="256"/>
      <c r="G230" s="215"/>
      <c r="H230" s="215"/>
      <c r="I230" s="215"/>
      <c r="J230" s="215"/>
      <c r="Q230" s="350"/>
      <c r="R230" s="191"/>
      <c r="S230" s="191"/>
      <c r="T230" s="191"/>
      <c r="U230" s="191"/>
      <c r="V230" s="191"/>
      <c r="W230" s="191"/>
      <c r="X230" s="191"/>
      <c r="Y230" s="214"/>
      <c r="AQ230" s="210"/>
      <c r="AR230" s="215"/>
      <c r="AS230" s="215"/>
      <c r="AT230" s="215"/>
      <c r="AU230" s="215"/>
      <c r="AV230" s="216"/>
      <c r="BC230" s="350"/>
      <c r="BD230" s="191"/>
      <c r="BE230" s="191"/>
      <c r="BF230" s="191"/>
      <c r="BG230" s="191"/>
      <c r="BH230" s="191"/>
      <c r="BI230" s="191"/>
      <c r="BJ230" s="191"/>
      <c r="BK230" s="214"/>
      <c r="CC230" s="210"/>
      <c r="CD230" s="256"/>
      <c r="CE230" s="256"/>
      <c r="CF230" s="215"/>
      <c r="CG230" s="256"/>
      <c r="CH230" s="369"/>
      <c r="CI230" s="191"/>
      <c r="CO230" s="350"/>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9"/>
      <c r="C231" s="299"/>
      <c r="D231" s="212"/>
      <c r="E231" s="216"/>
      <c r="F231" s="256"/>
      <c r="G231" s="215"/>
      <c r="H231" s="215"/>
      <c r="I231" s="215"/>
      <c r="J231" s="215"/>
      <c r="Q231" s="350"/>
      <c r="R231" s="191"/>
      <c r="S231" s="191"/>
      <c r="T231" s="191"/>
      <c r="U231" s="191"/>
      <c r="V231" s="191"/>
      <c r="W231" s="191"/>
      <c r="X231" s="191"/>
      <c r="Y231" s="214"/>
      <c r="AQ231" s="210"/>
      <c r="AR231" s="215"/>
      <c r="AS231" s="215"/>
      <c r="AT231" s="215"/>
      <c r="AU231" s="215"/>
      <c r="AV231" s="216"/>
      <c r="BC231" s="350"/>
      <c r="BD231" s="191"/>
      <c r="BE231" s="191"/>
      <c r="BF231" s="191"/>
      <c r="BG231" s="191"/>
      <c r="BH231" s="191"/>
      <c r="BI231" s="191"/>
      <c r="BJ231" s="191"/>
      <c r="BK231" s="214"/>
      <c r="CC231" s="210"/>
      <c r="CD231" s="256"/>
      <c r="CE231" s="256"/>
      <c r="CF231" s="215"/>
      <c r="CG231" s="256"/>
      <c r="CH231" s="369"/>
      <c r="CI231" s="191"/>
      <c r="CO231" s="350"/>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9"/>
      <c r="C232" s="299"/>
      <c r="D232" s="212"/>
      <c r="E232" s="216"/>
      <c r="F232" s="256"/>
      <c r="G232" s="215"/>
      <c r="H232" s="215"/>
      <c r="I232" s="215"/>
      <c r="J232" s="215"/>
      <c r="Q232" s="350"/>
      <c r="R232" s="191"/>
      <c r="S232" s="191"/>
      <c r="T232" s="191"/>
      <c r="U232" s="191"/>
      <c r="V232" s="191"/>
      <c r="W232" s="191"/>
      <c r="X232" s="191"/>
      <c r="Y232" s="214"/>
      <c r="AQ232" s="210"/>
      <c r="AR232" s="215"/>
      <c r="AS232" s="215"/>
      <c r="AT232" s="215"/>
      <c r="AU232" s="215"/>
      <c r="AV232" s="216"/>
      <c r="BC232" s="350"/>
      <c r="BD232" s="191"/>
      <c r="BE232" s="191"/>
      <c r="BF232" s="191"/>
      <c r="BG232" s="191"/>
      <c r="BH232" s="191"/>
      <c r="BI232" s="191"/>
      <c r="BJ232" s="191"/>
      <c r="BK232" s="214"/>
      <c r="CC232" s="210"/>
      <c r="CD232" s="256"/>
      <c r="CE232" s="256"/>
      <c r="CF232" s="215"/>
      <c r="CG232" s="256"/>
      <c r="CH232" s="369"/>
      <c r="CI232" s="191"/>
      <c r="CO232" s="350"/>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9"/>
      <c r="C233" s="299"/>
      <c r="D233" s="212"/>
      <c r="E233" s="216"/>
      <c r="F233" s="256"/>
      <c r="G233" s="215"/>
      <c r="H233" s="215"/>
      <c r="I233" s="215"/>
      <c r="J233" s="215"/>
      <c r="Q233" s="350"/>
      <c r="R233" s="191"/>
      <c r="S233" s="191"/>
      <c r="T233" s="191"/>
      <c r="U233" s="191"/>
      <c r="V233" s="191"/>
      <c r="W233" s="191"/>
      <c r="X233" s="191"/>
      <c r="Y233" s="214"/>
      <c r="AQ233" s="210"/>
      <c r="AR233" s="215"/>
      <c r="AS233" s="215"/>
      <c r="AT233" s="215"/>
      <c r="AU233" s="215"/>
      <c r="AV233" s="216"/>
      <c r="BC233" s="350"/>
      <c r="BD233" s="191"/>
      <c r="BE233" s="191"/>
      <c r="BF233" s="191"/>
      <c r="BG233" s="191"/>
      <c r="BH233" s="191"/>
      <c r="BI233" s="191"/>
      <c r="BJ233" s="191"/>
      <c r="BK233" s="214"/>
      <c r="CC233" s="210"/>
      <c r="CD233" s="256"/>
      <c r="CE233" s="256"/>
      <c r="CF233" s="215"/>
      <c r="CG233" s="256"/>
      <c r="CH233" s="369"/>
      <c r="CI233" s="191"/>
      <c r="CO233" s="350"/>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9"/>
      <c r="C234" s="299"/>
      <c r="D234" s="212"/>
      <c r="E234" s="216"/>
      <c r="F234" s="256"/>
      <c r="G234" s="215"/>
      <c r="H234" s="215"/>
      <c r="I234" s="215"/>
      <c r="J234" s="215"/>
      <c r="Q234" s="350"/>
      <c r="R234" s="191"/>
      <c r="S234" s="191"/>
      <c r="T234" s="191"/>
      <c r="U234" s="191"/>
      <c r="V234" s="191"/>
      <c r="W234" s="191"/>
      <c r="X234" s="191"/>
      <c r="Y234" s="214"/>
      <c r="AQ234" s="210"/>
      <c r="AR234" s="215"/>
      <c r="AS234" s="215"/>
      <c r="AT234" s="215"/>
      <c r="AU234" s="215"/>
      <c r="AV234" s="216"/>
      <c r="BC234" s="350"/>
      <c r="BD234" s="191"/>
      <c r="BE234" s="191"/>
      <c r="BF234" s="191"/>
      <c r="BG234" s="191"/>
      <c r="BH234" s="191"/>
      <c r="BI234" s="191"/>
      <c r="BJ234" s="191"/>
      <c r="BK234" s="214"/>
      <c r="CC234" s="210"/>
      <c r="CD234" s="256"/>
      <c r="CE234" s="256"/>
      <c r="CF234" s="215"/>
      <c r="CG234" s="256"/>
      <c r="CH234" s="369"/>
      <c r="CI234" s="191"/>
      <c r="CO234" s="350"/>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9"/>
      <c r="C235" s="299"/>
      <c r="D235" s="212"/>
      <c r="E235" s="216"/>
      <c r="F235" s="256"/>
      <c r="G235" s="215"/>
      <c r="H235" s="215"/>
      <c r="I235" s="215"/>
      <c r="J235" s="215"/>
      <c r="Q235" s="350"/>
      <c r="R235" s="191"/>
      <c r="S235" s="191"/>
      <c r="T235" s="191"/>
      <c r="U235" s="191"/>
      <c r="V235" s="191"/>
      <c r="W235" s="191"/>
      <c r="X235" s="191"/>
      <c r="Y235" s="214"/>
      <c r="AQ235" s="210"/>
      <c r="AR235" s="215"/>
      <c r="AS235" s="215"/>
      <c r="AT235" s="215"/>
      <c r="AU235" s="215"/>
      <c r="AV235" s="216"/>
      <c r="BC235" s="350"/>
      <c r="BD235" s="191"/>
      <c r="BE235" s="191"/>
      <c r="BF235" s="191"/>
      <c r="BG235" s="191"/>
      <c r="BH235" s="191"/>
      <c r="BI235" s="191"/>
      <c r="BJ235" s="191"/>
      <c r="BK235" s="214"/>
      <c r="CC235" s="210"/>
      <c r="CD235" s="256"/>
      <c r="CE235" s="256"/>
      <c r="CF235" s="215"/>
      <c r="CG235" s="256"/>
      <c r="CH235" s="369"/>
      <c r="CI235" s="191"/>
      <c r="CO235" s="350"/>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9"/>
      <c r="C236" s="299"/>
      <c r="D236" s="212"/>
      <c r="E236" s="216"/>
      <c r="F236" s="256"/>
      <c r="G236" s="215"/>
      <c r="H236" s="215"/>
      <c r="I236" s="215"/>
      <c r="J236" s="215"/>
      <c r="Q236" s="350"/>
      <c r="R236" s="191"/>
      <c r="S236" s="191"/>
      <c r="T236" s="191"/>
      <c r="U236" s="191"/>
      <c r="V236" s="191"/>
      <c r="W236" s="191"/>
      <c r="X236" s="191"/>
      <c r="Y236" s="214"/>
      <c r="AQ236" s="210"/>
      <c r="AR236" s="215"/>
      <c r="AS236" s="215"/>
      <c r="AT236" s="215"/>
      <c r="AU236" s="215"/>
      <c r="AV236" s="216"/>
      <c r="BC236" s="350"/>
      <c r="BD236" s="191"/>
      <c r="BE236" s="191"/>
      <c r="BF236" s="191"/>
      <c r="BG236" s="191"/>
      <c r="BH236" s="191"/>
      <c r="BI236" s="191"/>
      <c r="BJ236" s="191"/>
      <c r="BK236" s="214"/>
      <c r="CC236" s="210"/>
      <c r="CD236" s="256"/>
      <c r="CE236" s="256"/>
      <c r="CF236" s="215"/>
      <c r="CG236" s="256"/>
      <c r="CH236" s="369"/>
      <c r="CI236" s="191"/>
      <c r="CO236" s="350"/>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9"/>
      <c r="C237" s="299"/>
      <c r="D237" s="212"/>
      <c r="E237" s="216"/>
      <c r="F237" s="256"/>
      <c r="G237" s="215"/>
      <c r="H237" s="215"/>
      <c r="I237" s="215"/>
      <c r="J237" s="215"/>
      <c r="Q237" s="350"/>
      <c r="R237" s="191"/>
      <c r="S237" s="191"/>
      <c r="T237" s="191"/>
      <c r="U237" s="191"/>
      <c r="V237" s="191"/>
      <c r="W237" s="191"/>
      <c r="X237" s="191"/>
      <c r="Y237" s="214"/>
      <c r="AQ237" s="210"/>
      <c r="AR237" s="215"/>
      <c r="AS237" s="215"/>
      <c r="AT237" s="215"/>
      <c r="AU237" s="215"/>
      <c r="AV237" s="216"/>
      <c r="BC237" s="350"/>
      <c r="BD237" s="191"/>
      <c r="BE237" s="191"/>
      <c r="BF237" s="191"/>
      <c r="BG237" s="191"/>
      <c r="BH237" s="191"/>
      <c r="BI237" s="191"/>
      <c r="BJ237" s="191"/>
      <c r="BK237" s="214"/>
      <c r="CC237" s="210"/>
      <c r="CD237" s="256"/>
      <c r="CE237" s="256"/>
      <c r="CF237" s="215"/>
      <c r="CG237" s="256"/>
      <c r="CH237" s="369"/>
      <c r="CI237" s="191"/>
      <c r="CO237" s="350"/>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9"/>
      <c r="C238" s="299"/>
      <c r="D238" s="212"/>
      <c r="E238" s="216"/>
      <c r="F238" s="256"/>
      <c r="G238" s="215"/>
      <c r="H238" s="215"/>
      <c r="I238" s="215"/>
      <c r="J238" s="215"/>
      <c r="Q238" s="350"/>
      <c r="R238" s="191"/>
      <c r="S238" s="191"/>
      <c r="T238" s="191"/>
      <c r="U238" s="191"/>
      <c r="V238" s="191"/>
      <c r="W238" s="191"/>
      <c r="X238" s="191"/>
      <c r="Y238" s="214"/>
      <c r="AQ238" s="210"/>
      <c r="AR238" s="215"/>
      <c r="AS238" s="215"/>
      <c r="AT238" s="215"/>
      <c r="AU238" s="215"/>
      <c r="AV238" s="216"/>
      <c r="BC238" s="350"/>
      <c r="BD238" s="191"/>
      <c r="BE238" s="191"/>
      <c r="BF238" s="191"/>
      <c r="BG238" s="191"/>
      <c r="BH238" s="191"/>
      <c r="BI238" s="191"/>
      <c r="BJ238" s="191"/>
      <c r="BK238" s="214"/>
      <c r="CC238" s="210"/>
      <c r="CD238" s="256"/>
      <c r="CE238" s="256"/>
      <c r="CF238" s="215"/>
      <c r="CG238" s="256"/>
      <c r="CH238" s="369"/>
      <c r="CI238" s="191"/>
      <c r="CO238" s="350"/>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9"/>
      <c r="C239" s="299"/>
      <c r="D239" s="212"/>
      <c r="E239" s="216"/>
      <c r="F239" s="256"/>
      <c r="G239" s="215"/>
      <c r="H239" s="215"/>
      <c r="I239" s="215"/>
      <c r="J239" s="215"/>
      <c r="Q239" s="350"/>
      <c r="R239" s="191"/>
      <c r="S239" s="191"/>
      <c r="T239" s="191"/>
      <c r="U239" s="191"/>
      <c r="V239" s="191"/>
      <c r="W239" s="191"/>
      <c r="X239" s="191"/>
      <c r="Y239" s="214"/>
      <c r="AQ239" s="210"/>
      <c r="AR239" s="215"/>
      <c r="AS239" s="215"/>
      <c r="AT239" s="215"/>
      <c r="AU239" s="215"/>
      <c r="AV239" s="216"/>
      <c r="BC239" s="350"/>
      <c r="BD239" s="191"/>
      <c r="BE239" s="191"/>
      <c r="BF239" s="191"/>
      <c r="BG239" s="191"/>
      <c r="BH239" s="191"/>
      <c r="BI239" s="191"/>
      <c r="BJ239" s="191"/>
      <c r="BK239" s="214"/>
      <c r="CC239" s="210"/>
      <c r="CD239" s="256"/>
      <c r="CE239" s="256"/>
      <c r="CF239" s="215"/>
      <c r="CG239" s="256"/>
      <c r="CH239" s="369"/>
      <c r="CI239" s="191"/>
      <c r="CO239" s="350"/>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9"/>
      <c r="C240" s="299"/>
      <c r="D240" s="212"/>
      <c r="E240" s="216"/>
      <c r="F240" s="256"/>
      <c r="G240" s="215"/>
      <c r="H240" s="215"/>
      <c r="I240" s="215"/>
      <c r="J240" s="215"/>
      <c r="Q240" s="350"/>
      <c r="R240" s="191"/>
      <c r="S240" s="191"/>
      <c r="T240" s="191"/>
      <c r="U240" s="191"/>
      <c r="V240" s="191"/>
      <c r="W240" s="191"/>
      <c r="X240" s="191"/>
      <c r="Y240" s="214"/>
      <c r="AQ240" s="210"/>
      <c r="AR240" s="215"/>
      <c r="AS240" s="215"/>
      <c r="AT240" s="215"/>
      <c r="AU240" s="215"/>
      <c r="AV240" s="216"/>
      <c r="BC240" s="350"/>
      <c r="BD240" s="191"/>
      <c r="BE240" s="191"/>
      <c r="BF240" s="191"/>
      <c r="BG240" s="191"/>
      <c r="BH240" s="191"/>
      <c r="BI240" s="191"/>
      <c r="BJ240" s="191"/>
      <c r="BK240" s="214"/>
      <c r="CC240" s="210"/>
      <c r="CD240" s="256"/>
      <c r="CE240" s="256"/>
      <c r="CF240" s="215"/>
      <c r="CG240" s="256"/>
      <c r="CH240" s="369"/>
      <c r="CI240" s="191"/>
      <c r="CO240" s="350"/>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9"/>
      <c r="C241" s="299"/>
      <c r="D241" s="212"/>
      <c r="E241" s="216"/>
      <c r="F241" s="256"/>
      <c r="G241" s="215"/>
      <c r="H241" s="215"/>
      <c r="I241" s="215"/>
      <c r="J241" s="215"/>
      <c r="Q241" s="350"/>
      <c r="R241" s="191"/>
      <c r="S241" s="191"/>
      <c r="T241" s="191"/>
      <c r="U241" s="191"/>
      <c r="V241" s="191"/>
      <c r="W241" s="191"/>
      <c r="X241" s="191"/>
      <c r="Y241" s="214"/>
      <c r="AQ241" s="210"/>
      <c r="AR241" s="215"/>
      <c r="AS241" s="215"/>
      <c r="AT241" s="215"/>
      <c r="AU241" s="215"/>
      <c r="AV241" s="216"/>
      <c r="BC241" s="350"/>
      <c r="BD241" s="191"/>
      <c r="BE241" s="191"/>
      <c r="BF241" s="191"/>
      <c r="BG241" s="191"/>
      <c r="BH241" s="191"/>
      <c r="BI241" s="191"/>
      <c r="BJ241" s="191"/>
      <c r="BK241" s="214"/>
      <c r="CC241" s="210"/>
      <c r="CD241" s="256"/>
      <c r="CE241" s="256"/>
      <c r="CF241" s="215"/>
      <c r="CG241" s="256"/>
      <c r="CH241" s="369"/>
      <c r="CI241" s="191"/>
      <c r="CO241" s="350"/>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9"/>
      <c r="C242" s="299"/>
      <c r="D242" s="212"/>
      <c r="E242" s="216"/>
      <c r="F242" s="256"/>
      <c r="G242" s="215"/>
      <c r="H242" s="215"/>
      <c r="I242" s="215"/>
      <c r="J242" s="215"/>
      <c r="Q242" s="350"/>
      <c r="R242" s="191"/>
      <c r="S242" s="191"/>
      <c r="T242" s="191"/>
      <c r="U242" s="191"/>
      <c r="V242" s="191"/>
      <c r="W242" s="191"/>
      <c r="X242" s="191"/>
      <c r="Y242" s="214"/>
      <c r="AQ242" s="210"/>
      <c r="AR242" s="215"/>
      <c r="AS242" s="215"/>
      <c r="AT242" s="215"/>
      <c r="AU242" s="215"/>
      <c r="AV242" s="216"/>
      <c r="BC242" s="350"/>
      <c r="BD242" s="191"/>
      <c r="BE242" s="191"/>
      <c r="BF242" s="191"/>
      <c r="BG242" s="191"/>
      <c r="BH242" s="191"/>
      <c r="BI242" s="191"/>
      <c r="BJ242" s="191"/>
      <c r="BK242" s="214"/>
      <c r="CC242" s="210"/>
      <c r="CD242" s="256"/>
      <c r="CE242" s="256"/>
      <c r="CF242" s="215"/>
      <c r="CG242" s="256"/>
      <c r="CH242" s="369"/>
      <c r="CI242" s="191"/>
      <c r="CO242" s="350"/>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9"/>
      <c r="C243" s="299"/>
      <c r="D243" s="212"/>
      <c r="E243" s="216"/>
      <c r="F243" s="256"/>
      <c r="G243" s="215"/>
      <c r="H243" s="215"/>
      <c r="I243" s="215"/>
      <c r="J243" s="215"/>
      <c r="Q243" s="350"/>
      <c r="R243" s="191"/>
      <c r="S243" s="191"/>
      <c r="T243" s="191"/>
      <c r="U243" s="191"/>
      <c r="V243" s="191"/>
      <c r="W243" s="191"/>
      <c r="X243" s="191"/>
      <c r="Y243" s="214"/>
      <c r="AQ243" s="210"/>
      <c r="AR243" s="215"/>
      <c r="AS243" s="215"/>
      <c r="AT243" s="215"/>
      <c r="AU243" s="215"/>
      <c r="AV243" s="216"/>
      <c r="BC243" s="350"/>
      <c r="BD243" s="191"/>
      <c r="BE243" s="191"/>
      <c r="BF243" s="191"/>
      <c r="BG243" s="191"/>
      <c r="BH243" s="191"/>
      <c r="BI243" s="191"/>
      <c r="BJ243" s="191"/>
      <c r="BK243" s="214"/>
      <c r="CC243" s="210"/>
      <c r="CD243" s="256"/>
      <c r="CE243" s="256"/>
      <c r="CF243" s="215"/>
      <c r="CG243" s="256"/>
      <c r="CH243" s="369"/>
      <c r="CI243" s="191"/>
      <c r="CO243" s="350"/>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9"/>
      <c r="C244" s="299"/>
      <c r="D244" s="212"/>
      <c r="E244" s="216"/>
      <c r="F244" s="256"/>
      <c r="G244" s="215"/>
      <c r="H244" s="215"/>
      <c r="I244" s="215"/>
      <c r="J244" s="215"/>
      <c r="Q244" s="350"/>
      <c r="R244" s="191"/>
      <c r="S244" s="191"/>
      <c r="T244" s="191"/>
      <c r="U244" s="191"/>
      <c r="V244" s="191"/>
      <c r="W244" s="191"/>
      <c r="X244" s="191"/>
      <c r="Y244" s="214"/>
      <c r="AQ244" s="210"/>
      <c r="AR244" s="215"/>
      <c r="AS244" s="215"/>
      <c r="AT244" s="215"/>
      <c r="AU244" s="215"/>
      <c r="AV244" s="216"/>
      <c r="BC244" s="350"/>
      <c r="BD244" s="191"/>
      <c r="BE244" s="191"/>
      <c r="BF244" s="191"/>
      <c r="BG244" s="191"/>
      <c r="BH244" s="191"/>
      <c r="BI244" s="191"/>
      <c r="BJ244" s="191"/>
      <c r="BK244" s="214"/>
      <c r="CC244" s="210"/>
      <c r="CD244" s="256"/>
      <c r="CE244" s="256"/>
      <c r="CF244" s="215"/>
      <c r="CG244" s="256"/>
      <c r="CH244" s="369"/>
      <c r="CI244" s="191"/>
      <c r="CO244" s="350"/>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9"/>
      <c r="C245" s="299"/>
      <c r="D245" s="212"/>
      <c r="E245" s="216"/>
      <c r="F245" s="256"/>
      <c r="G245" s="215"/>
      <c r="H245" s="215"/>
      <c r="I245" s="215"/>
      <c r="J245" s="215"/>
      <c r="Q245" s="350"/>
      <c r="R245" s="191"/>
      <c r="S245" s="191"/>
      <c r="T245" s="191"/>
      <c r="U245" s="191"/>
      <c r="V245" s="191"/>
      <c r="W245" s="191"/>
      <c r="X245" s="191"/>
      <c r="Y245" s="214"/>
      <c r="AQ245" s="210"/>
      <c r="AR245" s="215"/>
      <c r="AS245" s="215"/>
      <c r="AT245" s="215"/>
      <c r="AU245" s="215"/>
      <c r="AV245" s="216"/>
      <c r="BC245" s="350"/>
      <c r="BD245" s="191"/>
      <c r="BE245" s="191"/>
      <c r="BF245" s="191"/>
      <c r="BG245" s="191"/>
      <c r="BH245" s="191"/>
      <c r="BI245" s="191"/>
      <c r="BJ245" s="191"/>
      <c r="BK245" s="214"/>
      <c r="CC245" s="210"/>
      <c r="CD245" s="256"/>
      <c r="CE245" s="256"/>
      <c r="CF245" s="215"/>
      <c r="CG245" s="256"/>
      <c r="CH245" s="369"/>
      <c r="CI245" s="191"/>
      <c r="CO245" s="350"/>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9"/>
      <c r="C246" s="299"/>
      <c r="D246" s="212"/>
      <c r="E246" s="216"/>
      <c r="F246" s="256"/>
      <c r="G246" s="215"/>
      <c r="H246" s="215"/>
      <c r="I246" s="215"/>
      <c r="J246" s="215"/>
      <c r="Q246" s="350"/>
      <c r="R246" s="191"/>
      <c r="S246" s="191"/>
      <c r="T246" s="191"/>
      <c r="U246" s="191"/>
      <c r="V246" s="191"/>
      <c r="W246" s="191"/>
      <c r="X246" s="191"/>
      <c r="Y246" s="214"/>
      <c r="AQ246" s="210"/>
      <c r="AR246" s="215"/>
      <c r="AS246" s="215"/>
      <c r="AT246" s="215"/>
      <c r="AU246" s="215"/>
      <c r="AV246" s="216"/>
      <c r="BC246" s="350"/>
      <c r="BD246" s="191"/>
      <c r="BE246" s="191"/>
      <c r="BF246" s="191"/>
      <c r="BG246" s="191"/>
      <c r="BH246" s="191"/>
      <c r="BI246" s="191"/>
      <c r="BJ246" s="191"/>
      <c r="BK246" s="214"/>
      <c r="CC246" s="210"/>
      <c r="CD246" s="256"/>
      <c r="CE246" s="256"/>
      <c r="CF246" s="215"/>
      <c r="CG246" s="256"/>
      <c r="CH246" s="369"/>
      <c r="CI246" s="191"/>
      <c r="CO246" s="350"/>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9"/>
      <c r="C247" s="299"/>
      <c r="D247" s="212"/>
      <c r="E247" s="216"/>
      <c r="F247" s="256"/>
      <c r="G247" s="215"/>
      <c r="H247" s="215"/>
      <c r="I247" s="215"/>
      <c r="J247" s="215"/>
      <c r="Q247" s="350"/>
      <c r="R247" s="191"/>
      <c r="S247" s="191"/>
      <c r="T247" s="191"/>
      <c r="U247" s="191"/>
      <c r="V247" s="191"/>
      <c r="W247" s="191"/>
      <c r="X247" s="191"/>
      <c r="Y247" s="214"/>
      <c r="AQ247" s="210"/>
      <c r="AR247" s="215"/>
      <c r="AS247" s="215"/>
      <c r="AT247" s="215"/>
      <c r="AU247" s="215"/>
      <c r="AV247" s="216"/>
      <c r="BC247" s="350"/>
      <c r="BD247" s="191"/>
      <c r="BE247" s="191"/>
      <c r="BF247" s="191"/>
      <c r="BG247" s="191"/>
      <c r="BH247" s="191"/>
      <c r="BI247" s="191"/>
      <c r="BJ247" s="191"/>
      <c r="BK247" s="214"/>
      <c r="CC247" s="210"/>
      <c r="CD247" s="256"/>
      <c r="CE247" s="256"/>
      <c r="CF247" s="215"/>
      <c r="CG247" s="256"/>
      <c r="CH247" s="369"/>
      <c r="CI247" s="191"/>
      <c r="CO247" s="350"/>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9"/>
      <c r="C248" s="299"/>
      <c r="D248" s="212"/>
      <c r="E248" s="216"/>
      <c r="F248" s="256"/>
      <c r="G248" s="215"/>
      <c r="H248" s="215"/>
      <c r="I248" s="215"/>
      <c r="J248" s="215"/>
      <c r="Q248" s="350"/>
      <c r="R248" s="191"/>
      <c r="S248" s="191"/>
      <c r="T248" s="191"/>
      <c r="U248" s="191"/>
      <c r="V248" s="191"/>
      <c r="W248" s="191"/>
      <c r="X248" s="191"/>
      <c r="Y248" s="214"/>
      <c r="AQ248" s="210"/>
      <c r="AR248" s="215"/>
      <c r="AS248" s="215"/>
      <c r="AT248" s="215"/>
      <c r="AU248" s="215"/>
      <c r="AV248" s="216"/>
      <c r="BC248" s="350"/>
      <c r="BD248" s="191"/>
      <c r="BE248" s="191"/>
      <c r="BF248" s="191"/>
      <c r="BG248" s="191"/>
      <c r="BH248" s="191"/>
      <c r="BI248" s="191"/>
      <c r="BJ248" s="191"/>
      <c r="BK248" s="214"/>
      <c r="CC248" s="210"/>
      <c r="CD248" s="256"/>
      <c r="CE248" s="256"/>
      <c r="CF248" s="215"/>
      <c r="CG248" s="256"/>
      <c r="CH248" s="369"/>
      <c r="CI248" s="191"/>
      <c r="CO248" s="350"/>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9"/>
      <c r="C249" s="299"/>
      <c r="D249" s="212"/>
      <c r="E249" s="216"/>
      <c r="F249" s="256"/>
      <c r="G249" s="215"/>
      <c r="H249" s="215"/>
      <c r="I249" s="215"/>
      <c r="J249" s="215"/>
      <c r="Q249" s="350"/>
      <c r="R249" s="191"/>
      <c r="S249" s="191"/>
      <c r="T249" s="191"/>
      <c r="U249" s="191"/>
      <c r="V249" s="191"/>
      <c r="W249" s="191"/>
      <c r="X249" s="191"/>
      <c r="Y249" s="214"/>
      <c r="AQ249" s="210"/>
      <c r="AR249" s="215"/>
      <c r="AS249" s="215"/>
      <c r="AT249" s="215"/>
      <c r="AU249" s="215"/>
      <c r="AV249" s="216"/>
      <c r="BC249" s="350"/>
      <c r="BD249" s="191"/>
      <c r="BE249" s="191"/>
      <c r="BF249" s="191"/>
      <c r="BG249" s="191"/>
      <c r="BH249" s="191"/>
      <c r="BI249" s="191"/>
      <c r="BJ249" s="191"/>
      <c r="BK249" s="214"/>
      <c r="CC249" s="210"/>
      <c r="CD249" s="256"/>
      <c r="CE249" s="256"/>
      <c r="CF249" s="215"/>
      <c r="CG249" s="256"/>
      <c r="CH249" s="369"/>
      <c r="CI249" s="191"/>
      <c r="CO249" s="350"/>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9"/>
      <c r="C250" s="299"/>
      <c r="D250" s="212"/>
      <c r="E250" s="216"/>
      <c r="F250" s="256"/>
      <c r="G250" s="215"/>
      <c r="H250" s="215"/>
      <c r="I250" s="215"/>
      <c r="J250" s="215"/>
      <c r="Q250" s="350"/>
      <c r="R250" s="191"/>
      <c r="S250" s="191"/>
      <c r="T250" s="191"/>
      <c r="U250" s="191"/>
      <c r="V250" s="191"/>
      <c r="W250" s="191"/>
      <c r="X250" s="191"/>
      <c r="Y250" s="214"/>
      <c r="AQ250" s="210"/>
      <c r="AR250" s="215"/>
      <c r="AS250" s="215"/>
      <c r="AT250" s="215"/>
      <c r="AU250" s="215"/>
      <c r="AV250" s="216"/>
      <c r="BC250" s="350"/>
      <c r="BD250" s="191"/>
      <c r="BE250" s="191"/>
      <c r="BF250" s="191"/>
      <c r="BG250" s="191"/>
      <c r="BH250" s="191"/>
      <c r="BI250" s="191"/>
      <c r="BJ250" s="191"/>
      <c r="BK250" s="214"/>
      <c r="CC250" s="210"/>
      <c r="CD250" s="256"/>
      <c r="CE250" s="256"/>
      <c r="CF250" s="215"/>
      <c r="CG250" s="256"/>
      <c r="CH250" s="369"/>
      <c r="CI250" s="191"/>
      <c r="CO250" s="350"/>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9"/>
      <c r="C251" s="299"/>
      <c r="D251" s="212"/>
      <c r="E251" s="216"/>
      <c r="F251" s="256"/>
      <c r="G251" s="215"/>
      <c r="H251" s="215"/>
      <c r="I251" s="215"/>
      <c r="J251" s="215"/>
      <c r="Q251" s="350"/>
      <c r="R251" s="191"/>
      <c r="S251" s="191"/>
      <c r="T251" s="191"/>
      <c r="U251" s="191"/>
      <c r="V251" s="191"/>
      <c r="W251" s="191"/>
      <c r="X251" s="191"/>
      <c r="Y251" s="214"/>
      <c r="AQ251" s="210"/>
      <c r="AR251" s="215"/>
      <c r="AS251" s="215"/>
      <c r="AT251" s="215"/>
      <c r="AU251" s="215"/>
      <c r="AV251" s="216"/>
      <c r="BC251" s="350"/>
      <c r="BD251" s="191"/>
      <c r="BE251" s="191"/>
      <c r="BF251" s="191"/>
      <c r="BG251" s="191"/>
      <c r="BH251" s="191"/>
      <c r="BI251" s="191"/>
      <c r="BJ251" s="191"/>
      <c r="BK251" s="214"/>
      <c r="CC251" s="210"/>
      <c r="CD251" s="256"/>
      <c r="CE251" s="256"/>
      <c r="CF251" s="215"/>
      <c r="CG251" s="256"/>
      <c r="CH251" s="369"/>
      <c r="CI251" s="191"/>
      <c r="CO251" s="350"/>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9"/>
      <c r="C252" s="299"/>
      <c r="D252" s="212"/>
      <c r="E252" s="216"/>
      <c r="F252" s="256"/>
      <c r="G252" s="215"/>
      <c r="H252" s="215"/>
      <c r="I252" s="215"/>
      <c r="J252" s="215"/>
      <c r="Q252" s="350"/>
      <c r="R252" s="191"/>
      <c r="S252" s="191"/>
      <c r="T252" s="191"/>
      <c r="U252" s="191"/>
      <c r="V252" s="191"/>
      <c r="W252" s="191"/>
      <c r="X252" s="191"/>
      <c r="Y252" s="214"/>
      <c r="AQ252" s="210"/>
      <c r="AR252" s="215"/>
      <c r="AS252" s="215"/>
      <c r="AT252" s="215"/>
      <c r="AU252" s="215"/>
      <c r="AV252" s="216"/>
      <c r="BC252" s="350"/>
      <c r="BD252" s="191"/>
      <c r="BE252" s="191"/>
      <c r="BF252" s="191"/>
      <c r="BG252" s="191"/>
      <c r="BH252" s="191"/>
      <c r="BI252" s="191"/>
      <c r="BJ252" s="191"/>
      <c r="BK252" s="214"/>
      <c r="CC252" s="210"/>
      <c r="CD252" s="256"/>
      <c r="CE252" s="256"/>
      <c r="CF252" s="215"/>
      <c r="CG252" s="256"/>
      <c r="CH252" s="369"/>
      <c r="CI252" s="191"/>
      <c r="CO252" s="350"/>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9"/>
      <c r="C253" s="299"/>
      <c r="D253" s="212"/>
      <c r="E253" s="216"/>
      <c r="F253" s="256"/>
      <c r="G253" s="215"/>
      <c r="H253" s="215"/>
      <c r="I253" s="215"/>
      <c r="J253" s="215"/>
      <c r="Q253" s="350"/>
      <c r="R253" s="191"/>
      <c r="S253" s="191"/>
      <c r="T253" s="191"/>
      <c r="U253" s="191"/>
      <c r="V253" s="191"/>
      <c r="W253" s="191"/>
      <c r="X253" s="191"/>
      <c r="Y253" s="214"/>
      <c r="AQ253" s="210"/>
      <c r="AR253" s="215"/>
      <c r="AS253" s="215"/>
      <c r="AT253" s="215"/>
      <c r="AU253" s="215"/>
      <c r="AV253" s="216"/>
      <c r="BC253" s="350"/>
      <c r="BD253" s="191"/>
      <c r="BE253" s="191"/>
      <c r="BF253" s="191"/>
      <c r="BG253" s="191"/>
      <c r="BH253" s="191"/>
      <c r="BI253" s="191"/>
      <c r="BJ253" s="191"/>
      <c r="BK253" s="214"/>
      <c r="CC253" s="210"/>
      <c r="CD253" s="256"/>
      <c r="CE253" s="256"/>
      <c r="CF253" s="215"/>
      <c r="CG253" s="256"/>
      <c r="CH253" s="369"/>
      <c r="CI253" s="191"/>
      <c r="CO253" s="350"/>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9"/>
      <c r="C254" s="299"/>
      <c r="D254" s="212"/>
      <c r="E254" s="216"/>
      <c r="F254" s="256"/>
      <c r="G254" s="215"/>
      <c r="H254" s="215"/>
      <c r="I254" s="215"/>
      <c r="J254" s="215"/>
      <c r="Q254" s="350"/>
      <c r="R254" s="191"/>
      <c r="S254" s="191"/>
      <c r="T254" s="191"/>
      <c r="U254" s="191"/>
      <c r="V254" s="191"/>
      <c r="W254" s="191"/>
      <c r="X254" s="191"/>
      <c r="Y254" s="214"/>
      <c r="AQ254" s="210"/>
      <c r="AR254" s="215"/>
      <c r="AS254" s="215"/>
      <c r="AT254" s="215"/>
      <c r="AU254" s="215"/>
      <c r="AV254" s="216"/>
      <c r="BC254" s="350"/>
      <c r="BD254" s="191"/>
      <c r="BE254" s="191"/>
      <c r="BF254" s="191"/>
      <c r="BG254" s="191"/>
      <c r="BH254" s="191"/>
      <c r="BI254" s="191"/>
      <c r="BJ254" s="191"/>
      <c r="BK254" s="214"/>
      <c r="CC254" s="210"/>
      <c r="CD254" s="256"/>
      <c r="CE254" s="256"/>
      <c r="CF254" s="215"/>
      <c r="CG254" s="256"/>
      <c r="CH254" s="369"/>
      <c r="CI254" s="191"/>
      <c r="CO254" s="350"/>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9"/>
      <c r="C255" s="299"/>
      <c r="D255" s="212"/>
      <c r="E255" s="216"/>
      <c r="F255" s="256"/>
      <c r="G255" s="215"/>
      <c r="H255" s="215"/>
      <c r="I255" s="215"/>
      <c r="J255" s="215"/>
      <c r="Q255" s="350"/>
      <c r="R255" s="191"/>
      <c r="S255" s="191"/>
      <c r="T255" s="191"/>
      <c r="U255" s="191"/>
      <c r="V255" s="191"/>
      <c r="W255" s="191"/>
      <c r="X255" s="191"/>
      <c r="Y255" s="214"/>
      <c r="AQ255" s="210"/>
      <c r="AR255" s="215"/>
      <c r="AS255" s="215"/>
      <c r="AT255" s="215"/>
      <c r="AU255" s="215"/>
      <c r="AV255" s="216"/>
      <c r="BC255" s="350"/>
      <c r="BD255" s="191"/>
      <c r="BE255" s="191"/>
      <c r="BF255" s="191"/>
      <c r="BG255" s="191"/>
      <c r="BH255" s="191"/>
      <c r="BI255" s="191"/>
      <c r="BJ255" s="191"/>
      <c r="BK255" s="214"/>
      <c r="CC255" s="210"/>
      <c r="CD255" s="256"/>
      <c r="CE255" s="256"/>
      <c r="CF255" s="215"/>
      <c r="CG255" s="256"/>
      <c r="CH255" s="369"/>
      <c r="CI255" s="191"/>
      <c r="CO255" s="350"/>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9"/>
      <c r="C256" s="299"/>
      <c r="D256" s="212"/>
      <c r="E256" s="216"/>
      <c r="F256" s="256"/>
      <c r="G256" s="215"/>
      <c r="H256" s="215"/>
      <c r="I256" s="215"/>
      <c r="J256" s="215"/>
      <c r="Q256" s="350"/>
      <c r="R256" s="191"/>
      <c r="S256" s="191"/>
      <c r="T256" s="191"/>
      <c r="U256" s="191"/>
      <c r="V256" s="191"/>
      <c r="W256" s="191"/>
      <c r="X256" s="191"/>
      <c r="Y256" s="214"/>
      <c r="AQ256" s="210"/>
      <c r="AR256" s="215"/>
      <c r="AS256" s="215"/>
      <c r="AT256" s="215"/>
      <c r="AU256" s="215"/>
      <c r="AV256" s="216"/>
      <c r="BC256" s="350"/>
      <c r="BD256" s="191"/>
      <c r="BE256" s="191"/>
      <c r="BF256" s="191"/>
      <c r="BG256" s="191"/>
      <c r="BH256" s="191"/>
      <c r="BI256" s="191"/>
      <c r="BJ256" s="191"/>
      <c r="BK256" s="214"/>
      <c r="CC256" s="210"/>
      <c r="CD256" s="256"/>
      <c r="CE256" s="256"/>
      <c r="CF256" s="215"/>
      <c r="CG256" s="256"/>
      <c r="CH256" s="369"/>
      <c r="CI256" s="191"/>
      <c r="CO256" s="350"/>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9"/>
      <c r="C257" s="299"/>
      <c r="D257" s="212"/>
      <c r="E257" s="216"/>
      <c r="F257" s="256"/>
      <c r="G257" s="215"/>
      <c r="H257" s="215"/>
      <c r="I257" s="215"/>
      <c r="J257" s="215"/>
      <c r="Q257" s="350"/>
      <c r="R257" s="191"/>
      <c r="S257" s="191"/>
      <c r="T257" s="191"/>
      <c r="U257" s="191"/>
      <c r="V257" s="191"/>
      <c r="W257" s="191"/>
      <c r="X257" s="191"/>
      <c r="Y257" s="214"/>
      <c r="AQ257" s="210"/>
      <c r="AR257" s="215"/>
      <c r="AS257" s="215"/>
      <c r="AT257" s="215"/>
      <c r="AU257" s="215"/>
      <c r="AV257" s="216"/>
      <c r="BC257" s="350"/>
      <c r="BD257" s="191"/>
      <c r="BE257" s="191"/>
      <c r="BF257" s="191"/>
      <c r="BG257" s="191"/>
      <c r="BH257" s="191"/>
      <c r="BI257" s="191"/>
      <c r="BJ257" s="191"/>
      <c r="BK257" s="214"/>
      <c r="CC257" s="210"/>
      <c r="CD257" s="256"/>
      <c r="CE257" s="256"/>
      <c r="CF257" s="215"/>
      <c r="CG257" s="256"/>
      <c r="CH257" s="369"/>
      <c r="CI257" s="191"/>
      <c r="CO257" s="350"/>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9"/>
      <c r="C258" s="299"/>
      <c r="D258" s="212"/>
      <c r="E258" s="216"/>
      <c r="F258" s="256"/>
      <c r="G258" s="215"/>
      <c r="H258" s="215"/>
      <c r="I258" s="215"/>
      <c r="J258" s="215"/>
      <c r="Q258" s="350"/>
      <c r="R258" s="191"/>
      <c r="S258" s="191"/>
      <c r="T258" s="191"/>
      <c r="U258" s="191"/>
      <c r="V258" s="191"/>
      <c r="W258" s="191"/>
      <c r="X258" s="191"/>
      <c r="Y258" s="214"/>
      <c r="AQ258" s="210"/>
      <c r="AR258" s="215"/>
      <c r="AS258" s="215"/>
      <c r="AT258" s="215"/>
      <c r="AU258" s="215"/>
      <c r="AV258" s="216"/>
      <c r="BC258" s="350"/>
      <c r="BD258" s="191"/>
      <c r="BE258" s="191"/>
      <c r="BF258" s="191"/>
      <c r="BG258" s="191"/>
      <c r="BH258" s="191"/>
      <c r="BI258" s="191"/>
      <c r="BJ258" s="191"/>
      <c r="BK258" s="214"/>
      <c r="CC258" s="210"/>
      <c r="CD258" s="256"/>
      <c r="CE258" s="256"/>
      <c r="CF258" s="215"/>
      <c r="CG258" s="256"/>
      <c r="CH258" s="369"/>
      <c r="CI258" s="191"/>
      <c r="CO258" s="350"/>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9"/>
      <c r="C259" s="299"/>
      <c r="D259" s="212"/>
      <c r="E259" s="216"/>
      <c r="F259" s="256"/>
      <c r="G259" s="215"/>
      <c r="H259" s="215"/>
      <c r="I259" s="215"/>
      <c r="J259" s="215"/>
      <c r="Q259" s="350"/>
      <c r="R259" s="191"/>
      <c r="S259" s="191"/>
      <c r="T259" s="191"/>
      <c r="U259" s="191"/>
      <c r="V259" s="191"/>
      <c r="W259" s="191"/>
      <c r="X259" s="191"/>
      <c r="Y259" s="214"/>
      <c r="AQ259" s="210"/>
      <c r="AR259" s="215"/>
      <c r="AS259" s="215"/>
      <c r="AT259" s="215"/>
      <c r="AU259" s="215"/>
      <c r="AV259" s="216"/>
      <c r="BC259" s="350"/>
      <c r="BD259" s="191"/>
      <c r="BE259" s="191"/>
      <c r="BF259" s="191"/>
      <c r="BG259" s="191"/>
      <c r="BH259" s="191"/>
      <c r="BI259" s="191"/>
      <c r="BJ259" s="191"/>
      <c r="BK259" s="214"/>
      <c r="CC259" s="210"/>
      <c r="CD259" s="256"/>
      <c r="CE259" s="256"/>
      <c r="CF259" s="215"/>
      <c r="CG259" s="256"/>
      <c r="CH259" s="369"/>
      <c r="CI259" s="191"/>
      <c r="CO259" s="350"/>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9"/>
      <c r="C260" s="299"/>
      <c r="D260" s="212"/>
      <c r="E260" s="216"/>
      <c r="F260" s="256"/>
      <c r="G260" s="215"/>
      <c r="H260" s="215"/>
      <c r="I260" s="215"/>
      <c r="J260" s="215"/>
      <c r="Q260" s="350"/>
      <c r="R260" s="191"/>
      <c r="S260" s="191"/>
      <c r="T260" s="191"/>
      <c r="U260" s="191"/>
      <c r="V260" s="191"/>
      <c r="W260" s="191"/>
      <c r="X260" s="191"/>
      <c r="Y260" s="214"/>
      <c r="AQ260" s="210"/>
      <c r="AR260" s="215"/>
      <c r="AS260" s="215"/>
      <c r="AT260" s="215"/>
      <c r="AU260" s="215"/>
      <c r="AV260" s="216"/>
      <c r="BC260" s="350"/>
      <c r="BD260" s="191"/>
      <c r="BE260" s="191"/>
      <c r="BF260" s="191"/>
      <c r="BG260" s="191"/>
      <c r="BH260" s="191"/>
      <c r="BI260" s="191"/>
      <c r="BJ260" s="191"/>
      <c r="BK260" s="214"/>
      <c r="CC260" s="210"/>
      <c r="CD260" s="256"/>
      <c r="CE260" s="256"/>
      <c r="CF260" s="215"/>
      <c r="CG260" s="256"/>
      <c r="CH260" s="369"/>
      <c r="CI260" s="191"/>
      <c r="CO260" s="350"/>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9"/>
      <c r="C261" s="299"/>
      <c r="D261" s="212"/>
      <c r="E261" s="216"/>
      <c r="F261" s="256"/>
      <c r="G261" s="215"/>
      <c r="H261" s="215"/>
      <c r="I261" s="215"/>
      <c r="J261" s="215"/>
      <c r="Q261" s="350"/>
      <c r="R261" s="191"/>
      <c r="S261" s="191"/>
      <c r="T261" s="191"/>
      <c r="U261" s="191"/>
      <c r="V261" s="191"/>
      <c r="W261" s="191"/>
      <c r="X261" s="191"/>
      <c r="Y261" s="214"/>
      <c r="AQ261" s="210"/>
      <c r="AR261" s="215"/>
      <c r="AS261" s="215"/>
      <c r="AT261" s="215"/>
      <c r="AU261" s="215"/>
      <c r="AV261" s="216"/>
      <c r="BC261" s="350"/>
      <c r="BD261" s="191"/>
      <c r="BE261" s="191"/>
      <c r="BF261" s="191"/>
      <c r="BG261" s="191"/>
      <c r="BH261" s="191"/>
      <c r="BI261" s="191"/>
      <c r="BJ261" s="191"/>
      <c r="BK261" s="214"/>
      <c r="CC261" s="210"/>
      <c r="CD261" s="256"/>
      <c r="CE261" s="256"/>
      <c r="CF261" s="215"/>
      <c r="CG261" s="256"/>
      <c r="CH261" s="369"/>
      <c r="CI261" s="191"/>
      <c r="CO261" s="350"/>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9"/>
      <c r="C262" s="299"/>
      <c r="D262" s="212"/>
      <c r="E262" s="216"/>
      <c r="F262" s="256"/>
      <c r="G262" s="215"/>
      <c r="H262" s="215"/>
      <c r="I262" s="215"/>
      <c r="J262" s="215"/>
      <c r="Q262" s="350"/>
      <c r="R262" s="191"/>
      <c r="S262" s="191"/>
      <c r="T262" s="191"/>
      <c r="U262" s="191"/>
      <c r="V262" s="191"/>
      <c r="W262" s="191"/>
      <c r="X262" s="191"/>
      <c r="Y262" s="214"/>
      <c r="AQ262" s="210"/>
      <c r="AR262" s="215"/>
      <c r="AS262" s="215"/>
      <c r="AT262" s="215"/>
      <c r="AU262" s="215"/>
      <c r="AV262" s="216"/>
      <c r="BC262" s="350"/>
      <c r="BD262" s="191"/>
      <c r="BE262" s="191"/>
      <c r="BF262" s="191"/>
      <c r="BG262" s="191"/>
      <c r="BH262" s="191"/>
      <c r="BI262" s="191"/>
      <c r="BJ262" s="191"/>
      <c r="BK262" s="214"/>
      <c r="CC262" s="210"/>
      <c r="CD262" s="256"/>
      <c r="CE262" s="256"/>
      <c r="CF262" s="215"/>
      <c r="CG262" s="256"/>
      <c r="CH262" s="369"/>
      <c r="CI262" s="191"/>
      <c r="CO262" s="350"/>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9"/>
      <c r="C263" s="299"/>
      <c r="D263" s="212"/>
      <c r="E263" s="216"/>
      <c r="F263" s="256"/>
      <c r="G263" s="215"/>
      <c r="H263" s="215"/>
      <c r="I263" s="215"/>
      <c r="J263" s="215"/>
      <c r="Q263" s="350"/>
      <c r="R263" s="191"/>
      <c r="S263" s="191"/>
      <c r="T263" s="191"/>
      <c r="U263" s="191"/>
      <c r="V263" s="191"/>
      <c r="W263" s="191"/>
      <c r="X263" s="191"/>
      <c r="Y263" s="214"/>
      <c r="AQ263" s="210"/>
      <c r="AR263" s="215"/>
      <c r="AS263" s="215"/>
      <c r="AT263" s="215"/>
      <c r="AU263" s="215"/>
      <c r="AV263" s="216"/>
      <c r="BC263" s="350"/>
      <c r="BD263" s="191"/>
      <c r="BE263" s="191"/>
      <c r="BF263" s="191"/>
      <c r="BG263" s="191"/>
      <c r="BH263" s="191"/>
      <c r="BI263" s="191"/>
      <c r="BJ263" s="191"/>
      <c r="BK263" s="214"/>
      <c r="CC263" s="210"/>
      <c r="CD263" s="256"/>
      <c r="CE263" s="256"/>
      <c r="CF263" s="215"/>
      <c r="CG263" s="256"/>
      <c r="CH263" s="369"/>
      <c r="CI263" s="191"/>
      <c r="CO263" s="350"/>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9"/>
      <c r="C264" s="299"/>
      <c r="D264" s="212"/>
      <c r="E264" s="216"/>
      <c r="F264" s="256"/>
      <c r="G264" s="215"/>
      <c r="H264" s="215"/>
      <c r="I264" s="215"/>
      <c r="J264" s="215"/>
      <c r="Q264" s="350"/>
      <c r="R264" s="191"/>
      <c r="S264" s="191"/>
      <c r="T264" s="191"/>
      <c r="U264" s="191"/>
      <c r="V264" s="191"/>
      <c r="W264" s="191"/>
      <c r="X264" s="191"/>
      <c r="Y264" s="214"/>
      <c r="AQ264" s="210"/>
      <c r="AR264" s="215"/>
      <c r="AS264" s="215"/>
      <c r="AT264" s="215"/>
      <c r="AU264" s="215"/>
      <c r="AV264" s="216"/>
      <c r="BC264" s="350"/>
      <c r="BD264" s="191"/>
      <c r="BE264" s="191"/>
      <c r="BF264" s="191"/>
      <c r="BG264" s="191"/>
      <c r="BH264" s="191"/>
      <c r="BI264" s="191"/>
      <c r="BJ264" s="191"/>
      <c r="BK264" s="214"/>
      <c r="CC264" s="210"/>
      <c r="CD264" s="256"/>
      <c r="CE264" s="256"/>
      <c r="CF264" s="215"/>
      <c r="CG264" s="256"/>
      <c r="CH264" s="369"/>
      <c r="CI264" s="191"/>
      <c r="CO264" s="350"/>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9"/>
      <c r="C265" s="299"/>
      <c r="D265" s="212"/>
      <c r="E265" s="216"/>
      <c r="F265" s="256"/>
      <c r="G265" s="215"/>
      <c r="H265" s="215"/>
      <c r="I265" s="215"/>
      <c r="J265" s="215"/>
      <c r="Q265" s="350"/>
      <c r="R265" s="191"/>
      <c r="S265" s="191"/>
      <c r="T265" s="191"/>
      <c r="U265" s="191"/>
      <c r="V265" s="191"/>
      <c r="W265" s="191"/>
      <c r="X265" s="191"/>
      <c r="Y265" s="214"/>
      <c r="AQ265" s="210"/>
      <c r="AR265" s="215"/>
      <c r="AS265" s="215"/>
      <c r="AT265" s="215"/>
      <c r="AU265" s="215"/>
      <c r="AV265" s="216"/>
      <c r="BC265" s="350"/>
      <c r="BD265" s="191"/>
      <c r="BE265" s="191"/>
      <c r="BF265" s="191"/>
      <c r="BG265" s="191"/>
      <c r="BH265" s="191"/>
      <c r="BI265" s="191"/>
      <c r="BJ265" s="191"/>
      <c r="BK265" s="214"/>
      <c r="CC265" s="210"/>
      <c r="CD265" s="256"/>
      <c r="CE265" s="256"/>
      <c r="CF265" s="215"/>
      <c r="CG265" s="256"/>
      <c r="CH265" s="369"/>
      <c r="CI265" s="191"/>
      <c r="CO265" s="350"/>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9"/>
      <c r="C266" s="299"/>
      <c r="D266" s="212"/>
      <c r="E266" s="216"/>
      <c r="F266" s="256"/>
      <c r="G266" s="215"/>
      <c r="H266" s="215"/>
      <c r="I266" s="215"/>
      <c r="J266" s="215"/>
      <c r="Q266" s="350"/>
      <c r="R266" s="191"/>
      <c r="S266" s="191"/>
      <c r="T266" s="191"/>
      <c r="U266" s="191"/>
      <c r="V266" s="191"/>
      <c r="W266" s="191"/>
      <c r="X266" s="191"/>
      <c r="Y266" s="214"/>
      <c r="AQ266" s="210"/>
      <c r="AR266" s="215"/>
      <c r="AS266" s="215"/>
      <c r="AT266" s="215"/>
      <c r="AU266" s="215"/>
      <c r="AV266" s="216"/>
      <c r="BC266" s="350"/>
      <c r="BD266" s="191"/>
      <c r="BE266" s="191"/>
      <c r="BF266" s="191"/>
      <c r="BG266" s="191"/>
      <c r="BH266" s="191"/>
      <c r="BI266" s="191"/>
      <c r="BJ266" s="191"/>
      <c r="BK266" s="214"/>
      <c r="CC266" s="210"/>
      <c r="CD266" s="256"/>
      <c r="CE266" s="256"/>
      <c r="CF266" s="215"/>
      <c r="CG266" s="256"/>
      <c r="CH266" s="369"/>
      <c r="CI266" s="191"/>
      <c r="CO266" s="350"/>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9"/>
      <c r="C267" s="299"/>
      <c r="D267" s="212"/>
      <c r="E267" s="216"/>
      <c r="F267" s="256"/>
      <c r="G267" s="215"/>
      <c r="H267" s="215"/>
      <c r="I267" s="215"/>
      <c r="J267" s="215"/>
      <c r="Q267" s="350"/>
      <c r="R267" s="191"/>
      <c r="S267" s="191"/>
      <c r="T267" s="191"/>
      <c r="U267" s="191"/>
      <c r="V267" s="191"/>
      <c r="W267" s="191"/>
      <c r="X267" s="191"/>
      <c r="Y267" s="214"/>
      <c r="AQ267" s="210"/>
      <c r="AR267" s="215"/>
      <c r="AS267" s="215"/>
      <c r="AT267" s="215"/>
      <c r="AU267" s="215"/>
      <c r="AV267" s="216"/>
      <c r="BC267" s="350"/>
      <c r="BD267" s="191"/>
      <c r="BE267" s="191"/>
      <c r="BF267" s="191"/>
      <c r="BG267" s="191"/>
      <c r="BH267" s="191"/>
      <c r="BI267" s="191"/>
      <c r="BJ267" s="191"/>
      <c r="BK267" s="214"/>
      <c r="CC267" s="210"/>
      <c r="CD267" s="256"/>
      <c r="CE267" s="256"/>
      <c r="CF267" s="215"/>
      <c r="CG267" s="256"/>
      <c r="CH267" s="369"/>
      <c r="CI267" s="191"/>
      <c r="CO267" s="350"/>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9"/>
      <c r="C268" s="299"/>
      <c r="D268" s="212"/>
      <c r="E268" s="216"/>
      <c r="F268" s="256"/>
      <c r="G268" s="215"/>
      <c r="H268" s="215"/>
      <c r="I268" s="215"/>
      <c r="J268" s="215"/>
      <c r="Q268" s="350"/>
      <c r="R268" s="191"/>
      <c r="S268" s="191"/>
      <c r="T268" s="191"/>
      <c r="U268" s="191"/>
      <c r="V268" s="191"/>
      <c r="W268" s="191"/>
      <c r="X268" s="191"/>
      <c r="Y268" s="214"/>
      <c r="AQ268" s="210"/>
      <c r="AR268" s="215"/>
      <c r="AS268" s="215"/>
      <c r="AT268" s="215"/>
      <c r="AU268" s="215"/>
      <c r="AV268" s="216"/>
      <c r="BC268" s="350"/>
      <c r="BD268" s="191"/>
      <c r="BE268" s="191"/>
      <c r="BF268" s="191"/>
      <c r="BG268" s="191"/>
      <c r="BH268" s="191"/>
      <c r="BI268" s="191"/>
      <c r="BJ268" s="191"/>
      <c r="BK268" s="214"/>
      <c r="CC268" s="210"/>
      <c r="CD268" s="256"/>
      <c r="CE268" s="256"/>
      <c r="CF268" s="215"/>
      <c r="CG268" s="256"/>
      <c r="CH268" s="369"/>
      <c r="CI268" s="191"/>
      <c r="CO268" s="350"/>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9"/>
      <c r="C269" s="299"/>
      <c r="D269" s="212"/>
      <c r="E269" s="216"/>
      <c r="F269" s="256"/>
      <c r="G269" s="215"/>
      <c r="H269" s="215"/>
      <c r="I269" s="215"/>
      <c r="J269" s="215"/>
      <c r="Q269" s="350"/>
      <c r="R269" s="191"/>
      <c r="S269" s="191"/>
      <c r="T269" s="191"/>
      <c r="U269" s="191"/>
      <c r="V269" s="191"/>
      <c r="W269" s="191"/>
      <c r="X269" s="191"/>
      <c r="Y269" s="214"/>
      <c r="AQ269" s="210"/>
      <c r="AR269" s="215"/>
      <c r="AS269" s="215"/>
      <c r="AT269" s="215"/>
      <c r="AU269" s="215"/>
      <c r="AV269" s="216"/>
      <c r="BC269" s="350"/>
      <c r="BD269" s="191"/>
      <c r="BE269" s="191"/>
      <c r="BF269" s="191"/>
      <c r="BG269" s="191"/>
      <c r="BH269" s="191"/>
      <c r="BI269" s="191"/>
      <c r="BJ269" s="191"/>
      <c r="BK269" s="214"/>
      <c r="CC269" s="210"/>
      <c r="CD269" s="256"/>
      <c r="CE269" s="256"/>
      <c r="CF269" s="215"/>
      <c r="CG269" s="256"/>
      <c r="CH269" s="369"/>
      <c r="CI269" s="191"/>
      <c r="CO269" s="350"/>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9"/>
      <c r="C270" s="299"/>
      <c r="D270" s="212"/>
      <c r="E270" s="216"/>
      <c r="F270" s="256"/>
      <c r="G270" s="215"/>
      <c r="H270" s="215"/>
      <c r="I270" s="215"/>
      <c r="J270" s="215"/>
      <c r="Q270" s="350"/>
      <c r="R270" s="191"/>
      <c r="S270" s="191"/>
      <c r="T270" s="191"/>
      <c r="U270" s="191"/>
      <c r="V270" s="191"/>
      <c r="W270" s="191"/>
      <c r="X270" s="191"/>
      <c r="Y270" s="214"/>
      <c r="AQ270" s="210"/>
      <c r="AR270" s="215"/>
      <c r="AS270" s="215"/>
      <c r="AT270" s="215"/>
      <c r="AU270" s="215"/>
      <c r="AV270" s="216"/>
      <c r="BC270" s="350"/>
      <c r="BD270" s="191"/>
      <c r="BE270" s="191"/>
      <c r="BF270" s="191"/>
      <c r="BG270" s="191"/>
      <c r="BH270" s="191"/>
      <c r="BI270" s="191"/>
      <c r="BJ270" s="191"/>
      <c r="BK270" s="214"/>
      <c r="CC270" s="210"/>
      <c r="CD270" s="256"/>
      <c r="CE270" s="256"/>
      <c r="CF270" s="215"/>
      <c r="CG270" s="256"/>
      <c r="CH270" s="369"/>
      <c r="CI270" s="191"/>
      <c r="CO270" s="350"/>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9"/>
      <c r="C271" s="299"/>
      <c r="D271" s="212"/>
      <c r="E271" s="216"/>
      <c r="F271" s="256"/>
      <c r="G271" s="215"/>
      <c r="H271" s="215"/>
      <c r="I271" s="215"/>
      <c r="J271" s="215"/>
      <c r="Q271" s="350"/>
      <c r="R271" s="191"/>
      <c r="S271" s="191"/>
      <c r="T271" s="191"/>
      <c r="U271" s="191"/>
      <c r="V271" s="191"/>
      <c r="W271" s="191"/>
      <c r="X271" s="191"/>
      <c r="Y271" s="214"/>
      <c r="AQ271" s="210"/>
      <c r="AR271" s="215"/>
      <c r="AS271" s="215"/>
      <c r="AT271" s="215"/>
      <c r="AU271" s="215"/>
      <c r="AV271" s="216"/>
      <c r="BC271" s="350"/>
      <c r="BD271" s="191"/>
      <c r="BE271" s="191"/>
      <c r="BF271" s="191"/>
      <c r="BG271" s="191"/>
      <c r="BH271" s="191"/>
      <c r="BI271" s="191"/>
      <c r="BJ271" s="191"/>
      <c r="BK271" s="214"/>
      <c r="CC271" s="210"/>
      <c r="CD271" s="256"/>
      <c r="CE271" s="256"/>
      <c r="CF271" s="215"/>
      <c r="CG271" s="256"/>
      <c r="CH271" s="369"/>
      <c r="CI271" s="191"/>
      <c r="CO271" s="350"/>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9"/>
      <c r="C272" s="299"/>
      <c r="D272" s="212"/>
      <c r="E272" s="216"/>
      <c r="F272" s="256"/>
      <c r="G272" s="215"/>
      <c r="H272" s="215"/>
      <c r="I272" s="215"/>
      <c r="J272" s="215"/>
      <c r="Q272" s="350"/>
      <c r="R272" s="191"/>
      <c r="S272" s="191"/>
      <c r="T272" s="191"/>
      <c r="U272" s="191"/>
      <c r="V272" s="191"/>
      <c r="W272" s="191"/>
      <c r="X272" s="191"/>
      <c r="Y272" s="214"/>
      <c r="AQ272" s="210"/>
      <c r="AR272" s="215"/>
      <c r="AS272" s="215"/>
      <c r="AT272" s="215"/>
      <c r="AU272" s="215"/>
      <c r="AV272" s="216"/>
      <c r="BC272" s="350"/>
      <c r="BD272" s="191"/>
      <c r="BE272" s="191"/>
      <c r="BF272" s="191"/>
      <c r="BG272" s="191"/>
      <c r="BH272" s="191"/>
      <c r="BI272" s="191"/>
      <c r="BJ272" s="191"/>
      <c r="BK272" s="214"/>
      <c r="CC272" s="210"/>
      <c r="CD272" s="256"/>
      <c r="CE272" s="256"/>
      <c r="CF272" s="215"/>
      <c r="CG272" s="256"/>
      <c r="CH272" s="369"/>
      <c r="CI272" s="191"/>
      <c r="CO272" s="350"/>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9"/>
      <c r="C273" s="299"/>
      <c r="D273" s="212"/>
      <c r="E273" s="216"/>
      <c r="F273" s="256"/>
      <c r="G273" s="215"/>
      <c r="H273" s="215"/>
      <c r="I273" s="215"/>
      <c r="J273" s="215"/>
      <c r="Q273" s="350"/>
      <c r="R273" s="191"/>
      <c r="S273" s="191"/>
      <c r="T273" s="191"/>
      <c r="U273" s="191"/>
      <c r="V273" s="191"/>
      <c r="W273" s="191"/>
      <c r="X273" s="191"/>
      <c r="Y273" s="214"/>
      <c r="AQ273" s="210"/>
      <c r="AR273" s="215"/>
      <c r="AS273" s="215"/>
      <c r="AT273" s="215"/>
      <c r="AU273" s="215"/>
      <c r="AV273" s="216"/>
      <c r="BC273" s="350"/>
      <c r="BD273" s="191"/>
      <c r="BE273" s="191"/>
      <c r="BF273" s="191"/>
      <c r="BG273" s="191"/>
      <c r="BH273" s="191"/>
      <c r="BI273" s="191"/>
      <c r="BJ273" s="191"/>
      <c r="BK273" s="214"/>
      <c r="CC273" s="210"/>
      <c r="CD273" s="256"/>
      <c r="CE273" s="256"/>
      <c r="CF273" s="215"/>
      <c r="CG273" s="256"/>
      <c r="CH273" s="369"/>
      <c r="CI273" s="191"/>
      <c r="CO273" s="350"/>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9"/>
      <c r="C274" s="299"/>
      <c r="D274" s="212"/>
      <c r="E274" s="216"/>
      <c r="F274" s="256"/>
      <c r="G274" s="215"/>
      <c r="H274" s="215"/>
      <c r="I274" s="215"/>
      <c r="J274" s="215"/>
      <c r="Q274" s="350"/>
      <c r="R274" s="191"/>
      <c r="S274" s="191"/>
      <c r="T274" s="191"/>
      <c r="U274" s="191"/>
      <c r="V274" s="191"/>
      <c r="W274" s="191"/>
      <c r="X274" s="191"/>
      <c r="Y274" s="214"/>
      <c r="AQ274" s="210"/>
      <c r="AR274" s="215"/>
      <c r="AS274" s="215"/>
      <c r="AT274" s="215"/>
      <c r="AU274" s="215"/>
      <c r="AV274" s="216"/>
      <c r="BC274" s="350"/>
      <c r="BD274" s="191"/>
      <c r="BE274" s="191"/>
      <c r="BF274" s="191"/>
      <c r="BG274" s="191"/>
      <c r="BH274" s="191"/>
      <c r="BI274" s="191"/>
      <c r="BJ274" s="191"/>
      <c r="BK274" s="214"/>
      <c r="CC274" s="210"/>
      <c r="CD274" s="256"/>
      <c r="CE274" s="256"/>
      <c r="CF274" s="215"/>
      <c r="CG274" s="256"/>
      <c r="CH274" s="369"/>
      <c r="CI274" s="191"/>
      <c r="CO274" s="350"/>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9"/>
      <c r="C275" s="299"/>
      <c r="D275" s="212"/>
      <c r="E275" s="216"/>
      <c r="F275" s="256"/>
      <c r="G275" s="215"/>
      <c r="H275" s="215"/>
      <c r="I275" s="215"/>
      <c r="J275" s="215"/>
      <c r="Q275" s="350"/>
      <c r="R275" s="191"/>
      <c r="S275" s="191"/>
      <c r="T275" s="191"/>
      <c r="U275" s="191"/>
      <c r="V275" s="191"/>
      <c r="W275" s="191"/>
      <c r="X275" s="191"/>
      <c r="Y275" s="214"/>
      <c r="AQ275" s="210"/>
      <c r="AR275" s="215"/>
      <c r="AS275" s="215"/>
      <c r="AT275" s="215"/>
      <c r="AU275" s="215"/>
      <c r="AV275" s="216"/>
      <c r="BC275" s="350"/>
      <c r="BD275" s="191"/>
      <c r="BE275" s="191"/>
      <c r="BF275" s="191"/>
      <c r="BG275" s="191"/>
      <c r="BH275" s="191"/>
      <c r="BI275" s="191"/>
      <c r="BJ275" s="191"/>
      <c r="BK275" s="214"/>
      <c r="CC275" s="210"/>
      <c r="CD275" s="256"/>
      <c r="CE275" s="256"/>
      <c r="CF275" s="215"/>
      <c r="CG275" s="256"/>
      <c r="CH275" s="369"/>
      <c r="CI275" s="191"/>
      <c r="CO275" s="350"/>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9"/>
      <c r="C276" s="299"/>
      <c r="D276" s="212"/>
      <c r="E276" s="216"/>
      <c r="F276" s="256"/>
      <c r="G276" s="215"/>
      <c r="H276" s="215"/>
      <c r="I276" s="215"/>
      <c r="J276" s="215"/>
      <c r="Q276" s="350"/>
      <c r="R276" s="191"/>
      <c r="S276" s="191"/>
      <c r="T276" s="191"/>
      <c r="U276" s="191"/>
      <c r="V276" s="191"/>
      <c r="W276" s="191"/>
      <c r="X276" s="191"/>
      <c r="Y276" s="214"/>
      <c r="AQ276" s="210"/>
      <c r="AR276" s="215"/>
      <c r="AS276" s="215"/>
      <c r="AT276" s="215"/>
      <c r="AU276" s="215"/>
      <c r="AV276" s="216"/>
      <c r="BC276" s="350"/>
      <c r="BD276" s="191"/>
      <c r="BE276" s="191"/>
      <c r="BF276" s="191"/>
      <c r="BG276" s="191"/>
      <c r="BH276" s="191"/>
      <c r="BI276" s="191"/>
      <c r="BJ276" s="191"/>
      <c r="BK276" s="214"/>
      <c r="CC276" s="210"/>
      <c r="CD276" s="256"/>
      <c r="CE276" s="256"/>
      <c r="CF276" s="215"/>
      <c r="CG276" s="256"/>
      <c r="CH276" s="369"/>
      <c r="CI276" s="191"/>
      <c r="CO276" s="350"/>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9"/>
      <c r="C277" s="299"/>
      <c r="D277" s="212"/>
      <c r="E277" s="216"/>
      <c r="F277" s="256"/>
      <c r="G277" s="215"/>
      <c r="H277" s="215"/>
      <c r="I277" s="215"/>
      <c r="J277" s="215"/>
      <c r="Q277" s="350"/>
      <c r="R277" s="191"/>
      <c r="S277" s="191"/>
      <c r="T277" s="191"/>
      <c r="U277" s="191"/>
      <c r="V277" s="191"/>
      <c r="W277" s="191"/>
      <c r="X277" s="191"/>
      <c r="Y277" s="214"/>
      <c r="AQ277" s="210"/>
      <c r="AR277" s="215"/>
      <c r="AS277" s="215"/>
      <c r="AT277" s="215"/>
      <c r="AU277" s="215"/>
      <c r="AV277" s="216"/>
      <c r="BC277" s="350"/>
      <c r="BD277" s="191"/>
      <c r="BE277" s="191"/>
      <c r="BF277" s="191"/>
      <c r="BG277" s="191"/>
      <c r="BH277" s="191"/>
      <c r="BI277" s="191"/>
      <c r="BJ277" s="191"/>
      <c r="BK277" s="214"/>
      <c r="CC277" s="210"/>
      <c r="CD277" s="256"/>
      <c r="CE277" s="256"/>
      <c r="CF277" s="215"/>
      <c r="CG277" s="256"/>
      <c r="CH277" s="369"/>
      <c r="CI277" s="191"/>
      <c r="CO277" s="350"/>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9"/>
      <c r="C278" s="299"/>
      <c r="D278" s="212"/>
      <c r="E278" s="216"/>
      <c r="F278" s="256"/>
      <c r="G278" s="215"/>
      <c r="H278" s="215"/>
      <c r="I278" s="215"/>
      <c r="J278" s="215"/>
      <c r="Q278" s="350"/>
      <c r="R278" s="191"/>
      <c r="S278" s="191"/>
      <c r="T278" s="191"/>
      <c r="U278" s="191"/>
      <c r="V278" s="191"/>
      <c r="W278" s="191"/>
      <c r="X278" s="191"/>
      <c r="Y278" s="214"/>
      <c r="AQ278" s="210"/>
      <c r="AR278" s="215"/>
      <c r="AS278" s="215"/>
      <c r="AT278" s="215"/>
      <c r="AU278" s="215"/>
      <c r="AV278" s="216"/>
      <c r="BC278" s="350"/>
      <c r="BD278" s="191"/>
      <c r="BE278" s="191"/>
      <c r="BF278" s="191"/>
      <c r="BG278" s="191"/>
      <c r="BH278" s="191"/>
      <c r="BI278" s="191"/>
      <c r="BJ278" s="191"/>
      <c r="BK278" s="214"/>
      <c r="CC278" s="210"/>
      <c r="CD278" s="256"/>
      <c r="CE278" s="256"/>
      <c r="CF278" s="215"/>
      <c r="CG278" s="256"/>
      <c r="CH278" s="369"/>
      <c r="CI278" s="191"/>
      <c r="CO278" s="350"/>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9"/>
      <c r="C279" s="299"/>
      <c r="D279" s="212"/>
      <c r="E279" s="216"/>
      <c r="F279" s="256"/>
      <c r="G279" s="215"/>
      <c r="H279" s="215"/>
      <c r="I279" s="215"/>
      <c r="J279" s="215"/>
      <c r="Q279" s="350"/>
      <c r="R279" s="191"/>
      <c r="S279" s="191"/>
      <c r="T279" s="191"/>
      <c r="U279" s="191"/>
      <c r="V279" s="191"/>
      <c r="W279" s="191"/>
      <c r="X279" s="191"/>
      <c r="Y279" s="214"/>
      <c r="AQ279" s="210"/>
      <c r="AR279" s="215"/>
      <c r="AS279" s="215"/>
      <c r="AT279" s="215"/>
      <c r="AU279" s="215"/>
      <c r="AV279" s="216"/>
      <c r="BC279" s="350"/>
      <c r="BD279" s="191"/>
      <c r="BE279" s="191"/>
      <c r="BF279" s="191"/>
      <c r="BG279" s="191"/>
      <c r="BH279" s="191"/>
      <c r="BI279" s="191"/>
      <c r="BJ279" s="191"/>
      <c r="BK279" s="214"/>
      <c r="CC279" s="210"/>
      <c r="CD279" s="256"/>
      <c r="CE279" s="256"/>
      <c r="CF279" s="215"/>
      <c r="CG279" s="256"/>
      <c r="CH279" s="369"/>
      <c r="CI279" s="191"/>
      <c r="CO279" s="350"/>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9"/>
      <c r="C280" s="299"/>
      <c r="D280" s="212"/>
      <c r="E280" s="216"/>
      <c r="F280" s="256"/>
      <c r="G280" s="215"/>
      <c r="H280" s="215"/>
      <c r="I280" s="215"/>
      <c r="J280" s="215"/>
      <c r="Q280" s="350"/>
      <c r="R280" s="191"/>
      <c r="S280" s="191"/>
      <c r="T280" s="191"/>
      <c r="U280" s="191"/>
      <c r="V280" s="191"/>
      <c r="W280" s="191"/>
      <c r="X280" s="191"/>
      <c r="Y280" s="214"/>
      <c r="AQ280" s="210"/>
      <c r="AR280" s="215"/>
      <c r="AS280" s="215"/>
      <c r="AT280" s="215"/>
      <c r="AU280" s="215"/>
      <c r="AV280" s="216"/>
      <c r="BC280" s="350"/>
      <c r="BD280" s="191"/>
      <c r="BE280" s="191"/>
      <c r="BF280" s="191"/>
      <c r="BG280" s="191"/>
      <c r="BH280" s="191"/>
      <c r="BI280" s="191"/>
      <c r="BJ280" s="191"/>
      <c r="BK280" s="214"/>
      <c r="CC280" s="210"/>
      <c r="CD280" s="256"/>
      <c r="CE280" s="256"/>
      <c r="CF280" s="215"/>
      <c r="CG280" s="256"/>
      <c r="CH280" s="369"/>
      <c r="CI280" s="191"/>
      <c r="CO280" s="350"/>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9"/>
      <c r="C281" s="299"/>
      <c r="D281" s="212"/>
      <c r="E281" s="216"/>
      <c r="F281" s="256"/>
      <c r="G281" s="215"/>
      <c r="H281" s="215"/>
      <c r="I281" s="215"/>
      <c r="J281" s="215"/>
      <c r="Q281" s="350"/>
      <c r="R281" s="191"/>
      <c r="S281" s="191"/>
      <c r="T281" s="191"/>
      <c r="U281" s="191"/>
      <c r="V281" s="191"/>
      <c r="W281" s="191"/>
      <c r="X281" s="191"/>
      <c r="Y281" s="214"/>
      <c r="AQ281" s="210"/>
      <c r="AR281" s="215"/>
      <c r="AS281" s="215"/>
      <c r="AT281" s="215"/>
      <c r="AU281" s="215"/>
      <c r="AV281" s="216"/>
      <c r="BC281" s="350"/>
      <c r="BD281" s="191"/>
      <c r="BE281" s="191"/>
      <c r="BF281" s="191"/>
      <c r="BG281" s="191"/>
      <c r="BH281" s="191"/>
      <c r="BI281" s="191"/>
      <c r="BJ281" s="191"/>
      <c r="BK281" s="214"/>
      <c r="CC281" s="210"/>
      <c r="CD281" s="256"/>
      <c r="CE281" s="256"/>
      <c r="CF281" s="215"/>
      <c r="CG281" s="256"/>
      <c r="CH281" s="369"/>
      <c r="CI281" s="191"/>
      <c r="CO281" s="350"/>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9"/>
      <c r="C282" s="299"/>
      <c r="D282" s="212"/>
      <c r="E282" s="216"/>
      <c r="F282" s="256"/>
      <c r="G282" s="215"/>
      <c r="H282" s="215"/>
      <c r="I282" s="215"/>
      <c r="J282" s="215"/>
      <c r="Q282" s="350"/>
      <c r="R282" s="191"/>
      <c r="S282" s="191"/>
      <c r="T282" s="191"/>
      <c r="U282" s="191"/>
      <c r="V282" s="191"/>
      <c r="W282" s="191"/>
      <c r="X282" s="191"/>
      <c r="Y282" s="214"/>
      <c r="AQ282" s="210"/>
      <c r="AR282" s="215"/>
      <c r="AS282" s="215"/>
      <c r="AT282" s="215"/>
      <c r="AU282" s="215"/>
      <c r="AV282" s="216"/>
      <c r="BC282" s="350"/>
      <c r="BD282" s="191"/>
      <c r="BE282" s="191"/>
      <c r="BF282" s="191"/>
      <c r="BG282" s="191"/>
      <c r="BH282" s="191"/>
      <c r="BI282" s="191"/>
      <c r="BJ282" s="191"/>
      <c r="BK282" s="214"/>
      <c r="CC282" s="210"/>
      <c r="CD282" s="256"/>
      <c r="CE282" s="256"/>
      <c r="CF282" s="215"/>
      <c r="CG282" s="256"/>
      <c r="CH282" s="369"/>
      <c r="CI282" s="191"/>
      <c r="CO282" s="350"/>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9"/>
      <c r="C283" s="299"/>
      <c r="D283" s="212"/>
      <c r="E283" s="216"/>
      <c r="F283" s="256"/>
      <c r="G283" s="215"/>
      <c r="H283" s="215"/>
      <c r="I283" s="215"/>
      <c r="J283" s="215"/>
      <c r="Q283" s="350"/>
      <c r="R283" s="191"/>
      <c r="S283" s="191"/>
      <c r="T283" s="191"/>
      <c r="U283" s="191"/>
      <c r="V283" s="191"/>
      <c r="W283" s="191"/>
      <c r="X283" s="191"/>
      <c r="Y283" s="214"/>
      <c r="AQ283" s="210"/>
      <c r="AR283" s="215"/>
      <c r="AS283" s="215"/>
      <c r="AT283" s="215"/>
      <c r="AU283" s="215"/>
      <c r="AV283" s="216"/>
      <c r="BC283" s="350"/>
      <c r="BD283" s="191"/>
      <c r="BE283" s="191"/>
      <c r="BF283" s="191"/>
      <c r="BG283" s="191"/>
      <c r="BH283" s="191"/>
      <c r="BI283" s="191"/>
      <c r="BJ283" s="191"/>
      <c r="BK283" s="214"/>
      <c r="CC283" s="210"/>
      <c r="CD283" s="256"/>
      <c r="CE283" s="256"/>
      <c r="CF283" s="215"/>
      <c r="CG283" s="256"/>
      <c r="CH283" s="369"/>
      <c r="CI283" s="191"/>
      <c r="CO283" s="350"/>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9"/>
      <c r="C284" s="299"/>
      <c r="D284" s="212"/>
      <c r="E284" s="216"/>
      <c r="F284" s="256"/>
      <c r="G284" s="215"/>
      <c r="H284" s="215"/>
      <c r="I284" s="215"/>
      <c r="J284" s="215"/>
      <c r="Q284" s="350"/>
      <c r="R284" s="191"/>
      <c r="S284" s="191"/>
      <c r="T284" s="191"/>
      <c r="U284" s="191"/>
      <c r="V284" s="191"/>
      <c r="W284" s="191"/>
      <c r="X284" s="191"/>
      <c r="Y284" s="214"/>
      <c r="AQ284" s="210"/>
      <c r="AR284" s="215"/>
      <c r="AS284" s="215"/>
      <c r="AT284" s="215"/>
      <c r="AU284" s="215"/>
      <c r="AV284" s="216"/>
      <c r="BC284" s="350"/>
      <c r="BD284" s="191"/>
      <c r="BE284" s="191"/>
      <c r="BF284" s="191"/>
      <c r="BG284" s="191"/>
      <c r="BH284" s="191"/>
      <c r="BI284" s="191"/>
      <c r="BJ284" s="191"/>
      <c r="BK284" s="214"/>
      <c r="CC284" s="210"/>
      <c r="CD284" s="256"/>
      <c r="CE284" s="256"/>
      <c r="CF284" s="215"/>
      <c r="CG284" s="256"/>
      <c r="CH284" s="369"/>
      <c r="CI284" s="191"/>
      <c r="CO284" s="350"/>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9"/>
      <c r="C285" s="299"/>
      <c r="D285" s="212"/>
      <c r="E285" s="216"/>
      <c r="F285" s="256"/>
      <c r="G285" s="215"/>
      <c r="H285" s="215"/>
      <c r="I285" s="215"/>
      <c r="J285" s="215"/>
      <c r="Q285" s="350"/>
      <c r="R285" s="191"/>
      <c r="S285" s="191"/>
      <c r="T285" s="191"/>
      <c r="U285" s="191"/>
      <c r="V285" s="191"/>
      <c r="W285" s="191"/>
      <c r="X285" s="191"/>
      <c r="Y285" s="214"/>
      <c r="AQ285" s="210"/>
      <c r="AR285" s="215"/>
      <c r="AS285" s="215"/>
      <c r="AT285" s="215"/>
      <c r="AU285" s="215"/>
      <c r="AV285" s="216"/>
      <c r="BC285" s="350"/>
      <c r="BD285" s="191"/>
      <c r="BE285" s="191"/>
      <c r="BF285" s="191"/>
      <c r="BG285" s="191"/>
      <c r="BH285" s="191"/>
      <c r="BI285" s="191"/>
      <c r="BJ285" s="191"/>
      <c r="BK285" s="214"/>
      <c r="CC285" s="210"/>
      <c r="CD285" s="256"/>
      <c r="CE285" s="256"/>
      <c r="CF285" s="215"/>
      <c r="CG285" s="256"/>
      <c r="CH285" s="369"/>
      <c r="CI285" s="191"/>
      <c r="CO285" s="350"/>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9"/>
      <c r="C286" s="299"/>
      <c r="D286" s="212"/>
      <c r="E286" s="216"/>
      <c r="F286" s="256"/>
      <c r="G286" s="215"/>
      <c r="H286" s="215"/>
      <c r="I286" s="215"/>
      <c r="J286" s="215"/>
      <c r="Q286" s="350"/>
      <c r="R286" s="191"/>
      <c r="S286" s="191"/>
      <c r="T286" s="191"/>
      <c r="U286" s="191"/>
      <c r="V286" s="191"/>
      <c r="W286" s="191"/>
      <c r="X286" s="191"/>
      <c r="Y286" s="214"/>
      <c r="AQ286" s="210"/>
      <c r="AR286" s="215"/>
      <c r="AS286" s="215"/>
      <c r="AT286" s="215"/>
      <c r="AU286" s="215"/>
      <c r="AV286" s="216"/>
      <c r="BC286" s="350"/>
      <c r="BD286" s="191"/>
      <c r="BE286" s="191"/>
      <c r="BF286" s="191"/>
      <c r="BG286" s="191"/>
      <c r="BH286" s="191"/>
      <c r="BI286" s="191"/>
      <c r="BJ286" s="191"/>
      <c r="BK286" s="214"/>
      <c r="CC286" s="210"/>
      <c r="CD286" s="256"/>
      <c r="CE286" s="256"/>
      <c r="CF286" s="215"/>
      <c r="CG286" s="256"/>
      <c r="CH286" s="369"/>
      <c r="CI286" s="191"/>
      <c r="CO286" s="350"/>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9"/>
      <c r="C287" s="299"/>
      <c r="D287" s="212"/>
      <c r="E287" s="216"/>
      <c r="F287" s="256"/>
      <c r="G287" s="215"/>
      <c r="H287" s="215"/>
      <c r="I287" s="215"/>
      <c r="J287" s="215"/>
      <c r="Q287" s="350"/>
      <c r="R287" s="191"/>
      <c r="S287" s="191"/>
      <c r="T287" s="191"/>
      <c r="U287" s="191"/>
      <c r="V287" s="191"/>
      <c r="W287" s="191"/>
      <c r="X287" s="191"/>
      <c r="Y287" s="214"/>
      <c r="AQ287" s="210"/>
      <c r="AR287" s="215"/>
      <c r="AS287" s="215"/>
      <c r="AT287" s="215"/>
      <c r="AU287" s="215"/>
      <c r="AV287" s="216"/>
      <c r="BC287" s="350"/>
      <c r="BD287" s="191"/>
      <c r="BE287" s="191"/>
      <c r="BF287" s="191"/>
      <c r="BG287" s="191"/>
      <c r="BH287" s="191"/>
      <c r="BI287" s="191"/>
      <c r="BJ287" s="191"/>
      <c r="BK287" s="214"/>
      <c r="CC287" s="210"/>
      <c r="CD287" s="256"/>
      <c r="CE287" s="256"/>
      <c r="CF287" s="215"/>
      <c r="CG287" s="256"/>
      <c r="CH287" s="369"/>
      <c r="CI287" s="191"/>
      <c r="CO287" s="350"/>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9"/>
      <c r="C288" s="299"/>
      <c r="D288" s="212"/>
      <c r="E288" s="216"/>
      <c r="F288" s="256"/>
      <c r="G288" s="215"/>
      <c r="H288" s="215"/>
      <c r="I288" s="215"/>
      <c r="J288" s="215"/>
      <c r="Q288" s="350"/>
      <c r="R288" s="191"/>
      <c r="S288" s="191"/>
      <c r="T288" s="191"/>
      <c r="U288" s="191"/>
      <c r="V288" s="191"/>
      <c r="W288" s="191"/>
      <c r="X288" s="191"/>
      <c r="Y288" s="214"/>
      <c r="AQ288" s="210"/>
      <c r="AR288" s="215"/>
      <c r="AS288" s="215"/>
      <c r="AT288" s="215"/>
      <c r="AU288" s="215"/>
      <c r="AV288" s="216"/>
      <c r="BC288" s="350"/>
      <c r="BD288" s="191"/>
      <c r="BE288" s="191"/>
      <c r="BF288" s="191"/>
      <c r="BG288" s="191"/>
      <c r="BH288" s="191"/>
      <c r="BI288" s="191"/>
      <c r="BJ288" s="191"/>
      <c r="BK288" s="214"/>
      <c r="CC288" s="210"/>
      <c r="CD288" s="256"/>
      <c r="CE288" s="256"/>
      <c r="CF288" s="215"/>
      <c r="CG288" s="256"/>
      <c r="CH288" s="369"/>
      <c r="CI288" s="191"/>
      <c r="CO288" s="350"/>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9"/>
      <c r="C289" s="299"/>
      <c r="D289" s="212"/>
      <c r="E289" s="216"/>
      <c r="F289" s="256"/>
      <c r="G289" s="215"/>
      <c r="H289" s="215"/>
      <c r="I289" s="215"/>
      <c r="J289" s="215"/>
      <c r="Q289" s="350"/>
      <c r="R289" s="191"/>
      <c r="S289" s="191"/>
      <c r="T289" s="191"/>
      <c r="U289" s="191"/>
      <c r="V289" s="191"/>
      <c r="W289" s="191"/>
      <c r="X289" s="191"/>
      <c r="Y289" s="214"/>
      <c r="AQ289" s="210"/>
      <c r="AR289" s="215"/>
      <c r="AS289" s="215"/>
      <c r="AT289" s="215"/>
      <c r="AU289" s="215"/>
      <c r="AV289" s="216"/>
      <c r="BC289" s="350"/>
      <c r="BD289" s="191"/>
      <c r="BE289" s="191"/>
      <c r="BF289" s="191"/>
      <c r="BG289" s="191"/>
      <c r="BH289" s="191"/>
      <c r="BI289" s="191"/>
      <c r="BJ289" s="191"/>
      <c r="BK289" s="214"/>
      <c r="CC289" s="210"/>
      <c r="CD289" s="256"/>
      <c r="CE289" s="256"/>
      <c r="CF289" s="215"/>
      <c r="CG289" s="256"/>
      <c r="CH289" s="369"/>
      <c r="CI289" s="191"/>
      <c r="CO289" s="350"/>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9"/>
      <c r="C290" s="299"/>
      <c r="D290" s="212"/>
      <c r="E290" s="216"/>
      <c r="F290" s="256"/>
      <c r="G290" s="215"/>
      <c r="H290" s="215"/>
      <c r="I290" s="215"/>
      <c r="J290" s="215"/>
      <c r="Q290" s="350"/>
      <c r="R290" s="191"/>
      <c r="S290" s="191"/>
      <c r="T290" s="191"/>
      <c r="U290" s="191"/>
      <c r="V290" s="191"/>
      <c r="W290" s="191"/>
      <c r="X290" s="191"/>
      <c r="Y290" s="214"/>
      <c r="AQ290" s="210"/>
      <c r="AR290" s="215"/>
      <c r="AS290" s="215"/>
      <c r="AT290" s="215"/>
      <c r="AU290" s="215"/>
      <c r="AV290" s="216"/>
      <c r="BC290" s="350"/>
      <c r="BD290" s="191"/>
      <c r="BE290" s="191"/>
      <c r="BF290" s="191"/>
      <c r="BG290" s="191"/>
      <c r="BH290" s="191"/>
      <c r="BI290" s="191"/>
      <c r="BJ290" s="191"/>
      <c r="BK290" s="214"/>
      <c r="CC290" s="210"/>
      <c r="CD290" s="256"/>
      <c r="CE290" s="256"/>
      <c r="CF290" s="215"/>
      <c r="CG290" s="256"/>
      <c r="CH290" s="369"/>
      <c r="CI290" s="191"/>
      <c r="CO290" s="350"/>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9"/>
      <c r="C291" s="299"/>
      <c r="D291" s="212"/>
      <c r="E291" s="216"/>
      <c r="F291" s="256"/>
      <c r="G291" s="215"/>
      <c r="H291" s="215"/>
      <c r="I291" s="215"/>
      <c r="J291" s="215"/>
      <c r="Q291" s="350"/>
      <c r="R291" s="191"/>
      <c r="S291" s="191"/>
      <c r="T291" s="191"/>
      <c r="U291" s="191"/>
      <c r="V291" s="191"/>
      <c r="W291" s="191"/>
      <c r="X291" s="191"/>
      <c r="Y291" s="214"/>
      <c r="AQ291" s="210"/>
      <c r="AR291" s="215"/>
      <c r="AS291" s="215"/>
      <c r="AT291" s="215"/>
      <c r="AU291" s="215"/>
      <c r="AV291" s="216"/>
      <c r="BC291" s="350"/>
      <c r="BD291" s="191"/>
      <c r="BE291" s="191"/>
      <c r="BF291" s="191"/>
      <c r="BG291" s="191"/>
      <c r="BH291" s="191"/>
      <c r="BI291" s="191"/>
      <c r="BJ291" s="191"/>
      <c r="BK291" s="214"/>
      <c r="CC291" s="210"/>
      <c r="CD291" s="256"/>
      <c r="CE291" s="256"/>
      <c r="CF291" s="215"/>
      <c r="CG291" s="256"/>
      <c r="CH291" s="369"/>
      <c r="CI291" s="191"/>
      <c r="CO291" s="350"/>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9"/>
      <c r="C292" s="299"/>
      <c r="D292" s="212"/>
      <c r="E292" s="216"/>
      <c r="F292" s="256"/>
      <c r="G292" s="215"/>
      <c r="H292" s="215"/>
      <c r="I292" s="215"/>
      <c r="J292" s="215"/>
      <c r="Q292" s="350"/>
      <c r="R292" s="191"/>
      <c r="S292" s="191"/>
      <c r="T292" s="191"/>
      <c r="U292" s="191"/>
      <c r="V292" s="191"/>
      <c r="W292" s="191"/>
      <c r="X292" s="191"/>
      <c r="Y292" s="214"/>
      <c r="AQ292" s="210"/>
      <c r="AR292" s="215"/>
      <c r="AS292" s="215"/>
      <c r="AT292" s="215"/>
      <c r="AU292" s="215"/>
      <c r="AV292" s="216"/>
      <c r="BC292" s="350"/>
      <c r="BD292" s="191"/>
      <c r="BE292" s="191"/>
      <c r="BF292" s="191"/>
      <c r="BG292" s="191"/>
      <c r="BH292" s="191"/>
      <c r="BI292" s="191"/>
      <c r="BJ292" s="191"/>
      <c r="BK292" s="214"/>
      <c r="CC292" s="210"/>
      <c r="CD292" s="256"/>
      <c r="CE292" s="256"/>
      <c r="CF292" s="215"/>
      <c r="CG292" s="256"/>
      <c r="CH292" s="369"/>
      <c r="CI292" s="191"/>
      <c r="CO292" s="350"/>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9"/>
      <c r="C293" s="299"/>
      <c r="D293" s="212"/>
      <c r="E293" s="216"/>
      <c r="F293" s="256"/>
      <c r="G293" s="215"/>
      <c r="H293" s="215"/>
      <c r="I293" s="215"/>
      <c r="J293" s="215"/>
      <c r="Q293" s="350"/>
      <c r="R293" s="191"/>
      <c r="S293" s="191"/>
      <c r="T293" s="191"/>
      <c r="U293" s="191"/>
      <c r="V293" s="191"/>
      <c r="W293" s="191"/>
      <c r="X293" s="191"/>
      <c r="Y293" s="214"/>
      <c r="AQ293" s="210"/>
      <c r="AR293" s="215"/>
      <c r="AS293" s="215"/>
      <c r="AT293" s="215"/>
      <c r="AU293" s="215"/>
      <c r="AV293" s="216"/>
      <c r="BC293" s="350"/>
      <c r="BD293" s="191"/>
      <c r="BE293" s="191"/>
      <c r="BF293" s="191"/>
      <c r="BG293" s="191"/>
      <c r="BH293" s="191"/>
      <c r="BI293" s="191"/>
      <c r="BJ293" s="191"/>
      <c r="BK293" s="214"/>
      <c r="CC293" s="210"/>
      <c r="CD293" s="256"/>
      <c r="CE293" s="256"/>
      <c r="CF293" s="215"/>
      <c r="CG293" s="256"/>
      <c r="CH293" s="369"/>
      <c r="CI293" s="191"/>
      <c r="CO293" s="350"/>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9"/>
      <c r="C294" s="299"/>
      <c r="D294" s="212"/>
      <c r="E294" s="216"/>
      <c r="F294" s="256"/>
      <c r="G294" s="215"/>
      <c r="H294" s="215"/>
      <c r="I294" s="215"/>
      <c r="J294" s="215"/>
      <c r="Q294" s="350"/>
      <c r="R294" s="191"/>
      <c r="S294" s="191"/>
      <c r="T294" s="191"/>
      <c r="U294" s="191"/>
      <c r="V294" s="191"/>
      <c r="W294" s="191"/>
      <c r="X294" s="191"/>
      <c r="Y294" s="214"/>
      <c r="AQ294" s="210"/>
      <c r="AR294" s="215"/>
      <c r="AS294" s="215"/>
      <c r="AT294" s="215"/>
      <c r="AU294" s="215"/>
      <c r="AV294" s="216"/>
      <c r="BC294" s="350"/>
      <c r="BD294" s="191"/>
      <c r="BE294" s="191"/>
      <c r="BF294" s="191"/>
      <c r="BG294" s="191"/>
      <c r="BH294" s="191"/>
      <c r="BI294" s="191"/>
      <c r="BJ294" s="191"/>
      <c r="BK294" s="214"/>
      <c r="CC294" s="210"/>
      <c r="CD294" s="256"/>
      <c r="CE294" s="256"/>
      <c r="CF294" s="215"/>
      <c r="CG294" s="256"/>
      <c r="CH294" s="369"/>
      <c r="CI294" s="191"/>
      <c r="CO294" s="350"/>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9"/>
      <c r="C295" s="299"/>
      <c r="D295" s="212"/>
      <c r="E295" s="216"/>
      <c r="F295" s="256"/>
      <c r="G295" s="215"/>
      <c r="H295" s="215"/>
      <c r="I295" s="215"/>
      <c r="J295" s="215"/>
      <c r="Q295" s="350"/>
      <c r="R295" s="191"/>
      <c r="S295" s="191"/>
      <c r="T295" s="191"/>
      <c r="U295" s="191"/>
      <c r="V295" s="191"/>
      <c r="W295" s="191"/>
      <c r="X295" s="191"/>
      <c r="Y295" s="214"/>
      <c r="AQ295" s="210"/>
      <c r="AR295" s="215"/>
      <c r="AS295" s="215"/>
      <c r="AT295" s="215"/>
      <c r="AU295" s="215"/>
      <c r="AV295" s="216"/>
      <c r="BC295" s="350"/>
      <c r="BD295" s="191"/>
      <c r="BE295" s="191"/>
      <c r="BF295" s="191"/>
      <c r="BG295" s="191"/>
      <c r="BH295" s="191"/>
      <c r="BI295" s="191"/>
      <c r="BJ295" s="191"/>
      <c r="BK295" s="214"/>
      <c r="CC295" s="210"/>
      <c r="CD295" s="256"/>
      <c r="CE295" s="256"/>
      <c r="CF295" s="215"/>
      <c r="CG295" s="256"/>
      <c r="CH295" s="369"/>
      <c r="CI295" s="191"/>
      <c r="CO295" s="350"/>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9"/>
      <c r="C296" s="299"/>
      <c r="D296" s="212"/>
      <c r="E296" s="216"/>
      <c r="F296" s="256"/>
      <c r="G296" s="215"/>
      <c r="H296" s="215"/>
      <c r="I296" s="215"/>
      <c r="J296" s="215"/>
      <c r="Q296" s="350"/>
      <c r="R296" s="191"/>
      <c r="S296" s="191"/>
      <c r="T296" s="191"/>
      <c r="U296" s="191"/>
      <c r="V296" s="191"/>
      <c r="W296" s="191"/>
      <c r="X296" s="191"/>
      <c r="Y296" s="214"/>
      <c r="AQ296" s="210"/>
      <c r="AR296" s="215"/>
      <c r="AS296" s="215"/>
      <c r="AT296" s="215"/>
      <c r="AU296" s="215"/>
      <c r="AV296" s="216"/>
      <c r="BC296" s="350"/>
      <c r="BD296" s="191"/>
      <c r="BE296" s="191"/>
      <c r="BF296" s="191"/>
      <c r="BG296" s="191"/>
      <c r="BH296" s="191"/>
      <c r="BI296" s="191"/>
      <c r="BJ296" s="191"/>
      <c r="BK296" s="214"/>
      <c r="CC296" s="210"/>
      <c r="CD296" s="256"/>
      <c r="CE296" s="256"/>
      <c r="CF296" s="215"/>
      <c r="CG296" s="256"/>
      <c r="CH296" s="369"/>
      <c r="CI296" s="191"/>
      <c r="CO296" s="350"/>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9"/>
      <c r="C297" s="299"/>
      <c r="D297" s="212"/>
      <c r="E297" s="216"/>
      <c r="F297" s="256"/>
      <c r="G297" s="215"/>
      <c r="H297" s="215"/>
      <c r="I297" s="215"/>
      <c r="J297" s="215"/>
      <c r="Q297" s="350"/>
      <c r="R297" s="191"/>
      <c r="S297" s="191"/>
      <c r="T297" s="191"/>
      <c r="U297" s="191"/>
      <c r="V297" s="191"/>
      <c r="W297" s="191"/>
      <c r="X297" s="191"/>
      <c r="Y297" s="214"/>
      <c r="AQ297" s="210"/>
      <c r="AR297" s="215"/>
      <c r="AS297" s="215"/>
      <c r="AT297" s="215"/>
      <c r="AU297" s="215"/>
      <c r="AV297" s="216"/>
      <c r="BC297" s="350"/>
      <c r="BD297" s="191"/>
      <c r="BE297" s="191"/>
      <c r="BF297" s="191"/>
      <c r="BG297" s="191"/>
      <c r="BH297" s="191"/>
      <c r="BI297" s="191"/>
      <c r="BJ297" s="191"/>
      <c r="BK297" s="214"/>
      <c r="CC297" s="210"/>
      <c r="CD297" s="256"/>
      <c r="CE297" s="256"/>
      <c r="CF297" s="215"/>
      <c r="CG297" s="256"/>
      <c r="CH297" s="369"/>
      <c r="CI297" s="191"/>
      <c r="CO297" s="350"/>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9"/>
      <c r="C298" s="299"/>
      <c r="D298" s="212"/>
      <c r="E298" s="216"/>
      <c r="F298" s="256"/>
      <c r="G298" s="215"/>
      <c r="H298" s="215"/>
      <c r="I298" s="215"/>
      <c r="J298" s="215"/>
      <c r="Q298" s="350"/>
      <c r="R298" s="191"/>
      <c r="S298" s="191"/>
      <c r="T298" s="191"/>
      <c r="U298" s="191"/>
      <c r="V298" s="191"/>
      <c r="W298" s="191"/>
      <c r="X298" s="191"/>
      <c r="Y298" s="214"/>
      <c r="AQ298" s="210"/>
      <c r="AR298" s="215"/>
      <c r="AS298" s="215"/>
      <c r="AT298" s="215"/>
      <c r="AU298" s="215"/>
      <c r="AV298" s="216"/>
      <c r="BC298" s="350"/>
      <c r="BD298" s="191"/>
      <c r="BE298" s="191"/>
      <c r="BF298" s="191"/>
      <c r="BG298" s="191"/>
      <c r="BH298" s="191"/>
      <c r="BI298" s="191"/>
      <c r="BJ298" s="191"/>
      <c r="BK298" s="214"/>
      <c r="CC298" s="210"/>
      <c r="CD298" s="256"/>
      <c r="CE298" s="256"/>
      <c r="CF298" s="215"/>
      <c r="CG298" s="256"/>
      <c r="CH298" s="369"/>
      <c r="CI298" s="191"/>
      <c r="CO298" s="350"/>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9"/>
      <c r="C299" s="299"/>
      <c r="D299" s="212"/>
      <c r="E299" s="216"/>
      <c r="F299" s="256"/>
      <c r="G299" s="215"/>
      <c r="H299" s="215"/>
      <c r="I299" s="215"/>
      <c r="J299" s="215"/>
      <c r="Q299" s="350"/>
      <c r="R299" s="191"/>
      <c r="S299" s="191"/>
      <c r="T299" s="191"/>
      <c r="U299" s="191"/>
      <c r="V299" s="191"/>
      <c r="W299" s="191"/>
      <c r="X299" s="191"/>
      <c r="Y299" s="214"/>
      <c r="AQ299" s="210"/>
      <c r="AR299" s="215"/>
      <c r="AS299" s="215"/>
      <c r="AT299" s="215"/>
      <c r="AU299" s="215"/>
      <c r="AV299" s="216"/>
      <c r="BC299" s="350"/>
      <c r="BD299" s="191"/>
      <c r="BE299" s="191"/>
      <c r="BF299" s="191"/>
      <c r="BG299" s="191"/>
      <c r="BH299" s="191"/>
      <c r="BI299" s="191"/>
      <c r="BJ299" s="191"/>
      <c r="BK299" s="214"/>
      <c r="CC299" s="210"/>
      <c r="CD299" s="256"/>
      <c r="CE299" s="256"/>
      <c r="CF299" s="215"/>
      <c r="CG299" s="256"/>
      <c r="CH299" s="369"/>
      <c r="CI299" s="191"/>
      <c r="CO299" s="350"/>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9"/>
      <c r="C300" s="299"/>
      <c r="D300" s="212"/>
      <c r="E300" s="216"/>
      <c r="F300" s="256"/>
      <c r="G300" s="215"/>
      <c r="H300" s="215"/>
      <c r="I300" s="215"/>
      <c r="J300" s="215"/>
      <c r="Q300" s="350"/>
      <c r="R300" s="191"/>
      <c r="S300" s="191"/>
      <c r="T300" s="191"/>
      <c r="U300" s="191"/>
      <c r="V300" s="191"/>
      <c r="W300" s="191"/>
      <c r="X300" s="191"/>
      <c r="Y300" s="214"/>
      <c r="AQ300" s="210"/>
      <c r="AR300" s="215"/>
      <c r="AS300" s="215"/>
      <c r="AT300" s="215"/>
      <c r="AU300" s="215"/>
      <c r="AV300" s="216"/>
      <c r="BC300" s="350"/>
      <c r="BD300" s="191"/>
      <c r="BE300" s="191"/>
      <c r="BF300" s="191"/>
      <c r="BG300" s="191"/>
      <c r="BH300" s="191"/>
      <c r="BI300" s="191"/>
      <c r="BJ300" s="191"/>
      <c r="BK300" s="214"/>
      <c r="CC300" s="210"/>
      <c r="CD300" s="256"/>
      <c r="CE300" s="256"/>
      <c r="CF300" s="215"/>
      <c r="CG300" s="256"/>
      <c r="CH300" s="369"/>
      <c r="CI300" s="191"/>
      <c r="CO300" s="350"/>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9"/>
      <c r="C301" s="299"/>
      <c r="D301" s="212"/>
      <c r="E301" s="216"/>
      <c r="F301" s="256"/>
      <c r="G301" s="215"/>
      <c r="H301" s="215"/>
      <c r="I301" s="215"/>
      <c r="J301" s="215"/>
      <c r="Q301" s="350"/>
      <c r="R301" s="191"/>
      <c r="S301" s="191"/>
      <c r="T301" s="191"/>
      <c r="U301" s="191"/>
      <c r="V301" s="191"/>
      <c r="W301" s="191"/>
      <c r="X301" s="191"/>
      <c r="Y301" s="214"/>
      <c r="AQ301" s="210"/>
      <c r="AR301" s="215"/>
      <c r="AS301" s="215"/>
      <c r="AT301" s="215"/>
      <c r="AU301" s="215"/>
      <c r="AV301" s="216"/>
      <c r="BC301" s="350"/>
      <c r="BD301" s="191"/>
      <c r="BE301" s="191"/>
      <c r="BF301" s="191"/>
      <c r="BG301" s="191"/>
      <c r="BH301" s="191"/>
      <c r="BI301" s="191"/>
      <c r="BJ301" s="191"/>
      <c r="BK301" s="214"/>
      <c r="CC301" s="210"/>
      <c r="CD301" s="256"/>
      <c r="CE301" s="256"/>
      <c r="CF301" s="215"/>
      <c r="CG301" s="256"/>
      <c r="CH301" s="369"/>
      <c r="CI301" s="191"/>
      <c r="CO301" s="350"/>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9"/>
      <c r="C302" s="299"/>
      <c r="D302" s="212"/>
      <c r="E302" s="216"/>
      <c r="F302" s="256"/>
      <c r="G302" s="215"/>
      <c r="H302" s="215"/>
      <c r="I302" s="215"/>
      <c r="J302" s="215"/>
      <c r="Q302" s="350"/>
      <c r="R302" s="191"/>
      <c r="S302" s="191"/>
      <c r="T302" s="191"/>
      <c r="U302" s="191"/>
      <c r="V302" s="191"/>
      <c r="W302" s="191"/>
      <c r="X302" s="191"/>
      <c r="Y302" s="214"/>
      <c r="AQ302" s="210"/>
      <c r="AR302" s="215"/>
      <c r="AS302" s="215"/>
      <c r="AT302" s="215"/>
      <c r="AU302" s="215"/>
      <c r="AV302" s="216"/>
      <c r="BC302" s="350"/>
      <c r="BD302" s="191"/>
      <c r="BE302" s="191"/>
      <c r="BF302" s="191"/>
      <c r="BG302" s="191"/>
      <c r="BH302" s="191"/>
      <c r="BI302" s="191"/>
      <c r="BJ302" s="191"/>
      <c r="BK302" s="214"/>
      <c r="CC302" s="210"/>
      <c r="CD302" s="256"/>
      <c r="CE302" s="256"/>
      <c r="CF302" s="215"/>
      <c r="CG302" s="256"/>
      <c r="CH302" s="369"/>
      <c r="CI302" s="191"/>
      <c r="CO302" s="350"/>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9"/>
      <c r="C303" s="299"/>
      <c r="D303" s="212"/>
      <c r="E303" s="216"/>
      <c r="F303" s="256"/>
      <c r="G303" s="215"/>
      <c r="H303" s="215"/>
      <c r="I303" s="215"/>
      <c r="J303" s="215"/>
      <c r="Q303" s="350"/>
      <c r="R303" s="191"/>
      <c r="S303" s="191"/>
      <c r="T303" s="191"/>
      <c r="U303" s="191"/>
      <c r="V303" s="191"/>
      <c r="W303" s="191"/>
      <c r="X303" s="191"/>
      <c r="Y303" s="214"/>
      <c r="AQ303" s="210"/>
      <c r="AR303" s="215"/>
      <c r="AS303" s="215"/>
      <c r="AT303" s="215"/>
      <c r="AU303" s="215"/>
      <c r="AV303" s="216"/>
      <c r="BC303" s="350"/>
      <c r="BD303" s="191"/>
      <c r="BE303" s="191"/>
      <c r="BF303" s="191"/>
      <c r="BG303" s="191"/>
      <c r="BH303" s="191"/>
      <c r="BI303" s="191"/>
      <c r="BJ303" s="191"/>
      <c r="BK303" s="214"/>
      <c r="CC303" s="210"/>
      <c r="CD303" s="256"/>
      <c r="CE303" s="256"/>
      <c r="CF303" s="215"/>
      <c r="CG303" s="256"/>
      <c r="CH303" s="369"/>
      <c r="CI303" s="191"/>
      <c r="CO303" s="350"/>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9"/>
      <c r="C304" s="299"/>
      <c r="D304" s="212"/>
      <c r="E304" s="216"/>
      <c r="F304" s="256"/>
      <c r="G304" s="215"/>
      <c r="H304" s="215"/>
      <c r="I304" s="215"/>
      <c r="J304" s="215"/>
      <c r="Q304" s="350"/>
      <c r="R304" s="191"/>
      <c r="S304" s="191"/>
      <c r="T304" s="191"/>
      <c r="U304" s="191"/>
      <c r="V304" s="191"/>
      <c r="W304" s="191"/>
      <c r="X304" s="191"/>
      <c r="Y304" s="214"/>
      <c r="AQ304" s="210"/>
      <c r="AR304" s="215"/>
      <c r="AS304" s="215"/>
      <c r="AT304" s="215"/>
      <c r="AU304" s="215"/>
      <c r="AV304" s="216"/>
      <c r="BC304" s="350"/>
      <c r="BD304" s="191"/>
      <c r="BE304" s="191"/>
      <c r="BF304" s="191"/>
      <c r="BG304" s="191"/>
      <c r="BH304" s="191"/>
      <c r="BI304" s="191"/>
      <c r="BJ304" s="191"/>
      <c r="BK304" s="214"/>
      <c r="CC304" s="210"/>
      <c r="CD304" s="256"/>
      <c r="CE304" s="256"/>
      <c r="CF304" s="215"/>
      <c r="CG304" s="256"/>
      <c r="CH304" s="369"/>
      <c r="CI304" s="191"/>
      <c r="CO304" s="350"/>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9"/>
      <c r="C305" s="299"/>
      <c r="D305" s="212"/>
      <c r="E305" s="216"/>
      <c r="F305" s="256"/>
      <c r="G305" s="215"/>
      <c r="H305" s="215"/>
      <c r="I305" s="215"/>
      <c r="J305" s="215"/>
      <c r="Q305" s="350"/>
      <c r="R305" s="191"/>
      <c r="S305" s="191"/>
      <c r="T305" s="191"/>
      <c r="U305" s="191"/>
      <c r="V305" s="191"/>
      <c r="W305" s="191"/>
      <c r="X305" s="191"/>
      <c r="Y305" s="214"/>
      <c r="AQ305" s="210"/>
      <c r="AR305" s="215"/>
      <c r="AS305" s="215"/>
      <c r="AT305" s="215"/>
      <c r="AU305" s="215"/>
      <c r="AV305" s="216"/>
      <c r="BC305" s="350"/>
      <c r="BD305" s="191"/>
      <c r="BE305" s="191"/>
      <c r="BF305" s="191"/>
      <c r="BG305" s="191"/>
      <c r="BH305" s="191"/>
      <c r="BI305" s="191"/>
      <c r="BJ305" s="191"/>
      <c r="BK305" s="214"/>
      <c r="CC305" s="210"/>
      <c r="CD305" s="256"/>
      <c r="CE305" s="256"/>
      <c r="CF305" s="215"/>
      <c r="CG305" s="256"/>
      <c r="CH305" s="369"/>
      <c r="CI305" s="191"/>
      <c r="CO305" s="350"/>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9"/>
      <c r="C306" s="299"/>
      <c r="D306" s="212"/>
      <c r="E306" s="216"/>
      <c r="F306" s="256"/>
      <c r="G306" s="215"/>
      <c r="H306" s="215"/>
      <c r="I306" s="215"/>
      <c r="J306" s="215"/>
      <c r="Q306" s="350"/>
      <c r="R306" s="191"/>
      <c r="S306" s="191"/>
      <c r="T306" s="191"/>
      <c r="U306" s="191"/>
      <c r="V306" s="191"/>
      <c r="W306" s="191"/>
      <c r="X306" s="191"/>
      <c r="Y306" s="214"/>
      <c r="AQ306" s="210"/>
      <c r="AR306" s="215"/>
      <c r="AS306" s="215"/>
      <c r="AT306" s="215"/>
      <c r="AU306" s="215"/>
      <c r="AV306" s="216"/>
      <c r="BC306" s="350"/>
      <c r="BD306" s="191"/>
      <c r="BE306" s="191"/>
      <c r="BF306" s="191"/>
      <c r="BG306" s="191"/>
      <c r="BH306" s="191"/>
      <c r="BI306" s="191"/>
      <c r="BJ306" s="191"/>
      <c r="BK306" s="214"/>
      <c r="CC306" s="210"/>
      <c r="CD306" s="256"/>
      <c r="CE306" s="256"/>
      <c r="CF306" s="215"/>
      <c r="CG306" s="256"/>
      <c r="CH306" s="369"/>
      <c r="CI306" s="191"/>
      <c r="CO306" s="350"/>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9"/>
      <c r="C307" s="299"/>
      <c r="D307" s="212"/>
      <c r="E307" s="216"/>
      <c r="F307" s="256"/>
      <c r="G307" s="215"/>
      <c r="H307" s="215"/>
      <c r="I307" s="215"/>
      <c r="J307" s="215"/>
      <c r="Q307" s="350"/>
      <c r="R307" s="191"/>
      <c r="S307" s="191"/>
      <c r="T307" s="191"/>
      <c r="U307" s="191"/>
      <c r="V307" s="191"/>
      <c r="W307" s="191"/>
      <c r="X307" s="191"/>
      <c r="Y307" s="214"/>
      <c r="AQ307" s="210"/>
      <c r="AR307" s="215"/>
      <c r="AS307" s="215"/>
      <c r="AT307" s="215"/>
      <c r="AU307" s="215"/>
      <c r="AV307" s="216"/>
      <c r="BC307" s="350"/>
      <c r="BD307" s="191"/>
      <c r="BE307" s="191"/>
      <c r="BF307" s="191"/>
      <c r="BG307" s="191"/>
      <c r="BH307" s="191"/>
      <c r="BI307" s="191"/>
      <c r="BJ307" s="191"/>
      <c r="BK307" s="214"/>
      <c r="CC307" s="210"/>
      <c r="CD307" s="256"/>
      <c r="CE307" s="256"/>
      <c r="CF307" s="215"/>
      <c r="CG307" s="256"/>
      <c r="CH307" s="369"/>
      <c r="CI307" s="191"/>
      <c r="CO307" s="350"/>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9"/>
      <c r="C308" s="299"/>
      <c r="D308" s="212"/>
      <c r="E308" s="216"/>
      <c r="F308" s="256"/>
      <c r="G308" s="215"/>
      <c r="H308" s="215"/>
      <c r="I308" s="215"/>
      <c r="J308" s="215"/>
      <c r="Q308" s="350"/>
      <c r="R308" s="191"/>
      <c r="S308" s="191"/>
      <c r="T308" s="191"/>
      <c r="U308" s="191"/>
      <c r="V308" s="191"/>
      <c r="W308" s="191"/>
      <c r="X308" s="191"/>
      <c r="Y308" s="214"/>
      <c r="AQ308" s="210"/>
      <c r="AR308" s="215"/>
      <c r="AS308" s="215"/>
      <c r="AT308" s="215"/>
      <c r="AU308" s="215"/>
      <c r="AV308" s="216"/>
      <c r="BC308" s="350"/>
      <c r="BD308" s="191"/>
      <c r="BE308" s="191"/>
      <c r="BF308" s="191"/>
      <c r="BG308" s="191"/>
      <c r="BH308" s="191"/>
      <c r="BI308" s="191"/>
      <c r="BJ308" s="191"/>
      <c r="BK308" s="214"/>
      <c r="CC308" s="210"/>
      <c r="CD308" s="256"/>
      <c r="CE308" s="256"/>
      <c r="CF308" s="215"/>
      <c r="CG308" s="256"/>
      <c r="CH308" s="369"/>
      <c r="CI308" s="191"/>
      <c r="CO308" s="350"/>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9"/>
      <c r="C309" s="299"/>
      <c r="D309" s="212"/>
      <c r="E309" s="216"/>
      <c r="F309" s="256"/>
      <c r="G309" s="215"/>
      <c r="H309" s="215"/>
      <c r="I309" s="215"/>
      <c r="J309" s="215"/>
      <c r="Q309" s="350"/>
      <c r="R309" s="191"/>
      <c r="S309" s="191"/>
      <c r="T309" s="191"/>
      <c r="U309" s="191"/>
      <c r="V309" s="191"/>
      <c r="W309" s="191"/>
      <c r="X309" s="191"/>
      <c r="Y309" s="214"/>
      <c r="AQ309" s="210"/>
      <c r="AR309" s="215"/>
      <c r="AS309" s="215"/>
      <c r="AT309" s="215"/>
      <c r="AU309" s="215"/>
      <c r="AV309" s="216"/>
      <c r="BC309" s="350"/>
      <c r="BD309" s="191"/>
      <c r="BE309" s="191"/>
      <c r="BF309" s="191"/>
      <c r="BG309" s="191"/>
      <c r="BH309" s="191"/>
      <c r="BI309" s="191"/>
      <c r="BJ309" s="191"/>
      <c r="BK309" s="214"/>
      <c r="CC309" s="210"/>
      <c r="CD309" s="256"/>
      <c r="CE309" s="256"/>
      <c r="CF309" s="215"/>
      <c r="CG309" s="256"/>
      <c r="CH309" s="369"/>
      <c r="CI309" s="191"/>
      <c r="CO309" s="350"/>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9"/>
      <c r="C310" s="299"/>
      <c r="D310" s="212"/>
      <c r="E310" s="216"/>
      <c r="F310" s="256"/>
      <c r="G310" s="215"/>
      <c r="H310" s="215"/>
      <c r="I310" s="215"/>
      <c r="J310" s="215"/>
      <c r="Q310" s="350"/>
      <c r="R310" s="191"/>
      <c r="S310" s="191"/>
      <c r="T310" s="191"/>
      <c r="U310" s="191"/>
      <c r="V310" s="191"/>
      <c r="W310" s="191"/>
      <c r="X310" s="191"/>
      <c r="Y310" s="214"/>
      <c r="AQ310" s="210"/>
      <c r="AR310" s="215"/>
      <c r="AS310" s="215"/>
      <c r="AT310" s="215"/>
      <c r="AU310" s="215"/>
      <c r="AV310" s="216"/>
      <c r="BC310" s="350"/>
      <c r="BD310" s="191"/>
      <c r="BE310" s="191"/>
      <c r="BF310" s="191"/>
      <c r="BG310" s="191"/>
      <c r="BH310" s="191"/>
      <c r="BI310" s="191"/>
      <c r="BJ310" s="191"/>
      <c r="BK310" s="214"/>
      <c r="CC310" s="210"/>
      <c r="CD310" s="256"/>
      <c r="CE310" s="256"/>
      <c r="CF310" s="215"/>
      <c r="CG310" s="256"/>
      <c r="CH310" s="369"/>
      <c r="CI310" s="191"/>
      <c r="CO310" s="350"/>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9"/>
      <c r="C311" s="299"/>
      <c r="D311" s="212"/>
      <c r="E311" s="216"/>
      <c r="F311" s="256"/>
      <c r="G311" s="215"/>
      <c r="H311" s="215"/>
      <c r="I311" s="215"/>
      <c r="J311" s="215"/>
      <c r="Q311" s="350"/>
      <c r="R311" s="191"/>
      <c r="S311" s="191"/>
      <c r="T311" s="191"/>
      <c r="U311" s="191"/>
      <c r="V311" s="191"/>
      <c r="W311" s="191"/>
      <c r="X311" s="191"/>
      <c r="Y311" s="214"/>
      <c r="AQ311" s="210"/>
      <c r="AR311" s="215"/>
      <c r="AS311" s="215"/>
      <c r="AT311" s="215"/>
      <c r="AU311" s="215"/>
      <c r="AV311" s="216"/>
      <c r="BC311" s="350"/>
      <c r="BD311" s="191"/>
      <c r="BE311" s="191"/>
      <c r="BF311" s="191"/>
      <c r="BG311" s="191"/>
      <c r="BH311" s="191"/>
      <c r="BI311" s="191"/>
      <c r="BJ311" s="191"/>
      <c r="BK311" s="214"/>
      <c r="CC311" s="210"/>
      <c r="CD311" s="256"/>
      <c r="CE311" s="256"/>
      <c r="CF311" s="215"/>
      <c r="CG311" s="256"/>
      <c r="CH311" s="369"/>
      <c r="CI311" s="191"/>
      <c r="CO311" s="350"/>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9"/>
      <c r="C312" s="299"/>
      <c r="D312" s="212"/>
      <c r="E312" s="216"/>
      <c r="F312" s="256"/>
      <c r="G312" s="215"/>
      <c r="H312" s="215"/>
      <c r="I312" s="215"/>
      <c r="J312" s="215"/>
      <c r="Q312" s="350"/>
      <c r="R312" s="191"/>
      <c r="S312" s="191"/>
      <c r="T312" s="191"/>
      <c r="U312" s="191"/>
      <c r="V312" s="191"/>
      <c r="W312" s="191"/>
      <c r="X312" s="191"/>
      <c r="Y312" s="214"/>
      <c r="AQ312" s="210"/>
      <c r="AR312" s="215"/>
      <c r="AS312" s="215"/>
      <c r="AT312" s="215"/>
      <c r="AU312" s="215"/>
      <c r="AV312" s="216"/>
      <c r="BC312" s="350"/>
      <c r="BD312" s="191"/>
      <c r="BE312" s="191"/>
      <c r="BF312" s="191"/>
      <c r="BG312" s="191"/>
      <c r="BH312" s="191"/>
      <c r="BI312" s="191"/>
      <c r="BJ312" s="191"/>
      <c r="BK312" s="214"/>
      <c r="CC312" s="210"/>
      <c r="CD312" s="256"/>
      <c r="CE312" s="256"/>
      <c r="CF312" s="215"/>
      <c r="CG312" s="256"/>
      <c r="CH312" s="369"/>
      <c r="CI312" s="191"/>
      <c r="CO312" s="350"/>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9"/>
      <c r="C313" s="299"/>
      <c r="D313" s="212"/>
      <c r="E313" s="216"/>
      <c r="F313" s="256"/>
      <c r="G313" s="215"/>
      <c r="H313" s="215"/>
      <c r="I313" s="215"/>
      <c r="J313" s="215"/>
      <c r="Q313" s="350"/>
      <c r="R313" s="191"/>
      <c r="S313" s="191"/>
      <c r="T313" s="191"/>
      <c r="U313" s="191"/>
      <c r="V313" s="191"/>
      <c r="W313" s="191"/>
      <c r="X313" s="191"/>
      <c r="Y313" s="214"/>
      <c r="AQ313" s="210"/>
      <c r="AR313" s="215"/>
      <c r="AS313" s="215"/>
      <c r="AT313" s="215"/>
      <c r="AU313" s="215"/>
      <c r="AV313" s="216"/>
      <c r="BC313" s="350"/>
      <c r="BD313" s="191"/>
      <c r="BE313" s="191"/>
      <c r="BF313" s="191"/>
      <c r="BG313" s="191"/>
      <c r="BH313" s="191"/>
      <c r="BI313" s="191"/>
      <c r="BJ313" s="191"/>
      <c r="BK313" s="214"/>
      <c r="CC313" s="210"/>
      <c r="CD313" s="256"/>
      <c r="CE313" s="256"/>
      <c r="CF313" s="215"/>
      <c r="CG313" s="256"/>
      <c r="CH313" s="369"/>
      <c r="CI313" s="191"/>
      <c r="CO313" s="350"/>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9"/>
      <c r="C314" s="299"/>
      <c r="D314" s="212"/>
      <c r="E314" s="216"/>
      <c r="F314" s="256"/>
      <c r="G314" s="215"/>
      <c r="H314" s="215"/>
      <c r="I314" s="215"/>
      <c r="J314" s="215"/>
      <c r="Q314" s="350" t="str">
        <f>IFERROR((#REF!+#REF!)/(2*#REF!/1000),"")</f>
        <v/>
      </c>
      <c r="R314" s="191"/>
      <c r="S314" s="191"/>
      <c r="T314" s="191"/>
      <c r="U314" s="191"/>
      <c r="V314" s="191"/>
      <c r="W314" s="191"/>
      <c r="X314" s="191"/>
      <c r="Y314" s="214"/>
      <c r="AQ314" s="210"/>
      <c r="AR314" s="215"/>
      <c r="AS314" s="215"/>
      <c r="AT314" s="215"/>
      <c r="AU314" s="215"/>
      <c r="AV314" s="216"/>
      <c r="BC314" s="350" t="str">
        <f>IFERROR((TP_DATA[[#This Row],[D, bottom '[m']]]+#REF!)/(2*#REF!/1000),"")</f>
        <v/>
      </c>
      <c r="BD314" s="191"/>
      <c r="BE314" s="191"/>
      <c r="BF314" s="191"/>
      <c r="BG314" s="191"/>
      <c r="BH314" s="191"/>
      <c r="BI314" s="191"/>
      <c r="BJ314" s="191"/>
      <c r="BK314" s="214"/>
      <c r="CC314" s="210"/>
      <c r="CD314" s="256"/>
      <c r="CE314" s="256"/>
      <c r="CF314" s="215"/>
      <c r="CG314" s="256"/>
      <c r="CH314" s="369"/>
      <c r="CI314" s="191"/>
      <c r="CO314" s="350"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9"/>
      <c r="C315" s="299"/>
      <c r="D315" s="212"/>
      <c r="E315" s="216"/>
      <c r="F315" s="256"/>
      <c r="G315" s="215"/>
      <c r="H315" s="215"/>
      <c r="I315" s="215"/>
      <c r="J315" s="215"/>
      <c r="Q315" s="350" t="str">
        <f>IFERROR((#REF!+#REF!)/(2*#REF!/1000),"")</f>
        <v/>
      </c>
      <c r="R315" s="191"/>
      <c r="S315" s="191"/>
      <c r="T315" s="191"/>
      <c r="U315" s="191"/>
      <c r="V315" s="191"/>
      <c r="W315" s="191"/>
      <c r="X315" s="191"/>
      <c r="Y315" s="214"/>
      <c r="AQ315" s="210"/>
      <c r="AR315" s="215"/>
      <c r="AS315" s="215"/>
      <c r="AT315" s="215"/>
      <c r="AU315" s="215"/>
      <c r="AV315" s="216"/>
      <c r="BC315" s="350" t="str">
        <f>IFERROR((TP_DATA[[#This Row],[D, bottom '[m']]]+#REF!)/(2*#REF!/1000),"")</f>
        <v/>
      </c>
      <c r="BD315" s="191"/>
      <c r="BE315" s="191"/>
      <c r="BF315" s="191"/>
      <c r="BG315" s="191"/>
      <c r="BH315" s="191"/>
      <c r="BI315" s="191"/>
      <c r="BJ315" s="191"/>
      <c r="BK315" s="214"/>
      <c r="CC315" s="210"/>
      <c r="CD315" s="256"/>
      <c r="CE315" s="256"/>
      <c r="CF315" s="215"/>
      <c r="CG315" s="256"/>
      <c r="CH315" s="369"/>
      <c r="CI315" s="191"/>
      <c r="CO315" s="350"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9"/>
      <c r="C316" s="299"/>
      <c r="D316" s="212"/>
      <c r="E316" s="216"/>
      <c r="F316" s="256"/>
      <c r="G316" s="215"/>
      <c r="H316" s="215"/>
      <c r="I316" s="215"/>
      <c r="J316" s="215"/>
      <c r="Q316" s="350" t="str">
        <f>IFERROR((#REF!+#REF!)/(2*#REF!/1000),"")</f>
        <v/>
      </c>
      <c r="R316" s="191"/>
      <c r="S316" s="191"/>
      <c r="T316" s="191"/>
      <c r="U316" s="191"/>
      <c r="V316" s="191"/>
      <c r="W316" s="191"/>
      <c r="X316" s="191"/>
      <c r="Y316" s="214"/>
      <c r="AQ316" s="210"/>
      <c r="AR316" s="215"/>
      <c r="AS316" s="215"/>
      <c r="AT316" s="215"/>
      <c r="AU316" s="215"/>
      <c r="AV316" s="216"/>
      <c r="BC316" s="350" t="str">
        <f>IFERROR((TP_DATA[[#This Row],[D, bottom '[m']]]+#REF!)/(2*#REF!/1000),"")</f>
        <v/>
      </c>
      <c r="BD316" s="191"/>
      <c r="BE316" s="191"/>
      <c r="BF316" s="191"/>
      <c r="BG316" s="191"/>
      <c r="BH316" s="191"/>
      <c r="BI316" s="191"/>
      <c r="BJ316" s="191"/>
      <c r="BK316" s="214"/>
      <c r="CC316" s="210"/>
      <c r="CD316" s="256"/>
      <c r="CE316" s="256"/>
      <c r="CF316" s="215"/>
      <c r="CG316" s="256"/>
      <c r="CH316" s="369"/>
      <c r="CI316" s="191"/>
      <c r="CO316" s="350"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9"/>
      <c r="C317" s="299"/>
      <c r="D317" s="212"/>
      <c r="E317" s="216"/>
      <c r="F317" s="256"/>
      <c r="G317" s="215"/>
      <c r="H317" s="215"/>
      <c r="I317" s="215"/>
      <c r="J317" s="215"/>
      <c r="Q317" s="350"/>
      <c r="R317" s="191"/>
      <c r="S317" s="191"/>
      <c r="T317" s="191"/>
      <c r="U317" s="191"/>
      <c r="V317" s="191"/>
      <c r="W317" s="191"/>
      <c r="X317" s="191"/>
      <c r="Y317" s="446"/>
      <c r="AQ317" s="210"/>
      <c r="AR317" s="215"/>
      <c r="AS317" s="215"/>
      <c r="AT317" s="215"/>
      <c r="AU317" s="215"/>
      <c r="AV317" s="216"/>
      <c r="BC317" s="350"/>
      <c r="BD317" s="191"/>
      <c r="BE317" s="191"/>
      <c r="BF317" s="191"/>
      <c r="BG317" s="191"/>
      <c r="BH317" s="191"/>
      <c r="BI317" s="191"/>
      <c r="BJ317" s="191"/>
      <c r="BK317" s="214"/>
      <c r="CC317" s="210"/>
      <c r="CD317" s="256"/>
      <c r="CE317" s="256"/>
      <c r="CF317" s="215"/>
      <c r="CG317" s="256"/>
      <c r="CH317" s="369"/>
      <c r="CI317" s="191"/>
      <c r="CO317" s="350"/>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9"/>
      <c r="C318" s="299"/>
      <c r="D318" s="212"/>
      <c r="E318" s="216"/>
      <c r="F318" s="256"/>
      <c r="G318" s="215"/>
      <c r="H318" s="215"/>
      <c r="I318" s="215"/>
      <c r="J318" s="215"/>
      <c r="Q318" s="350"/>
      <c r="R318" s="191"/>
      <c r="S318" s="191"/>
      <c r="T318" s="191"/>
      <c r="U318" s="191"/>
      <c r="V318" s="191"/>
      <c r="W318" s="191"/>
      <c r="X318" s="191"/>
      <c r="Y318" s="446"/>
      <c r="AQ318" s="210"/>
      <c r="AR318" s="215"/>
      <c r="AS318" s="215"/>
      <c r="AT318" s="215"/>
      <c r="AU318" s="215"/>
      <c r="AV318" s="216"/>
      <c r="BC318" s="350"/>
      <c r="BD318" s="191"/>
      <c r="BE318" s="191"/>
      <c r="BF318" s="191"/>
      <c r="BG318" s="191"/>
      <c r="BH318" s="191"/>
      <c r="BI318" s="191"/>
      <c r="BJ318" s="191"/>
      <c r="BK318" s="214"/>
      <c r="CC318" s="210"/>
      <c r="CD318" s="256"/>
      <c r="CE318" s="256"/>
      <c r="CF318" s="215"/>
      <c r="CG318" s="256"/>
      <c r="CH318" s="369"/>
      <c r="CI318" s="191"/>
      <c r="CO318" s="350"/>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9"/>
      <c r="C319" s="299"/>
      <c r="D319" s="212"/>
      <c r="E319" s="216"/>
      <c r="F319" s="256"/>
      <c r="G319" s="215"/>
      <c r="H319" s="215"/>
      <c r="I319" s="215"/>
      <c r="J319" s="215"/>
      <c r="Q319" s="350"/>
      <c r="R319" s="191"/>
      <c r="S319" s="191"/>
      <c r="T319" s="191"/>
      <c r="U319" s="191"/>
      <c r="V319" s="191"/>
      <c r="W319" s="191"/>
      <c r="X319" s="191"/>
      <c r="Y319" s="446"/>
      <c r="AQ319" s="210"/>
      <c r="AR319" s="215"/>
      <c r="AS319" s="215"/>
      <c r="AT319" s="215"/>
      <c r="AU319" s="215"/>
      <c r="AV319" s="216"/>
      <c r="BC319" s="350"/>
      <c r="BD319" s="191"/>
      <c r="BE319" s="191"/>
      <c r="BF319" s="191"/>
      <c r="BG319" s="191"/>
      <c r="BH319" s="191"/>
      <c r="BI319" s="191"/>
      <c r="BJ319" s="191"/>
      <c r="BK319" s="214"/>
      <c r="CC319" s="210"/>
      <c r="CD319" s="256"/>
      <c r="CE319" s="256"/>
      <c r="CF319" s="215"/>
      <c r="CG319" s="256"/>
      <c r="CH319" s="369"/>
      <c r="CI319" s="191"/>
      <c r="CO319" s="350"/>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9"/>
      <c r="C320" s="299"/>
      <c r="D320" s="212"/>
      <c r="E320" s="216"/>
      <c r="F320" s="256"/>
      <c r="G320" s="215"/>
      <c r="H320" s="215"/>
      <c r="I320" s="215"/>
      <c r="J320" s="215"/>
      <c r="Q320" s="350"/>
      <c r="R320" s="191"/>
      <c r="S320" s="191"/>
      <c r="T320" s="191"/>
      <c r="U320" s="191"/>
      <c r="V320" s="191"/>
      <c r="W320" s="191"/>
      <c r="X320" s="191"/>
      <c r="Y320" s="446"/>
      <c r="AQ320" s="210"/>
      <c r="AR320" s="215"/>
      <c r="AS320" s="215"/>
      <c r="AT320" s="215"/>
      <c r="AU320" s="215"/>
      <c r="AV320" s="216"/>
      <c r="BC320" s="350"/>
      <c r="BD320" s="191"/>
      <c r="BE320" s="191"/>
      <c r="BF320" s="191"/>
      <c r="BG320" s="191"/>
      <c r="BH320" s="191"/>
      <c r="BI320" s="191"/>
      <c r="BJ320" s="191"/>
      <c r="BK320" s="214"/>
      <c r="CC320" s="210"/>
      <c r="CD320" s="256"/>
      <c r="CE320" s="256"/>
      <c r="CF320" s="215"/>
      <c r="CG320" s="256"/>
      <c r="CH320" s="369"/>
      <c r="CI320" s="191"/>
      <c r="CO320" s="350"/>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9"/>
      <c r="C321" s="299"/>
      <c r="D321" s="212"/>
      <c r="E321" s="216"/>
      <c r="F321" s="256"/>
      <c r="G321" s="215"/>
      <c r="H321" s="215"/>
      <c r="I321" s="215"/>
      <c r="J321" s="215"/>
      <c r="Q321" s="350"/>
      <c r="R321" s="191"/>
      <c r="S321" s="191"/>
      <c r="T321" s="191"/>
      <c r="U321" s="191"/>
      <c r="V321" s="191"/>
      <c r="W321" s="191"/>
      <c r="X321" s="191"/>
      <c r="Y321" s="446"/>
      <c r="AQ321" s="210"/>
      <c r="AR321" s="215"/>
      <c r="AS321" s="215"/>
      <c r="AT321" s="215"/>
      <c r="AU321" s="215"/>
      <c r="AV321" s="216"/>
      <c r="BC321" s="350"/>
      <c r="BD321" s="191"/>
      <c r="BE321" s="191"/>
      <c r="BF321" s="191"/>
      <c r="BG321" s="191"/>
      <c r="BH321" s="191"/>
      <c r="BI321" s="191"/>
      <c r="BJ321" s="191"/>
      <c r="BK321" s="214"/>
      <c r="CC321" s="210"/>
      <c r="CD321" s="256"/>
      <c r="CE321" s="256"/>
      <c r="CF321" s="215"/>
      <c r="CG321" s="256"/>
      <c r="CH321" s="369"/>
      <c r="CI321" s="191"/>
      <c r="CO321" s="350"/>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9"/>
      <c r="C322" s="299"/>
      <c r="D322" s="212"/>
      <c r="E322" s="216"/>
      <c r="F322" s="256"/>
      <c r="G322" s="215"/>
      <c r="H322" s="215"/>
      <c r="I322" s="215"/>
      <c r="J322" s="215"/>
      <c r="Q322" s="350"/>
      <c r="R322" s="191"/>
      <c r="S322" s="191"/>
      <c r="T322" s="191"/>
      <c r="U322" s="191"/>
      <c r="V322" s="191"/>
      <c r="W322" s="191"/>
      <c r="X322" s="191"/>
      <c r="Y322" s="446"/>
      <c r="AQ322" s="210"/>
      <c r="AR322" s="215"/>
      <c r="AS322" s="215"/>
      <c r="AT322" s="215"/>
      <c r="AU322" s="215"/>
      <c r="AV322" s="216"/>
      <c r="BC322" s="350"/>
      <c r="BD322" s="191"/>
      <c r="BE322" s="191"/>
      <c r="BF322" s="191"/>
      <c r="BG322" s="191"/>
      <c r="BH322" s="191"/>
      <c r="BI322" s="191"/>
      <c r="BJ322" s="191"/>
      <c r="BK322" s="214"/>
      <c r="CC322" s="210"/>
      <c r="CD322" s="256"/>
      <c r="CE322" s="256"/>
      <c r="CF322" s="215"/>
      <c r="CG322" s="256"/>
      <c r="CH322" s="369"/>
      <c r="CI322" s="191"/>
      <c r="CO322" s="350"/>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9"/>
      <c r="C323" s="299"/>
      <c r="D323" s="212"/>
      <c r="E323" s="216"/>
      <c r="F323" s="256"/>
      <c r="G323" s="215"/>
      <c r="H323" s="215"/>
      <c r="I323" s="215"/>
      <c r="J323" s="215"/>
      <c r="Q323" s="350"/>
      <c r="R323" s="191"/>
      <c r="S323" s="191"/>
      <c r="T323" s="191"/>
      <c r="U323" s="191"/>
      <c r="V323" s="191"/>
      <c r="W323" s="191"/>
      <c r="X323" s="191"/>
      <c r="Y323" s="446"/>
      <c r="AQ323" s="210"/>
      <c r="AR323" s="215"/>
      <c r="AS323" s="215"/>
      <c r="AT323" s="215"/>
      <c r="AU323" s="215"/>
      <c r="AV323" s="216"/>
      <c r="BC323" s="350"/>
      <c r="BD323" s="191"/>
      <c r="BE323" s="191"/>
      <c r="BF323" s="191"/>
      <c r="BG323" s="191"/>
      <c r="BH323" s="191"/>
      <c r="BI323" s="191"/>
      <c r="BJ323" s="191"/>
      <c r="BK323" s="214"/>
      <c r="CC323" s="210"/>
      <c r="CD323" s="256"/>
      <c r="CE323" s="256"/>
      <c r="CF323" s="215"/>
      <c r="CG323" s="256"/>
      <c r="CH323" s="369"/>
      <c r="CI323" s="191"/>
      <c r="CO323" s="350"/>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9"/>
      <c r="C324" s="299"/>
      <c r="D324" s="212"/>
      <c r="E324" s="216"/>
      <c r="F324" s="256"/>
      <c r="G324" s="215"/>
      <c r="H324" s="215"/>
      <c r="I324" s="215"/>
      <c r="J324" s="215"/>
      <c r="Q324" s="350"/>
      <c r="R324" s="191"/>
      <c r="S324" s="191"/>
      <c r="T324" s="191"/>
      <c r="U324" s="191"/>
      <c r="V324" s="191"/>
      <c r="W324" s="191"/>
      <c r="X324" s="191"/>
      <c r="Y324" s="446"/>
      <c r="AQ324" s="210"/>
      <c r="AR324" s="215"/>
      <c r="AS324" s="215"/>
      <c r="AT324" s="215"/>
      <c r="AU324" s="215"/>
      <c r="AV324" s="216"/>
      <c r="BC324" s="350"/>
      <c r="BD324" s="191"/>
      <c r="BE324" s="191"/>
      <c r="BF324" s="191"/>
      <c r="BG324" s="191"/>
      <c r="BH324" s="191"/>
      <c r="BI324" s="191"/>
      <c r="BJ324" s="191"/>
      <c r="BK324" s="214"/>
      <c r="CC324" s="210"/>
      <c r="CD324" s="256"/>
      <c r="CE324" s="256"/>
      <c r="CF324" s="215"/>
      <c r="CG324" s="256"/>
      <c r="CH324" s="369"/>
      <c r="CI324" s="191"/>
      <c r="CO324" s="350"/>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9"/>
      <c r="C325" s="299"/>
      <c r="D325" s="212"/>
      <c r="E325" s="216"/>
      <c r="F325" s="256"/>
      <c r="G325" s="215"/>
      <c r="H325" s="215"/>
      <c r="I325" s="215"/>
      <c r="J325" s="215"/>
      <c r="Q325" s="350" t="str">
        <f>IFERROR((#REF!+#REF!)/(2*#REF!/1000),"")</f>
        <v/>
      </c>
      <c r="R325" s="191"/>
      <c r="S325" s="191"/>
      <c r="T325" s="191"/>
      <c r="U325" s="191"/>
      <c r="V325" s="191"/>
      <c r="W325" s="191"/>
      <c r="X325" s="191"/>
      <c r="AQ325" s="210"/>
      <c r="AR325" s="215"/>
      <c r="AS325" s="215"/>
      <c r="AT325" s="215"/>
      <c r="AU325" s="215"/>
      <c r="AV325" s="216"/>
      <c r="BC325" s="350" t="str">
        <f>IFERROR((TP_DATA[[#This Row],[D, bottom '[m']]]+#REF!)/(2*#REF!/1000),"")</f>
        <v/>
      </c>
      <c r="BD325" s="191"/>
      <c r="BE325" s="191"/>
      <c r="BF325" s="191"/>
      <c r="BG325" s="191"/>
      <c r="BH325" s="191"/>
      <c r="BI325" s="191"/>
      <c r="BJ325" s="191"/>
      <c r="BK325" s="214"/>
      <c r="CC325" s="210"/>
      <c r="CD325" s="256"/>
      <c r="CE325" s="256"/>
      <c r="CF325" s="215"/>
      <c r="CG325" s="256"/>
      <c r="CH325" s="369"/>
      <c r="CI325" s="191"/>
      <c r="CO325" s="350"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9"/>
      <c r="C326" s="299"/>
      <c r="D326" s="212"/>
      <c r="E326" s="216"/>
      <c r="F326" s="256"/>
      <c r="G326" s="215"/>
      <c r="H326" s="215"/>
      <c r="I326" s="215"/>
      <c r="J326" s="215"/>
      <c r="Q326" s="350" t="str">
        <f>IFERROR((#REF!+#REF!)/(2*#REF!/1000),"")</f>
        <v/>
      </c>
      <c r="R326" s="191"/>
      <c r="S326" s="191"/>
      <c r="T326" s="191"/>
      <c r="U326" s="191"/>
      <c r="V326" s="191"/>
      <c r="W326" s="191"/>
      <c r="X326" s="191"/>
      <c r="AQ326" s="210"/>
      <c r="AR326" s="215"/>
      <c r="AS326" s="215"/>
      <c r="AT326" s="215"/>
      <c r="AU326" s="215"/>
      <c r="AV326" s="216"/>
      <c r="BC326" s="350" t="str">
        <f>IFERROR((TP_DATA[[#This Row],[D, bottom '[m']]]+#REF!)/(2*#REF!/1000),"")</f>
        <v/>
      </c>
      <c r="BD326" s="191"/>
      <c r="BE326" s="191"/>
      <c r="BF326" s="191"/>
      <c r="BG326" s="191"/>
      <c r="BH326" s="191"/>
      <c r="BI326" s="191"/>
      <c r="BJ326" s="191"/>
      <c r="BK326" s="214"/>
      <c r="CC326" s="210"/>
      <c r="CD326" s="256"/>
      <c r="CE326" s="256"/>
      <c r="CF326" s="215"/>
      <c r="CG326" s="256"/>
      <c r="CH326" s="369"/>
      <c r="CI326" s="191"/>
      <c r="CO326" s="350"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9"/>
      <c r="C327" s="299"/>
      <c r="D327" s="212"/>
      <c r="E327" s="216"/>
      <c r="F327" s="256"/>
      <c r="G327" s="215"/>
      <c r="H327" s="215"/>
      <c r="I327" s="215"/>
      <c r="J327" s="215"/>
      <c r="Q327" s="350" t="str">
        <f>IFERROR((#REF!+#REF!)/(2*#REF!/1000),"")</f>
        <v/>
      </c>
      <c r="R327" s="191"/>
      <c r="S327" s="191"/>
      <c r="T327" s="191"/>
      <c r="U327" s="191"/>
      <c r="V327" s="191"/>
      <c r="W327" s="191"/>
      <c r="X327" s="191"/>
      <c r="AQ327" s="210"/>
      <c r="AR327" s="215"/>
      <c r="AS327" s="215"/>
      <c r="AT327" s="215"/>
      <c r="AU327" s="215"/>
      <c r="AV327" s="216"/>
      <c r="BC327" s="350" t="str">
        <f>IFERROR((TP_DATA[[#This Row],[D, bottom '[m']]]+#REF!)/(2*#REF!/1000),"")</f>
        <v/>
      </c>
      <c r="BD327" s="191"/>
      <c r="BE327" s="191"/>
      <c r="BF327" s="191"/>
      <c r="BG327" s="191"/>
      <c r="BH327" s="191"/>
      <c r="BI327" s="191"/>
      <c r="BJ327" s="191"/>
      <c r="BK327" s="214"/>
      <c r="CC327" s="210"/>
      <c r="CD327" s="256"/>
      <c r="CE327" s="256"/>
      <c r="CF327" s="215"/>
      <c r="CG327" s="256"/>
      <c r="CH327" s="369"/>
      <c r="CI327" s="191"/>
      <c r="CO327" s="350"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9"/>
      <c r="C328" s="299"/>
      <c r="D328" s="212"/>
      <c r="E328" s="216"/>
      <c r="F328" s="256"/>
      <c r="G328" s="215"/>
      <c r="H328" s="215"/>
      <c r="I328" s="215"/>
      <c r="J328" s="215"/>
      <c r="Q328" s="350" t="str">
        <f>IFERROR((#REF!+#REF!)/(2*#REF!/1000),"")</f>
        <v/>
      </c>
      <c r="R328" s="191"/>
      <c r="S328" s="191"/>
      <c r="T328" s="191"/>
      <c r="U328" s="191"/>
      <c r="V328" s="191"/>
      <c r="W328" s="191"/>
      <c r="X328" s="191"/>
      <c r="AQ328" s="210"/>
      <c r="AR328" s="215"/>
      <c r="AS328" s="215"/>
      <c r="AT328" s="215"/>
      <c r="AU328" s="215"/>
      <c r="AV328" s="216"/>
      <c r="BC328" s="350" t="str">
        <f>IFERROR((TP_DATA[[#This Row],[D, bottom '[m']]]+#REF!)/(2*#REF!/1000),"")</f>
        <v/>
      </c>
      <c r="BD328" s="191"/>
      <c r="BE328" s="191"/>
      <c r="BF328" s="191"/>
      <c r="BG328" s="191"/>
      <c r="BH328" s="191"/>
      <c r="BI328" s="191"/>
      <c r="BJ328" s="191"/>
      <c r="BK328" s="214"/>
      <c r="CC328" s="210"/>
      <c r="CD328" s="256"/>
      <c r="CE328" s="256"/>
      <c r="CF328" s="215"/>
      <c r="CG328" s="256"/>
      <c r="CH328" s="369"/>
      <c r="CI328" s="191"/>
      <c r="CO328" s="350"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9"/>
      <c r="C329" s="299"/>
      <c r="D329" s="212"/>
      <c r="E329" s="216"/>
      <c r="F329" s="256"/>
      <c r="G329" s="215"/>
      <c r="H329" s="215"/>
      <c r="I329" s="215"/>
      <c r="J329" s="215"/>
      <c r="Q329" s="350" t="str">
        <f>IFERROR((#REF!+#REF!)/(2*#REF!/1000),"")</f>
        <v/>
      </c>
      <c r="R329" s="191"/>
      <c r="S329" s="191"/>
      <c r="T329" s="191"/>
      <c r="U329" s="191"/>
      <c r="V329" s="191"/>
      <c r="W329" s="191"/>
      <c r="X329" s="191"/>
      <c r="AQ329" s="210"/>
      <c r="AR329" s="215"/>
      <c r="AS329" s="215"/>
      <c r="AT329" s="215"/>
      <c r="AU329" s="215"/>
      <c r="AV329" s="216"/>
      <c r="BC329" s="350" t="str">
        <f>IFERROR((TP_DATA[[#This Row],[D, bottom '[m']]]+#REF!)/(2*#REF!/1000),"")</f>
        <v/>
      </c>
      <c r="BD329" s="191"/>
      <c r="BE329" s="191"/>
      <c r="BF329" s="191"/>
      <c r="BG329" s="191"/>
      <c r="BH329" s="191"/>
      <c r="BI329" s="191"/>
      <c r="BJ329" s="191"/>
      <c r="BK329" s="214"/>
      <c r="CC329" s="210"/>
      <c r="CD329" s="256"/>
      <c r="CE329" s="256"/>
      <c r="CF329" s="215"/>
      <c r="CG329" s="256"/>
      <c r="CH329" s="369"/>
      <c r="CI329" s="191"/>
      <c r="CO329" s="350"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9"/>
      <c r="C330" s="299"/>
      <c r="D330" s="212"/>
      <c r="E330" s="216"/>
      <c r="F330" s="256"/>
      <c r="G330" s="215"/>
      <c r="H330" s="215"/>
      <c r="I330" s="215"/>
      <c r="J330" s="215"/>
      <c r="Q330" s="350" t="str">
        <f>IFERROR((#REF!+#REF!)/(2*#REF!/1000),"")</f>
        <v/>
      </c>
      <c r="R330" s="191"/>
      <c r="S330" s="191"/>
      <c r="T330" s="191"/>
      <c r="U330" s="191"/>
      <c r="V330" s="191"/>
      <c r="W330" s="191"/>
      <c r="X330" s="191"/>
      <c r="AQ330" s="210"/>
      <c r="AR330" s="215"/>
      <c r="AS330" s="215"/>
      <c r="AT330" s="215"/>
      <c r="AU330" s="215"/>
      <c r="AV330" s="216"/>
      <c r="BC330" s="350" t="str">
        <f>IFERROR((TP_DATA[[#This Row],[D, bottom '[m']]]+#REF!)/(2*#REF!/1000),"")</f>
        <v/>
      </c>
      <c r="BD330" s="191"/>
      <c r="BE330" s="191"/>
      <c r="BF330" s="191"/>
      <c r="BG330" s="191"/>
      <c r="BH330" s="191"/>
      <c r="BI330" s="191"/>
      <c r="BJ330" s="191"/>
      <c r="BK330" s="214"/>
      <c r="CC330" s="210"/>
      <c r="CD330" s="256"/>
      <c r="CE330" s="256"/>
      <c r="CF330" s="215"/>
      <c r="CG330" s="256"/>
      <c r="CH330" s="369"/>
      <c r="CI330" s="191"/>
      <c r="CO330" s="350"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9"/>
      <c r="C331" s="299"/>
      <c r="D331" s="212"/>
      <c r="E331" s="216"/>
      <c r="F331" s="256"/>
      <c r="G331" s="215"/>
      <c r="H331" s="215"/>
      <c r="I331" s="215"/>
      <c r="J331" s="215"/>
      <c r="Q331" s="350" t="str">
        <f>IFERROR((#REF!+#REF!)/(2*#REF!/1000),"")</f>
        <v/>
      </c>
      <c r="R331" s="191"/>
      <c r="S331" s="191"/>
      <c r="T331" s="191"/>
      <c r="U331" s="191"/>
      <c r="V331" s="191"/>
      <c r="W331" s="191"/>
      <c r="X331" s="191"/>
      <c r="AQ331" s="210"/>
      <c r="AR331" s="215"/>
      <c r="AS331" s="215"/>
      <c r="AT331" s="215"/>
      <c r="AU331" s="215"/>
      <c r="AV331" s="216"/>
      <c r="BC331" s="350" t="str">
        <f>IFERROR((TP_DATA[[#This Row],[D, bottom '[m']]]+#REF!)/(2*#REF!/1000),"")</f>
        <v/>
      </c>
      <c r="BD331" s="191"/>
      <c r="BE331" s="191"/>
      <c r="BF331" s="191"/>
      <c r="BG331" s="191"/>
      <c r="BH331" s="191"/>
      <c r="BI331" s="191"/>
      <c r="BJ331" s="191"/>
      <c r="BK331" s="214"/>
      <c r="CC331" s="210"/>
      <c r="CD331" s="256"/>
      <c r="CE331" s="256"/>
      <c r="CF331" s="215"/>
      <c r="CG331" s="256"/>
      <c r="CH331" s="369"/>
      <c r="CI331" s="191"/>
      <c r="CO331" s="350"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9"/>
      <c r="C332" s="299"/>
      <c r="D332" s="212"/>
      <c r="E332" s="216"/>
      <c r="F332" s="256"/>
      <c r="G332" s="215"/>
      <c r="H332" s="215"/>
      <c r="I332" s="215"/>
      <c r="J332" s="215"/>
      <c r="Q332" s="350" t="str">
        <f>IFERROR((#REF!+#REF!)/(2*#REF!/1000),"")</f>
        <v/>
      </c>
      <c r="R332" s="191"/>
      <c r="S332" s="191"/>
      <c r="T332" s="191"/>
      <c r="U332" s="191"/>
      <c r="V332" s="191"/>
      <c r="W332" s="191"/>
      <c r="X332" s="191"/>
      <c r="AQ332" s="210"/>
      <c r="AR332" s="215"/>
      <c r="AS332" s="215"/>
      <c r="AT332" s="215"/>
      <c r="AU332" s="215"/>
      <c r="AV332" s="216"/>
      <c r="BC332" s="350" t="str">
        <f>IFERROR((TP_DATA[[#This Row],[D, bottom '[m']]]+#REF!)/(2*#REF!/1000),"")</f>
        <v/>
      </c>
      <c r="BD332" s="191"/>
      <c r="BE332" s="191"/>
      <c r="BF332" s="191"/>
      <c r="BG332" s="191"/>
      <c r="BH332" s="191"/>
      <c r="BI332" s="191"/>
      <c r="BJ332" s="191"/>
      <c r="BK332" s="214"/>
      <c r="CC332" s="210"/>
      <c r="CD332" s="256"/>
      <c r="CE332" s="256"/>
      <c r="CF332" s="215"/>
      <c r="CG332" s="256"/>
      <c r="CH332" s="369"/>
      <c r="CI332" s="191"/>
      <c r="CO332" s="350"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9"/>
      <c r="C333" s="299"/>
      <c r="D333" s="212"/>
      <c r="E333" s="423"/>
      <c r="F333" s="435"/>
      <c r="G333" s="422"/>
      <c r="H333" s="422"/>
      <c r="I333" s="422"/>
      <c r="J333" s="422"/>
      <c r="K333" s="420"/>
      <c r="L333" s="420"/>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9"/>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9"/>
      <c r="C334" s="299"/>
      <c r="D334" s="212"/>
      <c r="E334" s="423"/>
      <c r="F334" s="435"/>
      <c r="G334" s="422"/>
      <c r="H334" s="422"/>
      <c r="I334" s="422"/>
      <c r="J334" s="422"/>
      <c r="K334" s="420"/>
      <c r="L334" s="420"/>
      <c r="P334" s="312"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72"/>
      <c r="CJ334" s="372"/>
      <c r="CK334" s="372"/>
      <c r="CL334" s="372"/>
      <c r="CM334"/>
      <c r="CN334" s="363"/>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9"/>
      <c r="C335" s="299"/>
      <c r="D335" s="212"/>
      <c r="E335" s="423"/>
      <c r="F335" s="435"/>
      <c r="G335" s="422"/>
      <c r="H335" s="422"/>
      <c r="I335" s="422"/>
      <c r="J335" s="422"/>
      <c r="K335" s="441"/>
      <c r="L335" s="441"/>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9"/>
      <c r="CI335" s="350"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423"/>
      <c r="F336" s="435"/>
      <c r="G336" s="422"/>
      <c r="H336" s="422"/>
      <c r="I336" s="422"/>
      <c r="J336" s="422"/>
      <c r="K336" s="441"/>
      <c r="L336" s="441"/>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12"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12"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438"/>
      <c r="F337" s="437"/>
      <c r="G337" s="420"/>
      <c r="H337" s="420"/>
      <c r="I337" s="420"/>
      <c r="J337" s="422"/>
      <c r="K337" s="442"/>
      <c r="L337" s="442"/>
      <c r="M337" s="69"/>
      <c r="P337" s="353" t="s">
        <v>187</v>
      </c>
      <c r="Y337"/>
      <c r="AQ337" s="207" t="s">
        <v>136</v>
      </c>
      <c r="AR337"/>
      <c r="AS337"/>
      <c r="AT337"/>
      <c r="AU337"/>
      <c r="AV337"/>
      <c r="AW337" s="69" t="s">
        <v>130</v>
      </c>
      <c r="AZ337"/>
      <c r="BA337" t="str">
        <f>IFERROR((TP_DATA[[#This Row],[D, bottom '[m']]]+#REF!)/(2*#REF!/1000),"")</f>
        <v/>
      </c>
      <c r="BB337" s="353" t="s">
        <v>188</v>
      </c>
      <c r="BJ337" s="49"/>
      <c r="CC337" s="83" t="s">
        <v>136</v>
      </c>
      <c r="CD337"/>
      <c r="CE337"/>
      <c r="CF337"/>
      <c r="CG337"/>
      <c r="CH337"/>
      <c r="CI337" s="373" t="s">
        <v>130</v>
      </c>
      <c r="CJ337" s="373"/>
      <c r="CK337" s="373"/>
      <c r="CN337" s="353" t="s">
        <v>189</v>
      </c>
      <c r="CV337" s="87"/>
      <c r="CY337" s="93"/>
      <c r="CZ337" s="93"/>
      <c r="DP337" s="144" t="s">
        <v>125</v>
      </c>
      <c r="DQ337" s="143" t="s">
        <v>94</v>
      </c>
      <c r="DR337" s="143" t="s">
        <v>95</v>
      </c>
      <c r="DS337" s="150" t="s">
        <v>104</v>
      </c>
      <c r="DT337" s="150" t="s">
        <v>109</v>
      </c>
      <c r="DU337" s="143" t="s">
        <v>110</v>
      </c>
      <c r="DV337" s="143" t="s">
        <v>114</v>
      </c>
      <c r="DW337" s="143" t="s">
        <v>115</v>
      </c>
      <c r="DX337" s="143" t="s">
        <v>19</v>
      </c>
    </row>
    <row r="338" spans="1:129" ht="18" customHeight="1">
      <c r="D338" s="444"/>
      <c r="E338" s="49" t="s">
        <v>1</v>
      </c>
      <c r="F338" s="49" t="s">
        <v>67</v>
      </c>
      <c r="G338" s="49" t="s">
        <v>66</v>
      </c>
      <c r="H338" s="49" t="s">
        <v>58</v>
      </c>
      <c r="I338" s="49" t="s">
        <v>59</v>
      </c>
      <c r="J338" s="49" t="s">
        <v>60</v>
      </c>
      <c r="K338" s="348" t="s">
        <v>137</v>
      </c>
      <c r="L338" s="348" t="s">
        <v>126</v>
      </c>
      <c r="M338" s="348" t="s">
        <v>63</v>
      </c>
      <c r="N338" s="348" t="s">
        <v>127</v>
      </c>
      <c r="P338" s="86" t="s">
        <v>125</v>
      </c>
      <c r="Q338" s="49" t="s">
        <v>67</v>
      </c>
      <c r="R338" s="49" t="s">
        <v>66</v>
      </c>
      <c r="S338" s="49" t="s">
        <v>65</v>
      </c>
      <c r="T338" s="49" t="s">
        <v>118</v>
      </c>
      <c r="U338" s="49" t="s">
        <v>119</v>
      </c>
      <c r="V338" s="49" t="s">
        <v>183</v>
      </c>
      <c r="W338" s="49" t="s">
        <v>184</v>
      </c>
      <c r="X338" s="49" t="s">
        <v>121</v>
      </c>
      <c r="Y338"/>
      <c r="AP338" s="49"/>
      <c r="AQ338" s="77" t="s">
        <v>1</v>
      </c>
      <c r="AR338" s="49" t="s">
        <v>67</v>
      </c>
      <c r="AS338" s="49" t="s">
        <v>66</v>
      </c>
      <c r="AT338" s="49" t="s">
        <v>58</v>
      </c>
      <c r="AU338" s="49" t="s">
        <v>59</v>
      </c>
      <c r="AV338" s="49" t="s">
        <v>60</v>
      </c>
      <c r="AW338" s="347" t="s">
        <v>137</v>
      </c>
      <c r="AX338" s="348" t="s">
        <v>126</v>
      </c>
      <c r="AY338" s="348" t="s">
        <v>63</v>
      </c>
      <c r="AZ338" s="349" t="s">
        <v>127</v>
      </c>
      <c r="BA338" t="str">
        <f>IFERROR((TP_DATA[[#This Row],[D, bottom '[m']]]+#REF!)/(2*#REF!/1000),"")</f>
        <v/>
      </c>
      <c r="BB338" s="86" t="s">
        <v>125</v>
      </c>
      <c r="BC338" s="49" t="s">
        <v>67</v>
      </c>
      <c r="BD338" s="49" t="s">
        <v>66</v>
      </c>
      <c r="BE338" s="49" t="s">
        <v>65</v>
      </c>
      <c r="BF338" s="49" t="s">
        <v>118</v>
      </c>
      <c r="BG338" s="49" t="s">
        <v>119</v>
      </c>
      <c r="BH338" s="49" t="s">
        <v>183</v>
      </c>
      <c r="BI338" s="49" t="s">
        <v>184</v>
      </c>
      <c r="BJ338" s="49" t="s">
        <v>121</v>
      </c>
      <c r="CB338" s="49"/>
      <c r="CC338" s="77" t="s">
        <v>1</v>
      </c>
      <c r="CD338" s="49" t="s">
        <v>67</v>
      </c>
      <c r="CE338" s="49" t="s">
        <v>66</v>
      </c>
      <c r="CF338" s="49" t="s">
        <v>58</v>
      </c>
      <c r="CG338" s="49" t="s">
        <v>59</v>
      </c>
      <c r="CH338" s="49" t="s">
        <v>60</v>
      </c>
      <c r="CI338" s="370" t="s">
        <v>137</v>
      </c>
      <c r="CJ338" s="370" t="s">
        <v>126</v>
      </c>
      <c r="CK338" s="370" t="s">
        <v>63</v>
      </c>
      <c r="CL338" s="370" t="s">
        <v>127</v>
      </c>
      <c r="CN338" s="86" t="s">
        <v>125</v>
      </c>
      <c r="CO338" s="49" t="s">
        <v>67</v>
      </c>
      <c r="CP338" s="49" t="s">
        <v>66</v>
      </c>
      <c r="CQ338" s="49" t="s">
        <v>65</v>
      </c>
      <c r="CR338" s="49" t="s">
        <v>118</v>
      </c>
      <c r="CS338" s="49" t="s">
        <v>119</v>
      </c>
      <c r="CT338" s="49" t="s">
        <v>183</v>
      </c>
      <c r="CU338" s="49" t="s">
        <v>184</v>
      </c>
      <c r="CV338" s="87" t="s">
        <v>121</v>
      </c>
      <c r="DP338" s="431" t="s">
        <v>323</v>
      </c>
      <c r="DQ338" s="432">
        <v>15.5</v>
      </c>
      <c r="DR338" s="432">
        <v>236</v>
      </c>
      <c r="DS338" s="426">
        <v>818495</v>
      </c>
      <c r="DT338" s="426">
        <v>175850000</v>
      </c>
      <c r="DU338" s="426">
        <v>315280000</v>
      </c>
      <c r="DV338" s="408">
        <v>5.17</v>
      </c>
      <c r="DW338" s="408">
        <v>4.6100000000000003</v>
      </c>
      <c r="DX338" s="433" t="s">
        <v>324</v>
      </c>
      <c r="DY338" s="51"/>
    </row>
    <row r="339" spans="1:129" ht="18" customHeight="1" thickBot="1">
      <c r="A339" s="181"/>
      <c r="B339" s="82"/>
      <c r="C339" s="82"/>
      <c r="D339" s="82"/>
      <c r="E339" s="423"/>
      <c r="F339" s="439"/>
      <c r="G339" s="440"/>
      <c r="H339" s="440"/>
      <c r="I339" s="440"/>
      <c r="J339" s="440"/>
      <c r="K339" s="422"/>
      <c r="L339" s="443"/>
      <c r="M339" s="121"/>
      <c r="N339" s="50"/>
      <c r="P339" s="445"/>
      <c r="Q339" s="416"/>
      <c r="R339" s="416"/>
      <c r="S339" s="417"/>
      <c r="T339" s="418"/>
      <c r="U339" s="417"/>
      <c r="V339" s="418"/>
      <c r="W339" s="418"/>
      <c r="X339" s="418"/>
      <c r="Y339"/>
      <c r="AP339" s="49"/>
      <c r="AQ339" s="412"/>
      <c r="AR339" s="413"/>
      <c r="AS339" s="413"/>
      <c r="AT339" s="413"/>
      <c r="AU339" s="413"/>
      <c r="AV339" s="414"/>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415"/>
      <c r="BC339" s="416"/>
      <c r="BD339" s="416"/>
      <c r="BE339" s="417"/>
      <c r="BF339" s="418"/>
      <c r="BG339" s="417"/>
      <c r="BH339" s="418"/>
      <c r="BI339" s="418"/>
      <c r="BJ339" s="418"/>
      <c r="CB339" s="49"/>
      <c r="CC339" s="89"/>
      <c r="CD339" s="90"/>
      <c r="CE339" s="90"/>
      <c r="CF339" s="90"/>
      <c r="CG339" s="90"/>
      <c r="CH339" s="91"/>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53"/>
      <c r="CQ339" s="50"/>
      <c r="CR339" s="121"/>
      <c r="CS339" s="50"/>
      <c r="CV339" s="87"/>
      <c r="DP339" s="431" t="s">
        <v>325</v>
      </c>
      <c r="DQ339" s="432">
        <v>15</v>
      </c>
      <c r="DR339" s="432">
        <v>236</v>
      </c>
      <c r="DS339" s="426">
        <v>828950</v>
      </c>
      <c r="DT339" s="426">
        <v>205000000</v>
      </c>
      <c r="DU339" s="426">
        <v>369000000</v>
      </c>
      <c r="DV339" s="408">
        <v>4.2</v>
      </c>
      <c r="DW339" s="408">
        <v>3.26</v>
      </c>
      <c r="DX339" s="433" t="s">
        <v>326</v>
      </c>
      <c r="DY339" s="51"/>
    </row>
    <row r="340" spans="1:129" ht="18" customHeight="1">
      <c r="A340" s="57"/>
      <c r="E340" s="423"/>
      <c r="F340" s="439"/>
      <c r="G340" s="440"/>
      <c r="H340" s="440"/>
      <c r="I340" s="440"/>
      <c r="J340" s="440"/>
      <c r="K340" s="422"/>
      <c r="L340" s="443"/>
      <c r="M340" s="121"/>
      <c r="N340" s="50"/>
      <c r="P340" s="445"/>
      <c r="Q340" s="416"/>
      <c r="R340" s="416"/>
      <c r="S340" s="417"/>
      <c r="T340" s="418"/>
      <c r="U340" s="417"/>
      <c r="V340" s="418"/>
      <c r="W340" s="418"/>
      <c r="X340" s="418"/>
      <c r="Y340"/>
      <c r="AP340" s="49"/>
      <c r="AQ340" s="412"/>
      <c r="AR340" s="413"/>
      <c r="AS340" s="413"/>
      <c r="AT340" s="413"/>
      <c r="AU340" s="413"/>
      <c r="AV340" s="414"/>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415"/>
      <c r="BC340" s="416"/>
      <c r="BD340" s="416"/>
      <c r="BE340" s="417"/>
      <c r="BF340" s="418"/>
      <c r="BG340" s="417"/>
      <c r="BH340" s="418"/>
      <c r="BI340" s="418"/>
      <c r="BJ340" s="418"/>
      <c r="CB340" s="49"/>
      <c r="CC340" s="89"/>
      <c r="CD340" s="90"/>
      <c r="CE340" s="90"/>
      <c r="CF340" s="90"/>
      <c r="CG340" s="90"/>
      <c r="CH340" s="91"/>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53"/>
      <c r="CQ340" s="50"/>
      <c r="CR340" s="121"/>
      <c r="CS340" s="50"/>
      <c r="CV340" s="87"/>
      <c r="DP340" s="431" t="s">
        <v>327</v>
      </c>
      <c r="DQ340" s="432">
        <v>21.5</v>
      </c>
      <c r="DR340" s="432">
        <v>276</v>
      </c>
      <c r="DS340" s="426">
        <v>1394251</v>
      </c>
      <c r="DT340" s="426">
        <v>382420000</v>
      </c>
      <c r="DU340" s="426">
        <v>639730000</v>
      </c>
      <c r="DV340" s="408">
        <v>6.46</v>
      </c>
      <c r="DW340" s="408">
        <v>5.74</v>
      </c>
      <c r="DX340" s="433" t="s">
        <v>328</v>
      </c>
      <c r="DY340" s="51"/>
    </row>
    <row r="341" spans="1:129" ht="18" customHeight="1">
      <c r="A341" s="196" t="s">
        <v>174</v>
      </c>
      <c r="E341" s="423"/>
      <c r="F341" s="439"/>
      <c r="G341" s="440"/>
      <c r="H341" s="440"/>
      <c r="I341" s="440"/>
      <c r="J341" s="440"/>
      <c r="K341" s="422" t="str">
        <f>IFERROR(#REF!-#REF!, "")</f>
        <v/>
      </c>
      <c r="L341" s="443" t="str">
        <f>IFERROR(-(#REF!-#REF!)/(#REF!-#REF!),"")</f>
        <v/>
      </c>
      <c r="M341" s="121" t="str">
        <f t="shared" ref="M339:M402" si="3">IF(7850/1000*(1/3)*PI()*ABS(F341-G341)*((H341/2)^2+(H341/2)*(I341/2)+(I341/2)^2-(H341/2-J341/1000)^2-(H341/2-J341/1000)*(I341/2-J341/1000)-(I341/2-J341/1000)^2)=0,"",7850/1000*(1/3)*PI()*ABS(F341-G341)*((H341/2)^2+(H341/2)*(I341/2)+(I341/2)^2-(H341/2-J341/1000)^2-(H341/2-J341/1000)*(I341/2-J341/1000)-(I341/2-J341/1000)^2))</f>
        <v/>
      </c>
      <c r="N341" s="50" t="str">
        <f>IFERROR((#REF!+#REF!)/(2*#REF!/1000),"")</f>
        <v/>
      </c>
      <c r="P341" s="445"/>
      <c r="Q341" s="416"/>
      <c r="R341" s="416"/>
      <c r="S341" s="417"/>
      <c r="T341" s="418"/>
      <c r="U341" s="417"/>
      <c r="V341" s="418"/>
      <c r="W341" s="418"/>
      <c r="X341" s="418"/>
      <c r="Y341"/>
      <c r="AP341" s="49"/>
      <c r="AQ341" s="412"/>
      <c r="AR341" s="413"/>
      <c r="AS341" s="413"/>
      <c r="AT341" s="413"/>
      <c r="AU341" s="413"/>
      <c r="AV341" s="414"/>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415"/>
      <c r="BC341" s="416"/>
      <c r="BD341" s="416"/>
      <c r="BE341" s="417"/>
      <c r="BF341" s="418"/>
      <c r="BG341" s="417"/>
      <c r="BH341" s="418"/>
      <c r="BI341" s="418"/>
      <c r="BJ341" s="418"/>
      <c r="CB341" s="49"/>
      <c r="CC341" s="89"/>
      <c r="CD341" s="90"/>
      <c r="CE341" s="90"/>
      <c r="CF341" s="90"/>
      <c r="CG341" s="90"/>
      <c r="CH341" s="91"/>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53"/>
      <c r="CQ341" s="50"/>
      <c r="CR341" s="121"/>
      <c r="CS341" s="50"/>
      <c r="CV341" s="87"/>
      <c r="DP341" s="431" t="s">
        <v>344</v>
      </c>
      <c r="DQ341" s="432">
        <v>15.5</v>
      </c>
      <c r="DR341" s="432">
        <v>236</v>
      </c>
      <c r="DS341" s="426">
        <v>819000</v>
      </c>
      <c r="DT341" s="426">
        <v>179900000</v>
      </c>
      <c r="DU341" s="426">
        <v>323200000</v>
      </c>
      <c r="DV341" s="408">
        <v>5.17</v>
      </c>
      <c r="DW341" s="408">
        <v>4.62</v>
      </c>
      <c r="DX341" s="433" t="s">
        <v>345</v>
      </c>
      <c r="DY341" s="51"/>
    </row>
    <row r="342" spans="1:129" ht="18" customHeight="1">
      <c r="A342" s="192" t="s">
        <v>164</v>
      </c>
      <c r="E342" s="423"/>
      <c r="F342" s="439"/>
      <c r="G342" s="440"/>
      <c r="H342" s="440"/>
      <c r="I342" s="440"/>
      <c r="J342" s="440"/>
      <c r="K342" s="422" t="str">
        <f>IFERROR(#REF!-#REF!, "")</f>
        <v/>
      </c>
      <c r="L342" s="443" t="str">
        <f>IFERROR(-(#REF!-#REF!)/(#REF!-#REF!),"")</f>
        <v/>
      </c>
      <c r="M342" s="121" t="str">
        <f t="shared" si="3"/>
        <v/>
      </c>
      <c r="N342" s="50" t="str">
        <f>IFERROR((#REF!+#REF!)/(2*#REF!/1000),"")</f>
        <v/>
      </c>
      <c r="P342" s="53"/>
      <c r="Q342" s="51"/>
      <c r="R342" s="51"/>
      <c r="S342" s="50"/>
      <c r="T342" s="52"/>
      <c r="U342" s="50"/>
      <c r="V342" s="52"/>
      <c r="W342" s="52"/>
      <c r="X342" s="52"/>
      <c r="Y342" s="49"/>
      <c r="AP342" s="49"/>
      <c r="AQ342" s="412"/>
      <c r="AR342" s="413"/>
      <c r="AS342" s="413"/>
      <c r="AT342" s="413"/>
      <c r="AU342" s="413"/>
      <c r="AV342" s="414"/>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415"/>
      <c r="BC342" s="416"/>
      <c r="BD342" s="416"/>
      <c r="BE342" s="417"/>
      <c r="BF342" s="418"/>
      <c r="BG342" s="417"/>
      <c r="BH342" s="418"/>
      <c r="BI342" s="418"/>
      <c r="BJ342" s="418"/>
      <c r="CB342" s="49"/>
      <c r="CC342" s="89"/>
      <c r="CD342" s="90"/>
      <c r="CE342" s="90"/>
      <c r="CF342" s="90"/>
      <c r="CG342" s="90"/>
      <c r="CH342" s="91"/>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53"/>
      <c r="CQ342" s="50"/>
      <c r="CR342" s="121"/>
      <c r="CS342" s="50"/>
      <c r="CV342" s="87"/>
      <c r="DP342" s="431" t="s">
        <v>551</v>
      </c>
      <c r="DQ342" s="432">
        <v>15</v>
      </c>
      <c r="DR342" s="432">
        <v>236</v>
      </c>
      <c r="DS342" s="426">
        <v>828980</v>
      </c>
      <c r="DT342" s="426">
        <v>213000000</v>
      </c>
      <c r="DU342" s="426">
        <v>366000000</v>
      </c>
      <c r="DV342" s="408">
        <v>4.1900000000000004</v>
      </c>
      <c r="DW342" s="408">
        <v>3.12</v>
      </c>
      <c r="DX342" s="433" t="s">
        <v>552</v>
      </c>
      <c r="DY342" s="51"/>
    </row>
    <row r="343" spans="1:129" ht="18" customHeight="1">
      <c r="E343" s="423"/>
      <c r="F343" s="439"/>
      <c r="G343" s="440"/>
      <c r="H343" s="440"/>
      <c r="I343" s="440"/>
      <c r="J343" s="440"/>
      <c r="K343" s="422" t="str">
        <f>IFERROR(#REF!-#REF!, "")</f>
        <v/>
      </c>
      <c r="L343" s="443"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415"/>
      <c r="BC343" s="416"/>
      <c r="BD343" s="416"/>
      <c r="BE343" s="417"/>
      <c r="BF343" s="418"/>
      <c r="BG343" s="417"/>
      <c r="BH343" s="418"/>
      <c r="BI343" s="418"/>
      <c r="BJ343" s="418"/>
      <c r="CB343" s="49"/>
      <c r="CC343" s="89"/>
      <c r="CD343" s="90"/>
      <c r="CE343" s="90"/>
      <c r="CF343" s="90"/>
      <c r="CG343" s="90"/>
      <c r="CH343" s="91"/>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53"/>
      <c r="CQ343" s="50"/>
      <c r="CR343" s="121"/>
      <c r="CS343" s="50"/>
      <c r="CV343" s="87"/>
      <c r="DP343" s="434" t="s">
        <v>604</v>
      </c>
      <c r="DQ343" s="432">
        <v>15.5</v>
      </c>
      <c r="DR343" s="432">
        <v>236</v>
      </c>
      <c r="DS343" s="426">
        <v>819418</v>
      </c>
      <c r="DT343" s="426">
        <v>179000000</v>
      </c>
      <c r="DU343" s="426">
        <v>321000000</v>
      </c>
      <c r="DV343" s="408">
        <v>5.17</v>
      </c>
      <c r="DW343" s="408">
        <v>4.6100000000000003</v>
      </c>
      <c r="DX343" s="409" t="s">
        <v>605</v>
      </c>
      <c r="DY343" s="51"/>
    </row>
    <row r="344" spans="1:129" ht="18" customHeight="1">
      <c r="E344" s="423"/>
      <c r="F344" s="439"/>
      <c r="G344" s="440"/>
      <c r="H344" s="440"/>
      <c r="I344" s="440"/>
      <c r="J344" s="440"/>
      <c r="K344" s="422" t="str">
        <f>IFERROR(#REF!-#REF!, "")</f>
        <v/>
      </c>
      <c r="L344" s="443"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415"/>
      <c r="BC344" s="416"/>
      <c r="BD344" s="416"/>
      <c r="BE344" s="417"/>
      <c r="BF344" s="418"/>
      <c r="BG344" s="417"/>
      <c r="BH344" s="418"/>
      <c r="BI344" s="418"/>
      <c r="BJ344" s="418"/>
      <c r="CB344" s="49"/>
      <c r="CC344" s="89"/>
      <c r="CD344" s="90"/>
      <c r="CE344" s="90"/>
      <c r="CF344" s="90"/>
      <c r="CG344" s="90"/>
      <c r="CH344" s="91"/>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53"/>
      <c r="CQ344" s="50"/>
      <c r="CR344" s="121"/>
      <c r="CS344" s="50"/>
      <c r="CV344" s="87"/>
      <c r="DP344" s="434" t="s">
        <v>606</v>
      </c>
      <c r="DQ344" s="432">
        <v>15.5</v>
      </c>
      <c r="DR344" s="432">
        <v>236</v>
      </c>
      <c r="DS344" s="426">
        <v>819418</v>
      </c>
      <c r="DT344" s="426">
        <v>179000000</v>
      </c>
      <c r="DU344" s="426">
        <v>321000000</v>
      </c>
      <c r="DV344" s="408">
        <v>5.17</v>
      </c>
      <c r="DW344" s="408">
        <v>4.6100000000000003</v>
      </c>
      <c r="DX344" s="409" t="s">
        <v>607</v>
      </c>
      <c r="DY344" s="49"/>
    </row>
    <row r="345" spans="1:129" ht="18" customHeight="1">
      <c r="E345" s="423"/>
      <c r="F345" s="439"/>
      <c r="G345" s="440"/>
      <c r="H345" s="440"/>
      <c r="I345" s="440"/>
      <c r="J345" s="440"/>
      <c r="K345" s="422" t="str">
        <f>IFERROR(#REF!-#REF!, "")</f>
        <v/>
      </c>
      <c r="L345" s="443"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415"/>
      <c r="BC345" s="416"/>
      <c r="BD345" s="416"/>
      <c r="BE345" s="417"/>
      <c r="BF345" s="418"/>
      <c r="BG345" s="417"/>
      <c r="BH345" s="418"/>
      <c r="BI345" s="418"/>
      <c r="BJ345" s="418"/>
      <c r="CC345" s="89"/>
      <c r="CD345" s="90"/>
      <c r="CE345" s="90"/>
      <c r="CF345" s="90"/>
      <c r="CG345" s="90"/>
      <c r="CH345" s="91"/>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53"/>
      <c r="CQ345" s="50"/>
      <c r="CR345" s="121"/>
      <c r="CS345" s="50"/>
      <c r="CV345" s="87"/>
      <c r="DP345" s="434" t="s">
        <v>818</v>
      </c>
      <c r="DQ345" s="432">
        <v>15.5</v>
      </c>
      <c r="DR345" s="432">
        <v>236</v>
      </c>
      <c r="DS345" s="426">
        <v>818129</v>
      </c>
      <c r="DT345" s="426">
        <v>177000000</v>
      </c>
      <c r="DU345" s="426">
        <v>318000000</v>
      </c>
      <c r="DV345" s="408">
        <v>5.17</v>
      </c>
      <c r="DW345" s="408">
        <v>4.6100000000000003</v>
      </c>
      <c r="DX345" s="409" t="s">
        <v>605</v>
      </c>
      <c r="DY345" s="49"/>
    </row>
    <row r="346" spans="1:129" ht="18" customHeight="1">
      <c r="E346" s="423"/>
      <c r="F346" s="439"/>
      <c r="G346" s="440"/>
      <c r="H346" s="440"/>
      <c r="I346" s="440"/>
      <c r="J346" s="440"/>
      <c r="K346" s="422" t="str">
        <f>IFERROR(#REF!-#REF!, "")</f>
        <v/>
      </c>
      <c r="L346" s="443"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415"/>
      <c r="BC346" s="416"/>
      <c r="BD346" s="416"/>
      <c r="BE346" s="417"/>
      <c r="BF346" s="418"/>
      <c r="BG346" s="417"/>
      <c r="BH346" s="418"/>
      <c r="BI346" s="418"/>
      <c r="BJ346" s="418"/>
      <c r="CC346" s="89"/>
      <c r="CD346" s="90"/>
      <c r="CE346" s="90"/>
      <c r="CF346" s="90"/>
      <c r="CG346" s="90"/>
      <c r="CH346" s="91"/>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53"/>
      <c r="CQ346" s="50"/>
      <c r="CR346" s="121"/>
      <c r="CS346" s="50"/>
      <c r="CV346" s="87"/>
      <c r="DP346" s="434" t="s">
        <v>819</v>
      </c>
      <c r="DQ346" s="432">
        <v>15.5</v>
      </c>
      <c r="DR346" s="432">
        <v>236</v>
      </c>
      <c r="DS346" s="426">
        <v>818129</v>
      </c>
      <c r="DT346" s="426">
        <v>177000000</v>
      </c>
      <c r="DU346" s="426">
        <v>318000000</v>
      </c>
      <c r="DV346" s="408">
        <v>5.17</v>
      </c>
      <c r="DW346" s="408">
        <v>4.6100000000000003</v>
      </c>
      <c r="DX346" s="409" t="s">
        <v>607</v>
      </c>
      <c r="DY346" s="49"/>
    </row>
    <row r="347" spans="1:129" ht="18" customHeight="1">
      <c r="E347" s="423"/>
      <c r="F347" s="439"/>
      <c r="G347" s="440"/>
      <c r="H347" s="440"/>
      <c r="I347" s="440"/>
      <c r="J347" s="440"/>
      <c r="K347" s="422" t="str">
        <f>IFERROR(#REF!-#REF!, "")</f>
        <v/>
      </c>
      <c r="L347" s="443"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415"/>
      <c r="BC347" s="416"/>
      <c r="BD347" s="416"/>
      <c r="BE347" s="417"/>
      <c r="BF347" s="418"/>
      <c r="BG347" s="417"/>
      <c r="BH347" s="418"/>
      <c r="BI347" s="418"/>
      <c r="BJ347" s="418"/>
      <c r="CC347" s="89"/>
      <c r="CD347" s="90"/>
      <c r="CE347" s="90"/>
      <c r="CF347" s="90"/>
      <c r="CG347" s="90"/>
      <c r="CH347" s="91"/>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53"/>
      <c r="CQ347" s="50"/>
      <c r="CR347" s="121"/>
      <c r="CS347" s="50"/>
      <c r="CV347" s="87"/>
      <c r="DP347" s="94"/>
      <c r="DQ347" s="121"/>
      <c r="DR347" s="121"/>
      <c r="DS347" s="50"/>
      <c r="DT347" s="50"/>
      <c r="DU347" s="50"/>
      <c r="DV347" s="51"/>
      <c r="DW347" s="51"/>
      <c r="DX347" s="53"/>
      <c r="DY347" s="49"/>
    </row>
    <row r="348" spans="1:129" ht="18" customHeight="1">
      <c r="E348" s="423"/>
      <c r="F348" s="439"/>
      <c r="G348" s="440"/>
      <c r="H348" s="440"/>
      <c r="I348" s="440"/>
      <c r="J348" s="440"/>
      <c r="K348" s="422" t="str">
        <f>IFERROR(#REF!-#REF!, "")</f>
        <v/>
      </c>
      <c r="L348" s="443"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415"/>
      <c r="BC348" s="416"/>
      <c r="BD348" s="416"/>
      <c r="BE348" s="417"/>
      <c r="BF348" s="418"/>
      <c r="BG348" s="417"/>
      <c r="BH348" s="418"/>
      <c r="BI348" s="418"/>
      <c r="BJ348" s="418"/>
      <c r="CC348" s="89"/>
      <c r="CD348" s="90"/>
      <c r="CE348" s="90"/>
      <c r="CF348" s="90"/>
      <c r="CG348" s="90"/>
      <c r="CH348" s="91"/>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53"/>
      <c r="CQ348" s="50"/>
      <c r="CR348" s="121"/>
      <c r="CS348" s="50"/>
      <c r="CV348" s="87"/>
      <c r="DP348" s="200"/>
      <c r="DQ348" s="197"/>
      <c r="DR348" s="197"/>
      <c r="DS348" s="198"/>
      <c r="DT348" s="198"/>
      <c r="DU348" s="198"/>
      <c r="DV348" s="199"/>
      <c r="DW348" s="199"/>
      <c r="DX348" s="223"/>
      <c r="DY348" s="49"/>
    </row>
    <row r="349" spans="1:129" ht="18" customHeight="1">
      <c r="E349" s="423"/>
      <c r="F349" s="439"/>
      <c r="G349" s="440"/>
      <c r="H349" s="440"/>
      <c r="I349" s="440"/>
      <c r="J349" s="440"/>
      <c r="K349" s="422" t="str">
        <f>IFERROR(#REF!-#REF!, "")</f>
        <v/>
      </c>
      <c r="L349" s="443"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415"/>
      <c r="BC349" s="416"/>
      <c r="BD349" s="416"/>
      <c r="BE349" s="417"/>
      <c r="BF349" s="418"/>
      <c r="BG349" s="417"/>
      <c r="BH349" s="418"/>
      <c r="BI349" s="418"/>
      <c r="BJ349" s="418"/>
      <c r="CC349" s="89"/>
      <c r="CD349" s="90"/>
      <c r="CE349" s="90"/>
      <c r="CF349" s="90"/>
      <c r="CG349" s="90"/>
      <c r="CH349" s="91"/>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53"/>
      <c r="CQ349" s="50"/>
      <c r="CR349" s="121"/>
      <c r="CS349" s="50"/>
      <c r="CV349" s="87"/>
      <c r="DP349" s="200"/>
      <c r="DQ349" s="197"/>
      <c r="DR349" s="197"/>
      <c r="DS349" s="198"/>
      <c r="DT349" s="198"/>
      <c r="DU349" s="198"/>
      <c r="DV349" s="199"/>
      <c r="DW349" s="199"/>
      <c r="DX349" s="311"/>
      <c r="DY349" s="49"/>
    </row>
    <row r="350" spans="1:129" ht="18" customHeight="1">
      <c r="E350" s="423"/>
      <c r="F350" s="439"/>
      <c r="G350" s="440"/>
      <c r="H350" s="440"/>
      <c r="I350" s="440"/>
      <c r="J350" s="440"/>
      <c r="K350" s="422" t="str">
        <f>IFERROR(#REF!-#REF!, "")</f>
        <v/>
      </c>
      <c r="L350" s="443"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415"/>
      <c r="BC350" s="416"/>
      <c r="BD350" s="416"/>
      <c r="BE350" s="417"/>
      <c r="BF350" s="418"/>
      <c r="BG350" s="417"/>
      <c r="BH350" s="418"/>
      <c r="BI350" s="418"/>
      <c r="BJ350" s="418"/>
      <c r="CC350" s="89"/>
      <c r="CD350" s="90"/>
      <c r="CE350" s="90"/>
      <c r="CF350" s="90"/>
      <c r="CG350" s="90"/>
      <c r="CH350" s="91"/>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53"/>
      <c r="CQ350" s="50"/>
      <c r="CR350" s="121"/>
      <c r="CS350" s="50"/>
      <c r="CV350" s="87"/>
      <c r="DP350" s="200"/>
      <c r="DQ350" s="197"/>
      <c r="DR350" s="197"/>
      <c r="DS350" s="198"/>
      <c r="DT350" s="198"/>
      <c r="DU350" s="198"/>
      <c r="DV350" s="199"/>
      <c r="DW350" s="199"/>
      <c r="DX350" s="311"/>
      <c r="DY350" s="52"/>
    </row>
    <row r="351" spans="1:129" ht="18" customHeight="1">
      <c r="E351" s="423"/>
      <c r="F351" s="439"/>
      <c r="G351" s="440"/>
      <c r="H351" s="440"/>
      <c r="I351" s="440"/>
      <c r="J351" s="440"/>
      <c r="K351" s="422" t="str">
        <f>IFERROR(#REF!-#REF!, "")</f>
        <v/>
      </c>
      <c r="L351" s="443"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415"/>
      <c r="BC351" s="416"/>
      <c r="BD351" s="416"/>
      <c r="BE351" s="417"/>
      <c r="BF351" s="418"/>
      <c r="BG351" s="417"/>
      <c r="BH351" s="418"/>
      <c r="BI351" s="418"/>
      <c r="BJ351" s="418"/>
      <c r="CC351" s="89"/>
      <c r="CD351" s="90"/>
      <c r="CE351" s="90"/>
      <c r="CF351" s="90"/>
      <c r="CG351" s="90"/>
      <c r="CH351" s="91"/>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53"/>
      <c r="CQ351" s="50"/>
      <c r="CR351" s="121"/>
      <c r="CS351" s="50"/>
      <c r="CV351" s="87"/>
      <c r="DP351" s="200"/>
      <c r="DQ351" s="197"/>
      <c r="DR351" s="197"/>
      <c r="DS351" s="198"/>
      <c r="DT351" s="198"/>
      <c r="DU351" s="198"/>
      <c r="DV351" s="199"/>
      <c r="DW351" s="199"/>
      <c r="DX351" s="311"/>
      <c r="DY351" s="52"/>
    </row>
    <row r="352" spans="1:129" ht="18" customHeight="1">
      <c r="E352" s="423"/>
      <c r="F352" s="439"/>
      <c r="G352" s="440"/>
      <c r="H352" s="440"/>
      <c r="I352" s="440"/>
      <c r="J352" s="440"/>
      <c r="K352" s="422" t="str">
        <f>IFERROR(#REF!-#REF!, "")</f>
        <v/>
      </c>
      <c r="L352" s="443"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415"/>
      <c r="BC352" s="416"/>
      <c r="BD352" s="416"/>
      <c r="BE352" s="417"/>
      <c r="BF352" s="418"/>
      <c r="BG352" s="417"/>
      <c r="BH352" s="418"/>
      <c r="BI352" s="418"/>
      <c r="BJ352" s="418"/>
      <c r="CC352" s="89"/>
      <c r="CD352" s="90"/>
      <c r="CE352" s="90"/>
      <c r="CF352" s="90"/>
      <c r="CG352" s="90"/>
      <c r="CH352" s="91"/>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53"/>
      <c r="CQ352" s="50"/>
      <c r="CR352" s="121"/>
      <c r="CS352" s="50"/>
      <c r="CV352" s="87"/>
      <c r="DP352" s="225"/>
      <c r="DQ352" s="121"/>
      <c r="DR352" s="121"/>
      <c r="DS352" s="50"/>
      <c r="DT352" s="50"/>
      <c r="DU352" s="50"/>
      <c r="DV352" s="51"/>
      <c r="DW352" s="51"/>
      <c r="DX352" s="169"/>
      <c r="DY352" s="70"/>
    </row>
    <row r="353" spans="5:129" ht="18" customHeight="1">
      <c r="E353" s="423"/>
      <c r="F353" s="439"/>
      <c r="G353" s="440"/>
      <c r="H353" s="440"/>
      <c r="I353" s="440"/>
      <c r="J353" s="440"/>
      <c r="K353" s="422" t="str">
        <f>IFERROR(#REF!-#REF!, "")</f>
        <v/>
      </c>
      <c r="L353" s="443"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415"/>
      <c r="BC353" s="416"/>
      <c r="BD353" s="416"/>
      <c r="BE353" s="417"/>
      <c r="BF353" s="418"/>
      <c r="BG353" s="417"/>
      <c r="BH353" s="418"/>
      <c r="BI353" s="418"/>
      <c r="BJ353" s="418"/>
      <c r="CC353" s="89"/>
      <c r="CD353" s="90"/>
      <c r="CE353" s="90"/>
      <c r="CF353" s="90"/>
      <c r="CG353" s="90"/>
      <c r="CH353" s="91"/>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53"/>
      <c r="CQ353" s="50"/>
      <c r="CR353" s="121"/>
      <c r="CS353" s="50"/>
      <c r="CV353" s="87"/>
      <c r="DP353" s="200"/>
      <c r="DQ353" s="197"/>
      <c r="DR353" s="197"/>
      <c r="DS353" s="198"/>
      <c r="DT353" s="198"/>
      <c r="DU353" s="198"/>
      <c r="DV353" s="199"/>
      <c r="DW353" s="199"/>
      <c r="DX353" s="311"/>
      <c r="DY353" s="70"/>
    </row>
    <row r="354" spans="5:129" ht="18" customHeight="1">
      <c r="E354" s="423"/>
      <c r="F354" s="439"/>
      <c r="G354" s="440"/>
      <c r="H354" s="440"/>
      <c r="I354" s="440"/>
      <c r="J354" s="440"/>
      <c r="K354" s="422" t="str">
        <f>IFERROR(#REF!-#REF!, "")</f>
        <v/>
      </c>
      <c r="L354" s="443"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415"/>
      <c r="BC354" s="416"/>
      <c r="BD354" s="416"/>
      <c r="BE354" s="417"/>
      <c r="BF354" s="418"/>
      <c r="BG354" s="417"/>
      <c r="BH354" s="418"/>
      <c r="BI354" s="418"/>
      <c r="BJ354" s="418"/>
      <c r="CC354" s="89"/>
      <c r="CD354" s="90"/>
      <c r="CE354" s="90"/>
      <c r="CF354" s="90"/>
      <c r="CG354" s="90"/>
      <c r="CH354" s="91"/>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53"/>
      <c r="CQ354" s="50"/>
      <c r="CR354" s="121"/>
      <c r="CS354" s="50"/>
      <c r="CV354" s="87"/>
      <c r="DP354" s="200"/>
      <c r="DQ354" s="197"/>
      <c r="DR354" s="197"/>
      <c r="DS354" s="198"/>
      <c r="DT354" s="198"/>
      <c r="DU354" s="198"/>
      <c r="DV354" s="199"/>
      <c r="DW354" s="199"/>
      <c r="DX354" s="311"/>
      <c r="DY354" s="70"/>
    </row>
    <row r="355" spans="5:129" ht="18" customHeight="1">
      <c r="E355" s="423"/>
      <c r="F355" s="439"/>
      <c r="G355" s="440"/>
      <c r="H355" s="440"/>
      <c r="I355" s="440"/>
      <c r="J355" s="440"/>
      <c r="K355" s="422" t="str">
        <f>IFERROR(#REF!-#REF!, "")</f>
        <v/>
      </c>
      <c r="L355" s="443"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89"/>
      <c r="CD355" s="90"/>
      <c r="CE355" s="90"/>
      <c r="CF355" s="90"/>
      <c r="CG355" s="90"/>
      <c r="CH355" s="91"/>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53"/>
      <c r="CQ355" s="50"/>
      <c r="CR355" s="121"/>
      <c r="CS355" s="50"/>
      <c r="CV355" s="87"/>
      <c r="DP355" s="200"/>
      <c r="DQ355" s="197"/>
      <c r="DR355" s="197"/>
      <c r="DS355" s="198"/>
      <c r="DT355" s="198"/>
      <c r="DU355" s="198"/>
      <c r="DV355" s="199"/>
      <c r="DW355" s="199"/>
      <c r="DX355" s="311"/>
      <c r="DY355" s="70"/>
    </row>
    <row r="356" spans="5:129" ht="18" customHeight="1">
      <c r="E356" s="423"/>
      <c r="F356" s="439"/>
      <c r="G356" s="440"/>
      <c r="H356" s="440"/>
      <c r="I356" s="440"/>
      <c r="J356" s="440"/>
      <c r="K356" s="422" t="str">
        <f>IFERROR(#REF!-#REF!, "")</f>
        <v/>
      </c>
      <c r="L356" s="443"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89"/>
      <c r="CD356" s="90"/>
      <c r="CE356" s="90"/>
      <c r="CF356" s="90"/>
      <c r="CG356" s="90"/>
      <c r="CH356" s="91"/>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53"/>
      <c r="CQ356" s="50"/>
      <c r="CR356" s="121"/>
      <c r="CS356" s="50"/>
      <c r="CV356" s="87"/>
      <c r="DQ356" s="161"/>
      <c r="DR356" s="161"/>
      <c r="DS356" s="145"/>
      <c r="DV356" s="93"/>
      <c r="DW356" s="93"/>
      <c r="DX356" s="312"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423"/>
      <c r="F357" s="439"/>
      <c r="G357" s="440"/>
      <c r="H357" s="440"/>
      <c r="I357" s="440"/>
      <c r="J357" s="440"/>
      <c r="K357" s="422" t="str">
        <f>IFERROR(#REF!-#REF!, "")</f>
        <v/>
      </c>
      <c r="L357" s="443"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89"/>
      <c r="CD357" s="90"/>
      <c r="CE357" s="90"/>
      <c r="CF357" s="90"/>
      <c r="CG357" s="90"/>
      <c r="CH357" s="91"/>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53"/>
      <c r="CQ357" s="50"/>
      <c r="CR357" s="121"/>
      <c r="CS357" s="50"/>
      <c r="CV357" s="87"/>
      <c r="DQ357" s="161"/>
      <c r="DR357" s="161"/>
      <c r="DS357" s="145"/>
      <c r="DV357" s="93"/>
      <c r="DW357" s="93"/>
      <c r="DX357" s="312" t="str">
        <f t="shared" si="4"/>
        <v/>
      </c>
      <c r="DY357" s="70"/>
    </row>
    <row r="358" spans="5:129" ht="18" customHeight="1">
      <c r="E358" s="423"/>
      <c r="F358" s="439"/>
      <c r="G358" s="440"/>
      <c r="H358" s="440"/>
      <c r="I358" s="440"/>
      <c r="J358" s="440"/>
      <c r="K358" s="422" t="str">
        <f>IFERROR(#REF!-#REF!, "")</f>
        <v/>
      </c>
      <c r="L358" s="443"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89"/>
      <c r="CD358" s="90"/>
      <c r="CE358" s="90"/>
      <c r="CF358" s="90"/>
      <c r="CG358" s="90"/>
      <c r="CH358" s="91"/>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53"/>
      <c r="CQ358" s="50"/>
      <c r="CR358" s="121"/>
      <c r="CS358" s="50"/>
      <c r="CV358" s="87"/>
      <c r="DQ358" s="161"/>
      <c r="DR358" s="161"/>
      <c r="DS358" s="145"/>
      <c r="DV358" s="93"/>
      <c r="DW358" s="93"/>
      <c r="DX358" s="312" t="str">
        <f t="shared" si="4"/>
        <v/>
      </c>
      <c r="DY358" s="70"/>
    </row>
    <row r="359" spans="5:129" ht="18" customHeight="1">
      <c r="E359" s="423"/>
      <c r="F359" s="439"/>
      <c r="G359" s="440"/>
      <c r="H359" s="440"/>
      <c r="I359" s="440"/>
      <c r="J359" s="440"/>
      <c r="K359" s="422" t="str">
        <f>IFERROR(#REF!-#REF!, "")</f>
        <v/>
      </c>
      <c r="L359" s="443"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89"/>
      <c r="CD359" s="90"/>
      <c r="CE359" s="90"/>
      <c r="CF359" s="90"/>
      <c r="CG359" s="90"/>
      <c r="CH359" s="91"/>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53"/>
      <c r="CQ359" s="50"/>
      <c r="CR359" s="121"/>
      <c r="CS359" s="50"/>
      <c r="CV359" s="87"/>
      <c r="DQ359" s="161"/>
      <c r="DR359" s="161"/>
      <c r="DS359" s="145"/>
      <c r="DV359" s="93"/>
      <c r="DW359" s="93"/>
      <c r="DX359" s="312" t="str">
        <f t="shared" si="4"/>
        <v/>
      </c>
      <c r="DY359" s="70"/>
    </row>
    <row r="360" spans="5:129" ht="18" customHeight="1">
      <c r="E360" s="423"/>
      <c r="F360" s="439"/>
      <c r="G360" s="440"/>
      <c r="H360" s="440"/>
      <c r="I360" s="440"/>
      <c r="J360" s="440"/>
      <c r="K360" s="422" t="str">
        <f>IFERROR(#REF!-#REF!, "")</f>
        <v/>
      </c>
      <c r="L360" s="443"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89"/>
      <c r="CD360" s="90"/>
      <c r="CE360" s="90"/>
      <c r="CF360" s="90"/>
      <c r="CG360" s="90"/>
      <c r="CH360" s="91"/>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53"/>
      <c r="CQ360" s="50"/>
      <c r="CR360" s="121"/>
      <c r="CS360" s="50"/>
      <c r="CV360" s="87"/>
      <c r="DQ360" s="161"/>
      <c r="DR360" s="161"/>
      <c r="DS360" s="145"/>
      <c r="DV360" s="93"/>
      <c r="DW360" s="93"/>
      <c r="DX360" s="312" t="str">
        <f t="shared" si="4"/>
        <v/>
      </c>
      <c r="DY360" s="70"/>
    </row>
    <row r="361" spans="5:129" ht="18" customHeight="1">
      <c r="E361" s="423"/>
      <c r="F361" s="439"/>
      <c r="G361" s="440"/>
      <c r="H361" s="440"/>
      <c r="I361" s="440"/>
      <c r="J361" s="440"/>
      <c r="K361" s="422" t="str">
        <f>IFERROR(#REF!-#REF!, "")</f>
        <v/>
      </c>
      <c r="L361" s="443"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89"/>
      <c r="CD361" s="90"/>
      <c r="CE361" s="90"/>
      <c r="CF361" s="90"/>
      <c r="CG361" s="90"/>
      <c r="CH361" s="91"/>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53"/>
      <c r="CQ361" s="50"/>
      <c r="CR361" s="121"/>
      <c r="CS361" s="50"/>
      <c r="CV361" s="87"/>
      <c r="DQ361" s="161"/>
      <c r="DR361" s="161"/>
      <c r="DS361" s="145"/>
      <c r="DV361" s="93"/>
      <c r="DW361" s="93"/>
      <c r="DX361" s="312"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89"/>
      <c r="CD362" s="90"/>
      <c r="CE362" s="90"/>
      <c r="CF362" s="90"/>
      <c r="CG362" s="90"/>
      <c r="CH362" s="91"/>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53"/>
      <c r="CQ362" s="50"/>
      <c r="CR362" s="121"/>
      <c r="CS362" s="50"/>
      <c r="CV362" s="8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c r="CD363" s="90"/>
      <c r="CE363" s="90"/>
      <c r="CF363" s="90"/>
      <c r="CG363" s="90"/>
      <c r="CH363" s="91"/>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53"/>
      <c r="CQ363" s="50"/>
      <c r="CR363" s="121"/>
      <c r="CS363" s="50"/>
      <c r="CV363" s="8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89"/>
      <c r="CD364" s="90"/>
      <c r="CE364" s="90"/>
      <c r="CF364" s="90"/>
      <c r="CG364" s="90"/>
      <c r="CH364" s="91"/>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53"/>
      <c r="CQ364" s="50"/>
      <c r="CR364" s="121"/>
      <c r="CS364" s="50"/>
      <c r="CV364" s="8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89"/>
      <c r="CD365" s="90"/>
      <c r="CE365" s="90"/>
      <c r="CF365" s="90"/>
      <c r="CG365" s="90"/>
      <c r="CH365" s="91"/>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53"/>
      <c r="CQ365" s="50"/>
      <c r="CR365" s="121"/>
      <c r="CS365" s="50"/>
      <c r="CV365" s="8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89"/>
      <c r="CD366" s="90"/>
      <c r="CE366" s="90"/>
      <c r="CF366" s="90"/>
      <c r="CG366" s="90"/>
      <c r="CH366" s="91"/>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53"/>
      <c r="CQ366" s="50"/>
      <c r="CR366" s="121"/>
      <c r="CS366" s="50"/>
      <c r="CV366" s="8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89"/>
      <c r="CD367" s="90"/>
      <c r="CE367" s="90"/>
      <c r="CF367" s="90"/>
      <c r="CG367" s="90"/>
      <c r="CH367" s="91"/>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53"/>
      <c r="CQ367" s="50"/>
      <c r="CR367" s="121"/>
      <c r="CS367" s="50"/>
      <c r="CV367" s="8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89"/>
      <c r="CD368" s="90"/>
      <c r="CE368" s="90"/>
      <c r="CF368" s="90"/>
      <c r="CG368" s="90"/>
      <c r="CH368" s="91"/>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89"/>
      <c r="CD369" s="90"/>
      <c r="CE369" s="90"/>
      <c r="CF369" s="90"/>
      <c r="CG369" s="90"/>
      <c r="CH369" s="91"/>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89"/>
      <c r="CD370" s="90"/>
      <c r="CE370" s="90"/>
      <c r="CF370" s="90"/>
      <c r="CG370" s="90"/>
      <c r="CH370" s="91"/>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89"/>
      <c r="CD371" s="90"/>
      <c r="CE371" s="90"/>
      <c r="CF371" s="90"/>
      <c r="CG371" s="90"/>
      <c r="CH371" s="91"/>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89"/>
      <c r="CD372" s="90"/>
      <c r="CE372" s="90"/>
      <c r="CF372" s="90"/>
      <c r="CG372" s="90"/>
      <c r="CH372" s="91"/>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89"/>
      <c r="CD373" s="90"/>
      <c r="CE373" s="90"/>
      <c r="CF373" s="90"/>
      <c r="CG373" s="90"/>
      <c r="CH373" s="91"/>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89"/>
      <c r="CD374" s="90"/>
      <c r="CE374" s="90"/>
      <c r="CF374" s="90"/>
      <c r="CG374" s="90"/>
      <c r="CH374" s="91"/>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89"/>
      <c r="CD375" s="90"/>
      <c r="CE375" s="90"/>
      <c r="CF375" s="90"/>
      <c r="CG375" s="90"/>
      <c r="CH375" s="91"/>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89"/>
      <c r="CD376" s="90"/>
      <c r="CE376" s="90"/>
      <c r="CF376" s="90"/>
      <c r="CG376" s="90"/>
      <c r="CH376" s="91"/>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89"/>
      <c r="CD377" s="90"/>
      <c r="CE377" s="90"/>
      <c r="CF377" s="90"/>
      <c r="CG377" s="90"/>
      <c r="CH377" s="91"/>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89"/>
      <c r="CD378" s="90"/>
      <c r="CE378" s="90"/>
      <c r="CF378" s="90"/>
      <c r="CG378" s="90"/>
      <c r="CH378" s="91"/>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89"/>
      <c r="CD379" s="90"/>
      <c r="CE379" s="90"/>
      <c r="CF379" s="90"/>
      <c r="CG379" s="90"/>
      <c r="CH379" s="91"/>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89"/>
      <c r="CD380" s="90"/>
      <c r="CE380" s="90"/>
      <c r="CF380" s="90"/>
      <c r="CG380" s="90"/>
      <c r="CH380" s="91"/>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89"/>
      <c r="CD381" s="90"/>
      <c r="CE381" s="90"/>
      <c r="CF381" s="90"/>
      <c r="CG381" s="90"/>
      <c r="CH381" s="91"/>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89"/>
      <c r="CD382" s="90"/>
      <c r="CE382" s="90"/>
      <c r="CF382" s="90"/>
      <c r="CG382" s="90"/>
      <c r="CH382" s="91"/>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89"/>
      <c r="CD383" s="90"/>
      <c r="CE383" s="90"/>
      <c r="CF383" s="90"/>
      <c r="CG383" s="90"/>
      <c r="CH383" s="91"/>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89"/>
      <c r="CD384" s="90"/>
      <c r="CE384" s="90"/>
      <c r="CF384" s="90"/>
      <c r="CG384" s="90"/>
      <c r="CH384" s="91"/>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89"/>
      <c r="CD385" s="90"/>
      <c r="CE385" s="90"/>
      <c r="CF385" s="90"/>
      <c r="CG385" s="90"/>
      <c r="CH385" s="91"/>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89"/>
      <c r="CD386" s="90"/>
      <c r="CE386" s="90"/>
      <c r="CF386" s="90"/>
      <c r="CG386" s="90"/>
      <c r="CH386" s="91"/>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89"/>
      <c r="CD387" s="90"/>
      <c r="CE387" s="90"/>
      <c r="CF387" s="90"/>
      <c r="CG387" s="90"/>
      <c r="CH387" s="91"/>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89"/>
      <c r="CD388" s="90"/>
      <c r="CE388" s="90"/>
      <c r="CF388" s="90"/>
      <c r="CG388" s="90"/>
      <c r="CH388" s="91"/>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89"/>
      <c r="CD389" s="90"/>
      <c r="CE389" s="90"/>
      <c r="CF389" s="90"/>
      <c r="CG389" s="90"/>
      <c r="CH389" s="91"/>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89"/>
      <c r="CD390" s="90"/>
      <c r="CE390" s="90"/>
      <c r="CF390" s="90"/>
      <c r="CG390" s="90"/>
      <c r="CH390" s="91"/>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89"/>
      <c r="CD391" s="90"/>
      <c r="CE391" s="90"/>
      <c r="CF391" s="90"/>
      <c r="CG391" s="90"/>
      <c r="CH391" s="91"/>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89"/>
      <c r="CD392" s="90"/>
      <c r="CE392" s="90"/>
      <c r="CF392" s="90"/>
      <c r="CG392" s="90"/>
      <c r="CH392" s="91"/>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89"/>
      <c r="CD393" s="90"/>
      <c r="CE393" s="90"/>
      <c r="CF393" s="90"/>
      <c r="CG393" s="90"/>
      <c r="CH393" s="91"/>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43"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118" priority="51">
      <formula>E2237&lt;&gt;_xludf.INDIRECT("B" &amp; _xludf.ROW() + 200)</formula>
    </cfRule>
  </conditionalFormatting>
  <conditionalFormatting sqref="E362:J447 DP337:DV337 DY361:DY364 DX362:DX365 DP338:DW402 Q345:Q388 Q341:Q342">
    <cfRule type="expression" dxfId="117" priority="53">
      <formula>#REF!&lt;&gt;_xludf.INDIRECT(_xludf.ADDRESS(_xludf.ROW()-200,_xludf.COLUMN()))</formula>
    </cfRule>
  </conditionalFormatting>
  <conditionalFormatting sqref="G449">
    <cfRule type="expression" dxfId="116" priority="58">
      <formula>#REF!&lt;&gt;_xludf.INDIRECT(_xludf.ADDRESS(_xludf.ROW()-200,_xludf.COLUMN()))</formula>
    </cfRule>
  </conditionalFormatting>
  <conditionalFormatting sqref="E448:E452">
    <cfRule type="expression" dxfId="115" priority="76">
      <formula>#REF!&lt;&gt;_xludf.INDIRECT(_xludf.ADDRESS(_xludf.ROW()-200,_xludf.COLUMN()))</formula>
    </cfRule>
  </conditionalFormatting>
  <conditionalFormatting sqref="Q394:Q408 BC394:BC408">
    <cfRule type="expression" dxfId="114" priority="82">
      <formula>Q23&lt;&gt;_xludf.INDIRECT(_xludf.ADDRESS(_xludf.ROW()-200,_xludf.COLUMN()))</formula>
    </cfRule>
  </conditionalFormatting>
  <conditionalFormatting sqref="Q409:Q411">
    <cfRule type="expression" dxfId="113" priority="133">
      <formula>#REF!&lt;&gt;_xludf.INDIRECT(_xludf.ADDRESS(_xludf.ROW()-200,_xludf.COLUMN()))</formula>
    </cfRule>
  </conditionalFormatting>
  <conditionalFormatting sqref="J463">
    <cfRule type="expression" dxfId="112" priority="182">
      <formula>K352&lt;&gt;_xludf.INDIRECT(_xludf.ADDRESS(_xludf.ROW()-200,_xludf.COLUMN()))</formula>
    </cfRule>
  </conditionalFormatting>
  <conditionalFormatting sqref="H449">
    <cfRule type="expression" dxfId="111" priority="184">
      <formula>F339&lt;&gt;_xludf.INDIRECT(_xludf.ADDRESS(_xludf.ROW()-200,_xludf.COLUMN()))</formula>
    </cfRule>
  </conditionalFormatting>
  <conditionalFormatting sqref="J453:J462 E453:I470 J464:J470">
    <cfRule type="expression" dxfId="110" priority="185">
      <formula>E343&lt;&gt;_xludf.INDIRECT(_xludf.ADDRESS(_xludf.ROW()-200,_xludf.COLUMN()))</formula>
    </cfRule>
  </conditionalFormatting>
  <conditionalFormatting sqref="F449:F452 G450:H452 F448:J448 I449:J452 AU452:AV455">
    <cfRule type="expression" dxfId="109" priority="188">
      <formula>E338&lt;&gt;_xludf.INDIRECT(_xludf.ADDRESS(_xludf.ROW()-200,_xludf.COLUMN()))</formula>
    </cfRule>
  </conditionalFormatting>
  <conditionalFormatting sqref="AQ2240">
    <cfRule type="expression" dxfId="108" priority="25">
      <formula>AQ2239&lt;&gt;_xludf.INDIRECT("B" &amp; _xludf.ROW() + 200)</formula>
    </cfRule>
  </conditionalFormatting>
  <conditionalFormatting sqref="AX364 BA341:BA344 AX365:BA388 AQ365:AV450 BA352:BA364">
    <cfRule type="expression" dxfId="107" priority="26">
      <formula>#REF!&lt;&gt;_xludf.INDIRECT(_xludf.ADDRESS(_xludf.ROW()-200,_xludf.COLUMN()))</formula>
    </cfRule>
  </conditionalFormatting>
  <conditionalFormatting sqref="AS452">
    <cfRule type="expression" dxfId="106" priority="28">
      <formula>#REF!&lt;&gt;_xludf.INDIRECT(_xludf.ADDRESS(_xludf.ROW()-200,_xludf.COLUMN()))</formula>
    </cfRule>
  </conditionalFormatting>
  <conditionalFormatting sqref="AQ451:AQ455">
    <cfRule type="expression" dxfId="105" priority="29">
      <formula>#REF!&lt;&gt;_xludf.INDIRECT(_xludf.ADDRESS(_xludf.ROW()-200,_xludf.COLUMN()))</formula>
    </cfRule>
  </conditionalFormatting>
  <conditionalFormatting sqref="AZ411 BA409:BA411">
    <cfRule type="expression" dxfId="104" priority="31">
      <formula>#REF!&lt;&gt;_xludf.INDIRECT(_xludf.ADDRESS(_xludf.ROW()-200,_xludf.COLUMN()))</formula>
    </cfRule>
  </conditionalFormatting>
  <conditionalFormatting sqref="AZ394:AZ410">
    <cfRule type="expression" dxfId="103" priority="32">
      <formula>AZ344&lt;&gt;_xludf.INDIRECT(_xludf.ADDRESS(_xludf.ROW()-200,_xludf.COLUMN()))</formula>
    </cfRule>
  </conditionalFormatting>
  <conditionalFormatting sqref="AX394:AY411">
    <cfRule type="expression" dxfId="102" priority="33">
      <formula>AX343&lt;&gt;_xludf.INDIRECT(_xludf.ADDRESS(_xludf.ROW()-200,_xludf.COLUMN()))</formula>
    </cfRule>
  </conditionalFormatting>
  <conditionalFormatting sqref="AV466">
    <cfRule type="expression" dxfId="101" priority="34">
      <formula>AW352&lt;&gt;_xludf.INDIRECT(_xludf.ADDRESS(_xludf.ROW()-200,_xludf.COLUMN()))</formula>
    </cfRule>
  </conditionalFormatting>
  <conditionalFormatting sqref="AX389:BA393">
    <cfRule type="expression" dxfId="100" priority="35">
      <formula>AW338&lt;&gt;_xludf.INDIRECT(_xludf.ADDRESS(_xludf.ROW()-200,_xludf.COLUMN()))</formula>
    </cfRule>
  </conditionalFormatting>
  <conditionalFormatting sqref="AT452">
    <cfRule type="expression" dxfId="99" priority="36">
      <formula>AR342&lt;&gt;_xludf.INDIRECT(_xludf.ADDRESS(_xludf.ROW()-200,_xludf.COLUMN()))</formula>
    </cfRule>
  </conditionalFormatting>
  <conditionalFormatting sqref="AV456:AV465 AQ456:AU473 AV467:AV473">
    <cfRule type="expression" dxfId="98" priority="37">
      <formula>AQ346&lt;&gt;_xludf.INDIRECT(_xludf.ADDRESS(_xludf.ROW()-200,_xludf.COLUMN()))</formula>
    </cfRule>
  </conditionalFormatting>
  <conditionalFormatting sqref="AS453:AT455">
    <cfRule type="expression" dxfId="97" priority="38">
      <formula>AR343&lt;&gt;_xludf.INDIRECT(_xludf.ADDRESS(_xludf.ROW()-200,_xludf.COLUMN()))</formula>
    </cfRule>
  </conditionalFormatting>
  <conditionalFormatting sqref="CC2279">
    <cfRule type="expression" dxfId="96" priority="11">
      <formula>CC2278&lt;&gt;_xludf.INDIRECT("B" &amp; _xludf.ROW() + 200)</formula>
    </cfRule>
  </conditionalFormatting>
  <conditionalFormatting sqref="CC404:CH489">
    <cfRule type="expression" dxfId="95" priority="12">
      <formula>#REF!&lt;&gt;_xludf.INDIRECT(_xludf.ADDRESS(_xludf.ROW()-200,_xludf.COLUMN()))</formula>
    </cfRule>
  </conditionalFormatting>
  <conditionalFormatting sqref="CE491">
    <cfRule type="expression" dxfId="94" priority="14">
      <formula>#REF!&lt;&gt;_xludf.INDIRECT(_xludf.ADDRESS(_xludf.ROW()-200,_xludf.COLUMN()))</formula>
    </cfRule>
  </conditionalFormatting>
  <conditionalFormatting sqref="CC490:CC494">
    <cfRule type="expression" dxfId="93" priority="15">
      <formula>#REF!&lt;&gt;_xludf.INDIRECT(_xludf.ADDRESS(_xludf.ROW()-200,_xludf.COLUMN()))</formula>
    </cfRule>
  </conditionalFormatting>
  <conditionalFormatting sqref="CH505">
    <cfRule type="expression" dxfId="92" priority="20">
      <formula>CI352&lt;&gt;_xludf.INDIRECT(_xludf.ADDRESS(_xludf.ROW()-200,_xludf.COLUMN()))</formula>
    </cfRule>
  </conditionalFormatting>
  <conditionalFormatting sqref="CF491">
    <cfRule type="expression" dxfId="91" priority="22">
      <formula>CD339&lt;&gt;_xludf.INDIRECT(_xludf.ADDRESS(_xludf.ROW()-200,_xludf.COLUMN()))</formula>
    </cfRule>
  </conditionalFormatting>
  <conditionalFormatting sqref="CH495:CH504 CC495:CG512 CH506:CH512">
    <cfRule type="expression" dxfId="90" priority="23">
      <formula>CC343&lt;&gt;_xludf.INDIRECT(_xludf.ADDRESS(_xludf.ROW()-200,_xludf.COLUMN()))</formula>
    </cfRule>
  </conditionalFormatting>
  <conditionalFormatting sqref="CD491:CD494 CE492:CF494 CD490:CH490 CG491:CH494">
    <cfRule type="expression" dxfId="89" priority="24">
      <formula>CC338&lt;&gt;_xludf.INDIRECT(_xludf.ADDRESS(_xludf.ROW()-200,_xludf.COLUMN()))</formula>
    </cfRule>
  </conditionalFormatting>
  <conditionalFormatting sqref="AR452:AR455">
    <cfRule type="expression" dxfId="88" priority="189">
      <formula>AQ342&lt;&gt;_xludf.INDIRECT(_xludf.ADDRESS(_xludf.ROW()-200,_xludf.COLUMN()))</formula>
    </cfRule>
  </conditionalFormatting>
  <conditionalFormatting sqref="AR451:AV451">
    <cfRule type="expression" dxfId="87" priority="190">
      <formula>AQ338&lt;&gt;_xludf.INDIRECT(_xludf.ADDRESS(_xludf.ROW()-200,_xludf.COLUMN()))</formula>
    </cfRule>
  </conditionalFormatting>
  <conditionalFormatting sqref="Q389:Q393">
    <cfRule type="expression" dxfId="86" priority="191">
      <formula>N338&lt;&gt;_xludf.INDIRECT(_xludf.ADDRESS(_xludf.ROW()-200,_xludf.COLUMN()))</formula>
    </cfRule>
  </conditionalFormatting>
  <conditionalFormatting sqref="BA394:BA408">
    <cfRule type="expression" dxfId="85"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84" priority="9">
      <formula>#REF!&lt;&gt;_xludf.INDIRECT(_xludf.ADDRESS(_xludf.ROW()-200,_xludf.COLUMN()))</formula>
    </cfRule>
  </conditionalFormatting>
  <conditionalFormatting sqref="BC345:BC388 BC911:BC954 BC341:BC342 BC907:BC908">
    <cfRule type="expression" dxfId="83" priority="5">
      <formula>#REF!&lt;&gt;_xludf.INDIRECT(_xludf.ADDRESS(_xludf.ROW()-200,_xludf.COLUMN()))</formula>
    </cfRule>
  </conditionalFormatting>
  <conditionalFormatting sqref="BC960:BC974">
    <cfRule type="expression" dxfId="82" priority="6">
      <formula>BC815&lt;&gt;_xludf.INDIRECT(_xludf.ADDRESS(_xludf.ROW()-200,_xludf.COLUMN()))</formula>
    </cfRule>
  </conditionalFormatting>
  <conditionalFormatting sqref="BC409:BC411 BC975:BC977">
    <cfRule type="expression" dxfId="81" priority="7">
      <formula>#REF!&lt;&gt;_xludf.INDIRECT(_xludf.ADDRESS(_xludf.ROW()-200,_xludf.COLUMN()))</formula>
    </cfRule>
  </conditionalFormatting>
  <conditionalFormatting sqref="BC389:BC393 BC955:BC959">
    <cfRule type="expression" dxfId="80" priority="8">
      <formula>AZ338&lt;&gt;_xludf.INDIRECT(_xludf.ADDRESS(_xludf.ROW()-200,_xludf.COLUMN()))</formula>
    </cfRule>
  </conditionalFormatting>
  <conditionalFormatting sqref="CO392:CO435 CO388:CO389">
    <cfRule type="expression" dxfId="79" priority="1">
      <formula>#REF!&lt;&gt;_xludf.INDIRECT(_xludf.ADDRESS(_xludf.ROW()-200,_xludf.COLUMN()))</formula>
    </cfRule>
  </conditionalFormatting>
  <conditionalFormatting sqref="CO441:CO455">
    <cfRule type="expression" dxfId="78" priority="2">
      <formula>CO23&lt;&gt;_xludf.INDIRECT(_xludf.ADDRESS(_xludf.ROW()-200,_xludf.COLUMN()))</formula>
    </cfRule>
  </conditionalFormatting>
  <conditionalFormatting sqref="CO456:CO458">
    <cfRule type="expression" dxfId="77" priority="3">
      <formula>#REF!&lt;&gt;_xludf.INDIRECT(_xludf.ADDRESS(_xludf.ROW()-200,_xludf.COLUMN()))</formula>
    </cfRule>
  </conditionalFormatting>
  <conditionalFormatting sqref="CO436:CO440">
    <cfRule type="expression" dxfId="76"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B2" zoomScale="70" zoomScaleNormal="70" workbookViewId="0">
      <selection activeCell="W25" sqref="W25"/>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customWidth="1"/>
    <col min="18" max="18" width="23.85546875" style="53" customWidth="1"/>
    <col min="19" max="19" width="14.85546875" style="53" customWidth="1"/>
    <col min="20" max="20" width="20.42578125" style="53" customWidth="1"/>
    <col min="21" max="21" width="16.7109375" style="53" customWidth="1"/>
    <col min="22" max="22" width="23" style="53" customWidth="1"/>
    <col min="23" max="23" width="21.85546875" style="53" customWidth="1"/>
    <col min="24" max="24" width="34" style="53" customWidth="1"/>
    <col min="25" max="25" width="34.42578125" style="53" customWidth="1"/>
    <col min="26" max="26" width="32.42578125" style="53" customWidth="1"/>
    <col min="27" max="27" width="32.425781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341</v>
      </c>
      <c r="E1" s="113"/>
      <c r="F1" s="113"/>
      <c r="G1" s="113"/>
      <c r="H1" s="113"/>
      <c r="I1" s="112"/>
      <c r="Q1" s="118" t="s">
        <v>342</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2"/>
      <c r="AC2" s="163"/>
      <c r="AD2" s="163"/>
      <c r="AE2" s="163"/>
      <c r="AF2" s="163"/>
      <c r="AG2" s="163"/>
      <c r="AH2" s="163"/>
      <c r="AI2" s="163"/>
      <c r="AJ2" s="293"/>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4"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7"/>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183</v>
      </c>
      <c r="Y6" s="49" t="s">
        <v>184</v>
      </c>
      <c r="Z6" s="49" t="s">
        <v>121</v>
      </c>
      <c r="AA6" s="49"/>
      <c r="AB6" s="77"/>
      <c r="AJ6" s="87"/>
      <c r="AK6" s="49"/>
      <c r="AL6" s="49"/>
      <c r="AM6" s="49"/>
      <c r="AN6" s="49"/>
      <c r="AO6" s="49"/>
      <c r="AP6" s="49"/>
      <c r="AQ6" s="49"/>
      <c r="BE6" s="77"/>
      <c r="BF6" s="385"/>
      <c r="CD6" s="87"/>
      <c r="CE6" s="49"/>
    </row>
    <row r="7" spans="1:83" ht="15" customHeight="1">
      <c r="A7" s="49" t="s">
        <v>87</v>
      </c>
      <c r="B7" s="257" t="s">
        <v>48</v>
      </c>
      <c r="C7" s="49" t="s">
        <v>57</v>
      </c>
      <c r="D7" s="49">
        <v>1</v>
      </c>
      <c r="E7" s="49" t="s">
        <v>52</v>
      </c>
      <c r="F7" s="49">
        <v>1</v>
      </c>
      <c r="G7" s="51">
        <v>160</v>
      </c>
      <c r="H7" s="51">
        <v>159.74</v>
      </c>
      <c r="I7" s="51">
        <v>6.5</v>
      </c>
      <c r="J7" s="51">
        <v>6.5</v>
      </c>
      <c r="K7" s="51">
        <v>46</v>
      </c>
      <c r="L7" s="121"/>
      <c r="M7" s="51"/>
      <c r="N7" s="52"/>
      <c r="O7" s="50" t="str">
        <f>IFERROR((WHOLE_STRUCTURE[[#This Row],[D, bottom '[m']]]+WHOLE_STRUCTURE[[#This Row],[D, top '[m']]])/(2*#REF!/1000),"")</f>
        <v/>
      </c>
      <c r="P7" s="386"/>
      <c r="Q7" s="49" t="s">
        <v>52</v>
      </c>
      <c r="R7" s="53" t="s">
        <v>729</v>
      </c>
      <c r="S7" s="51">
        <v>159.87</v>
      </c>
      <c r="T7" s="51">
        <v>159.87</v>
      </c>
      <c r="U7" s="49">
        <v>6061</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7">
        <v>0</v>
      </c>
      <c r="C8" s="49" t="s">
        <v>89</v>
      </c>
      <c r="D8" s="49">
        <v>2</v>
      </c>
      <c r="E8" s="49" t="s">
        <v>52</v>
      </c>
      <c r="F8" s="49">
        <v>2</v>
      </c>
      <c r="G8" s="51">
        <v>159.74</v>
      </c>
      <c r="H8" s="51">
        <v>156.84</v>
      </c>
      <c r="I8" s="51">
        <v>6.5</v>
      </c>
      <c r="J8" s="51">
        <v>6.5</v>
      </c>
      <c r="K8" s="51">
        <v>46</v>
      </c>
      <c r="L8" s="121"/>
      <c r="M8" s="51"/>
      <c r="N8" s="52"/>
      <c r="O8" s="50" t="str">
        <f>IFERROR((WHOLE_STRUCTURE[[#This Row],[D, bottom '[m']]]+WHOLE_STRUCTURE[[#This Row],[D, top '[m']]])/(2*#REF!/1000),"")</f>
        <v/>
      </c>
      <c r="P8" s="386"/>
      <c r="Q8" s="49" t="s">
        <v>52</v>
      </c>
      <c r="R8" s="53" t="s">
        <v>740</v>
      </c>
      <c r="S8" s="51">
        <v>158.76</v>
      </c>
      <c r="T8" s="51">
        <v>158.76</v>
      </c>
      <c r="U8" s="49">
        <v>1428</v>
      </c>
      <c r="V8" s="167"/>
      <c r="W8" s="121"/>
      <c r="X8" s="51"/>
      <c r="Y8" s="51"/>
      <c r="Z8" s="49"/>
      <c r="AA8" s="49"/>
      <c r="AB8" s="295" t="s">
        <v>125</v>
      </c>
      <c r="AC8" s="49" t="s">
        <v>94</v>
      </c>
      <c r="AD8" s="49" t="s">
        <v>95</v>
      </c>
      <c r="AE8" s="49" t="s">
        <v>104</v>
      </c>
      <c r="AF8" s="49" t="s">
        <v>109</v>
      </c>
      <c r="AG8" s="49" t="s">
        <v>110</v>
      </c>
      <c r="AH8" s="49" t="s">
        <v>116</v>
      </c>
      <c r="AI8" s="49" t="s">
        <v>115</v>
      </c>
      <c r="AJ8" s="296" t="s">
        <v>19</v>
      </c>
      <c r="AK8" s="49"/>
      <c r="AL8" s="49"/>
      <c r="AM8" s="49"/>
      <c r="AN8" s="49"/>
      <c r="AO8" s="49"/>
      <c r="AP8" s="49"/>
      <c r="AQ8" s="49"/>
      <c r="BE8" s="77"/>
      <c r="BF8" s="49"/>
      <c r="CD8" s="87"/>
      <c r="CE8" s="49"/>
    </row>
    <row r="9" spans="1:83" ht="15" customHeight="1">
      <c r="A9" s="49" t="s">
        <v>90</v>
      </c>
      <c r="B9" s="257">
        <v>-43.14</v>
      </c>
      <c r="C9" s="49" t="s">
        <v>89</v>
      </c>
      <c r="D9" s="49">
        <v>3</v>
      </c>
      <c r="E9" s="49" t="s">
        <v>52</v>
      </c>
      <c r="F9" s="49">
        <v>3</v>
      </c>
      <c r="G9" s="51">
        <v>156.84</v>
      </c>
      <c r="H9" s="51">
        <v>155.54</v>
      </c>
      <c r="I9" s="51">
        <v>6.5</v>
      </c>
      <c r="J9" s="51">
        <v>6.5</v>
      </c>
      <c r="K9" s="51">
        <v>46</v>
      </c>
      <c r="L9" s="121"/>
      <c r="M9" s="51"/>
      <c r="N9" s="52"/>
      <c r="O9" s="50" t="str">
        <f>IFERROR((WHOLE_STRUCTURE[[#This Row],[D, bottom '[m']]]+WHOLE_STRUCTURE[[#This Row],[D, top '[m']]])/(2*#REF!/1000),"")</f>
        <v/>
      </c>
      <c r="P9" s="386"/>
      <c r="Q9" s="49" t="s">
        <v>52</v>
      </c>
      <c r="R9" s="53" t="s">
        <v>741</v>
      </c>
      <c r="S9" s="51">
        <v>158.04</v>
      </c>
      <c r="T9" s="51">
        <v>158.04</v>
      </c>
      <c r="U9" s="49">
        <v>12008</v>
      </c>
      <c r="V9" s="167"/>
      <c r="W9" s="121"/>
      <c r="X9" s="51"/>
      <c r="Y9" s="51"/>
      <c r="Z9" s="49"/>
      <c r="AA9" s="49"/>
      <c r="AB9" s="387" t="s">
        <v>344</v>
      </c>
      <c r="AC9" s="388">
        <v>15.5</v>
      </c>
      <c r="AD9" s="388">
        <v>236</v>
      </c>
      <c r="AE9" s="388">
        <v>819000</v>
      </c>
      <c r="AF9" s="388">
        <v>179900000</v>
      </c>
      <c r="AG9" s="388">
        <v>323200000</v>
      </c>
      <c r="AH9" s="388">
        <v>5.17</v>
      </c>
      <c r="AI9" s="388">
        <v>4.62</v>
      </c>
      <c r="AJ9" s="389" t="s">
        <v>345</v>
      </c>
      <c r="AK9" s="49"/>
      <c r="AL9" s="49"/>
      <c r="AM9" s="49"/>
      <c r="AN9" s="49"/>
      <c r="AO9" s="49"/>
      <c r="AP9" s="49"/>
      <c r="AQ9" s="49"/>
      <c r="BE9" s="77"/>
      <c r="BF9" s="49"/>
      <c r="CD9" s="87"/>
      <c r="CE9" s="49"/>
    </row>
    <row r="10" spans="1:83" ht="15" customHeight="1">
      <c r="A10" s="165" t="s">
        <v>370</v>
      </c>
      <c r="B10" s="257"/>
      <c r="C10" s="165" t="s">
        <v>89</v>
      </c>
      <c r="D10" s="49">
        <v>4</v>
      </c>
      <c r="E10" s="49" t="s">
        <v>52</v>
      </c>
      <c r="F10" s="49">
        <v>4</v>
      </c>
      <c r="G10" s="51">
        <v>155.54</v>
      </c>
      <c r="H10" s="51">
        <v>152.6</v>
      </c>
      <c r="I10" s="51">
        <v>6.5</v>
      </c>
      <c r="J10" s="51">
        <v>6.5</v>
      </c>
      <c r="K10" s="51">
        <v>46</v>
      </c>
      <c r="L10" s="121"/>
      <c r="M10" s="51"/>
      <c r="N10" s="52"/>
      <c r="O10" s="50" t="str">
        <f>IFERROR((WHOLE_STRUCTURE[[#This Row],[D, bottom '[m']]]+WHOLE_STRUCTURE[[#This Row],[D, top '[m']]])/(2*#REF!/1000),"")</f>
        <v/>
      </c>
      <c r="P10" s="55"/>
      <c r="Q10" s="49" t="s">
        <v>52</v>
      </c>
      <c r="R10" s="53" t="s">
        <v>742</v>
      </c>
      <c r="S10" s="51">
        <v>157.69</v>
      </c>
      <c r="T10" s="51">
        <v>157.69</v>
      </c>
      <c r="U10" s="49">
        <v>17996</v>
      </c>
      <c r="V10" s="167"/>
      <c r="W10" s="121"/>
      <c r="X10" s="51"/>
      <c r="Y10" s="51"/>
      <c r="Z10" s="49"/>
      <c r="AA10" s="49"/>
      <c r="AB10" s="77"/>
      <c r="AI10" s="49"/>
      <c r="AJ10" s="296"/>
      <c r="AK10" s="49"/>
      <c r="AL10" s="49"/>
      <c r="AM10" s="49"/>
      <c r="AN10" s="49"/>
      <c r="AO10" s="49"/>
      <c r="AP10" s="49"/>
      <c r="AQ10" s="49"/>
      <c r="BE10" s="77"/>
      <c r="BF10" s="49"/>
      <c r="CD10" s="87"/>
      <c r="CE10" s="49"/>
    </row>
    <row r="11" spans="1:83" ht="16.899999999999999" customHeight="1">
      <c r="A11" s="165" t="s">
        <v>369</v>
      </c>
      <c r="B11" s="257"/>
      <c r="C11" s="165" t="s">
        <v>57</v>
      </c>
      <c r="D11" s="49">
        <v>5</v>
      </c>
      <c r="E11" s="49" t="s">
        <v>52</v>
      </c>
      <c r="F11" s="49">
        <v>5</v>
      </c>
      <c r="G11" s="51">
        <v>152.6</v>
      </c>
      <c r="H11" s="51">
        <v>149.66</v>
      </c>
      <c r="I11" s="51">
        <v>6.49</v>
      </c>
      <c r="J11" s="51">
        <v>6.49</v>
      </c>
      <c r="K11" s="51">
        <v>32</v>
      </c>
      <c r="L11" s="121"/>
      <c r="M11" s="51"/>
      <c r="N11" s="52"/>
      <c r="O11" s="50" t="str">
        <f>IFERROR((WHOLE_STRUCTURE[[#This Row],[D, bottom '[m']]]+WHOLE_STRUCTURE[[#This Row],[D, top '[m']]])/(2*#REF!/1000),"")</f>
        <v/>
      </c>
      <c r="P11" s="87"/>
      <c r="Q11" s="49" t="s">
        <v>52</v>
      </c>
      <c r="R11" s="53" t="s">
        <v>741</v>
      </c>
      <c r="S11" s="51">
        <v>154.4</v>
      </c>
      <c r="T11" s="51">
        <v>154.4</v>
      </c>
      <c r="U11" s="49">
        <v>12209</v>
      </c>
      <c r="V11" s="167"/>
      <c r="W11" s="121"/>
      <c r="X11" s="51"/>
      <c r="Y11" s="51"/>
      <c r="Z11" s="49"/>
      <c r="AA11" s="49"/>
      <c r="AB11" s="77"/>
      <c r="AI11" s="49"/>
      <c r="AJ11" s="296"/>
      <c r="AK11" s="49"/>
      <c r="AL11" s="49"/>
      <c r="AM11" s="49"/>
      <c r="AN11" s="49"/>
      <c r="AO11" s="49"/>
      <c r="AP11" s="49"/>
      <c r="AQ11" s="49"/>
      <c r="BE11" s="77"/>
      <c r="BF11" s="49"/>
      <c r="CD11" s="87"/>
      <c r="CE11" s="49"/>
    </row>
    <row r="12" spans="1:83">
      <c r="D12" s="49">
        <v>6</v>
      </c>
      <c r="E12" s="49" t="s">
        <v>52</v>
      </c>
      <c r="F12" s="49">
        <v>6</v>
      </c>
      <c r="G12" s="51">
        <v>149.66</v>
      </c>
      <c r="H12" s="51">
        <v>147.1</v>
      </c>
      <c r="I12" s="51">
        <v>6.48</v>
      </c>
      <c r="J12" s="51">
        <v>6.48</v>
      </c>
      <c r="K12" s="51">
        <v>24</v>
      </c>
      <c r="L12" s="121"/>
      <c r="M12" s="51"/>
      <c r="N12" s="52"/>
      <c r="O12" s="50" t="str">
        <f>IFERROR((WHOLE_STRUCTURE[[#This Row],[D, bottom '[m']]]+WHOLE_STRUCTURE[[#This Row],[D, top '[m']]])/(2*#REF!/1000),"")</f>
        <v/>
      </c>
      <c r="P12" s="87"/>
      <c r="Q12" s="49" t="s">
        <v>52</v>
      </c>
      <c r="R12" s="53" t="s">
        <v>742</v>
      </c>
      <c r="S12" s="51">
        <v>154.05000000000001</v>
      </c>
      <c r="T12" s="51">
        <v>154.05000000000001</v>
      </c>
      <c r="U12" s="49">
        <v>17996</v>
      </c>
      <c r="V12" s="167"/>
      <c r="W12" s="121"/>
      <c r="X12" s="51"/>
      <c r="Y12" s="51"/>
      <c r="Z12" s="49"/>
      <c r="AA12" s="49"/>
      <c r="AB12" s="77"/>
      <c r="AI12" s="49"/>
      <c r="AJ12" s="296"/>
      <c r="AK12" s="49"/>
      <c r="AL12" s="49"/>
      <c r="AM12" s="49"/>
      <c r="AN12" s="49"/>
      <c r="AO12" s="49"/>
      <c r="AP12" s="49"/>
      <c r="AQ12" s="49"/>
      <c r="BE12" s="77"/>
      <c r="BF12" s="49"/>
      <c r="CD12" s="87"/>
      <c r="CE12" s="49"/>
    </row>
    <row r="13" spans="1:83" ht="15.75">
      <c r="A13" s="165" t="s">
        <v>257</v>
      </c>
      <c r="B13" s="199">
        <f xml:space="preserve"> INDEX(WHOLE_STRUCTURE[Top '[m']], 1) + INDEX(RNA[Vertical Offset TT to HH '[m']],1)</f>
        <v>165.17</v>
      </c>
      <c r="C13" s="165" t="s">
        <v>89</v>
      </c>
      <c r="D13" s="49">
        <v>7</v>
      </c>
      <c r="E13" s="49" t="s">
        <v>52</v>
      </c>
      <c r="F13" s="49">
        <v>7</v>
      </c>
      <c r="G13" s="51">
        <v>147.1</v>
      </c>
      <c r="H13" s="51">
        <v>144.54</v>
      </c>
      <c r="I13" s="51">
        <v>6.48</v>
      </c>
      <c r="J13" s="51">
        <v>6.48</v>
      </c>
      <c r="K13" s="51">
        <v>30</v>
      </c>
      <c r="L13" s="121"/>
      <c r="M13" s="51"/>
      <c r="N13" s="52"/>
      <c r="O13" s="50" t="str">
        <f>IFERROR((WHOLE_STRUCTURE[[#This Row],[D, bottom '[m']]]+WHOLE_STRUCTURE[[#This Row],[D, top '[m']]])/(2*#REF!/1000),"")</f>
        <v/>
      </c>
      <c r="P13" s="87"/>
      <c r="Q13" s="49" t="s">
        <v>52</v>
      </c>
      <c r="R13" s="53" t="s">
        <v>743</v>
      </c>
      <c r="S13" s="51">
        <v>151.75</v>
      </c>
      <c r="T13" s="51">
        <v>151.75</v>
      </c>
      <c r="U13" s="49">
        <v>1440</v>
      </c>
      <c r="V13" s="167"/>
      <c r="W13" s="121"/>
      <c r="X13" s="51"/>
      <c r="Y13" s="51"/>
      <c r="Z13" s="49"/>
      <c r="AA13" s="49"/>
      <c r="AB13" s="305"/>
      <c r="AI13" s="49"/>
      <c r="AJ13" s="296"/>
      <c r="AK13" s="49"/>
      <c r="AL13" s="49"/>
      <c r="AM13" s="49"/>
      <c r="AN13" s="49"/>
      <c r="AO13" s="49"/>
      <c r="AP13" s="49"/>
      <c r="AQ13" s="49"/>
      <c r="BE13" s="77"/>
      <c r="BF13" s="49"/>
      <c r="CD13" s="87"/>
      <c r="CE13" s="49"/>
    </row>
    <row r="14" spans="1:83">
      <c r="A14" s="307"/>
      <c r="B14" s="308"/>
      <c r="C14" s="309"/>
      <c r="D14" s="49">
        <v>8</v>
      </c>
      <c r="E14" s="49" t="s">
        <v>52</v>
      </c>
      <c r="F14" s="49">
        <v>8</v>
      </c>
      <c r="G14" s="51">
        <v>144.54</v>
      </c>
      <c r="H14" s="51">
        <v>141.94999999999999</v>
      </c>
      <c r="I14" s="51">
        <v>6.49</v>
      </c>
      <c r="J14" s="51">
        <v>6.5</v>
      </c>
      <c r="K14" s="51">
        <v>32</v>
      </c>
      <c r="L14" s="121"/>
      <c r="M14" s="51"/>
      <c r="N14" s="52"/>
      <c r="O14" s="50" t="str">
        <f>IFERROR((WHOLE_STRUCTURE[[#This Row],[D, bottom '[m']]]+WHOLE_STRUCTURE[[#This Row],[D, top '[m']]])/(2*#REF!/1000),"")</f>
        <v/>
      </c>
      <c r="P14" s="87"/>
      <c r="Q14" s="49" t="s">
        <v>52</v>
      </c>
      <c r="R14" s="53" t="s">
        <v>744</v>
      </c>
      <c r="S14" s="51">
        <v>150.9</v>
      </c>
      <c r="T14" s="51">
        <v>150.9</v>
      </c>
      <c r="U14" s="49">
        <v>2836</v>
      </c>
      <c r="V14" s="167"/>
      <c r="W14" s="121"/>
      <c r="X14" s="51"/>
      <c r="Y14" s="51"/>
      <c r="Z14" s="49"/>
      <c r="AA14" s="49"/>
      <c r="AB14" s="77"/>
      <c r="AD14" s="191" t="s">
        <v>67</v>
      </c>
      <c r="AE14" s="49" t="s">
        <v>66</v>
      </c>
      <c r="AF14" s="49" t="s">
        <v>71</v>
      </c>
      <c r="AG14" s="49" t="s">
        <v>124</v>
      </c>
      <c r="AH14" s="49" t="s">
        <v>123</v>
      </c>
      <c r="AI14" s="49"/>
      <c r="AJ14" s="296"/>
      <c r="AK14" s="49"/>
      <c r="AL14" s="49"/>
      <c r="AM14" s="49"/>
      <c r="AN14" s="49"/>
      <c r="AO14" s="49"/>
      <c r="AP14" s="49"/>
      <c r="AQ14" s="49"/>
      <c r="BE14" s="77"/>
      <c r="BF14" s="49"/>
      <c r="CD14" s="87"/>
      <c r="CE14" s="49"/>
    </row>
    <row r="15" spans="1:83">
      <c r="A15" s="307"/>
      <c r="B15" s="308"/>
      <c r="C15" s="309"/>
      <c r="D15" s="49">
        <v>9</v>
      </c>
      <c r="E15" s="49" t="s">
        <v>52</v>
      </c>
      <c r="F15" s="49">
        <v>9</v>
      </c>
      <c r="G15" s="51">
        <v>141.94999999999999</v>
      </c>
      <c r="H15" s="51">
        <v>141.80000000000001</v>
      </c>
      <c r="I15" s="51">
        <v>6.5</v>
      </c>
      <c r="J15" s="51">
        <v>6.5</v>
      </c>
      <c r="K15" s="51">
        <v>32</v>
      </c>
      <c r="L15" s="121"/>
      <c r="M15" s="51"/>
      <c r="N15" s="52"/>
      <c r="O15" s="50" t="str">
        <f>IFERROR((WHOLE_STRUCTURE[[#This Row],[D, bottom '[m']]]+WHOLE_STRUCTURE[[#This Row],[D, top '[m']]])/(2*#REF!/1000),"")</f>
        <v/>
      </c>
      <c r="P15" s="87"/>
      <c r="Q15" s="49" t="s">
        <v>52</v>
      </c>
      <c r="R15" s="53" t="s">
        <v>746</v>
      </c>
      <c r="S15" s="51">
        <v>150.9</v>
      </c>
      <c r="T15" s="51">
        <v>150.9</v>
      </c>
      <c r="U15" s="49">
        <v>2104</v>
      </c>
      <c r="V15" s="167"/>
      <c r="W15" s="121"/>
      <c r="X15" s="51"/>
      <c r="Y15" s="51"/>
      <c r="Z15" s="49"/>
      <c r="AA15" s="49"/>
      <c r="AB15" s="77"/>
      <c r="AD15" s="191">
        <v>2</v>
      </c>
      <c r="AE15" s="49">
        <v>-2</v>
      </c>
      <c r="AF15" s="49">
        <v>150</v>
      </c>
      <c r="AG15" s="49">
        <v>1325</v>
      </c>
      <c r="AH15" s="49">
        <v>0</v>
      </c>
      <c r="AI15" s="49"/>
      <c r="AJ15" s="296"/>
      <c r="AK15" s="49"/>
      <c r="AL15" s="49"/>
      <c r="AM15" s="49"/>
      <c r="AN15" s="49"/>
      <c r="AO15" s="49"/>
      <c r="AP15" s="49"/>
      <c r="AQ15" s="49"/>
      <c r="BE15" s="77"/>
      <c r="BF15" s="49"/>
      <c r="CD15" s="87"/>
      <c r="CE15" s="49"/>
    </row>
    <row r="16" spans="1:83">
      <c r="A16" s="307"/>
      <c r="B16" s="308"/>
      <c r="C16" s="309"/>
      <c r="D16" s="49">
        <v>10</v>
      </c>
      <c r="E16" s="49" t="s">
        <v>52</v>
      </c>
      <c r="F16" s="49">
        <v>10</v>
      </c>
      <c r="G16" s="51">
        <v>141.80000000000001</v>
      </c>
      <c r="H16" s="51">
        <v>141.66</v>
      </c>
      <c r="I16" s="51">
        <v>6.5</v>
      </c>
      <c r="J16" s="51">
        <v>6.5</v>
      </c>
      <c r="K16" s="51">
        <v>32</v>
      </c>
      <c r="L16" s="121"/>
      <c r="M16" s="51"/>
      <c r="N16" s="52"/>
      <c r="O16" s="50" t="str">
        <f>IFERROR((WHOLE_STRUCTURE[[#This Row],[D, bottom '[m']]]+WHOLE_STRUCTURE[[#This Row],[D, top '[m']]])/(2*#REF!/1000),"")</f>
        <v/>
      </c>
      <c r="P16" s="87"/>
      <c r="Q16" s="49" t="s">
        <v>52</v>
      </c>
      <c r="R16" s="53" t="s">
        <v>745</v>
      </c>
      <c r="S16" s="51">
        <v>150.9</v>
      </c>
      <c r="T16" s="51">
        <v>150.9</v>
      </c>
      <c r="U16" s="49">
        <v>773</v>
      </c>
      <c r="V16" s="167"/>
      <c r="W16" s="121"/>
      <c r="X16" s="51"/>
      <c r="Y16" s="51"/>
      <c r="Z16" s="49"/>
      <c r="AA16" s="49"/>
      <c r="AB16" s="77"/>
      <c r="AD16" s="191">
        <v>-2</v>
      </c>
      <c r="AE16" s="49">
        <v>-5</v>
      </c>
      <c r="AF16" s="49">
        <v>150</v>
      </c>
      <c r="AG16" s="49">
        <v>1325</v>
      </c>
      <c r="AH16" s="49">
        <v>0</v>
      </c>
      <c r="AI16" s="49"/>
      <c r="AJ16" s="296"/>
      <c r="AK16" s="49"/>
      <c r="AL16" s="49"/>
      <c r="AM16" s="49"/>
      <c r="AN16" s="49"/>
      <c r="AO16" s="49"/>
      <c r="AP16" s="49"/>
      <c r="AQ16" s="49"/>
      <c r="BE16" s="77"/>
      <c r="BF16" s="49"/>
      <c r="CD16" s="87"/>
      <c r="CE16" s="49"/>
    </row>
    <row r="17" spans="1:83">
      <c r="A17" s="307"/>
      <c r="B17" s="308"/>
      <c r="C17" s="309"/>
      <c r="D17" s="49">
        <v>11</v>
      </c>
      <c r="E17" s="49" t="s">
        <v>52</v>
      </c>
      <c r="F17" s="49">
        <v>11</v>
      </c>
      <c r="G17" s="51">
        <v>141.66</v>
      </c>
      <c r="H17" s="51">
        <v>139.32</v>
      </c>
      <c r="I17" s="51">
        <v>6.5</v>
      </c>
      <c r="J17" s="51">
        <v>6.63</v>
      </c>
      <c r="K17" s="51">
        <v>32</v>
      </c>
      <c r="L17" s="121"/>
      <c r="M17" s="51"/>
      <c r="N17" s="52"/>
      <c r="O17" s="50" t="str">
        <f>IFERROR((WHOLE_STRUCTURE[[#This Row],[D, bottom '[m']]]+WHOLE_STRUCTURE[[#This Row],[D, top '[m']]])/(2*#REF!/1000),"")</f>
        <v/>
      </c>
      <c r="P17" s="87"/>
      <c r="Q17" s="49" t="s">
        <v>52</v>
      </c>
      <c r="R17" s="53" t="s">
        <v>747</v>
      </c>
      <c r="S17" s="51">
        <v>150.76</v>
      </c>
      <c r="T17" s="51">
        <v>150.76</v>
      </c>
      <c r="U17" s="49">
        <v>910</v>
      </c>
      <c r="V17" s="167"/>
      <c r="W17" s="121"/>
      <c r="X17" s="51"/>
      <c r="Y17" s="51"/>
      <c r="Z17" s="49"/>
      <c r="AA17" s="49"/>
      <c r="AB17" s="77"/>
      <c r="AD17" s="191"/>
      <c r="AI17" s="49"/>
      <c r="AJ17" s="296"/>
      <c r="AK17" s="49"/>
      <c r="AL17" s="49"/>
      <c r="AM17" s="49"/>
      <c r="AN17" s="49"/>
      <c r="AO17" s="49"/>
      <c r="AP17" s="49"/>
      <c r="AQ17" s="49"/>
      <c r="AX17" s="49" t="str">
        <f>IF(ISBLANK(AY17),"",AC24)</f>
        <v/>
      </c>
      <c r="BE17" s="77"/>
      <c r="BF17" s="49"/>
      <c r="CD17" s="87"/>
      <c r="CE17" s="49"/>
    </row>
    <row r="18" spans="1:83">
      <c r="A18" s="307"/>
      <c r="B18" s="308"/>
      <c r="C18" s="309"/>
      <c r="D18" s="49">
        <v>12</v>
      </c>
      <c r="E18" s="49" t="s">
        <v>52</v>
      </c>
      <c r="F18" s="49">
        <v>12</v>
      </c>
      <c r="G18" s="51">
        <v>139.32</v>
      </c>
      <c r="H18" s="51">
        <v>137.02000000000001</v>
      </c>
      <c r="I18" s="51">
        <v>6.62</v>
      </c>
      <c r="J18" s="51">
        <v>6.75</v>
      </c>
      <c r="K18" s="51">
        <v>28</v>
      </c>
      <c r="L18" s="121"/>
      <c r="M18" s="51"/>
      <c r="N18" s="52"/>
      <c r="O18" s="50" t="str">
        <f>IFERROR((WHOLE_STRUCTURE[[#This Row],[D, bottom '[m']]]+WHOLE_STRUCTURE[[#This Row],[D, top '[m']]])/(2*#REF!/1000),"")</f>
        <v/>
      </c>
      <c r="P18" s="87"/>
      <c r="Q18" s="49" t="s">
        <v>52</v>
      </c>
      <c r="R18" s="53" t="s">
        <v>748</v>
      </c>
      <c r="S18" s="51">
        <v>149.61000000000001</v>
      </c>
      <c r="T18" s="51">
        <v>149.61000000000001</v>
      </c>
      <c r="U18" s="49">
        <v>5000</v>
      </c>
      <c r="V18" s="167"/>
      <c r="W18" s="121"/>
      <c r="X18" s="51"/>
      <c r="Y18" s="51"/>
      <c r="Z18" s="49"/>
      <c r="AA18" s="49"/>
      <c r="AB18" s="77"/>
      <c r="AD18" s="191"/>
      <c r="AI18" s="49"/>
      <c r="AJ18" s="296"/>
      <c r="AK18" s="49"/>
      <c r="AL18" s="49"/>
      <c r="AM18" s="49"/>
      <c r="AN18" s="49"/>
      <c r="AO18" s="49"/>
      <c r="AP18" s="49"/>
      <c r="AQ18" s="49"/>
      <c r="BE18" s="77"/>
      <c r="BF18" s="49"/>
      <c r="CD18" s="87"/>
      <c r="CE18" s="49"/>
    </row>
    <row r="19" spans="1:83">
      <c r="A19" s="307"/>
      <c r="B19" s="308"/>
      <c r="C19" s="309"/>
      <c r="D19" s="49">
        <v>13</v>
      </c>
      <c r="E19" s="49" t="s">
        <v>52</v>
      </c>
      <c r="F19" s="49">
        <v>13</v>
      </c>
      <c r="G19" s="51">
        <v>137.02000000000001</v>
      </c>
      <c r="H19" s="51">
        <v>134.72</v>
      </c>
      <c r="I19" s="51">
        <v>6.75</v>
      </c>
      <c r="J19" s="51">
        <v>6.87</v>
      </c>
      <c r="K19" s="51">
        <v>28</v>
      </c>
      <c r="L19" s="121"/>
      <c r="M19" s="51"/>
      <c r="N19" s="52"/>
      <c r="O19" s="50" t="str">
        <f>IFERROR((WHOLE_STRUCTURE[[#This Row],[D, bottom '[m']]]+WHOLE_STRUCTURE[[#This Row],[D, top '[m']]])/(2*#REF!/1000),"")</f>
        <v/>
      </c>
      <c r="P19" s="87"/>
      <c r="Q19" s="49" t="s">
        <v>52</v>
      </c>
      <c r="R19" s="53" t="s">
        <v>749</v>
      </c>
      <c r="S19" s="51">
        <v>146.80000000000001</v>
      </c>
      <c r="T19" s="51">
        <v>146.80000000000001</v>
      </c>
      <c r="U19" s="49">
        <v>455</v>
      </c>
      <c r="V19" s="167"/>
      <c r="W19" s="121"/>
      <c r="X19" s="51"/>
      <c r="Y19" s="51"/>
      <c r="Z19" s="49"/>
      <c r="AA19" s="49"/>
      <c r="AB19" s="295"/>
      <c r="AI19" s="49"/>
      <c r="AJ19" s="296"/>
      <c r="AK19" s="49"/>
      <c r="AL19" s="49"/>
      <c r="AM19" s="49"/>
      <c r="AN19" s="49"/>
      <c r="AO19" s="49"/>
      <c r="AP19" s="49"/>
      <c r="AQ19" s="49"/>
      <c r="BE19" s="77"/>
      <c r="BF19" s="49"/>
      <c r="CD19" s="87"/>
      <c r="CE19" s="49"/>
    </row>
    <row r="20" spans="1:83">
      <c r="A20" s="307"/>
      <c r="B20" s="308"/>
      <c r="C20" s="309"/>
      <c r="D20" s="49">
        <v>14</v>
      </c>
      <c r="E20" s="49" t="s">
        <v>52</v>
      </c>
      <c r="F20" s="49">
        <v>14</v>
      </c>
      <c r="G20" s="51">
        <v>134.72</v>
      </c>
      <c r="H20" s="51">
        <v>132.41</v>
      </c>
      <c r="I20" s="51">
        <v>6.87</v>
      </c>
      <c r="J20" s="51">
        <v>7</v>
      </c>
      <c r="K20" s="51">
        <v>28</v>
      </c>
      <c r="L20" s="121"/>
      <c r="M20" s="51"/>
      <c r="N20" s="52"/>
      <c r="O20" s="50" t="str">
        <f>IFERROR((WHOLE_STRUCTURE[[#This Row],[D, bottom '[m']]]+WHOLE_STRUCTURE[[#This Row],[D, top '[m']]])/(2*#REF!/1000),"")</f>
        <v/>
      </c>
      <c r="P20" s="87"/>
      <c r="Q20" s="49" t="s">
        <v>52</v>
      </c>
      <c r="R20" s="53" t="s">
        <v>730</v>
      </c>
      <c r="S20" s="51">
        <v>144.72</v>
      </c>
      <c r="T20" s="51">
        <v>144.72</v>
      </c>
      <c r="U20" s="49">
        <v>7201</v>
      </c>
      <c r="V20" s="167"/>
      <c r="W20" s="121"/>
      <c r="X20" s="51"/>
      <c r="Y20" s="51"/>
      <c r="Z20" s="49"/>
      <c r="AA20" s="49"/>
      <c r="AB20" s="295"/>
      <c r="AI20" s="49"/>
      <c r="AJ20" s="296"/>
      <c r="AK20" s="49"/>
      <c r="AL20" s="49"/>
      <c r="AM20" s="49"/>
      <c r="AN20" s="49"/>
      <c r="AO20" s="49"/>
      <c r="AP20" s="49"/>
      <c r="AQ20" s="49"/>
      <c r="BE20" s="77"/>
      <c r="BF20" s="49"/>
      <c r="CD20" s="87"/>
      <c r="CE20" s="49"/>
    </row>
    <row r="21" spans="1:83" ht="15.75">
      <c r="A21" s="307"/>
      <c r="B21" s="308"/>
      <c r="C21" s="309"/>
      <c r="D21" s="49">
        <v>15</v>
      </c>
      <c r="E21" s="49" t="s">
        <v>52</v>
      </c>
      <c r="F21" s="49">
        <v>15</v>
      </c>
      <c r="G21" s="51">
        <v>132.41</v>
      </c>
      <c r="H21" s="51">
        <v>130.11000000000001</v>
      </c>
      <c r="I21" s="51">
        <v>7</v>
      </c>
      <c r="J21" s="51">
        <v>7.12</v>
      </c>
      <c r="K21" s="51">
        <v>28</v>
      </c>
      <c r="L21" s="121"/>
      <c r="M21" s="51"/>
      <c r="N21" s="52"/>
      <c r="O21" s="50" t="str">
        <f>IFERROR((WHOLE_STRUCTURE[[#This Row],[D, bottom '[m']]]+WHOLE_STRUCTURE[[#This Row],[D, top '[m']]])/(2*#REF!/1000),"")</f>
        <v/>
      </c>
      <c r="P21" s="87"/>
      <c r="Q21" s="49" t="s">
        <v>52</v>
      </c>
      <c r="R21" s="53" t="s">
        <v>731</v>
      </c>
      <c r="S21" s="51">
        <v>141.87</v>
      </c>
      <c r="T21" s="51">
        <v>141.87</v>
      </c>
      <c r="U21" s="49">
        <v>4525</v>
      </c>
      <c r="V21" s="167"/>
      <c r="W21" s="121"/>
      <c r="X21" s="51"/>
      <c r="Y21" s="51"/>
      <c r="Z21" s="49"/>
      <c r="AA21" s="49"/>
      <c r="AB21" s="305"/>
      <c r="AI21" s="49"/>
      <c r="AJ21" s="296"/>
      <c r="AK21" s="49"/>
      <c r="AL21" s="49"/>
      <c r="AM21" s="49"/>
      <c r="AN21" s="49"/>
      <c r="AO21" s="49"/>
      <c r="AP21" s="49"/>
      <c r="AQ21" s="49"/>
      <c r="BE21" s="77" t="s">
        <v>166</v>
      </c>
      <c r="BF21" s="49"/>
      <c r="CD21" s="87"/>
      <c r="CE21" s="49"/>
    </row>
    <row r="22" spans="1:83">
      <c r="A22" s="307"/>
      <c r="B22" s="308"/>
      <c r="C22" s="309"/>
      <c r="D22" s="49">
        <v>16</v>
      </c>
      <c r="E22" s="49" t="s">
        <v>52</v>
      </c>
      <c r="F22" s="49">
        <v>16</v>
      </c>
      <c r="G22" s="51">
        <v>130.11000000000001</v>
      </c>
      <c r="H22" s="51">
        <v>127.81</v>
      </c>
      <c r="I22" s="51">
        <v>7.12</v>
      </c>
      <c r="J22" s="51">
        <v>7.24</v>
      </c>
      <c r="K22" s="51">
        <v>29</v>
      </c>
      <c r="L22" s="121"/>
      <c r="M22" s="51"/>
      <c r="N22" s="52"/>
      <c r="O22" s="50" t="str">
        <f>IFERROR((WHOLE_STRUCTURE[[#This Row],[D, bottom '[m']]]+WHOLE_STRUCTURE[[#This Row],[D, top '[m']]])/(2*#REF!/1000),"")</f>
        <v/>
      </c>
      <c r="P22" s="87"/>
      <c r="Q22" s="49" t="s">
        <v>52</v>
      </c>
      <c r="R22" s="53" t="s">
        <v>732</v>
      </c>
      <c r="S22" s="51">
        <v>141.72999999999999</v>
      </c>
      <c r="T22" s="51">
        <v>141.72999999999999</v>
      </c>
      <c r="U22" s="49">
        <v>4525</v>
      </c>
      <c r="V22" s="167"/>
      <c r="W22" s="121"/>
      <c r="X22" s="51"/>
      <c r="Y22" s="51"/>
      <c r="Z22" s="49"/>
      <c r="AA22" s="49"/>
      <c r="AB22" s="191" t="s">
        <v>66</v>
      </c>
      <c r="AC22" s="49" t="s">
        <v>67</v>
      </c>
      <c r="AD22" s="49" t="s">
        <v>17</v>
      </c>
      <c r="AE22" s="49" t="s">
        <v>18</v>
      </c>
      <c r="AI22" s="49"/>
      <c r="AJ22" s="296"/>
      <c r="AK22" s="49"/>
      <c r="AL22" s="49"/>
      <c r="AM22" s="49"/>
      <c r="AN22" s="49"/>
      <c r="AO22" s="49"/>
      <c r="AP22" s="49"/>
      <c r="AQ22" s="49"/>
      <c r="BE22" s="77"/>
      <c r="BF22" s="49"/>
      <c r="CD22" s="87"/>
      <c r="CE22" s="49"/>
    </row>
    <row r="23" spans="1:83" ht="16.5" customHeight="1">
      <c r="A23" s="307"/>
      <c r="B23" s="308"/>
      <c r="C23" s="309"/>
      <c r="D23" s="49">
        <v>17</v>
      </c>
      <c r="E23" s="49" t="s">
        <v>52</v>
      </c>
      <c r="F23" s="49">
        <v>17</v>
      </c>
      <c r="G23" s="51">
        <v>127.81</v>
      </c>
      <c r="H23" s="51">
        <v>125.51</v>
      </c>
      <c r="I23" s="51">
        <v>7.24</v>
      </c>
      <c r="J23" s="51">
        <v>7.37</v>
      </c>
      <c r="K23" s="51">
        <v>29</v>
      </c>
      <c r="L23" s="121"/>
      <c r="M23" s="51"/>
      <c r="N23" s="52"/>
      <c r="O23" s="50" t="str">
        <f>IFERROR((WHOLE_STRUCTURE[[#This Row],[D, bottom '[m']]]+WHOLE_STRUCTURE[[#This Row],[D, top '[m']]])/(2*#REF!/1000),"")</f>
        <v/>
      </c>
      <c r="P23" s="87"/>
      <c r="Q23" s="49" t="s">
        <v>52</v>
      </c>
      <c r="R23" s="53" t="s">
        <v>750</v>
      </c>
      <c r="S23" s="51">
        <v>140.4</v>
      </c>
      <c r="T23" s="51">
        <v>140.4</v>
      </c>
      <c r="U23" s="49">
        <v>5941</v>
      </c>
      <c r="V23" s="167"/>
      <c r="W23" s="121"/>
      <c r="X23" s="51"/>
      <c r="Y23" s="51"/>
      <c r="Z23" s="49"/>
      <c r="AA23" s="49"/>
      <c r="AB23" s="295"/>
      <c r="AI23" s="49"/>
      <c r="AJ23" s="296"/>
      <c r="AK23" s="49"/>
      <c r="AL23" s="49"/>
      <c r="AM23" s="49"/>
      <c r="AN23" s="49"/>
      <c r="AO23" s="49"/>
      <c r="AP23" s="49"/>
      <c r="AQ23" s="49"/>
      <c r="BE23" s="77"/>
      <c r="BF23" s="49"/>
      <c r="CD23" s="87"/>
      <c r="CE23" s="49"/>
    </row>
    <row r="24" spans="1:83">
      <c r="A24" s="307"/>
      <c r="B24" s="308"/>
      <c r="C24" s="309"/>
      <c r="D24" s="49">
        <v>18</v>
      </c>
      <c r="E24" s="49" t="s">
        <v>52</v>
      </c>
      <c r="F24" s="49">
        <v>18</v>
      </c>
      <c r="G24" s="51">
        <v>125.51</v>
      </c>
      <c r="H24" s="51">
        <v>123.21000000000001</v>
      </c>
      <c r="I24" s="51">
        <v>7.37</v>
      </c>
      <c r="J24" s="51">
        <v>7.49</v>
      </c>
      <c r="K24" s="51">
        <v>29</v>
      </c>
      <c r="L24" s="121"/>
      <c r="M24" s="51"/>
      <c r="N24" s="52"/>
      <c r="O24" s="50" t="str">
        <f>IFERROR((WHOLE_STRUCTURE[[#This Row],[D, bottom '[m']]]+WHOLE_STRUCTURE[[#This Row],[D, top '[m']]])/(2*#REF!/1000),"")</f>
        <v/>
      </c>
      <c r="P24" s="87"/>
      <c r="Q24" s="49" t="s">
        <v>52</v>
      </c>
      <c r="R24" s="53" t="s">
        <v>751</v>
      </c>
      <c r="S24" s="51">
        <v>127.80000000000001</v>
      </c>
      <c r="T24" s="51">
        <v>127.80000000000001</v>
      </c>
      <c r="U24" s="49">
        <v>1327</v>
      </c>
      <c r="V24" s="167"/>
      <c r="W24" s="121"/>
      <c r="X24" s="51"/>
      <c r="Y24" s="51"/>
      <c r="Z24" s="49"/>
      <c r="AA24" s="49"/>
      <c r="AB24" s="295"/>
      <c r="AI24" s="49"/>
      <c r="AJ24" s="296"/>
      <c r="AK24" s="49"/>
      <c r="AL24" s="49"/>
      <c r="AM24" s="49"/>
      <c r="AN24" s="49"/>
      <c r="AO24" s="49"/>
      <c r="AP24" s="49"/>
      <c r="AQ24" s="49"/>
      <c r="BE24" s="77"/>
      <c r="BF24" s="49"/>
      <c r="CD24" s="87"/>
      <c r="CE24" s="49"/>
    </row>
    <row r="25" spans="1:83">
      <c r="A25" s="307"/>
      <c r="B25" s="308"/>
      <c r="C25" s="309"/>
      <c r="D25" s="49">
        <v>19</v>
      </c>
      <c r="E25" s="49" t="s">
        <v>52</v>
      </c>
      <c r="F25" s="49">
        <v>19</v>
      </c>
      <c r="G25" s="51">
        <v>123.21000000000001</v>
      </c>
      <c r="H25" s="51">
        <v>120.91</v>
      </c>
      <c r="I25" s="51">
        <v>7.49</v>
      </c>
      <c r="J25" s="51">
        <v>7.62</v>
      </c>
      <c r="K25" s="51">
        <v>30</v>
      </c>
      <c r="L25" s="121"/>
      <c r="M25" s="51"/>
      <c r="N25" s="52"/>
      <c r="O25" s="50" t="str">
        <f>IFERROR((WHOLE_STRUCTURE[[#This Row],[D, bottom '[m']]]+WHOLE_STRUCTURE[[#This Row],[D, top '[m']]])/(2*#REF!/1000),"")</f>
        <v/>
      </c>
      <c r="P25" s="87"/>
      <c r="Q25" s="49" t="s">
        <v>52</v>
      </c>
      <c r="R25" s="53" t="s">
        <v>752</v>
      </c>
      <c r="S25" s="51">
        <v>127.80000000000001</v>
      </c>
      <c r="T25" s="51">
        <v>127.80000000000001</v>
      </c>
      <c r="U25" s="49">
        <v>1008</v>
      </c>
      <c r="V25" s="167"/>
      <c r="W25" s="121"/>
      <c r="X25" s="51"/>
      <c r="Y25" s="51"/>
      <c r="Z25" s="49"/>
      <c r="AA25" s="49"/>
      <c r="AB25" s="295"/>
      <c r="AI25" s="49"/>
      <c r="AJ25" s="296"/>
      <c r="AK25" s="49"/>
      <c r="AL25" s="49"/>
      <c r="AM25" s="49"/>
      <c r="AN25" s="49"/>
      <c r="AO25" s="49"/>
      <c r="AP25" s="49"/>
      <c r="AQ25" s="49"/>
      <c r="BE25" s="77"/>
      <c r="BF25" s="49"/>
      <c r="CD25" s="87"/>
      <c r="CE25" s="49"/>
    </row>
    <row r="26" spans="1:83" ht="15.75">
      <c r="A26" s="307"/>
      <c r="B26" s="308"/>
      <c r="C26" s="309"/>
      <c r="D26" s="49">
        <v>20</v>
      </c>
      <c r="E26" s="49" t="s">
        <v>52</v>
      </c>
      <c r="F26" s="49">
        <v>20</v>
      </c>
      <c r="G26" s="51">
        <v>120.91</v>
      </c>
      <c r="H26" s="51">
        <v>118.6</v>
      </c>
      <c r="I26" s="51">
        <v>7.62</v>
      </c>
      <c r="J26" s="51">
        <v>7.74</v>
      </c>
      <c r="K26" s="51">
        <v>30</v>
      </c>
      <c r="L26" s="121"/>
      <c r="M26" s="51"/>
      <c r="N26" s="52"/>
      <c r="O26" s="50" t="str">
        <f>IFERROR((WHOLE_STRUCTURE[[#This Row],[D, bottom '[m']]]+WHOLE_STRUCTURE[[#This Row],[D, top '[m']]])/(2*#REF!/1000),"")</f>
        <v/>
      </c>
      <c r="P26" s="87"/>
      <c r="Q26" s="49" t="s">
        <v>52</v>
      </c>
      <c r="R26" s="53" t="s">
        <v>753</v>
      </c>
      <c r="S26" s="51">
        <v>127.80000000000001</v>
      </c>
      <c r="T26" s="51">
        <v>127.80000000000001</v>
      </c>
      <c r="U26" s="49">
        <v>6854</v>
      </c>
      <c r="V26" s="167"/>
      <c r="W26" s="121"/>
      <c r="X26" s="51"/>
      <c r="Y26" s="51"/>
      <c r="Z26" s="49"/>
      <c r="AA26" s="49"/>
      <c r="AB26" s="306"/>
      <c r="AI26" s="49"/>
      <c r="AJ26" s="296"/>
      <c r="AK26" s="49"/>
      <c r="AL26" s="49"/>
      <c r="AM26" s="49"/>
      <c r="AN26" s="49"/>
      <c r="AO26" s="49"/>
      <c r="AP26" s="49"/>
      <c r="AQ26" s="49"/>
      <c r="BE26" s="77"/>
      <c r="BF26" s="49"/>
      <c r="CD26" s="87"/>
      <c r="CE26" s="49"/>
    </row>
    <row r="27" spans="1:83" ht="21">
      <c r="A27" s="97" t="s">
        <v>139</v>
      </c>
      <c r="D27" s="49">
        <v>21</v>
      </c>
      <c r="E27" s="49" t="s">
        <v>52</v>
      </c>
      <c r="F27" s="49">
        <v>21</v>
      </c>
      <c r="G27" s="51">
        <v>118.6</v>
      </c>
      <c r="H27" s="51">
        <v>116.3</v>
      </c>
      <c r="I27" s="51">
        <v>7.74</v>
      </c>
      <c r="J27" s="51">
        <v>7.87</v>
      </c>
      <c r="K27" s="51">
        <v>30</v>
      </c>
      <c r="L27" s="121"/>
      <c r="M27" s="51"/>
      <c r="N27" s="52"/>
      <c r="O27" s="50" t="str">
        <f>IFERROR((WHOLE_STRUCTURE[[#This Row],[D, bottom '[m']]]+WHOLE_STRUCTURE[[#This Row],[D, top '[m']]])/(2*#REF!/1000),"")</f>
        <v/>
      </c>
      <c r="P27" s="87"/>
      <c r="Q27" s="49" t="s">
        <v>52</v>
      </c>
      <c r="R27" s="53" t="s">
        <v>733</v>
      </c>
      <c r="S27" s="51">
        <v>113.87</v>
      </c>
      <c r="T27" s="51">
        <v>113.87</v>
      </c>
      <c r="U27" s="49">
        <v>6660</v>
      </c>
      <c r="V27" s="167"/>
      <c r="W27" s="121"/>
      <c r="X27" s="51"/>
      <c r="Y27" s="51"/>
      <c r="Z27" s="49"/>
      <c r="AA27" s="49"/>
      <c r="AB27" s="295" t="s">
        <v>64</v>
      </c>
      <c r="AC27" s="49" t="s">
        <v>68</v>
      </c>
      <c r="AD27" s="49" t="s">
        <v>86</v>
      </c>
      <c r="AE27" s="49" t="s">
        <v>19</v>
      </c>
      <c r="AI27" s="49"/>
      <c r="AJ27" s="296"/>
      <c r="AK27" s="49"/>
      <c r="AL27" s="49"/>
      <c r="AM27" s="49"/>
      <c r="AN27" s="49"/>
      <c r="AO27" s="49"/>
      <c r="AP27" s="49"/>
      <c r="AQ27" s="49"/>
      <c r="BE27" s="77"/>
      <c r="BF27" s="49"/>
      <c r="BP27" s="49" t="s">
        <v>622</v>
      </c>
      <c r="CD27" s="87"/>
      <c r="CE27" s="49"/>
    </row>
    <row r="28" spans="1:83" ht="15.6" customHeight="1">
      <c r="A28" s="94" t="s">
        <v>93</v>
      </c>
      <c r="B28" s="49" t="s">
        <v>86</v>
      </c>
      <c r="C28" s="87" t="s">
        <v>76</v>
      </c>
      <c r="D28" s="49">
        <v>22</v>
      </c>
      <c r="E28" s="49" t="s">
        <v>52</v>
      </c>
      <c r="F28" s="49">
        <v>22</v>
      </c>
      <c r="G28" s="51">
        <v>116.3</v>
      </c>
      <c r="H28" s="51">
        <v>113.95</v>
      </c>
      <c r="I28" s="51">
        <v>7.87</v>
      </c>
      <c r="J28" s="51">
        <v>8</v>
      </c>
      <c r="K28" s="51">
        <v>36</v>
      </c>
      <c r="L28" s="121"/>
      <c r="M28" s="51"/>
      <c r="N28" s="52"/>
      <c r="O28" s="50" t="str">
        <f>IFERROR((WHOLE_STRUCTURE[[#This Row],[D, bottom '[m']]]+WHOLE_STRUCTURE[[#This Row],[D, top '[m']]])/(2*#REF!/1000),"")</f>
        <v/>
      </c>
      <c r="P28" s="87"/>
      <c r="Q28" s="49" t="s">
        <v>52</v>
      </c>
      <c r="R28" s="53" t="s">
        <v>734</v>
      </c>
      <c r="S28" s="51">
        <v>113.73</v>
      </c>
      <c r="T28" s="51">
        <v>113.73</v>
      </c>
      <c r="U28" s="49">
        <v>6660</v>
      </c>
      <c r="V28" s="167"/>
      <c r="W28" s="121"/>
      <c r="X28" s="51"/>
      <c r="Y28" s="51"/>
      <c r="Z28" s="49"/>
      <c r="AA28" s="49"/>
      <c r="AB28" s="295" t="s">
        <v>816</v>
      </c>
      <c r="AC28" s="49">
        <v>5.55</v>
      </c>
      <c r="AD28" s="49">
        <v>1.7912144132111167</v>
      </c>
      <c r="AE28" s="49" t="s">
        <v>817</v>
      </c>
      <c r="AI28" s="49"/>
      <c r="AJ28" s="296"/>
      <c r="AK28" s="49"/>
      <c r="AL28" s="49"/>
      <c r="AM28" s="49"/>
      <c r="AN28" s="49"/>
      <c r="AO28" s="49"/>
      <c r="AP28" s="49"/>
      <c r="AQ28" s="49"/>
      <c r="BE28" s="77"/>
      <c r="BF28" s="49"/>
      <c r="CD28" s="87"/>
      <c r="CE28" s="49"/>
    </row>
    <row r="29" spans="1:83">
      <c r="A29" s="54" t="s">
        <v>317</v>
      </c>
      <c r="B29" s="121">
        <f>SUMIF(WHOLE_STRUCTURE[Affiliation], "TOWER", L7:L2253)</f>
        <v>0</v>
      </c>
      <c r="C29" s="87" t="s">
        <v>6</v>
      </c>
      <c r="D29" s="49">
        <v>23</v>
      </c>
      <c r="E29" s="49" t="s">
        <v>52</v>
      </c>
      <c r="F29" s="49">
        <v>23</v>
      </c>
      <c r="G29" s="51">
        <v>113.95</v>
      </c>
      <c r="H29" s="51">
        <v>113.8</v>
      </c>
      <c r="I29" s="51">
        <v>8</v>
      </c>
      <c r="J29" s="51">
        <v>8</v>
      </c>
      <c r="K29" s="51">
        <v>36</v>
      </c>
      <c r="L29" s="121"/>
      <c r="M29" s="51"/>
      <c r="N29" s="52"/>
      <c r="O29" s="50" t="str">
        <f>IFERROR((WHOLE_STRUCTURE[[#This Row],[D, bottom '[m']]]+WHOLE_STRUCTURE[[#This Row],[D, top '[m']]])/(2*#REF!/1000),"")</f>
        <v/>
      </c>
      <c r="P29" s="87"/>
      <c r="Q29" s="49" t="s">
        <v>52</v>
      </c>
      <c r="R29" s="53" t="s">
        <v>754</v>
      </c>
      <c r="S29" s="51">
        <v>112.4</v>
      </c>
      <c r="T29" s="51">
        <v>112.4</v>
      </c>
      <c r="U29" s="49">
        <v>9000</v>
      </c>
      <c r="V29" s="167"/>
      <c r="W29" s="121"/>
      <c r="X29" s="51"/>
      <c r="Y29" s="51"/>
      <c r="Z29" s="49"/>
      <c r="AA29" s="49"/>
      <c r="AB29" s="295"/>
      <c r="AI29" s="49"/>
      <c r="AJ29" s="296"/>
      <c r="AK29" s="49"/>
      <c r="AL29" s="49"/>
      <c r="AM29" s="49"/>
      <c r="AN29" s="49"/>
      <c r="AO29" s="49"/>
      <c r="AP29" s="49"/>
      <c r="AQ29" s="49"/>
      <c r="BE29" s="77"/>
      <c r="BF29" s="49"/>
      <c r="CD29" s="87"/>
      <c r="CE29" s="49"/>
    </row>
    <row r="30" spans="1:83">
      <c r="A30" s="54" t="s">
        <v>318</v>
      </c>
      <c r="B30" s="121">
        <f>SUMIF(WHOLE_STRUCTURE[Affiliation], "TP", L7:L2252)</f>
        <v>0</v>
      </c>
      <c r="C30" s="87" t="s">
        <v>6</v>
      </c>
      <c r="D30" s="49">
        <v>24</v>
      </c>
      <c r="E30" s="49" t="s">
        <v>52</v>
      </c>
      <c r="F30" s="49">
        <v>24</v>
      </c>
      <c r="G30" s="51">
        <v>113.8</v>
      </c>
      <c r="H30" s="51">
        <v>113.65</v>
      </c>
      <c r="I30" s="51">
        <v>8</v>
      </c>
      <c r="J30" s="51">
        <v>8</v>
      </c>
      <c r="K30" s="51">
        <v>36</v>
      </c>
      <c r="L30" s="121"/>
      <c r="M30" s="51"/>
      <c r="N30" s="52"/>
      <c r="O30" s="50" t="str">
        <f>IFERROR((WHOLE_STRUCTURE[[#This Row],[D, bottom '[m']]]+WHOLE_STRUCTURE[[#This Row],[D, top '[m']]])/(2*#REF!/1000),"")</f>
        <v/>
      </c>
      <c r="P30" s="87"/>
      <c r="Q30" s="49" t="s">
        <v>52</v>
      </c>
      <c r="R30" s="53" t="s">
        <v>755</v>
      </c>
      <c r="S30" s="51">
        <v>97.84</v>
      </c>
      <c r="T30" s="51">
        <v>97.84</v>
      </c>
      <c r="U30" s="49">
        <v>1669</v>
      </c>
      <c r="V30" s="167"/>
      <c r="W30" s="121"/>
      <c r="X30" s="51"/>
      <c r="Y30" s="51"/>
      <c r="Z30" s="49"/>
      <c r="AA30" s="49"/>
      <c r="AB30" s="295"/>
      <c r="AI30" s="49"/>
      <c r="AJ30" s="296"/>
      <c r="AK30" s="49"/>
      <c r="AL30" s="49"/>
      <c r="AM30" s="49"/>
      <c r="AN30" s="49"/>
      <c r="AO30" s="49"/>
      <c r="AP30" s="49"/>
      <c r="AQ30" s="49"/>
      <c r="BE30" s="77"/>
      <c r="BF30" s="49"/>
      <c r="CD30" s="87"/>
      <c r="CE30" s="49"/>
    </row>
    <row r="31" spans="1:83">
      <c r="A31" s="54" t="s">
        <v>319</v>
      </c>
      <c r="B31" s="121">
        <f>SUMIF(WHOLE_STRUCTURE[Affiliation], "MP", L7:L2252)</f>
        <v>0</v>
      </c>
      <c r="C31" s="87" t="s">
        <v>6</v>
      </c>
      <c r="D31" s="49">
        <v>25</v>
      </c>
      <c r="E31" s="49" t="s">
        <v>52</v>
      </c>
      <c r="F31" s="49">
        <v>25</v>
      </c>
      <c r="G31" s="51">
        <v>113.65</v>
      </c>
      <c r="H31" s="51">
        <v>110.74</v>
      </c>
      <c r="I31" s="51">
        <v>8</v>
      </c>
      <c r="J31" s="51">
        <v>8</v>
      </c>
      <c r="K31" s="51">
        <v>36</v>
      </c>
      <c r="L31" s="121"/>
      <c r="M31" s="51"/>
      <c r="N31" s="52"/>
      <c r="O31" s="50" t="str">
        <f>IFERROR((WHOLE_STRUCTURE[[#This Row],[D, bottom '[m']]]+WHOLE_STRUCTURE[[#This Row],[D, top '[m']]])/(2*#REF!/1000),"")</f>
        <v/>
      </c>
      <c r="P31" s="87"/>
      <c r="Q31" s="49" t="s">
        <v>52</v>
      </c>
      <c r="R31" s="53" t="s">
        <v>757</v>
      </c>
      <c r="S31" s="51">
        <v>97.84</v>
      </c>
      <c r="T31" s="51">
        <v>97.84</v>
      </c>
      <c r="U31" s="49">
        <v>7814</v>
      </c>
      <c r="V31" s="167"/>
      <c r="W31" s="121"/>
      <c r="X31" s="51"/>
      <c r="Y31" s="51"/>
      <c r="Z31" s="49"/>
      <c r="AA31" s="49"/>
      <c r="AB31" s="295" t="s">
        <v>64</v>
      </c>
      <c r="AC31" s="49" t="s">
        <v>67</v>
      </c>
      <c r="AD31" s="49" t="s">
        <v>66</v>
      </c>
      <c r="AE31" s="49" t="s">
        <v>58</v>
      </c>
      <c r="AF31" s="49" t="s">
        <v>59</v>
      </c>
      <c r="AG31" s="49" t="s">
        <v>60</v>
      </c>
      <c r="AI31" s="49"/>
      <c r="AJ31" s="296"/>
      <c r="AK31" s="49"/>
      <c r="AL31" s="49"/>
      <c r="AM31" s="49"/>
      <c r="AN31" s="49"/>
      <c r="AO31" s="49"/>
      <c r="AP31" s="49"/>
      <c r="AQ31" s="49"/>
      <c r="BE31" s="77"/>
      <c r="BF31" s="49"/>
      <c r="CD31" s="87"/>
      <c r="CE31" s="49"/>
    </row>
    <row r="32" spans="1:83">
      <c r="A32" s="54" t="s">
        <v>85</v>
      </c>
      <c r="B32" s="121" cm="1">
        <f t="array" ref="B32">RNA[Mass of RNA '[kg']]/1000</f>
        <v>819</v>
      </c>
      <c r="C32" s="87" t="s">
        <v>6</v>
      </c>
      <c r="D32" s="49">
        <v>26</v>
      </c>
      <c r="E32" s="49" t="s">
        <v>52</v>
      </c>
      <c r="F32" s="49">
        <v>26</v>
      </c>
      <c r="G32" s="51">
        <v>110.74</v>
      </c>
      <c r="H32" s="51">
        <v>107.87</v>
      </c>
      <c r="I32" s="51">
        <v>8</v>
      </c>
      <c r="J32" s="51">
        <v>8</v>
      </c>
      <c r="K32" s="51">
        <v>33</v>
      </c>
      <c r="L32" s="121"/>
      <c r="M32" s="51"/>
      <c r="N32" s="52"/>
      <c r="O32" s="50" t="str">
        <f>IFERROR((WHOLE_STRUCTURE[[#This Row],[D, bottom '[m']]]+WHOLE_STRUCTURE[[#This Row],[D, top '[m']]])/(2*#REF!/1000),"")</f>
        <v/>
      </c>
      <c r="P32" s="87"/>
      <c r="Q32" s="49" t="s">
        <v>52</v>
      </c>
      <c r="R32" s="53" t="s">
        <v>756</v>
      </c>
      <c r="S32" s="51">
        <v>97.84</v>
      </c>
      <c r="T32" s="51">
        <v>97.84</v>
      </c>
      <c r="U32" s="49">
        <v>1149</v>
      </c>
      <c r="V32" s="167"/>
      <c r="W32" s="121"/>
      <c r="X32" s="51"/>
      <c r="Y32" s="51"/>
      <c r="Z32" s="49"/>
      <c r="AA32" s="49"/>
      <c r="AB32" s="295" t="s">
        <v>816</v>
      </c>
      <c r="AC32" s="49">
        <v>5.6</v>
      </c>
      <c r="AD32" s="49">
        <v>5.5</v>
      </c>
      <c r="AE32" s="49">
        <v>7.5</v>
      </c>
      <c r="AF32" s="49">
        <v>7.5</v>
      </c>
      <c r="AG32" s="49">
        <v>98</v>
      </c>
      <c r="AI32" s="49"/>
      <c r="AJ32" s="296"/>
      <c r="AK32" s="49"/>
      <c r="AL32" s="49"/>
      <c r="AM32" s="49"/>
      <c r="AN32" s="49"/>
      <c r="AO32" s="49"/>
      <c r="AP32" s="49"/>
      <c r="AQ32" s="49"/>
      <c r="BE32" s="77"/>
      <c r="BF32" s="49"/>
      <c r="CD32" s="87"/>
      <c r="CE32" s="49"/>
    </row>
    <row r="33" spans="1:83">
      <c r="A33" s="54" t="s">
        <v>316</v>
      </c>
      <c r="B33" s="121">
        <f ca="1">SUMIF(ALL_ADDED_MASSES[], "TOWER", ALL_ADDED_MASSES[Mass '[kg']])/1000</f>
        <v>405.137</v>
      </c>
      <c r="C33" s="87" t="s">
        <v>6</v>
      </c>
      <c r="D33" s="49">
        <v>27</v>
      </c>
      <c r="E33" s="49" t="s">
        <v>52</v>
      </c>
      <c r="F33" s="49">
        <v>27</v>
      </c>
      <c r="G33" s="51">
        <v>107.87</v>
      </c>
      <c r="H33" s="51">
        <v>105</v>
      </c>
      <c r="I33" s="51">
        <v>8</v>
      </c>
      <c r="J33" s="51">
        <v>8</v>
      </c>
      <c r="K33" s="51">
        <v>34</v>
      </c>
      <c r="L33" s="121"/>
      <c r="M33" s="51"/>
      <c r="N33" s="52"/>
      <c r="O33" s="50" t="str">
        <f>IFERROR((WHOLE_STRUCTURE[[#This Row],[D, bottom '[m']]]+WHOLE_STRUCTURE[[#This Row],[D, top '[m']]])/(2*#REF!/1000),"")</f>
        <v/>
      </c>
      <c r="P33" s="87"/>
      <c r="Q33" s="49" t="s">
        <v>52</v>
      </c>
      <c r="R33" s="53" t="s">
        <v>735</v>
      </c>
      <c r="S33" s="51">
        <v>81.98</v>
      </c>
      <c r="T33" s="51">
        <v>81.98</v>
      </c>
      <c r="U33" s="49">
        <v>11206</v>
      </c>
      <c r="V33" s="167"/>
      <c r="W33" s="121"/>
      <c r="X33" s="51"/>
      <c r="Y33" s="51"/>
      <c r="Z33" s="49"/>
      <c r="AA33" s="49"/>
      <c r="AB33" s="313"/>
      <c r="AC33" s="378"/>
      <c r="AD33" s="378"/>
      <c r="AE33" s="378"/>
      <c r="AF33" s="379"/>
      <c r="AG33" s="378"/>
      <c r="AI33" s="49"/>
      <c r="AJ33" s="296"/>
      <c r="AK33" s="49"/>
      <c r="AL33" s="49"/>
      <c r="AM33" s="49"/>
      <c r="AN33" s="49"/>
      <c r="AO33" s="49"/>
      <c r="AP33" s="49"/>
      <c r="AQ33" s="49"/>
      <c r="BE33" s="77"/>
      <c r="BF33" s="49"/>
      <c r="CD33" s="87"/>
      <c r="CE33" s="49"/>
    </row>
    <row r="34" spans="1:83" ht="14.45" customHeight="1">
      <c r="A34" s="54" t="s">
        <v>315</v>
      </c>
      <c r="B34" s="121">
        <f ca="1">SUMIF(ALL_ADDED_MASSES[], "TP", ALL_ADDED_MASSES[Mass '[kg']])/1000</f>
        <v>162.08699999999999</v>
      </c>
      <c r="C34" s="87" t="s">
        <v>6</v>
      </c>
      <c r="D34" s="49">
        <v>28</v>
      </c>
      <c r="E34" s="49" t="s">
        <v>52</v>
      </c>
      <c r="F34" s="49">
        <v>28</v>
      </c>
      <c r="G34" s="51">
        <v>105</v>
      </c>
      <c r="H34" s="51">
        <v>102.14</v>
      </c>
      <c r="I34" s="51">
        <v>8</v>
      </c>
      <c r="J34" s="51">
        <v>8</v>
      </c>
      <c r="K34" s="51">
        <v>35</v>
      </c>
      <c r="L34" s="121"/>
      <c r="M34" s="51"/>
      <c r="N34" s="52"/>
      <c r="O34" s="50" t="str">
        <f>IFERROR((WHOLE_STRUCTURE[[#This Row],[D, bottom '[m']]]+WHOLE_STRUCTURE[[#This Row],[D, top '[m']]])/(2*#REF!/1000),"")</f>
        <v/>
      </c>
      <c r="P34" s="87"/>
      <c r="Q34" s="49" t="s">
        <v>52</v>
      </c>
      <c r="R34" s="53" t="s">
        <v>736</v>
      </c>
      <c r="S34" s="51">
        <v>81.78</v>
      </c>
      <c r="T34" s="51">
        <v>81.78</v>
      </c>
      <c r="U34" s="49">
        <v>11206</v>
      </c>
      <c r="V34" s="167"/>
      <c r="W34" s="121"/>
      <c r="X34" s="51"/>
      <c r="Y34" s="51"/>
      <c r="Z34" s="49"/>
      <c r="AA34" s="49"/>
      <c r="AB34" s="313"/>
      <c r="AC34" s="378"/>
      <c r="AD34" s="378"/>
      <c r="AE34" s="378"/>
      <c r="AF34" s="379"/>
      <c r="AG34" s="378"/>
      <c r="AI34" s="49"/>
      <c r="AJ34" s="296"/>
      <c r="AK34" s="49"/>
      <c r="AL34" s="49"/>
      <c r="AM34" s="49"/>
      <c r="AN34" s="49"/>
      <c r="AO34" s="49"/>
      <c r="AP34" s="49"/>
      <c r="AQ34" s="49"/>
      <c r="BE34" s="77"/>
      <c r="BF34" s="49"/>
      <c r="CD34" s="87"/>
      <c r="CE34" s="49"/>
    </row>
    <row r="35" spans="1:83">
      <c r="A35" s="54" t="s">
        <v>314</v>
      </c>
      <c r="B35" s="121">
        <f ca="1">SUMIF(ALL_ADDED_MASSES[], "MP", ALL_ADDED_MASSES[Mass '[kg']])/1000</f>
        <v>89</v>
      </c>
      <c r="C35" s="87" t="s">
        <v>6</v>
      </c>
      <c r="D35" s="49">
        <v>29</v>
      </c>
      <c r="E35" s="49" t="s">
        <v>52</v>
      </c>
      <c r="F35" s="49">
        <v>29</v>
      </c>
      <c r="G35" s="51">
        <v>102.14</v>
      </c>
      <c r="H35" s="51">
        <v>99.27</v>
      </c>
      <c r="I35" s="51">
        <v>8</v>
      </c>
      <c r="J35" s="51">
        <v>8</v>
      </c>
      <c r="K35" s="51">
        <v>36</v>
      </c>
      <c r="L35" s="121"/>
      <c r="M35" s="51"/>
      <c r="N35" s="52"/>
      <c r="O35" s="50" t="str">
        <f>IFERROR((WHOLE_STRUCTURE[[#This Row],[D, bottom '[m']]]+WHOLE_STRUCTURE[[#This Row],[D, top '[m']]])/(2*#REF!/1000),"")</f>
        <v/>
      </c>
      <c r="P35" s="87"/>
      <c r="Q35" s="49" t="s">
        <v>52</v>
      </c>
      <c r="R35" s="53" t="s">
        <v>758</v>
      </c>
      <c r="S35" s="51">
        <v>80.48</v>
      </c>
      <c r="T35" s="51">
        <v>80.48</v>
      </c>
      <c r="U35" s="49">
        <v>9000</v>
      </c>
      <c r="V35" s="167"/>
      <c r="W35" s="121"/>
      <c r="X35" s="51"/>
      <c r="Y35" s="51"/>
      <c r="Z35" s="49"/>
      <c r="AA35" s="49"/>
      <c r="AB35" s="313"/>
      <c r="AC35" s="378"/>
      <c r="AD35" s="378"/>
      <c r="AE35" s="378"/>
      <c r="AF35" s="379"/>
      <c r="AG35" s="378"/>
      <c r="AI35" s="49"/>
      <c r="AJ35" s="296"/>
      <c r="AK35" s="49"/>
      <c r="AL35" s="49"/>
      <c r="AM35" s="49"/>
      <c r="AN35" s="49"/>
      <c r="AO35" s="49"/>
      <c r="AP35" s="49"/>
      <c r="AQ35" s="49"/>
      <c r="BE35" s="77"/>
      <c r="BF35" s="49"/>
      <c r="CD35" s="87"/>
      <c r="CE35" s="49"/>
    </row>
    <row r="36" spans="1:83">
      <c r="A36" s="170" t="s">
        <v>180</v>
      </c>
      <c r="B36" s="121">
        <f ca="1">SUM(B29:B35)</f>
        <v>1475.2239999999999</v>
      </c>
      <c r="C36" s="280" t="s">
        <v>6</v>
      </c>
      <c r="D36" s="49">
        <v>30</v>
      </c>
      <c r="E36" s="49" t="s">
        <v>52</v>
      </c>
      <c r="F36" s="49">
        <v>30</v>
      </c>
      <c r="G36" s="51">
        <v>99.27</v>
      </c>
      <c r="H36" s="51">
        <v>96.41</v>
      </c>
      <c r="I36" s="51">
        <v>8</v>
      </c>
      <c r="J36" s="51">
        <v>8</v>
      </c>
      <c r="K36" s="51">
        <v>37</v>
      </c>
      <c r="L36" s="121"/>
      <c r="M36" s="51"/>
      <c r="N36" s="52"/>
      <c r="O36" s="50" t="str">
        <f>IFERROR((WHOLE_STRUCTURE[[#This Row],[D, bottom '[m']]]+WHOLE_STRUCTURE[[#This Row],[D, top '[m']]])/(2*#REF!/1000),"")</f>
        <v/>
      </c>
      <c r="P36" s="87"/>
      <c r="Q36" s="49" t="s">
        <v>52</v>
      </c>
      <c r="R36" s="53" t="s">
        <v>761</v>
      </c>
      <c r="S36" s="51">
        <v>67.88</v>
      </c>
      <c r="T36" s="51">
        <v>67.88</v>
      </c>
      <c r="U36" s="49">
        <v>6854</v>
      </c>
      <c r="V36" s="167"/>
      <c r="W36" s="121"/>
      <c r="X36" s="51"/>
      <c r="Y36" s="51"/>
      <c r="Z36" s="49"/>
      <c r="AA36" s="49"/>
      <c r="AB36" s="295"/>
      <c r="AI36" s="49"/>
      <c r="AJ36" s="296"/>
      <c r="AK36" s="49"/>
      <c r="AL36" s="49"/>
      <c r="AM36" s="49"/>
      <c r="AN36" s="49"/>
      <c r="AO36" s="49"/>
      <c r="AP36" s="49"/>
      <c r="AQ36" s="49"/>
      <c r="BE36" s="77"/>
      <c r="BF36" s="49"/>
      <c r="CD36" s="87"/>
      <c r="CE36" s="49"/>
    </row>
    <row r="37" spans="1:83">
      <c r="D37" s="49">
        <v>31</v>
      </c>
      <c r="E37" s="49" t="s">
        <v>52</v>
      </c>
      <c r="F37" s="49">
        <v>31</v>
      </c>
      <c r="G37" s="51">
        <v>96.41</v>
      </c>
      <c r="H37" s="51">
        <v>93.54</v>
      </c>
      <c r="I37" s="51">
        <v>8</v>
      </c>
      <c r="J37" s="51">
        <v>8</v>
      </c>
      <c r="K37" s="51">
        <v>38</v>
      </c>
      <c r="L37" s="121"/>
      <c r="M37" s="51"/>
      <c r="N37" s="52"/>
      <c r="O37" s="50" t="str">
        <f>IFERROR((WHOLE_STRUCTURE[[#This Row],[D, bottom '[m']]]+WHOLE_STRUCTURE[[#This Row],[D, top '[m']]])/(2*#REF!/1000),"")</f>
        <v/>
      </c>
      <c r="P37" s="87"/>
      <c r="Q37" s="49" t="s">
        <v>52</v>
      </c>
      <c r="R37" s="53" t="s">
        <v>760</v>
      </c>
      <c r="S37" s="51">
        <v>67.88</v>
      </c>
      <c r="T37" s="51">
        <v>67.88</v>
      </c>
      <c r="U37" s="49">
        <v>1008</v>
      </c>
      <c r="V37" s="167"/>
      <c r="W37" s="121"/>
      <c r="X37" s="51"/>
      <c r="Y37" s="51"/>
      <c r="Z37" s="49"/>
      <c r="AA37" s="49"/>
      <c r="AB37" s="295"/>
      <c r="AI37" s="49"/>
      <c r="AJ37" s="296"/>
      <c r="AQ37" s="49"/>
      <c r="BE37" s="77"/>
      <c r="BF37" s="49"/>
      <c r="CD37" s="87"/>
      <c r="CE37" s="49"/>
    </row>
    <row r="38" spans="1:83">
      <c r="D38" s="49">
        <v>32</v>
      </c>
      <c r="E38" s="49" t="s">
        <v>52</v>
      </c>
      <c r="F38" s="49">
        <v>32</v>
      </c>
      <c r="G38" s="51">
        <v>93.54</v>
      </c>
      <c r="H38" s="51">
        <v>90.68</v>
      </c>
      <c r="I38" s="51">
        <v>8</v>
      </c>
      <c r="J38" s="51">
        <v>8</v>
      </c>
      <c r="K38" s="51">
        <v>39</v>
      </c>
      <c r="L38" s="121"/>
      <c r="M38" s="51"/>
      <c r="N38" s="52"/>
      <c r="O38" s="50" t="str">
        <f>IFERROR((WHOLE_STRUCTURE[[#This Row],[D, bottom '[m']]]+WHOLE_STRUCTURE[[#This Row],[D, top '[m']]])/(2*#REF!/1000),"")</f>
        <v/>
      </c>
      <c r="P38" s="87"/>
      <c r="Q38" s="49" t="s">
        <v>52</v>
      </c>
      <c r="R38" s="53" t="s">
        <v>759</v>
      </c>
      <c r="S38" s="51">
        <v>67.88</v>
      </c>
      <c r="T38" s="51">
        <v>67.88</v>
      </c>
      <c r="U38" s="49">
        <v>1464</v>
      </c>
      <c r="V38" s="167"/>
      <c r="W38" s="121"/>
      <c r="X38" s="51"/>
      <c r="Y38" s="51"/>
      <c r="Z38" s="49"/>
      <c r="AA38" s="49"/>
      <c r="AB38" s="295"/>
      <c r="AI38" s="49"/>
      <c r="AJ38" s="296"/>
      <c r="AQ38" s="49"/>
      <c r="BE38" s="77"/>
      <c r="BF38" s="49"/>
      <c r="CD38" s="87"/>
      <c r="CE38" s="49"/>
    </row>
    <row r="39" spans="1:83" ht="21">
      <c r="A39" s="97" t="s">
        <v>349</v>
      </c>
      <c r="D39" s="49">
        <v>33</v>
      </c>
      <c r="E39" s="49" t="s">
        <v>52</v>
      </c>
      <c r="F39" s="49">
        <v>33</v>
      </c>
      <c r="G39" s="51">
        <v>90.68</v>
      </c>
      <c r="H39" s="51">
        <v>87.81</v>
      </c>
      <c r="I39" s="51">
        <v>8</v>
      </c>
      <c r="J39" s="51">
        <v>8</v>
      </c>
      <c r="K39" s="51">
        <v>40</v>
      </c>
      <c r="L39" s="121"/>
      <c r="M39" s="51"/>
      <c r="N39" s="52"/>
      <c r="O39" s="50" t="str">
        <f>IFERROR((WHOLE_STRUCTURE[[#This Row],[D, bottom '[m']]]+WHOLE_STRUCTURE[[#This Row],[D, top '[m']]])/(2*#REF!/1000),"")</f>
        <v/>
      </c>
      <c r="P39" s="87"/>
      <c r="Q39" s="49" t="s">
        <v>52</v>
      </c>
      <c r="R39" s="53" t="s">
        <v>738</v>
      </c>
      <c r="S39" s="51">
        <v>54.02</v>
      </c>
      <c r="T39" s="51">
        <v>54.02</v>
      </c>
      <c r="U39" s="49">
        <v>19789</v>
      </c>
      <c r="V39" s="167"/>
      <c r="W39" s="121"/>
      <c r="X39" s="51"/>
      <c r="Y39" s="51"/>
      <c r="Z39" s="49"/>
      <c r="AA39" s="49"/>
      <c r="AB39" s="295"/>
      <c r="AI39" s="49"/>
      <c r="AJ39" s="296"/>
      <c r="AQ39" s="49"/>
      <c r="BE39" s="77"/>
      <c r="BF39" s="49"/>
      <c r="CD39" s="87"/>
      <c r="CE39" s="49"/>
    </row>
    <row r="40" spans="1:83">
      <c r="A40" s="284" t="s">
        <v>350</v>
      </c>
      <c r="B40" s="285" t="s">
        <v>125</v>
      </c>
      <c r="D40" s="49">
        <v>34</v>
      </c>
      <c r="E40" s="49" t="s">
        <v>52</v>
      </c>
      <c r="F40" s="49">
        <v>34</v>
      </c>
      <c r="G40" s="51">
        <v>87.81</v>
      </c>
      <c r="H40" s="51">
        <v>84.95</v>
      </c>
      <c r="I40" s="51">
        <v>8.01</v>
      </c>
      <c r="J40" s="51">
        <v>8.01</v>
      </c>
      <c r="K40" s="51">
        <v>42</v>
      </c>
      <c r="L40" s="121"/>
      <c r="M40" s="51"/>
      <c r="N40" s="52"/>
      <c r="O40" s="50" t="str">
        <f>IFERROR((WHOLE_STRUCTURE[[#This Row],[D, bottom '[m']]]+WHOLE_STRUCTURE[[#This Row],[D, top '[m']]])/(2*#REF!/1000),"")</f>
        <v/>
      </c>
      <c r="P40" s="87"/>
      <c r="Q40" s="49" t="s">
        <v>52</v>
      </c>
      <c r="R40" s="53" t="s">
        <v>762</v>
      </c>
      <c r="S40" s="51">
        <v>53.74</v>
      </c>
      <c r="T40" s="51">
        <v>53.74</v>
      </c>
      <c r="U40" s="49">
        <v>19789</v>
      </c>
      <c r="V40" s="167"/>
      <c r="W40" s="121"/>
      <c r="X40" s="51"/>
      <c r="Y40" s="51"/>
      <c r="Z40" s="49"/>
      <c r="AA40" s="49"/>
      <c r="AB40" s="295"/>
      <c r="AI40" s="49"/>
      <c r="AJ40" s="296"/>
      <c r="AQ40" s="49"/>
      <c r="BE40" s="77"/>
      <c r="BF40" s="49"/>
      <c r="CD40" s="87"/>
      <c r="CE40" s="49"/>
    </row>
    <row r="41" spans="1:83">
      <c r="A41" s="73" t="s">
        <v>52</v>
      </c>
      <c r="B41" s="286" t="s">
        <v>507</v>
      </c>
      <c r="D41" s="49">
        <v>35</v>
      </c>
      <c r="E41" s="49" t="s">
        <v>52</v>
      </c>
      <c r="F41" s="49">
        <v>35</v>
      </c>
      <c r="G41" s="51">
        <v>84.95</v>
      </c>
      <c r="H41" s="51">
        <v>82.09</v>
      </c>
      <c r="I41" s="51">
        <v>8.02</v>
      </c>
      <c r="J41" s="51">
        <v>8</v>
      </c>
      <c r="K41" s="51">
        <v>54</v>
      </c>
      <c r="L41" s="121"/>
      <c r="M41" s="51"/>
      <c r="N41" s="52"/>
      <c r="O41" s="50" t="str">
        <f>IFERROR((WHOLE_STRUCTURE[[#This Row],[D, bottom '[m']]]+WHOLE_STRUCTURE[[#This Row],[D, top '[m']]])/(2*#REF!/1000),"")</f>
        <v/>
      </c>
      <c r="P41" s="87"/>
      <c r="Q41" s="49" t="s">
        <v>52</v>
      </c>
      <c r="R41" s="53" t="s">
        <v>763</v>
      </c>
      <c r="S41" s="51">
        <v>52.480000000000004</v>
      </c>
      <c r="T41" s="51">
        <v>52.480000000000004</v>
      </c>
      <c r="U41" s="49">
        <v>9000</v>
      </c>
      <c r="V41" s="167"/>
      <c r="W41" s="121"/>
      <c r="X41" s="51"/>
      <c r="Y41" s="51"/>
      <c r="Z41" s="49"/>
      <c r="AA41" s="49"/>
      <c r="AB41" s="295"/>
      <c r="AI41" s="49"/>
      <c r="AJ41" s="296"/>
      <c r="AQ41" s="49"/>
      <c r="BE41" s="77"/>
      <c r="BF41" s="49"/>
      <c r="CD41" s="87"/>
      <c r="CE41" s="49"/>
    </row>
    <row r="42" spans="1:83">
      <c r="A42" s="283" t="s">
        <v>50</v>
      </c>
      <c r="B42" s="287" t="s">
        <v>411</v>
      </c>
      <c r="D42" s="49">
        <v>36</v>
      </c>
      <c r="E42" s="49" t="s">
        <v>52</v>
      </c>
      <c r="F42" s="49">
        <v>36</v>
      </c>
      <c r="G42" s="51">
        <v>82.09</v>
      </c>
      <c r="H42" s="51">
        <v>81.88</v>
      </c>
      <c r="I42" s="51">
        <v>8</v>
      </c>
      <c r="J42" s="51">
        <v>8</v>
      </c>
      <c r="K42" s="51">
        <v>54</v>
      </c>
      <c r="L42" s="121"/>
      <c r="M42" s="51"/>
      <c r="N42" s="52"/>
      <c r="O42" s="50" t="str">
        <f>IFERROR((WHOLE_STRUCTURE[[#This Row],[D, bottom '[m']]]+WHOLE_STRUCTURE[[#This Row],[D, top '[m']]])/(2*#REF!/1000),"")</f>
        <v/>
      </c>
      <c r="P42" s="87"/>
      <c r="Q42" s="49" t="s">
        <v>52</v>
      </c>
      <c r="R42" s="53" t="s">
        <v>764</v>
      </c>
      <c r="S42" s="51">
        <v>44.5</v>
      </c>
      <c r="T42" s="51">
        <v>44.5</v>
      </c>
      <c r="U42" s="49">
        <v>981</v>
      </c>
      <c r="V42" s="167"/>
      <c r="W42" s="121"/>
      <c r="X42" s="51"/>
      <c r="Y42" s="51"/>
      <c r="Z42" s="49"/>
      <c r="AA42" s="49"/>
      <c r="AB42" s="77"/>
      <c r="AD42" s="191"/>
      <c r="AI42" s="191"/>
      <c r="AJ42" s="55"/>
      <c r="AQ42" s="49"/>
      <c r="BE42" s="77"/>
      <c r="BF42" s="49"/>
      <c r="CD42" s="87"/>
      <c r="CE42" s="49"/>
    </row>
    <row r="43" spans="1:83">
      <c r="A43" s="73" t="s">
        <v>62</v>
      </c>
      <c r="B43" s="286" t="s">
        <v>473</v>
      </c>
      <c r="D43" s="49">
        <v>37</v>
      </c>
      <c r="E43" s="49" t="s">
        <v>52</v>
      </c>
      <c r="F43" s="49">
        <v>37</v>
      </c>
      <c r="G43" s="51">
        <v>81.88</v>
      </c>
      <c r="H43" s="51">
        <v>81.67</v>
      </c>
      <c r="I43" s="51">
        <v>8</v>
      </c>
      <c r="J43" s="51">
        <v>8</v>
      </c>
      <c r="K43" s="51">
        <v>54</v>
      </c>
      <c r="L43" s="121"/>
      <c r="M43" s="51"/>
      <c r="N43" s="52"/>
      <c r="O43" s="50" t="str">
        <f>IFERROR((WHOLE_STRUCTURE[[#This Row],[D, bottom '[m']]]+WHOLE_STRUCTURE[[#This Row],[D, top '[m']]])/(2*#REF!/1000),"")</f>
        <v/>
      </c>
      <c r="P43" s="87"/>
      <c r="Q43" s="49" t="s">
        <v>52</v>
      </c>
      <c r="R43" s="53" t="s">
        <v>765</v>
      </c>
      <c r="S43" s="51">
        <v>44.5</v>
      </c>
      <c r="T43" s="51">
        <v>44.5</v>
      </c>
      <c r="U43" s="49">
        <v>675</v>
      </c>
      <c r="V43" s="167"/>
      <c r="W43" s="121"/>
      <c r="X43" s="51"/>
      <c r="Y43" s="51"/>
      <c r="Z43" s="49"/>
      <c r="AA43" s="49"/>
      <c r="AB43" s="295"/>
      <c r="AC43" s="191"/>
      <c r="AE43" s="191"/>
      <c r="AF43" s="191"/>
      <c r="AG43" s="191"/>
      <c r="AH43" s="191"/>
      <c r="AI43" s="191"/>
      <c r="AJ43" s="55"/>
      <c r="AQ43" s="49"/>
      <c r="BE43" s="77"/>
      <c r="BF43" s="49"/>
      <c r="CD43" s="87"/>
      <c r="CE43" s="49"/>
    </row>
    <row r="44" spans="1:83">
      <c r="A44" s="283" t="s">
        <v>85</v>
      </c>
      <c r="B44" s="176" t="s">
        <v>344</v>
      </c>
      <c r="D44" s="49">
        <v>38</v>
      </c>
      <c r="E44" s="49" t="s">
        <v>52</v>
      </c>
      <c r="F44" s="49">
        <v>38</v>
      </c>
      <c r="G44" s="51">
        <v>81.67</v>
      </c>
      <c r="H44" s="51">
        <v>78.92</v>
      </c>
      <c r="I44" s="51">
        <v>8</v>
      </c>
      <c r="J44" s="51">
        <v>8</v>
      </c>
      <c r="K44" s="51">
        <v>54</v>
      </c>
      <c r="L44" s="121"/>
      <c r="M44" s="51"/>
      <c r="N44" s="52"/>
      <c r="O44" s="50" t="str">
        <f>IFERROR((WHOLE_STRUCTURE[[#This Row],[D, bottom '[m']]]+WHOLE_STRUCTURE[[#This Row],[D, top '[m']]])/(2*#REF!/1000),"")</f>
        <v/>
      </c>
      <c r="P44" s="87"/>
      <c r="Q44" s="49" t="s">
        <v>52</v>
      </c>
      <c r="R44" s="53" t="s">
        <v>766</v>
      </c>
      <c r="S44" s="51">
        <v>44.5</v>
      </c>
      <c r="T44" s="51">
        <v>44.5</v>
      </c>
      <c r="U44" s="49">
        <v>4592</v>
      </c>
      <c r="V44" s="167"/>
      <c r="W44" s="121"/>
      <c r="X44" s="51"/>
      <c r="Y44" s="51"/>
      <c r="Z44" s="49"/>
      <c r="AA44" s="49"/>
      <c r="AB44" s="295"/>
      <c r="AC44" s="191"/>
      <c r="AD44" s="191"/>
      <c r="AE44" s="191"/>
      <c r="AF44" s="191"/>
      <c r="AG44" s="191"/>
      <c r="AH44" s="191"/>
      <c r="AI44" s="191"/>
      <c r="AJ44" s="55"/>
      <c r="AQ44" s="49"/>
      <c r="BE44" s="77"/>
      <c r="BF44" s="49"/>
      <c r="CD44" s="87"/>
      <c r="CE44" s="49"/>
    </row>
    <row r="45" spans="1:83">
      <c r="A45" s="120"/>
      <c r="D45" s="49">
        <v>39</v>
      </c>
      <c r="E45" s="49" t="s">
        <v>52</v>
      </c>
      <c r="F45" s="49">
        <v>39</v>
      </c>
      <c r="G45" s="51">
        <v>78.92</v>
      </c>
      <c r="H45" s="51">
        <v>76.16</v>
      </c>
      <c r="I45" s="51">
        <v>7.99</v>
      </c>
      <c r="J45" s="51">
        <v>7.99</v>
      </c>
      <c r="K45" s="51">
        <v>45</v>
      </c>
      <c r="L45" s="121"/>
      <c r="M45" s="51"/>
      <c r="N45" s="52"/>
      <c r="O45" s="50" t="str">
        <f>IFERROR((WHOLE_STRUCTURE[[#This Row],[D, bottom '[m']]]+WHOLE_STRUCTURE[[#This Row],[D, top '[m']]])/(2*#REF!/1000),"")</f>
        <v/>
      </c>
      <c r="P45" s="87"/>
      <c r="Q45" s="49" t="s">
        <v>52</v>
      </c>
      <c r="R45" s="53" t="s">
        <v>767</v>
      </c>
      <c r="S45" s="51">
        <v>35.22</v>
      </c>
      <c r="T45" s="51">
        <v>35.22</v>
      </c>
      <c r="U45" s="49">
        <v>33576</v>
      </c>
      <c r="V45" s="167"/>
      <c r="W45" s="121"/>
      <c r="X45" s="51"/>
      <c r="Y45" s="51"/>
      <c r="Z45" s="49"/>
      <c r="AA45" s="49"/>
      <c r="AB45" s="295"/>
      <c r="AC45" s="191"/>
      <c r="AD45" s="191"/>
      <c r="AE45" s="191"/>
      <c r="AF45" s="191"/>
      <c r="AG45" s="191"/>
      <c r="AH45" s="191"/>
      <c r="AI45" s="191"/>
      <c r="AJ45" s="55"/>
      <c r="AQ45" s="49"/>
      <c r="BE45" s="77"/>
      <c r="BF45" s="49"/>
      <c r="CD45" s="87"/>
      <c r="CE45" s="49"/>
    </row>
    <row r="46" spans="1:83">
      <c r="A46" s="120"/>
      <c r="D46" s="49">
        <v>40</v>
      </c>
      <c r="E46" s="49" t="s">
        <v>52</v>
      </c>
      <c r="F46" s="49">
        <v>40</v>
      </c>
      <c r="G46" s="51">
        <v>76.16</v>
      </c>
      <c r="H46" s="51">
        <v>73.400000000000006</v>
      </c>
      <c r="I46" s="51">
        <v>7.99</v>
      </c>
      <c r="J46" s="51">
        <v>7.99</v>
      </c>
      <c r="K46" s="51">
        <v>46</v>
      </c>
      <c r="L46" s="121"/>
      <c r="M46" s="51"/>
      <c r="N46" s="52"/>
      <c r="O46" s="50" t="str">
        <f>IFERROR((WHOLE_STRUCTURE[[#This Row],[D, bottom '[m']]]+WHOLE_STRUCTURE[[#This Row],[D, top '[m']]])/(2*#REF!/1000),"")</f>
        <v/>
      </c>
      <c r="P46" s="87"/>
      <c r="Q46" s="49" t="s">
        <v>52</v>
      </c>
      <c r="R46" s="53" t="s">
        <v>768</v>
      </c>
      <c r="S46" s="51">
        <v>34.81</v>
      </c>
      <c r="T46" s="51">
        <v>34.81</v>
      </c>
      <c r="U46" s="49">
        <v>24324</v>
      </c>
      <c r="V46" s="167"/>
      <c r="W46" s="121"/>
      <c r="X46" s="51"/>
      <c r="Y46" s="51"/>
      <c r="Z46" s="49"/>
      <c r="AA46" s="49"/>
      <c r="AB46" s="295"/>
      <c r="AC46" s="191"/>
      <c r="AD46" s="191"/>
      <c r="AE46" s="191"/>
      <c r="AF46" s="191"/>
      <c r="AG46" s="191"/>
      <c r="AH46" s="191"/>
      <c r="AI46" s="191"/>
      <c r="AJ46" s="55"/>
      <c r="AQ46" s="49"/>
      <c r="BE46" s="77"/>
      <c r="BF46" s="49"/>
      <c r="CD46" s="87"/>
      <c r="CE46" s="49"/>
    </row>
    <row r="47" spans="1:83">
      <c r="A47" s="120"/>
      <c r="D47" s="49">
        <v>41</v>
      </c>
      <c r="E47" s="49" t="s">
        <v>52</v>
      </c>
      <c r="F47" s="49">
        <v>41</v>
      </c>
      <c r="G47" s="51">
        <v>73.400000000000006</v>
      </c>
      <c r="H47" s="51">
        <v>70.64</v>
      </c>
      <c r="I47" s="51">
        <v>7.99</v>
      </c>
      <c r="J47" s="51">
        <v>7.99</v>
      </c>
      <c r="K47" s="51">
        <v>47</v>
      </c>
      <c r="L47" s="121"/>
      <c r="M47" s="51"/>
      <c r="N47" s="52"/>
      <c r="O47" s="50" t="str">
        <f>IFERROR((WHOLE_STRUCTURE[[#This Row],[D, bottom '[m']]]+WHOLE_STRUCTURE[[#This Row],[D, top '[m']]])/(2*#REF!/1000),"")</f>
        <v/>
      </c>
      <c r="P47" s="87"/>
      <c r="Q47" s="49" t="s">
        <v>52</v>
      </c>
      <c r="R47" s="53" t="s">
        <v>769</v>
      </c>
      <c r="S47" s="51">
        <v>33.880000000000003</v>
      </c>
      <c r="T47" s="51">
        <v>33.880000000000003</v>
      </c>
      <c r="U47" s="49">
        <v>9000</v>
      </c>
      <c r="V47" s="167"/>
      <c r="W47" s="121"/>
      <c r="X47" s="51"/>
      <c r="Y47" s="51"/>
      <c r="Z47" s="49"/>
      <c r="AA47" s="49"/>
      <c r="AB47" s="295"/>
      <c r="AC47" s="191"/>
      <c r="AD47" s="191"/>
      <c r="AE47" s="191"/>
      <c r="AF47" s="191"/>
      <c r="AG47" s="191"/>
      <c r="AH47" s="191"/>
      <c r="AI47" s="191"/>
      <c r="AJ47" s="55"/>
      <c r="AQ47" s="49"/>
      <c r="BE47" s="77"/>
      <c r="BF47" s="49"/>
      <c r="CD47" s="87"/>
      <c r="CE47" s="49"/>
    </row>
    <row r="48" spans="1:83">
      <c r="A48" s="120"/>
      <c r="D48" s="49">
        <v>42</v>
      </c>
      <c r="E48" s="49" t="s">
        <v>52</v>
      </c>
      <c r="F48" s="49">
        <v>42</v>
      </c>
      <c r="G48" s="51">
        <v>70.64</v>
      </c>
      <c r="H48" s="51">
        <v>67.88</v>
      </c>
      <c r="I48" s="51">
        <v>7.99</v>
      </c>
      <c r="J48" s="51">
        <v>7.99</v>
      </c>
      <c r="K48" s="51">
        <v>48</v>
      </c>
      <c r="L48" s="121"/>
      <c r="M48" s="51"/>
      <c r="N48" s="52"/>
      <c r="O48" s="50" t="str">
        <f>IFERROR((WHOLE_STRUCTURE[[#This Row],[D, bottom '[m']]]+WHOLE_STRUCTURE[[#This Row],[D, top '[m']]])/(2*#REF!/1000),"")</f>
        <v/>
      </c>
      <c r="P48" s="87"/>
      <c r="Q48" s="49" t="s">
        <v>52</v>
      </c>
      <c r="R48" s="53" t="s">
        <v>770</v>
      </c>
      <c r="S48" s="51">
        <v>33.880000000000003</v>
      </c>
      <c r="T48" s="51">
        <v>33.880000000000003</v>
      </c>
      <c r="U48" s="49">
        <v>4950</v>
      </c>
      <c r="V48" s="167"/>
      <c r="W48" s="121"/>
      <c r="X48" s="51"/>
      <c r="Y48" s="51"/>
      <c r="Z48" s="49"/>
      <c r="AA48" s="49"/>
      <c r="AB48" s="295"/>
      <c r="AC48" s="191"/>
      <c r="AD48" s="191"/>
      <c r="AE48" s="191"/>
      <c r="AF48" s="191"/>
      <c r="AG48" s="191"/>
      <c r="AH48" s="191"/>
      <c r="AI48" s="191"/>
      <c r="AJ48" s="55"/>
      <c r="AQ48" s="49"/>
      <c r="BE48" s="77"/>
      <c r="BF48" s="49"/>
      <c r="CD48" s="87"/>
      <c r="CE48" s="49"/>
    </row>
    <row r="49" spans="4:83">
      <c r="D49" s="49">
        <v>43</v>
      </c>
      <c r="E49" s="49" t="s">
        <v>52</v>
      </c>
      <c r="F49" s="49">
        <v>43</v>
      </c>
      <c r="G49" s="51">
        <v>67.88</v>
      </c>
      <c r="H49" s="51">
        <v>65.12</v>
      </c>
      <c r="I49" s="51">
        <v>8</v>
      </c>
      <c r="J49" s="51">
        <v>8</v>
      </c>
      <c r="K49" s="51">
        <v>49</v>
      </c>
      <c r="L49" s="121"/>
      <c r="M49" s="51"/>
      <c r="N49" s="52"/>
      <c r="O49" s="50" t="str">
        <f>IFERROR((WHOLE_STRUCTURE[[#This Row],[D, bottom '[m']]]+WHOLE_STRUCTURE[[#This Row],[D, top '[m']]])/(2*#REF!/1000),"")</f>
        <v/>
      </c>
      <c r="P49" s="87"/>
      <c r="Q49" s="49" t="s">
        <v>52</v>
      </c>
      <c r="R49" s="53" t="s">
        <v>737</v>
      </c>
      <c r="S49" s="51">
        <v>27.560000000000002</v>
      </c>
      <c r="T49" s="51">
        <v>27.560000000000002</v>
      </c>
      <c r="U49" s="49">
        <v>5170</v>
      </c>
      <c r="V49" s="167"/>
      <c r="W49" s="121"/>
      <c r="X49" s="51"/>
      <c r="Y49" s="51"/>
      <c r="Z49" s="49"/>
      <c r="AA49" s="49"/>
      <c r="AB49" s="295"/>
      <c r="AC49" s="191"/>
      <c r="AD49" s="191"/>
      <c r="AE49" s="191"/>
      <c r="AF49" s="191"/>
      <c r="AG49" s="191"/>
      <c r="AH49" s="191"/>
      <c r="AI49" s="191"/>
      <c r="AJ49" s="55"/>
      <c r="AQ49" s="49"/>
      <c r="BE49" s="77"/>
      <c r="BF49" s="49"/>
      <c r="CD49" s="87"/>
      <c r="CE49" s="49"/>
    </row>
    <row r="50" spans="4:83">
      <c r="D50" s="49">
        <v>44</v>
      </c>
      <c r="E50" s="49" t="s">
        <v>52</v>
      </c>
      <c r="F50" s="49">
        <v>44</v>
      </c>
      <c r="G50" s="51">
        <v>65.12</v>
      </c>
      <c r="H50" s="51">
        <v>62.36</v>
      </c>
      <c r="I50" s="51">
        <v>8</v>
      </c>
      <c r="J50" s="51">
        <v>8</v>
      </c>
      <c r="K50" s="51">
        <v>50</v>
      </c>
      <c r="L50" s="121"/>
      <c r="M50" s="51"/>
      <c r="N50" s="52"/>
      <c r="O50" s="50" t="str">
        <f>IFERROR((WHOLE_STRUCTURE[[#This Row],[D, bottom '[m']]]+WHOLE_STRUCTURE[[#This Row],[D, top '[m']]])/(2*#REF!/1000),"")</f>
        <v/>
      </c>
      <c r="P50" s="87"/>
      <c r="Q50" s="49" t="s">
        <v>52</v>
      </c>
      <c r="R50" s="53" t="s">
        <v>772</v>
      </c>
      <c r="S50" s="51">
        <v>27.560000000000002</v>
      </c>
      <c r="T50" s="51">
        <v>27.560000000000002</v>
      </c>
      <c r="U50" s="49">
        <v>544</v>
      </c>
      <c r="V50" s="167"/>
      <c r="W50" s="121"/>
      <c r="X50" s="51"/>
      <c r="Y50" s="51"/>
      <c r="Z50" s="49"/>
      <c r="AA50" s="49"/>
      <c r="AB50" s="295"/>
      <c r="AC50" s="191"/>
      <c r="AD50" s="191"/>
      <c r="AE50" s="191"/>
      <c r="AF50" s="191"/>
      <c r="AG50" s="191"/>
      <c r="AH50" s="191"/>
      <c r="AI50" s="191"/>
      <c r="AJ50" s="55"/>
      <c r="AQ50" s="49"/>
      <c r="BE50" s="77"/>
      <c r="BF50" s="49"/>
      <c r="CD50" s="87"/>
      <c r="CE50" s="49"/>
    </row>
    <row r="51" spans="4:83">
      <c r="D51" s="49">
        <v>45</v>
      </c>
      <c r="E51" s="49" t="s">
        <v>52</v>
      </c>
      <c r="F51" s="49">
        <v>45</v>
      </c>
      <c r="G51" s="51">
        <v>62.36</v>
      </c>
      <c r="H51" s="51">
        <v>59.6</v>
      </c>
      <c r="I51" s="51">
        <v>8</v>
      </c>
      <c r="J51" s="51">
        <v>8</v>
      </c>
      <c r="K51" s="51">
        <v>51</v>
      </c>
      <c r="L51" s="121"/>
      <c r="M51" s="51"/>
      <c r="N51" s="52"/>
      <c r="O51" s="50" t="str">
        <f>IFERROR((WHOLE_STRUCTURE[[#This Row],[D, bottom '[m']]]+WHOLE_STRUCTURE[[#This Row],[D, top '[m']]])/(2*#REF!/1000),"")</f>
        <v/>
      </c>
      <c r="P51" s="87"/>
      <c r="Q51" s="49" t="s">
        <v>52</v>
      </c>
      <c r="R51" s="53" t="s">
        <v>771</v>
      </c>
      <c r="S51" s="51">
        <v>27.560000000000002</v>
      </c>
      <c r="T51" s="51">
        <v>27.560000000000002</v>
      </c>
      <c r="U51" s="49">
        <v>790</v>
      </c>
      <c r="V51" s="167"/>
      <c r="W51" s="121"/>
      <c r="X51" s="51"/>
      <c r="Y51" s="51"/>
      <c r="Z51" s="49"/>
      <c r="AA51" s="49"/>
      <c r="AB51" s="295"/>
      <c r="AC51" s="191"/>
      <c r="AD51" s="191"/>
      <c r="AE51" s="191"/>
      <c r="AF51" s="191"/>
      <c r="AG51" s="191"/>
      <c r="AH51" s="191"/>
      <c r="AI51" s="191"/>
      <c r="AJ51" s="55"/>
      <c r="AQ51" s="49"/>
      <c r="BE51" s="77"/>
      <c r="BF51" s="49"/>
      <c r="CD51" s="87"/>
      <c r="CE51" s="49"/>
    </row>
    <row r="52" spans="4:83">
      <c r="D52" s="49">
        <v>46</v>
      </c>
      <c r="E52" s="49" t="s">
        <v>52</v>
      </c>
      <c r="F52" s="49">
        <v>46</v>
      </c>
      <c r="G52" s="51">
        <v>59.6</v>
      </c>
      <c r="H52" s="51">
        <v>56.84</v>
      </c>
      <c r="I52" s="51">
        <v>8</v>
      </c>
      <c r="J52" s="51">
        <v>8</v>
      </c>
      <c r="K52" s="51">
        <v>58</v>
      </c>
      <c r="L52" s="121"/>
      <c r="M52" s="51"/>
      <c r="N52" s="52"/>
      <c r="O52" s="50" t="str">
        <f>IFERROR((WHOLE_STRUCTURE[[#This Row],[D, bottom '[m']]]+WHOLE_STRUCTURE[[#This Row],[D, top '[m']]])/(2*#REF!/1000),"")</f>
        <v/>
      </c>
      <c r="P52" s="87"/>
      <c r="Q52" s="49" t="s">
        <v>52</v>
      </c>
      <c r="R52" s="53" t="s">
        <v>773</v>
      </c>
      <c r="S52" s="51">
        <v>23.400000000000002</v>
      </c>
      <c r="T52" s="51">
        <v>23.400000000000002</v>
      </c>
      <c r="U52" s="49">
        <v>3000</v>
      </c>
      <c r="V52" s="167"/>
      <c r="W52" s="121"/>
      <c r="X52" s="51"/>
      <c r="Y52" s="51"/>
      <c r="Z52" s="49"/>
      <c r="AA52" s="49"/>
      <c r="AB52" s="295"/>
      <c r="AC52" s="191"/>
      <c r="AD52" s="191"/>
      <c r="AE52" s="191"/>
      <c r="AF52" s="191"/>
      <c r="AG52" s="191"/>
      <c r="AH52" s="191"/>
      <c r="AI52" s="191"/>
      <c r="AJ52" s="55"/>
      <c r="AQ52" s="49"/>
      <c r="BE52" s="77"/>
      <c r="BF52" s="49"/>
      <c r="CD52" s="87"/>
      <c r="CE52" s="49"/>
    </row>
    <row r="53" spans="4:83">
      <c r="D53" s="49">
        <v>47</v>
      </c>
      <c r="E53" s="49" t="s">
        <v>52</v>
      </c>
      <c r="F53" s="49">
        <v>47</v>
      </c>
      <c r="G53" s="51">
        <v>56.84</v>
      </c>
      <c r="H53" s="51">
        <v>54.160000000000004</v>
      </c>
      <c r="I53" s="51">
        <v>8.02</v>
      </c>
      <c r="J53" s="51">
        <v>8</v>
      </c>
      <c r="K53" s="51">
        <v>72</v>
      </c>
      <c r="L53" s="121"/>
      <c r="M53" s="51"/>
      <c r="N53" s="52"/>
      <c r="O53" s="50" t="str">
        <f>IFERROR((WHOLE_STRUCTURE[[#This Row],[D, bottom '[m']]]+WHOLE_STRUCTURE[[#This Row],[D, top '[m']]])/(2*#REF!/1000),"")</f>
        <v/>
      </c>
      <c r="P53" s="87"/>
      <c r="Q53" s="49" t="s">
        <v>52</v>
      </c>
      <c r="R53" s="53" t="s">
        <v>774</v>
      </c>
      <c r="S53" s="51">
        <v>21.93</v>
      </c>
      <c r="T53" s="51">
        <v>21.93</v>
      </c>
      <c r="U53" s="49">
        <v>12598</v>
      </c>
      <c r="V53" s="167"/>
      <c r="W53" s="121"/>
      <c r="X53" s="51"/>
      <c r="Y53" s="51"/>
      <c r="Z53" s="49"/>
      <c r="AA53" s="49"/>
      <c r="AB53" s="295"/>
      <c r="AC53" s="191"/>
      <c r="AD53" s="191"/>
      <c r="AE53" s="191"/>
      <c r="AF53" s="191"/>
      <c r="AG53" s="191"/>
      <c r="AH53" s="191"/>
      <c r="AI53" s="191"/>
      <c r="AJ53" s="55"/>
      <c r="AQ53" s="49"/>
      <c r="BE53" s="77"/>
      <c r="BF53" s="49"/>
      <c r="CD53" s="87"/>
      <c r="CE53" s="49"/>
    </row>
    <row r="54" spans="4:83">
      <c r="D54" s="49">
        <v>48</v>
      </c>
      <c r="E54" s="49" t="s">
        <v>52</v>
      </c>
      <c r="F54" s="49">
        <v>48</v>
      </c>
      <c r="G54" s="51">
        <v>54.160000000000004</v>
      </c>
      <c r="H54" s="51">
        <v>53.88</v>
      </c>
      <c r="I54" s="51">
        <v>8</v>
      </c>
      <c r="J54" s="51">
        <v>8</v>
      </c>
      <c r="K54" s="51">
        <v>72</v>
      </c>
      <c r="L54" s="121"/>
      <c r="M54" s="51"/>
      <c r="N54" s="52"/>
      <c r="O54" s="50" t="str">
        <f>IFERROR((WHOLE_STRUCTURE[[#This Row],[D, bottom '[m']]]+WHOLE_STRUCTURE[[#This Row],[D, top '[m']]])/(2*#REF!/1000),"")</f>
        <v/>
      </c>
      <c r="P54" s="87"/>
      <c r="Q54" s="49" t="s">
        <v>52</v>
      </c>
      <c r="R54" s="53" t="s">
        <v>775</v>
      </c>
      <c r="S54" s="51">
        <v>20.12</v>
      </c>
      <c r="T54" s="51">
        <v>20.12</v>
      </c>
      <c r="U54" s="49">
        <v>40072</v>
      </c>
      <c r="V54" s="167"/>
      <c r="W54" s="121"/>
      <c r="X54" s="51"/>
      <c r="Y54" s="51"/>
      <c r="Z54" s="49"/>
      <c r="AA54" s="49"/>
      <c r="AB54" s="77"/>
      <c r="AH54"/>
      <c r="AJ54" s="55"/>
      <c r="AQ54" s="49"/>
      <c r="BE54" s="77"/>
      <c r="BF54" s="49"/>
      <c r="CD54" s="87"/>
      <c r="CE54" s="49"/>
    </row>
    <row r="55" spans="4:83">
      <c r="D55" s="49">
        <v>49</v>
      </c>
      <c r="E55" s="49" t="s">
        <v>52</v>
      </c>
      <c r="F55" s="49">
        <v>49</v>
      </c>
      <c r="G55" s="51">
        <v>53.88</v>
      </c>
      <c r="H55" s="51">
        <v>53.6</v>
      </c>
      <c r="I55" s="51">
        <v>8</v>
      </c>
      <c r="J55" s="51">
        <v>8</v>
      </c>
      <c r="K55" s="51">
        <v>72</v>
      </c>
      <c r="L55" s="121"/>
      <c r="M55" s="51"/>
      <c r="N55" s="52"/>
      <c r="O55" s="50" t="str">
        <f>IFERROR((WHOLE_STRUCTURE[[#This Row],[D, bottom '[m']]]+WHOLE_STRUCTURE[[#This Row],[D, top '[m']]])/(2*#REF!/1000),"")</f>
        <v/>
      </c>
      <c r="P55" s="87"/>
      <c r="Q55" s="49" t="s">
        <v>52</v>
      </c>
      <c r="R55" s="53" t="s">
        <v>739</v>
      </c>
      <c r="S55" s="51">
        <v>20</v>
      </c>
      <c r="T55" s="51">
        <v>20</v>
      </c>
      <c r="U55" s="49">
        <v>30000</v>
      </c>
      <c r="V55" s="167"/>
      <c r="W55" s="121"/>
      <c r="X55" s="51"/>
      <c r="Y55" s="51"/>
      <c r="Z55" s="49"/>
      <c r="AA55" s="49"/>
      <c r="AB55" s="77"/>
      <c r="AH55"/>
      <c r="AJ55" s="55"/>
      <c r="AQ55" s="49"/>
      <c r="BE55" s="77"/>
      <c r="BF55" s="49"/>
      <c r="CD55" s="87"/>
      <c r="CE55" s="49"/>
    </row>
    <row r="56" spans="4:83">
      <c r="D56" s="49">
        <v>50</v>
      </c>
      <c r="E56" s="49" t="s">
        <v>52</v>
      </c>
      <c r="F56" s="49">
        <v>50</v>
      </c>
      <c r="G56" s="51">
        <v>53.6</v>
      </c>
      <c r="H56" s="51">
        <v>51.07</v>
      </c>
      <c r="I56" s="51">
        <v>8</v>
      </c>
      <c r="J56" s="51">
        <v>8</v>
      </c>
      <c r="K56" s="51">
        <v>72</v>
      </c>
      <c r="L56" s="121"/>
      <c r="M56" s="51"/>
      <c r="N56" s="52"/>
      <c r="O56" s="50" t="str">
        <f>IFERROR((WHOLE_STRUCTURE[[#This Row],[D, bottom '[m']]]+WHOLE_STRUCTURE[[#This Row],[D, top '[m']]])/(2*#REF!/1000),"")</f>
        <v/>
      </c>
      <c r="P56" s="87"/>
      <c r="Q56" s="49" t="s">
        <v>62</v>
      </c>
      <c r="R56" s="53" t="s">
        <v>799</v>
      </c>
      <c r="S56" s="51">
        <v>19.899999999999999</v>
      </c>
      <c r="T56" s="51">
        <v>19.899999999999999</v>
      </c>
      <c r="U56" s="49">
        <v>15087</v>
      </c>
      <c r="V56" s="167"/>
      <c r="W56" s="121"/>
      <c r="X56" s="51"/>
      <c r="Y56" s="51"/>
      <c r="Z56" s="49"/>
      <c r="AA56" s="49"/>
      <c r="AB56" s="295"/>
      <c r="AC56" s="191"/>
      <c r="AD56" s="191"/>
      <c r="AE56" s="191"/>
      <c r="AF56" s="191"/>
      <c r="AG56" s="191"/>
      <c r="AH56" s="191"/>
      <c r="AI56" s="191"/>
      <c r="AJ56" s="55"/>
      <c r="AQ56" s="49"/>
      <c r="BE56" s="77"/>
      <c r="BF56" s="49"/>
      <c r="CD56" s="87"/>
      <c r="CE56" s="49"/>
    </row>
    <row r="57" spans="4:83">
      <c r="D57" s="49">
        <v>51</v>
      </c>
      <c r="E57" s="49" t="s">
        <v>52</v>
      </c>
      <c r="F57" s="49">
        <v>51</v>
      </c>
      <c r="G57" s="51">
        <v>51.07</v>
      </c>
      <c r="H57" s="51">
        <v>48.46</v>
      </c>
      <c r="I57" s="51">
        <v>7.99</v>
      </c>
      <c r="J57" s="51">
        <v>7.99</v>
      </c>
      <c r="K57" s="51">
        <v>58</v>
      </c>
      <c r="L57" s="121"/>
      <c r="M57" s="51"/>
      <c r="N57" s="52"/>
      <c r="O57" s="50" t="str">
        <f>IFERROR((WHOLE_STRUCTURE[[#This Row],[D, bottom '[m']]]+WHOLE_STRUCTURE[[#This Row],[D, top '[m']]])/(2*#REF!/1000),"")</f>
        <v/>
      </c>
      <c r="P57" s="87"/>
      <c r="Q57" s="49" t="s">
        <v>62</v>
      </c>
      <c r="R57" s="53" t="s">
        <v>800</v>
      </c>
      <c r="S57" s="51">
        <v>19.399999999999999</v>
      </c>
      <c r="T57" s="51">
        <v>19.399999999999999</v>
      </c>
      <c r="U57" s="49">
        <v>26000</v>
      </c>
      <c r="V57" s="167"/>
      <c r="W57" s="121"/>
      <c r="X57" s="51"/>
      <c r="Y57" s="51"/>
      <c r="Z57" s="49"/>
      <c r="AA57" s="49"/>
      <c r="AB57" s="295"/>
      <c r="AC57" s="191"/>
      <c r="AD57" s="191"/>
      <c r="AE57" s="191"/>
      <c r="AF57" s="191"/>
      <c r="AG57" s="191"/>
      <c r="AH57" s="191"/>
      <c r="AI57" s="191"/>
      <c r="AJ57" s="55"/>
      <c r="AQ57" s="49"/>
      <c r="BE57" s="77"/>
      <c r="BF57" s="49"/>
      <c r="CD57" s="87"/>
      <c r="CE57" s="49"/>
    </row>
    <row r="58" spans="4:83">
      <c r="D58" s="49">
        <v>52</v>
      </c>
      <c r="E58" s="49" t="s">
        <v>52</v>
      </c>
      <c r="F58" s="49">
        <v>52</v>
      </c>
      <c r="G58" s="51">
        <v>48.46</v>
      </c>
      <c r="H58" s="51">
        <v>45.85</v>
      </c>
      <c r="I58" s="51">
        <v>7.99</v>
      </c>
      <c r="J58" s="51">
        <v>7.99</v>
      </c>
      <c r="K58" s="51">
        <v>59</v>
      </c>
      <c r="L58" s="121"/>
      <c r="M58" s="51"/>
      <c r="N58" s="52"/>
      <c r="O58" s="50" t="str">
        <f>IFERROR((WHOLE_STRUCTURE[[#This Row],[D, bottom '[m']]]+WHOLE_STRUCTURE[[#This Row],[D, top '[m']]])/(2*#REF!/1000),"")</f>
        <v/>
      </c>
      <c r="P58" s="87"/>
      <c r="Q58" s="49" t="s">
        <v>62</v>
      </c>
      <c r="R58" s="53" t="s">
        <v>801</v>
      </c>
      <c r="S58" s="51">
        <v>18.8</v>
      </c>
      <c r="T58" s="51">
        <v>18.8</v>
      </c>
      <c r="U58" s="49">
        <v>5000</v>
      </c>
      <c r="V58" s="167"/>
      <c r="W58" s="121"/>
      <c r="X58" s="51"/>
      <c r="Y58" s="51"/>
      <c r="Z58" s="49"/>
      <c r="AA58" s="49"/>
      <c r="AB58" s="295"/>
      <c r="AC58" s="191"/>
      <c r="AD58" s="191"/>
      <c r="AE58" s="191"/>
      <c r="AF58" s="191"/>
      <c r="AG58" s="191"/>
      <c r="AH58" s="191"/>
      <c r="AI58" s="191"/>
      <c r="AJ58" s="55"/>
      <c r="AQ58" s="49"/>
      <c r="BE58" s="77"/>
      <c r="BF58" s="49"/>
      <c r="CD58" s="87"/>
      <c r="CE58" s="49"/>
    </row>
    <row r="59" spans="4:83">
      <c r="D59" s="49">
        <v>53</v>
      </c>
      <c r="E59" s="49" t="s">
        <v>52</v>
      </c>
      <c r="F59" s="49">
        <v>53</v>
      </c>
      <c r="G59" s="51">
        <v>45.85</v>
      </c>
      <c r="H59" s="51">
        <v>43.25</v>
      </c>
      <c r="I59" s="51">
        <v>7.99</v>
      </c>
      <c r="J59" s="51">
        <v>7.99</v>
      </c>
      <c r="K59" s="51">
        <v>60</v>
      </c>
      <c r="L59" s="121"/>
      <c r="M59" s="51"/>
      <c r="N59" s="52"/>
      <c r="O59" s="50" t="str">
        <f>IFERROR((WHOLE_STRUCTURE[[#This Row],[D, bottom '[m']]]+WHOLE_STRUCTURE[[#This Row],[D, top '[m']]])/(2*#REF!/1000),"")</f>
        <v/>
      </c>
      <c r="P59" s="87"/>
      <c r="Q59" s="49" t="s">
        <v>62</v>
      </c>
      <c r="R59" s="53" t="s">
        <v>802</v>
      </c>
      <c r="S59" s="51">
        <v>16.55</v>
      </c>
      <c r="T59" s="51">
        <v>16.55</v>
      </c>
      <c r="U59" s="49">
        <v>6000</v>
      </c>
      <c r="V59" s="167"/>
      <c r="W59" s="121"/>
      <c r="X59" s="51"/>
      <c r="Y59" s="51"/>
      <c r="Z59" s="49"/>
      <c r="AA59" s="49"/>
      <c r="AB59" s="295"/>
      <c r="AC59" s="191"/>
      <c r="AD59" s="191"/>
      <c r="AE59" s="191"/>
      <c r="AF59" s="191"/>
      <c r="AG59" s="191"/>
      <c r="AH59" s="191"/>
      <c r="AI59" s="191"/>
      <c r="AJ59" s="55"/>
      <c r="AQ59" s="49"/>
      <c r="BE59" s="77"/>
      <c r="BF59" s="49"/>
      <c r="CD59" s="87"/>
      <c r="CE59" s="49"/>
    </row>
    <row r="60" spans="4:83">
      <c r="D60" s="49">
        <v>54</v>
      </c>
      <c r="E60" s="49" t="s">
        <v>52</v>
      </c>
      <c r="F60" s="49">
        <v>54</v>
      </c>
      <c r="G60" s="51">
        <v>43.25</v>
      </c>
      <c r="H60" s="51">
        <v>40.64</v>
      </c>
      <c r="I60" s="51">
        <v>7.99</v>
      </c>
      <c r="J60" s="51">
        <v>7.99</v>
      </c>
      <c r="K60" s="51">
        <v>62</v>
      </c>
      <c r="L60" s="121"/>
      <c r="M60" s="51"/>
      <c r="N60" s="52"/>
      <c r="O60" s="50" t="str">
        <f>IFERROR((WHOLE_STRUCTURE[[#This Row],[D, bottom '[m']]]+WHOLE_STRUCTURE[[#This Row],[D, top '[m']]])/(2*#REF!/1000),"")</f>
        <v/>
      </c>
      <c r="P60" s="87"/>
      <c r="Q60" s="49" t="s">
        <v>62</v>
      </c>
      <c r="R60" s="53" t="s">
        <v>803</v>
      </c>
      <c r="S60" s="51">
        <v>14.5</v>
      </c>
      <c r="T60" s="51">
        <v>14.5</v>
      </c>
      <c r="U60" s="49">
        <v>31000</v>
      </c>
      <c r="V60" s="167"/>
      <c r="W60" s="121"/>
      <c r="X60" s="51"/>
      <c r="Y60" s="51"/>
      <c r="Z60" s="49"/>
      <c r="AA60" s="49"/>
      <c r="AB60" s="295"/>
      <c r="AC60" s="191"/>
      <c r="AD60" s="191"/>
      <c r="AE60" s="191"/>
      <c r="AF60" s="191"/>
      <c r="AG60" s="191"/>
      <c r="AH60" s="191"/>
      <c r="AI60" s="191"/>
      <c r="AJ60" s="55"/>
      <c r="AQ60" s="49"/>
      <c r="BE60" s="77"/>
      <c r="BF60" s="49"/>
      <c r="CD60" s="87"/>
      <c r="CE60" s="49"/>
    </row>
    <row r="61" spans="4:83">
      <c r="D61" s="49">
        <v>55</v>
      </c>
      <c r="E61" s="49" t="s">
        <v>52</v>
      </c>
      <c r="F61" s="49">
        <v>55</v>
      </c>
      <c r="G61" s="51">
        <v>40.64</v>
      </c>
      <c r="H61" s="51">
        <v>38.03</v>
      </c>
      <c r="I61" s="51">
        <v>8</v>
      </c>
      <c r="J61" s="51">
        <v>8</v>
      </c>
      <c r="K61" s="51">
        <v>70</v>
      </c>
      <c r="L61" s="121"/>
      <c r="M61" s="51"/>
      <c r="N61" s="52"/>
      <c r="O61" s="50" t="str">
        <f>IFERROR((WHOLE_STRUCTURE[[#This Row],[D, bottom '[m']]]+WHOLE_STRUCTURE[[#This Row],[D, top '[m']]])/(2*#REF!/1000),"")</f>
        <v/>
      </c>
      <c r="P61" s="87"/>
      <c r="Q61" s="49" t="s">
        <v>62</v>
      </c>
      <c r="R61" s="53" t="s">
        <v>804</v>
      </c>
      <c r="S61" s="51">
        <v>11.85</v>
      </c>
      <c r="T61" s="51">
        <v>11.85</v>
      </c>
      <c r="U61" s="49">
        <v>3000</v>
      </c>
      <c r="V61" s="167"/>
      <c r="W61" s="121"/>
      <c r="X61" s="51"/>
      <c r="Y61" s="51"/>
      <c r="Z61" s="49"/>
      <c r="AA61" s="49"/>
      <c r="AB61" s="295"/>
      <c r="AC61" s="191"/>
      <c r="AD61" s="191"/>
      <c r="AE61" s="191"/>
      <c r="AF61" s="191"/>
      <c r="AG61" s="191"/>
      <c r="AH61" s="191"/>
      <c r="AI61" s="191"/>
      <c r="AJ61" s="55"/>
      <c r="AQ61" s="49"/>
      <c r="BE61" s="77"/>
      <c r="BF61" s="49"/>
      <c r="CD61" s="87"/>
      <c r="CE61" s="49"/>
    </row>
    <row r="62" spans="4:83">
      <c r="D62" s="49">
        <v>56</v>
      </c>
      <c r="E62" s="49" t="s">
        <v>52</v>
      </c>
      <c r="F62" s="49">
        <v>56</v>
      </c>
      <c r="G62" s="51">
        <v>38.03</v>
      </c>
      <c r="H62" s="51">
        <v>35.32</v>
      </c>
      <c r="I62" s="51">
        <v>8.01</v>
      </c>
      <c r="J62" s="51">
        <v>8</v>
      </c>
      <c r="K62" s="51">
        <v>84</v>
      </c>
      <c r="L62" s="121"/>
      <c r="M62" s="51"/>
      <c r="N62" s="52"/>
      <c r="O62" s="50" t="str">
        <f>IFERROR((WHOLE_STRUCTURE[[#This Row],[D, bottom '[m']]]+WHOLE_STRUCTURE[[#This Row],[D, top '[m']]])/(2*#REF!/1000),"")</f>
        <v/>
      </c>
      <c r="P62" s="87"/>
      <c r="Q62" s="49" t="s">
        <v>62</v>
      </c>
      <c r="R62" s="53" t="s">
        <v>815</v>
      </c>
      <c r="S62" s="51">
        <v>5.8</v>
      </c>
      <c r="T62" s="51">
        <v>5.8</v>
      </c>
      <c r="U62" s="49">
        <v>6000</v>
      </c>
      <c r="V62" s="167"/>
      <c r="W62" s="121"/>
      <c r="X62" s="51"/>
      <c r="Y62" s="51"/>
      <c r="Z62" s="49"/>
      <c r="AA62" s="49"/>
      <c r="AB62" s="295"/>
      <c r="AC62" s="191"/>
      <c r="AD62" s="191"/>
      <c r="AE62" s="191"/>
      <c r="AF62" s="191"/>
      <c r="AG62" s="191"/>
      <c r="AH62" s="191"/>
      <c r="AI62" s="191"/>
      <c r="AJ62" s="55"/>
      <c r="AQ62" s="49"/>
      <c r="BE62" s="77"/>
      <c r="BF62" s="49"/>
      <c r="CD62" s="87"/>
      <c r="CE62" s="49"/>
    </row>
    <row r="63" spans="4:83">
      <c r="D63" s="49">
        <v>57</v>
      </c>
      <c r="E63" s="49" t="s">
        <v>52</v>
      </c>
      <c r="F63" s="49">
        <v>57</v>
      </c>
      <c r="G63" s="51">
        <v>35.32</v>
      </c>
      <c r="H63" s="51">
        <v>35.120000000000005</v>
      </c>
      <c r="I63" s="51">
        <v>8</v>
      </c>
      <c r="J63" s="51">
        <v>8</v>
      </c>
      <c r="K63" s="51">
        <v>84</v>
      </c>
      <c r="L63" s="121"/>
      <c r="M63" s="51"/>
      <c r="N63" s="52"/>
      <c r="O63" s="50" t="str">
        <f>IFERROR((WHOLE_STRUCTURE[[#This Row],[D, bottom '[m']]]+WHOLE_STRUCTURE[[#This Row],[D, top '[m']]])/(2*#REF!/1000),"")</f>
        <v/>
      </c>
      <c r="P63" s="87"/>
      <c r="Q63" s="49" t="s">
        <v>50</v>
      </c>
      <c r="R63" s="53" t="s">
        <v>620</v>
      </c>
      <c r="S63" s="51">
        <v>5.6</v>
      </c>
      <c r="T63" s="51">
        <v>5.6</v>
      </c>
      <c r="U63" s="49">
        <v>60000</v>
      </c>
      <c r="V63" s="167"/>
      <c r="W63" s="121"/>
      <c r="X63" s="51"/>
      <c r="Y63" s="51"/>
      <c r="Z63" s="49"/>
      <c r="AA63" s="49"/>
      <c r="AB63" s="295"/>
      <c r="AC63" s="191"/>
      <c r="AD63" s="191"/>
      <c r="AE63" s="191"/>
      <c r="AF63" s="191"/>
      <c r="AG63" s="191"/>
      <c r="AH63" s="191"/>
      <c r="AI63" s="191"/>
      <c r="AJ63" s="55"/>
      <c r="AQ63" s="49"/>
      <c r="BE63" s="77"/>
      <c r="BF63" s="49"/>
      <c r="CD63" s="87"/>
      <c r="CE63" s="49"/>
    </row>
    <row r="64" spans="4:83">
      <c r="D64" s="49">
        <v>58</v>
      </c>
      <c r="E64" s="49" t="s">
        <v>52</v>
      </c>
      <c r="F64" s="49">
        <v>58</v>
      </c>
      <c r="G64" s="51">
        <v>35.120000000000005</v>
      </c>
      <c r="H64" s="51">
        <v>34.51</v>
      </c>
      <c r="I64" s="51">
        <v>8</v>
      </c>
      <c r="J64" s="51">
        <v>8</v>
      </c>
      <c r="K64" s="51">
        <v>84</v>
      </c>
      <c r="L64" s="121"/>
      <c r="M64" s="51"/>
      <c r="N64" s="52"/>
      <c r="O64" s="50" t="str">
        <f>IFERROR((WHOLE_STRUCTURE[[#This Row],[D, bottom '[m']]]+WHOLE_STRUCTURE[[#This Row],[D, top '[m']]])/(2*#REF!/1000),"")</f>
        <v/>
      </c>
      <c r="Q64" s="49" t="s">
        <v>62</v>
      </c>
      <c r="R64" s="53" t="s">
        <v>805</v>
      </c>
      <c r="S64" s="51">
        <v>5.5</v>
      </c>
      <c r="T64" s="51">
        <v>5.5</v>
      </c>
      <c r="U64" s="49">
        <v>70000</v>
      </c>
      <c r="V64" s="167"/>
      <c r="W64" s="121"/>
      <c r="X64" s="51"/>
      <c r="Y64" s="51"/>
      <c r="Z64" s="49"/>
      <c r="AA64" s="49"/>
      <c r="AB64" s="295"/>
      <c r="AC64" s="191"/>
      <c r="AD64" s="191"/>
      <c r="AE64" s="191"/>
      <c r="AF64" s="191"/>
      <c r="AG64" s="191"/>
      <c r="AH64" s="191"/>
      <c r="AI64" s="191"/>
      <c r="AJ64" s="296"/>
    </row>
    <row r="65" spans="4:93">
      <c r="D65" s="49">
        <v>59</v>
      </c>
      <c r="E65" s="49" t="s">
        <v>52</v>
      </c>
      <c r="F65" s="49">
        <v>59</v>
      </c>
      <c r="G65" s="51">
        <v>34.51</v>
      </c>
      <c r="H65" s="51">
        <v>31.89</v>
      </c>
      <c r="I65" s="51">
        <v>8</v>
      </c>
      <c r="J65" s="51">
        <v>8</v>
      </c>
      <c r="K65" s="51">
        <v>84</v>
      </c>
      <c r="L65" s="121"/>
      <c r="M65" s="51"/>
      <c r="N65" s="52"/>
      <c r="O65" s="50" t="str">
        <f>IFERROR((WHOLE_STRUCTURE[[#This Row],[D, bottom '[m']]]+WHOLE_STRUCTURE[[#This Row],[D, top '[m']]])/(2*#REF!/1000),"")</f>
        <v/>
      </c>
      <c r="Q65" s="49" t="s">
        <v>50</v>
      </c>
      <c r="R65" s="53" t="s">
        <v>593</v>
      </c>
      <c r="S65" s="51">
        <v>4.8499999999999996</v>
      </c>
      <c r="T65" s="51">
        <v>4.8499999999999996</v>
      </c>
      <c r="U65" s="49">
        <v>20000</v>
      </c>
      <c r="V65" s="167"/>
      <c r="W65" s="121"/>
      <c r="X65" s="51"/>
      <c r="Y65" s="51"/>
      <c r="Z65" s="49"/>
      <c r="AA65" s="49"/>
      <c r="AB65" s="295"/>
      <c r="AC65" s="191"/>
      <c r="AD65" s="191"/>
      <c r="AE65" s="191"/>
      <c r="AF65" s="191"/>
      <c r="AG65" s="191"/>
      <c r="AH65" s="191"/>
      <c r="AI65" s="191"/>
      <c r="AJ65" s="296"/>
    </row>
    <row r="66" spans="4:93">
      <c r="D66" s="49">
        <v>60</v>
      </c>
      <c r="E66" s="49" t="s">
        <v>52</v>
      </c>
      <c r="F66" s="49">
        <v>60</v>
      </c>
      <c r="G66" s="51">
        <v>31.89</v>
      </c>
      <c r="H66" s="51">
        <v>28.96</v>
      </c>
      <c r="I66" s="51">
        <v>8</v>
      </c>
      <c r="J66" s="51">
        <v>8</v>
      </c>
      <c r="K66" s="51">
        <v>88</v>
      </c>
      <c r="L66" s="121"/>
      <c r="M66" s="51"/>
      <c r="N66" s="52"/>
      <c r="O66" s="50" t="str">
        <f>IFERROR((WHOLE_STRUCTURE[[#This Row],[D, bottom '[m']]]+WHOLE_STRUCTURE[[#This Row],[D, top '[m']]])/(2*#REF!/1000),"")</f>
        <v/>
      </c>
      <c r="Q66" s="49" t="s">
        <v>50</v>
      </c>
      <c r="R66" s="53" t="s">
        <v>539</v>
      </c>
      <c r="S66" s="51">
        <v>4.2</v>
      </c>
      <c r="T66" s="51">
        <v>4.2</v>
      </c>
      <c r="U66" s="49">
        <v>9000</v>
      </c>
      <c r="V66" s="167"/>
      <c r="W66" s="121"/>
      <c r="X66" s="51"/>
      <c r="Y66" s="51"/>
      <c r="Z66" s="49"/>
      <c r="AA66" s="49"/>
      <c r="AB66" s="295"/>
      <c r="AC66" s="191"/>
      <c r="AD66" s="191"/>
      <c r="AE66" s="191"/>
      <c r="AF66" s="191"/>
      <c r="AG66" s="191"/>
      <c r="AH66" s="191"/>
      <c r="AI66" s="191"/>
      <c r="AJ66" s="296"/>
      <c r="CG66" s="295"/>
      <c r="CO66" s="296"/>
    </row>
    <row r="67" spans="4:93">
      <c r="D67" s="49">
        <v>61</v>
      </c>
      <c r="E67" s="49" t="s">
        <v>52</v>
      </c>
      <c r="F67" s="49">
        <v>61</v>
      </c>
      <c r="G67" s="51">
        <v>28.96</v>
      </c>
      <c r="H67" s="51">
        <v>26.03</v>
      </c>
      <c r="I67" s="51">
        <v>8.02</v>
      </c>
      <c r="J67" s="51">
        <v>7.99</v>
      </c>
      <c r="K67" s="51">
        <v>102</v>
      </c>
      <c r="L67" s="121"/>
      <c r="M67" s="51"/>
      <c r="N67" s="52"/>
      <c r="O67" s="50" t="str">
        <f>IFERROR((WHOLE_STRUCTURE[[#This Row],[D, bottom '[m']]]+WHOLE_STRUCTURE[[#This Row],[D, top '[m']]])/(2*#REF!/1000),"")</f>
        <v/>
      </c>
      <c r="Q67" s="49"/>
      <c r="S67" s="51"/>
      <c r="T67" s="51"/>
      <c r="U67" s="49"/>
      <c r="V67" s="167"/>
      <c r="W67" s="121"/>
      <c r="X67" s="51"/>
      <c r="Y67" s="51"/>
      <c r="Z67" s="49"/>
      <c r="AA67" s="49"/>
      <c r="AB67" s="295"/>
      <c r="AC67" s="191"/>
      <c r="AD67" s="191"/>
      <c r="AE67" s="191"/>
      <c r="AF67" s="191"/>
      <c r="AG67" s="191"/>
      <c r="AH67" s="191"/>
      <c r="AI67" s="191"/>
      <c r="AJ67" s="296"/>
      <c r="CG67" s="225"/>
      <c r="CO67" s="297"/>
    </row>
    <row r="68" spans="4:93">
      <c r="D68" s="49">
        <v>62</v>
      </c>
      <c r="E68" s="49" t="s">
        <v>52</v>
      </c>
      <c r="F68" s="49">
        <v>62</v>
      </c>
      <c r="G68" s="51">
        <v>26.03</v>
      </c>
      <c r="H68" s="51">
        <v>24.450000000000003</v>
      </c>
      <c r="I68" s="51">
        <v>8</v>
      </c>
      <c r="J68" s="51">
        <v>8</v>
      </c>
      <c r="K68" s="51">
        <v>116</v>
      </c>
      <c r="L68" s="121"/>
      <c r="M68" s="51"/>
      <c r="N68" s="52"/>
      <c r="O68" s="50" t="str">
        <f>IFERROR((WHOLE_STRUCTURE[[#This Row],[D, bottom '[m']]]+WHOLE_STRUCTURE[[#This Row],[D, top '[m']]])/(2*#REF!/1000),"")</f>
        <v/>
      </c>
      <c r="Q68" s="49"/>
      <c r="S68" s="51"/>
      <c r="T68" s="51"/>
      <c r="U68" s="49"/>
      <c r="V68" s="167"/>
      <c r="W68" s="121"/>
      <c r="X68" s="51"/>
      <c r="Y68" s="51"/>
      <c r="Z68" s="49"/>
      <c r="AA68" s="49"/>
      <c r="AB68" s="295"/>
      <c r="AC68" s="191"/>
      <c r="AD68" s="191"/>
      <c r="AE68" s="191"/>
      <c r="AF68" s="191"/>
      <c r="AG68" s="191"/>
      <c r="AH68" s="191"/>
      <c r="AI68" s="191"/>
      <c r="AJ68" s="296"/>
    </row>
    <row r="69" spans="4:93">
      <c r="D69" s="49">
        <v>63</v>
      </c>
      <c r="E69" s="49" t="s">
        <v>52</v>
      </c>
      <c r="F69" s="49">
        <v>63</v>
      </c>
      <c r="G69" s="51">
        <v>24.450000000000003</v>
      </c>
      <c r="H69" s="51">
        <v>21.490000000000002</v>
      </c>
      <c r="I69" s="51">
        <v>8</v>
      </c>
      <c r="J69" s="51">
        <v>8</v>
      </c>
      <c r="K69" s="51">
        <v>116</v>
      </c>
      <c r="L69" s="121"/>
      <c r="M69" s="51"/>
      <c r="N69" s="52"/>
      <c r="O69" s="50" t="str">
        <f>IFERROR((WHOLE_STRUCTURE[[#This Row],[D, bottom '[m']]]+WHOLE_STRUCTURE[[#This Row],[D, top '[m']]])/(2*#REF!/1000),"")</f>
        <v/>
      </c>
      <c r="Q69" s="49"/>
      <c r="S69" s="51"/>
      <c r="T69" s="51"/>
      <c r="U69" s="49"/>
      <c r="V69" s="167"/>
      <c r="W69" s="121"/>
      <c r="X69" s="51"/>
      <c r="Y69" s="51"/>
      <c r="Z69" s="49"/>
      <c r="AA69" s="49"/>
      <c r="AB69" s="295"/>
      <c r="AC69" s="191"/>
      <c r="AD69" s="191"/>
      <c r="AE69" s="191"/>
      <c r="AF69" s="191"/>
      <c r="AG69" s="191"/>
      <c r="AH69" s="191"/>
      <c r="AI69" s="191"/>
      <c r="AJ69" s="296"/>
    </row>
    <row r="70" spans="4:93">
      <c r="D70" s="49">
        <v>64</v>
      </c>
      <c r="E70" s="49" t="s">
        <v>52</v>
      </c>
      <c r="F70" s="49">
        <v>64</v>
      </c>
      <c r="G70" s="51">
        <v>21.490000000000002</v>
      </c>
      <c r="H70" s="51">
        <v>20.240000000000002</v>
      </c>
      <c r="I70" s="51">
        <v>8</v>
      </c>
      <c r="J70" s="51">
        <v>8</v>
      </c>
      <c r="K70" s="51">
        <v>116</v>
      </c>
      <c r="L70" s="121"/>
      <c r="M70" s="51"/>
      <c r="N70" s="52"/>
      <c r="O70" s="50" t="str">
        <f>IFERROR((WHOLE_STRUCTURE[[#This Row],[D, bottom '[m']]]+WHOLE_STRUCTURE[[#This Row],[D, top '[m']]])/(2*#REF!/1000),"")</f>
        <v/>
      </c>
      <c r="Q70" s="49"/>
      <c r="S70" s="51"/>
      <c r="T70" s="51"/>
      <c r="U70" s="49"/>
      <c r="V70" s="167"/>
      <c r="W70" s="121"/>
      <c r="X70" s="51"/>
      <c r="Y70" s="51"/>
      <c r="Z70" s="49"/>
      <c r="AA70" s="49"/>
      <c r="AB70" s="295"/>
      <c r="AC70" s="191"/>
      <c r="AD70" s="191"/>
      <c r="AE70" s="191"/>
      <c r="AF70" s="191"/>
      <c r="AG70" s="191"/>
      <c r="AH70" s="191"/>
      <c r="AI70" s="191"/>
      <c r="AJ70" s="296"/>
    </row>
    <row r="71" spans="4:93">
      <c r="D71" s="49">
        <v>65</v>
      </c>
      <c r="E71" s="49" t="s">
        <v>52</v>
      </c>
      <c r="F71" s="49">
        <v>65</v>
      </c>
      <c r="G71" s="51">
        <v>20.240000000000002</v>
      </c>
      <c r="H71" s="51">
        <v>20</v>
      </c>
      <c r="I71" s="51">
        <v>8</v>
      </c>
      <c r="J71" s="51">
        <v>8</v>
      </c>
      <c r="K71" s="51">
        <v>116</v>
      </c>
      <c r="L71" s="121"/>
      <c r="M71" s="51"/>
      <c r="N71" s="52"/>
      <c r="O71" s="50" t="str">
        <f>IFERROR((WHOLE_STRUCTURE[[#This Row],[D, bottom '[m']]]+WHOLE_STRUCTURE[[#This Row],[D, top '[m']]])/(2*#REF!/1000),"")</f>
        <v/>
      </c>
      <c r="Q71" s="49"/>
      <c r="S71" s="51"/>
      <c r="T71" s="51"/>
      <c r="U71" s="49"/>
      <c r="V71" s="167"/>
      <c r="W71" s="121"/>
      <c r="X71" s="51"/>
      <c r="Y71" s="51"/>
      <c r="Z71" s="49"/>
      <c r="AA71" s="49"/>
      <c r="AB71" s="295"/>
      <c r="AC71" s="191"/>
      <c r="AD71" s="191"/>
      <c r="AE71" s="191"/>
      <c r="AF71" s="191"/>
      <c r="AG71" s="191"/>
      <c r="AH71" s="191"/>
      <c r="AI71" s="191"/>
      <c r="AJ71" s="296"/>
    </row>
    <row r="72" spans="4:93">
      <c r="D72" s="49">
        <v>66</v>
      </c>
      <c r="E72" s="49" t="s">
        <v>62</v>
      </c>
      <c r="F72" s="49">
        <v>1</v>
      </c>
      <c r="G72" s="51">
        <v>20</v>
      </c>
      <c r="H72" s="51">
        <v>16.899999999999999</v>
      </c>
      <c r="I72" s="51">
        <v>7.5</v>
      </c>
      <c r="J72" s="51">
        <v>7.5</v>
      </c>
      <c r="K72" s="51">
        <v>90</v>
      </c>
      <c r="L72" s="121"/>
      <c r="M72" s="51"/>
      <c r="N72" s="52"/>
      <c r="O72" s="50" t="str">
        <f>IFERROR((WHOLE_STRUCTURE[[#This Row],[D, bottom '[m']]]+WHOLE_STRUCTURE[[#This Row],[D, top '[m']]])/(2*#REF!/1000),"")</f>
        <v/>
      </c>
      <c r="Q72" s="49"/>
      <c r="S72" s="51"/>
      <c r="T72" s="51"/>
      <c r="U72" s="49"/>
      <c r="V72" s="167"/>
      <c r="W72" s="121"/>
      <c r="X72" s="51"/>
      <c r="Y72" s="51"/>
      <c r="Z72" s="49"/>
      <c r="AA72" s="49"/>
      <c r="AB72" s="295"/>
      <c r="AC72" s="191"/>
      <c r="AD72" s="191"/>
      <c r="AE72" s="191"/>
      <c r="AF72" s="191"/>
      <c r="AG72" s="191"/>
      <c r="AH72" s="191"/>
      <c r="AI72" s="191"/>
      <c r="AJ72" s="296"/>
    </row>
    <row r="73" spans="4:93">
      <c r="D73" s="49">
        <v>67</v>
      </c>
      <c r="E73" s="49" t="s">
        <v>62</v>
      </c>
      <c r="F73" s="49">
        <v>2</v>
      </c>
      <c r="G73" s="51">
        <v>16.899999999999999</v>
      </c>
      <c r="H73" s="51">
        <v>12.9</v>
      </c>
      <c r="I73" s="51">
        <v>7.5</v>
      </c>
      <c r="J73" s="51">
        <v>7.5</v>
      </c>
      <c r="K73" s="51">
        <v>90</v>
      </c>
      <c r="L73" s="121"/>
      <c r="M73" s="51"/>
      <c r="N73" s="52"/>
      <c r="O73" s="50" t="str">
        <f>IFERROR((WHOLE_STRUCTURE[[#This Row],[D, bottom '[m']]]+WHOLE_STRUCTURE[[#This Row],[D, top '[m']]])/(2*#REF!/1000),"")</f>
        <v/>
      </c>
      <c r="Q73" s="49"/>
      <c r="S73" s="51"/>
      <c r="T73" s="51"/>
      <c r="U73" s="49"/>
      <c r="V73" s="167"/>
      <c r="W73" s="121"/>
      <c r="X73" s="51"/>
      <c r="Y73" s="51"/>
      <c r="Z73" s="49"/>
      <c r="AA73" s="49"/>
      <c r="AB73" s="295"/>
      <c r="AC73" s="191"/>
      <c r="AD73" s="191"/>
      <c r="AE73" s="191"/>
      <c r="AF73" s="191"/>
      <c r="AG73" s="191"/>
      <c r="AH73" s="191"/>
      <c r="AI73" s="191"/>
      <c r="AJ73" s="296"/>
    </row>
    <row r="74" spans="4:93">
      <c r="D74" s="49">
        <v>68</v>
      </c>
      <c r="E74" s="49" t="s">
        <v>62</v>
      </c>
      <c r="F74" s="49">
        <v>3</v>
      </c>
      <c r="G74" s="51">
        <v>12.9</v>
      </c>
      <c r="H74" s="51">
        <v>9.1999999999999993</v>
      </c>
      <c r="I74" s="51">
        <v>7.5</v>
      </c>
      <c r="J74" s="51">
        <v>7.5</v>
      </c>
      <c r="K74" s="51">
        <v>95</v>
      </c>
      <c r="L74" s="121"/>
      <c r="M74" s="51"/>
      <c r="N74" s="52"/>
      <c r="O74" s="50" t="str">
        <f>IFERROR((WHOLE_STRUCTURE[[#This Row],[D, bottom '[m']]]+WHOLE_STRUCTURE[[#This Row],[D, top '[m']]])/(2*#REF!/1000),"")</f>
        <v/>
      </c>
      <c r="Q74" s="49"/>
      <c r="S74" s="51"/>
      <c r="T74" s="51"/>
      <c r="U74" s="49"/>
      <c r="V74" s="167"/>
      <c r="W74" s="121"/>
      <c r="X74" s="51"/>
      <c r="Y74" s="51"/>
      <c r="Z74" s="49"/>
      <c r="AA74" s="49"/>
      <c r="AB74" s="295"/>
      <c r="AC74" s="191"/>
      <c r="AD74" s="191"/>
      <c r="AE74" s="191"/>
      <c r="AF74" s="191"/>
      <c r="AG74" s="191"/>
      <c r="AH74" s="191"/>
      <c r="AI74" s="191"/>
      <c r="AJ74" s="296"/>
    </row>
    <row r="75" spans="4:93">
      <c r="D75" s="49">
        <v>69</v>
      </c>
      <c r="E75" s="49" t="s">
        <v>62</v>
      </c>
      <c r="F75" s="49">
        <v>4</v>
      </c>
      <c r="G75" s="51">
        <v>9.1999999999999993</v>
      </c>
      <c r="H75" s="51">
        <v>5.6</v>
      </c>
      <c r="I75" s="51">
        <v>7.5</v>
      </c>
      <c r="J75" s="51">
        <v>7.5</v>
      </c>
      <c r="K75" s="51">
        <v>98</v>
      </c>
      <c r="L75" s="121"/>
      <c r="M75" s="51"/>
      <c r="N75" s="52"/>
      <c r="O75" s="50" t="str">
        <f>IFERROR((WHOLE_STRUCTURE[[#This Row],[D, bottom '[m']]]+WHOLE_STRUCTURE[[#This Row],[D, top '[m']]])/(2*#REF!/1000),"")</f>
        <v/>
      </c>
      <c r="Q75" s="49"/>
      <c r="S75" s="51"/>
      <c r="T75" s="51"/>
      <c r="U75" s="49"/>
      <c r="V75" s="167"/>
      <c r="W75" s="121"/>
      <c r="X75" s="51"/>
      <c r="Y75" s="51"/>
      <c r="Z75" s="49"/>
      <c r="AA75" s="49"/>
      <c r="AB75" s="295"/>
      <c r="AC75" s="191"/>
      <c r="AD75" s="191"/>
      <c r="AE75" s="191"/>
      <c r="AF75" s="191"/>
      <c r="AG75" s="191"/>
      <c r="AH75" s="191"/>
      <c r="AI75" s="191"/>
      <c r="AJ75" s="296"/>
    </row>
    <row r="76" spans="4:93">
      <c r="D76" s="49">
        <v>70</v>
      </c>
      <c r="E76" s="49" t="s">
        <v>50</v>
      </c>
      <c r="F76" s="49">
        <v>1</v>
      </c>
      <c r="G76" s="51">
        <v>5.6</v>
      </c>
      <c r="H76" s="51">
        <v>1.6</v>
      </c>
      <c r="I76" s="51">
        <v>7.5</v>
      </c>
      <c r="J76" s="51">
        <v>7.5</v>
      </c>
      <c r="K76" s="51">
        <v>108</v>
      </c>
      <c r="L76" s="121"/>
      <c r="M76" s="51"/>
      <c r="N76" s="52"/>
      <c r="O76" s="50" t="str">
        <f>IFERROR((WHOLE_STRUCTURE[[#This Row],[D, bottom '[m']]]+WHOLE_STRUCTURE[[#This Row],[D, top '[m']]])/(2*#REF!/1000),"")</f>
        <v/>
      </c>
      <c r="Q76" s="49"/>
      <c r="S76" s="51"/>
      <c r="T76" s="51"/>
      <c r="U76" s="49"/>
      <c r="V76" s="167"/>
      <c r="W76" s="121"/>
      <c r="X76" s="51"/>
      <c r="Y76" s="51"/>
      <c r="Z76" s="49"/>
      <c r="AA76" s="49"/>
      <c r="AB76" s="295"/>
      <c r="AC76" s="191"/>
      <c r="AD76" s="191"/>
      <c r="AE76" s="191"/>
      <c r="AF76" s="191"/>
      <c r="AG76" s="191"/>
      <c r="AH76" s="191"/>
      <c r="AI76" s="191"/>
      <c r="AJ76" s="296"/>
    </row>
    <row r="77" spans="4:93">
      <c r="D77" s="49">
        <v>71</v>
      </c>
      <c r="E77" s="49" t="s">
        <v>50</v>
      </c>
      <c r="F77" s="49">
        <v>2</v>
      </c>
      <c r="G77" s="51">
        <v>1.6</v>
      </c>
      <c r="H77" s="51">
        <v>-2.2999999999999998</v>
      </c>
      <c r="I77" s="51">
        <v>7.5</v>
      </c>
      <c r="J77" s="51">
        <v>7.5</v>
      </c>
      <c r="K77" s="51">
        <v>100</v>
      </c>
      <c r="L77" s="121"/>
      <c r="M77" s="51"/>
      <c r="N77" s="52"/>
      <c r="O77" s="50" t="str">
        <f>IFERROR((WHOLE_STRUCTURE[[#This Row],[D, bottom '[m']]]+WHOLE_STRUCTURE[[#This Row],[D, top '[m']]])/(2*#REF!/1000),"")</f>
        <v/>
      </c>
      <c r="Q77" s="49"/>
      <c r="S77" s="51"/>
      <c r="T77" s="51"/>
      <c r="U77" s="49"/>
      <c r="V77" s="167"/>
      <c r="W77" s="121"/>
      <c r="X77" s="51"/>
      <c r="Y77" s="51"/>
      <c r="Z77" s="49"/>
      <c r="AA77" s="49"/>
      <c r="AB77" s="295"/>
      <c r="AC77" s="191"/>
      <c r="AD77" s="191"/>
      <c r="AE77" s="191"/>
      <c r="AF77" s="191"/>
      <c r="AG77" s="191"/>
      <c r="AH77" s="191"/>
      <c r="AI77" s="191"/>
      <c r="AJ77" s="296"/>
    </row>
    <row r="78" spans="4:93">
      <c r="D78" s="49">
        <v>72</v>
      </c>
      <c r="E78" s="49" t="s">
        <v>50</v>
      </c>
      <c r="F78" s="49">
        <v>3</v>
      </c>
      <c r="G78" s="51">
        <v>-2.2999999999999998</v>
      </c>
      <c r="H78" s="51">
        <v>-6.2</v>
      </c>
      <c r="I78" s="51">
        <v>7.5</v>
      </c>
      <c r="J78" s="51">
        <v>7.5</v>
      </c>
      <c r="K78" s="51">
        <v>98</v>
      </c>
      <c r="L78" s="121"/>
      <c r="M78" s="51"/>
      <c r="N78" s="52"/>
      <c r="O78" s="50" t="str">
        <f>IFERROR((WHOLE_STRUCTURE[[#This Row],[D, bottom '[m']]]+WHOLE_STRUCTURE[[#This Row],[D, top '[m']]])/(2*#REF!/1000),"")</f>
        <v/>
      </c>
      <c r="Q78" s="49"/>
      <c r="S78" s="51"/>
      <c r="T78" s="51"/>
      <c r="U78" s="49"/>
      <c r="V78" s="167"/>
      <c r="W78" s="121"/>
      <c r="X78" s="51"/>
      <c r="Y78" s="51"/>
      <c r="Z78" s="49"/>
      <c r="AA78" s="49"/>
      <c r="AB78" s="295"/>
      <c r="AC78" s="191"/>
      <c r="AD78" s="191"/>
      <c r="AE78" s="191"/>
      <c r="AF78" s="191"/>
      <c r="AG78" s="191"/>
      <c r="AH78" s="191"/>
      <c r="AI78" s="191"/>
      <c r="AJ78" s="296"/>
    </row>
    <row r="79" spans="4:93">
      <c r="D79" s="49">
        <v>73</v>
      </c>
      <c r="E79" s="49" t="s">
        <v>50</v>
      </c>
      <c r="F79" s="49">
        <v>4</v>
      </c>
      <c r="G79" s="51">
        <v>-6.2</v>
      </c>
      <c r="H79" s="51">
        <v>-10.1</v>
      </c>
      <c r="I79" s="51">
        <v>7.5</v>
      </c>
      <c r="J79" s="51">
        <v>7.8282999999999996</v>
      </c>
      <c r="K79" s="51">
        <v>98</v>
      </c>
      <c r="L79" s="121"/>
      <c r="M79" s="51"/>
      <c r="N79" s="52"/>
      <c r="O79" s="50" t="str">
        <f>IFERROR((WHOLE_STRUCTURE[[#This Row],[D, bottom '[m']]]+WHOLE_STRUCTURE[[#This Row],[D, top '[m']]])/(2*#REF!/1000),"")</f>
        <v/>
      </c>
      <c r="Q79" s="49"/>
      <c r="S79" s="51"/>
      <c r="T79" s="51"/>
      <c r="U79" s="49"/>
      <c r="V79" s="167"/>
      <c r="W79" s="121"/>
      <c r="X79" s="51"/>
      <c r="Y79" s="51"/>
      <c r="Z79" s="49"/>
      <c r="AA79" s="49"/>
      <c r="AB79" s="295"/>
      <c r="AC79" s="191"/>
      <c r="AD79" s="191"/>
      <c r="AE79" s="191"/>
      <c r="AF79" s="191"/>
      <c r="AG79" s="191"/>
      <c r="AH79" s="191"/>
      <c r="AI79" s="191"/>
      <c r="AJ79" s="296"/>
    </row>
    <row r="80" spans="4:93">
      <c r="D80" s="49">
        <v>74</v>
      </c>
      <c r="E80" s="49" t="s">
        <v>50</v>
      </c>
      <c r="F80" s="49">
        <v>5</v>
      </c>
      <c r="G80" s="51">
        <v>-10.1</v>
      </c>
      <c r="H80" s="51">
        <v>-14</v>
      </c>
      <c r="I80" s="51">
        <v>7.8282999999999996</v>
      </c>
      <c r="J80" s="51">
        <v>8.1565999999999992</v>
      </c>
      <c r="K80" s="51">
        <v>104</v>
      </c>
      <c r="L80" s="121"/>
      <c r="M80" s="51"/>
      <c r="N80" s="52"/>
      <c r="O80" s="50" t="str">
        <f>IFERROR((WHOLE_STRUCTURE[[#This Row],[D, bottom '[m']]]+WHOLE_STRUCTURE[[#This Row],[D, top '[m']]])/(2*#REF!/1000),"")</f>
        <v/>
      </c>
      <c r="Q80" s="49"/>
      <c r="S80" s="51"/>
      <c r="T80" s="51"/>
      <c r="U80" s="49"/>
      <c r="V80" s="167"/>
      <c r="W80" s="121"/>
      <c r="X80" s="51"/>
      <c r="Y80" s="51"/>
      <c r="Z80" s="49"/>
      <c r="AA80" s="49"/>
      <c r="AB80" s="295"/>
      <c r="AC80" s="191"/>
      <c r="AD80" s="191"/>
      <c r="AE80" s="191"/>
      <c r="AF80" s="191"/>
      <c r="AG80" s="191"/>
      <c r="AH80" s="191"/>
      <c r="AI80" s="191"/>
      <c r="AJ80" s="296"/>
    </row>
    <row r="81" spans="4:36">
      <c r="D81" s="49">
        <v>75</v>
      </c>
      <c r="E81" s="49" t="s">
        <v>50</v>
      </c>
      <c r="F81" s="49">
        <v>6</v>
      </c>
      <c r="G81" s="51">
        <v>-14</v>
      </c>
      <c r="H81" s="51">
        <v>-17.899999999999999</v>
      </c>
      <c r="I81" s="51">
        <v>8.1565999999999992</v>
      </c>
      <c r="J81" s="51">
        <v>8.4847999999999999</v>
      </c>
      <c r="K81" s="51">
        <v>98</v>
      </c>
      <c r="L81" s="121"/>
      <c r="M81" s="51"/>
      <c r="N81" s="52"/>
      <c r="O81" s="50" t="str">
        <f>IFERROR((WHOLE_STRUCTURE[[#This Row],[D, bottom '[m']]]+WHOLE_STRUCTURE[[#This Row],[D, top '[m']]])/(2*#REF!/1000),"")</f>
        <v/>
      </c>
      <c r="Q81" s="49"/>
      <c r="S81" s="51"/>
      <c r="T81" s="51"/>
      <c r="U81" s="49"/>
      <c r="V81" s="167"/>
      <c r="W81" s="121"/>
      <c r="X81" s="51"/>
      <c r="Y81" s="51"/>
      <c r="Z81" s="49"/>
      <c r="AA81" s="49"/>
      <c r="AB81" s="295"/>
      <c r="AC81" s="191"/>
      <c r="AD81" s="191"/>
      <c r="AE81" s="191"/>
      <c r="AF81" s="191"/>
      <c r="AG81" s="191"/>
      <c r="AH81" s="191"/>
      <c r="AI81" s="191"/>
      <c r="AJ81" s="296"/>
    </row>
    <row r="82" spans="4:36">
      <c r="D82" s="49">
        <v>76</v>
      </c>
      <c r="E82" s="49" t="s">
        <v>50</v>
      </c>
      <c r="F82" s="49">
        <v>7</v>
      </c>
      <c r="G82" s="51">
        <v>-17.899999999999999</v>
      </c>
      <c r="H82" s="51">
        <v>-21.8</v>
      </c>
      <c r="I82" s="51">
        <v>8.4847999999999999</v>
      </c>
      <c r="J82" s="51">
        <v>8.8131000000000004</v>
      </c>
      <c r="K82" s="51">
        <v>94</v>
      </c>
      <c r="L82" s="121"/>
      <c r="M82" s="51"/>
      <c r="N82" s="52"/>
      <c r="O82" s="50" t="str">
        <f>IFERROR((WHOLE_STRUCTURE[[#This Row],[D, bottom '[m']]]+WHOLE_STRUCTURE[[#This Row],[D, top '[m']]])/(2*#REF!/1000),"")</f>
        <v/>
      </c>
      <c r="Q82" s="49"/>
      <c r="S82" s="51"/>
      <c r="T82" s="51"/>
      <c r="U82" s="49"/>
      <c r="V82" s="167"/>
      <c r="W82" s="121"/>
      <c r="X82" s="51"/>
      <c r="Y82" s="51"/>
      <c r="Z82" s="49"/>
      <c r="AA82" s="49"/>
      <c r="AB82" s="295"/>
      <c r="AC82" s="191"/>
      <c r="AD82" s="191"/>
      <c r="AE82" s="191"/>
      <c r="AF82" s="191"/>
      <c r="AG82" s="191"/>
      <c r="AH82" s="191"/>
      <c r="AI82" s="191"/>
      <c r="AJ82" s="296"/>
    </row>
    <row r="83" spans="4:36">
      <c r="D83" s="49">
        <v>77</v>
      </c>
      <c r="E83" s="49" t="s">
        <v>50</v>
      </c>
      <c r="F83" s="49">
        <v>8</v>
      </c>
      <c r="G83" s="51">
        <v>-21.8</v>
      </c>
      <c r="H83" s="51">
        <v>-25.7</v>
      </c>
      <c r="I83" s="51">
        <v>8.8131000000000004</v>
      </c>
      <c r="J83" s="51">
        <v>9.1414000000000009</v>
      </c>
      <c r="K83" s="51">
        <v>92</v>
      </c>
      <c r="L83" s="121"/>
      <c r="M83" s="51"/>
      <c r="N83" s="52"/>
      <c r="O83" s="50" t="str">
        <f>IFERROR((WHOLE_STRUCTURE[[#This Row],[D, bottom '[m']]]+WHOLE_STRUCTURE[[#This Row],[D, top '[m']]])/(2*#REF!/1000),"")</f>
        <v/>
      </c>
      <c r="Q83" s="49"/>
      <c r="S83" s="51"/>
      <c r="T83" s="51"/>
      <c r="U83" s="49"/>
      <c r="V83" s="167"/>
      <c r="W83" s="121"/>
      <c r="X83" s="51"/>
      <c r="Y83" s="51"/>
      <c r="Z83" s="49"/>
      <c r="AA83" s="49"/>
      <c r="AB83" s="295"/>
      <c r="AC83" s="191"/>
      <c r="AD83" s="191"/>
      <c r="AE83" s="191"/>
      <c r="AF83" s="191"/>
      <c r="AG83" s="191"/>
      <c r="AH83" s="191"/>
      <c r="AI83" s="191"/>
      <c r="AJ83" s="296"/>
    </row>
    <row r="84" spans="4:36">
      <c r="D84" s="49">
        <v>78</v>
      </c>
      <c r="E84" s="49" t="s">
        <v>50</v>
      </c>
      <c r="F84" s="49">
        <v>9</v>
      </c>
      <c r="G84" s="51">
        <v>-25.7</v>
      </c>
      <c r="H84" s="51">
        <v>-29.6</v>
      </c>
      <c r="I84" s="51">
        <v>9.1414000000000009</v>
      </c>
      <c r="J84" s="51">
        <v>9.4696999999999996</v>
      </c>
      <c r="K84" s="51">
        <v>90</v>
      </c>
      <c r="L84" s="121"/>
      <c r="M84" s="51"/>
      <c r="N84" s="52"/>
      <c r="O84" s="50" t="str">
        <f>IFERROR((WHOLE_STRUCTURE[[#This Row],[D, bottom '[m']]]+WHOLE_STRUCTURE[[#This Row],[D, top '[m']]])/(2*#REF!/1000),"")</f>
        <v/>
      </c>
      <c r="Q84" s="49"/>
      <c r="S84" s="51"/>
      <c r="T84" s="51"/>
      <c r="U84" s="49"/>
      <c r="V84" s="167"/>
      <c r="W84" s="121"/>
      <c r="X84" s="51"/>
      <c r="Y84" s="51"/>
      <c r="Z84" s="49"/>
      <c r="AA84" s="49"/>
      <c r="AB84" s="295"/>
      <c r="AC84" s="191"/>
      <c r="AD84" s="191"/>
      <c r="AE84" s="191"/>
      <c r="AF84" s="191"/>
      <c r="AG84" s="191"/>
      <c r="AH84" s="191"/>
      <c r="AI84" s="191"/>
      <c r="AJ84" s="296"/>
    </row>
    <row r="85" spans="4:36">
      <c r="D85" s="49">
        <v>79</v>
      </c>
      <c r="E85" s="49" t="s">
        <v>50</v>
      </c>
      <c r="F85" s="49">
        <v>10</v>
      </c>
      <c r="G85" s="51">
        <v>-29.6</v>
      </c>
      <c r="H85" s="51">
        <v>-33.5</v>
      </c>
      <c r="I85" s="51">
        <v>9.4696999999999996</v>
      </c>
      <c r="J85" s="51">
        <v>9.8000000000000007</v>
      </c>
      <c r="K85" s="51">
        <v>90</v>
      </c>
      <c r="L85" s="121"/>
      <c r="M85" s="51"/>
      <c r="N85" s="52"/>
      <c r="O85" s="50" t="str">
        <f>IFERROR((WHOLE_STRUCTURE[[#This Row],[D, bottom '[m']]]+WHOLE_STRUCTURE[[#This Row],[D, top '[m']]])/(2*#REF!/1000),"")</f>
        <v/>
      </c>
      <c r="Q85" s="49"/>
      <c r="S85" s="51"/>
      <c r="T85" s="51"/>
      <c r="U85" s="49"/>
      <c r="V85" s="167"/>
      <c r="W85" s="121"/>
      <c r="X85" s="51"/>
      <c r="Y85" s="51"/>
      <c r="Z85" s="49"/>
      <c r="AA85" s="49"/>
      <c r="AB85" s="295"/>
      <c r="AC85" s="191"/>
      <c r="AD85" s="191"/>
      <c r="AE85" s="191"/>
      <c r="AF85" s="191"/>
      <c r="AG85" s="191"/>
      <c r="AH85" s="191"/>
      <c r="AI85" s="191"/>
      <c r="AJ85" s="296"/>
    </row>
    <row r="86" spans="4:36">
      <c r="D86" s="49">
        <v>80</v>
      </c>
      <c r="E86" s="49" t="s">
        <v>50</v>
      </c>
      <c r="F86" s="49">
        <v>11</v>
      </c>
      <c r="G86" s="51">
        <v>-33.5</v>
      </c>
      <c r="H86" s="51">
        <v>-36.799999999999997</v>
      </c>
      <c r="I86" s="51">
        <v>9.8000000000000007</v>
      </c>
      <c r="J86" s="51">
        <v>9.8000000000000007</v>
      </c>
      <c r="K86" s="51">
        <v>90</v>
      </c>
      <c r="L86" s="121"/>
      <c r="M86" s="51"/>
      <c r="N86" s="52"/>
      <c r="O86" s="50" t="str">
        <f>IFERROR((WHOLE_STRUCTURE[[#This Row],[D, bottom '[m']]]+WHOLE_STRUCTURE[[#This Row],[D, top '[m']]])/(2*#REF!/1000),"")</f>
        <v/>
      </c>
      <c r="Q86" s="49"/>
      <c r="S86" s="51"/>
      <c r="T86" s="51"/>
      <c r="U86" s="49"/>
      <c r="V86" s="167"/>
      <c r="W86" s="121"/>
      <c r="X86" s="51"/>
      <c r="Y86" s="51"/>
      <c r="Z86" s="49"/>
      <c r="AA86" s="49"/>
      <c r="AB86" s="295"/>
      <c r="AC86" s="191"/>
      <c r="AD86" s="191"/>
      <c r="AE86" s="191"/>
      <c r="AF86" s="191"/>
      <c r="AG86" s="191"/>
      <c r="AH86" s="191"/>
      <c r="AI86" s="191"/>
      <c r="AJ86" s="296"/>
    </row>
    <row r="87" spans="4:36">
      <c r="D87" s="49">
        <v>81</v>
      </c>
      <c r="E87" s="49" t="s">
        <v>50</v>
      </c>
      <c r="F87" s="49">
        <v>12</v>
      </c>
      <c r="G87" s="51">
        <v>-36.799999999999997</v>
      </c>
      <c r="H87" s="51">
        <v>-40.200000000000003</v>
      </c>
      <c r="I87" s="51">
        <v>9.8000000000000007</v>
      </c>
      <c r="J87" s="51">
        <v>9.8000000000000007</v>
      </c>
      <c r="K87" s="51">
        <v>98</v>
      </c>
      <c r="L87" s="121"/>
      <c r="M87" s="51"/>
      <c r="N87" s="52"/>
      <c r="O87" s="50" t="str">
        <f>IFERROR((WHOLE_STRUCTURE[[#This Row],[D, bottom '[m']]]+WHOLE_STRUCTURE[[#This Row],[D, top '[m']]])/(2*#REF!/1000),"")</f>
        <v/>
      </c>
      <c r="Q87" s="49"/>
      <c r="S87" s="51"/>
      <c r="T87" s="51"/>
      <c r="U87" s="49"/>
      <c r="V87" s="167"/>
      <c r="W87" s="121"/>
      <c r="X87" s="51"/>
      <c r="Y87" s="51"/>
      <c r="Z87" s="49"/>
      <c r="AA87" s="49"/>
      <c r="AB87" s="295"/>
      <c r="AC87" s="191"/>
      <c r="AD87" s="191"/>
      <c r="AE87" s="191"/>
      <c r="AF87" s="191"/>
      <c r="AG87" s="191"/>
      <c r="AH87" s="191"/>
      <c r="AI87" s="191"/>
      <c r="AJ87" s="296"/>
    </row>
    <row r="88" spans="4:36">
      <c r="D88" s="49">
        <v>82</v>
      </c>
      <c r="E88" s="49" t="s">
        <v>50</v>
      </c>
      <c r="F88" s="49">
        <v>13</v>
      </c>
      <c r="G88" s="51">
        <v>-40.200000000000003</v>
      </c>
      <c r="H88" s="51">
        <v>-43.8</v>
      </c>
      <c r="I88" s="51">
        <v>9.8000000000000007</v>
      </c>
      <c r="J88" s="51">
        <v>9.8000000000000007</v>
      </c>
      <c r="K88" s="51">
        <v>88</v>
      </c>
      <c r="L88" s="121"/>
      <c r="M88" s="51"/>
      <c r="N88" s="52"/>
      <c r="O88" s="50" t="str">
        <f>IFERROR((WHOLE_STRUCTURE[[#This Row],[D, bottom '[m']]]+WHOLE_STRUCTURE[[#This Row],[D, top '[m']]])/(2*#REF!/1000),"")</f>
        <v/>
      </c>
      <c r="Q88" s="49"/>
      <c r="S88" s="51"/>
      <c r="T88" s="51"/>
      <c r="U88" s="49"/>
      <c r="V88" s="167"/>
      <c r="W88" s="121"/>
      <c r="X88" s="51"/>
      <c r="Y88" s="51"/>
      <c r="Z88" s="49"/>
      <c r="AA88" s="49"/>
      <c r="AB88" s="295"/>
      <c r="AC88" s="191"/>
      <c r="AD88" s="191"/>
      <c r="AE88" s="191"/>
      <c r="AF88" s="191"/>
      <c r="AG88" s="191"/>
      <c r="AH88" s="191"/>
      <c r="AI88" s="191"/>
      <c r="AJ88" s="296"/>
    </row>
    <row r="89" spans="4:36">
      <c r="D89" s="49">
        <v>83</v>
      </c>
      <c r="E89" s="49" t="s">
        <v>50</v>
      </c>
      <c r="F89" s="49">
        <v>14</v>
      </c>
      <c r="G89" s="51">
        <v>-43.8</v>
      </c>
      <c r="H89" s="51">
        <v>-47.8</v>
      </c>
      <c r="I89" s="51">
        <v>9.8000000000000007</v>
      </c>
      <c r="J89" s="51">
        <v>9.8000000000000007</v>
      </c>
      <c r="K89" s="51">
        <v>88</v>
      </c>
      <c r="L89" s="121"/>
      <c r="M89" s="51"/>
      <c r="N89" s="52"/>
      <c r="O89" s="50" t="str">
        <f>IFERROR((WHOLE_STRUCTURE[[#This Row],[D, bottom '[m']]]+WHOLE_STRUCTURE[[#This Row],[D, top '[m']]])/(2*#REF!/1000),"")</f>
        <v/>
      </c>
      <c r="Q89" s="49"/>
      <c r="S89" s="51"/>
      <c r="T89" s="51"/>
      <c r="U89" s="49"/>
      <c r="V89" s="167"/>
      <c r="W89" s="121"/>
      <c r="X89" s="51"/>
      <c r="Y89" s="51"/>
      <c r="Z89" s="49"/>
      <c r="AA89" s="49"/>
      <c r="AB89" s="295"/>
      <c r="AC89" s="191"/>
      <c r="AD89" s="191"/>
      <c r="AE89" s="191"/>
      <c r="AF89" s="191"/>
      <c r="AG89" s="191"/>
      <c r="AH89" s="191"/>
      <c r="AI89" s="191"/>
      <c r="AJ89" s="296"/>
    </row>
    <row r="90" spans="4:36">
      <c r="D90" s="49">
        <v>84</v>
      </c>
      <c r="E90" s="49" t="s">
        <v>50</v>
      </c>
      <c r="F90" s="49">
        <v>15</v>
      </c>
      <c r="G90" s="51">
        <v>-47.8</v>
      </c>
      <c r="H90" s="51">
        <v>-51.8</v>
      </c>
      <c r="I90" s="51">
        <v>9.8000000000000007</v>
      </c>
      <c r="J90" s="51">
        <v>9.8000000000000007</v>
      </c>
      <c r="K90" s="51">
        <v>88</v>
      </c>
      <c r="L90" s="121"/>
      <c r="M90" s="51"/>
      <c r="N90" s="52"/>
      <c r="O90" s="50" t="str">
        <f>IFERROR((WHOLE_STRUCTURE[[#This Row],[D, bottom '[m']]]+WHOLE_STRUCTURE[[#This Row],[D, top '[m']]])/(2*#REF!/1000),"")</f>
        <v/>
      </c>
      <c r="S90" s="169"/>
      <c r="T90" s="169"/>
      <c r="U90" s="49"/>
      <c r="V90" s="167"/>
      <c r="W90" s="121"/>
      <c r="X90" s="51"/>
      <c r="Y90" s="51"/>
      <c r="Z90" s="49"/>
      <c r="AA90" s="49"/>
      <c r="AB90" s="295"/>
      <c r="AC90" s="191"/>
      <c r="AD90" s="191"/>
      <c r="AE90" s="191"/>
      <c r="AF90" s="191"/>
      <c r="AG90" s="191"/>
      <c r="AH90" s="191"/>
      <c r="AI90" s="191"/>
      <c r="AJ90" s="296"/>
    </row>
    <row r="91" spans="4:36">
      <c r="D91" s="49">
        <v>85</v>
      </c>
      <c r="E91" s="49" t="s">
        <v>50</v>
      </c>
      <c r="F91" s="49">
        <v>16</v>
      </c>
      <c r="G91" s="51">
        <v>-51.8</v>
      </c>
      <c r="H91" s="51">
        <v>-55.8</v>
      </c>
      <c r="I91" s="51">
        <v>9.8000000000000007</v>
      </c>
      <c r="J91" s="51">
        <v>9.8000000000000007</v>
      </c>
      <c r="K91" s="51">
        <v>81</v>
      </c>
      <c r="L91" s="121"/>
      <c r="M91" s="51"/>
      <c r="N91" s="52"/>
      <c r="O91" s="50" t="str">
        <f>IFERROR((WHOLE_STRUCTURE[[#This Row],[D, bottom '[m']]]+WHOLE_STRUCTURE[[#This Row],[D, top '[m']]])/(2*#REF!/1000),"")</f>
        <v/>
      </c>
      <c r="S91" s="169"/>
      <c r="T91" s="169"/>
      <c r="U91" s="49"/>
      <c r="V91" s="167"/>
      <c r="W91" s="121"/>
      <c r="X91" s="51"/>
      <c r="Y91" s="51"/>
      <c r="Z91" s="49"/>
      <c r="AA91" s="49"/>
      <c r="AB91" s="295"/>
      <c r="AC91" s="191"/>
      <c r="AD91" s="191"/>
      <c r="AE91" s="191"/>
      <c r="AF91" s="191"/>
      <c r="AG91" s="191"/>
      <c r="AH91" s="191"/>
      <c r="AI91" s="191"/>
      <c r="AJ91" s="296"/>
    </row>
    <row r="92" spans="4:36">
      <c r="D92" s="49">
        <v>86</v>
      </c>
      <c r="E92" s="49" t="s">
        <v>50</v>
      </c>
      <c r="F92" s="49">
        <v>17</v>
      </c>
      <c r="G92" s="51">
        <v>-55.8</v>
      </c>
      <c r="H92" s="51">
        <v>-59.8</v>
      </c>
      <c r="I92" s="51">
        <v>9.8000000000000007</v>
      </c>
      <c r="J92" s="51">
        <v>9.8000000000000007</v>
      </c>
      <c r="K92" s="51">
        <v>81</v>
      </c>
      <c r="L92" s="121"/>
      <c r="M92" s="51"/>
      <c r="N92" s="52"/>
      <c r="O92" s="50" t="str">
        <f>IFERROR((WHOLE_STRUCTURE[[#This Row],[D, bottom '[m']]]+WHOLE_STRUCTURE[[#This Row],[D, top '[m']]])/(2*#REF!/1000),"")</f>
        <v/>
      </c>
      <c r="S92" s="169"/>
      <c r="T92" s="169"/>
      <c r="U92" s="49"/>
      <c r="V92" s="167"/>
      <c r="W92" s="121"/>
      <c r="X92" s="51"/>
      <c r="Y92" s="51"/>
      <c r="Z92" s="49"/>
      <c r="AA92" s="49"/>
      <c r="AB92" s="295"/>
      <c r="AC92" s="191"/>
      <c r="AD92" s="191"/>
      <c r="AE92" s="191"/>
      <c r="AF92" s="191"/>
      <c r="AG92" s="191"/>
      <c r="AH92" s="191"/>
      <c r="AI92" s="191"/>
      <c r="AJ92" s="296"/>
    </row>
    <row r="93" spans="4:36">
      <c r="D93" s="49">
        <v>87</v>
      </c>
      <c r="E93" s="49" t="s">
        <v>50</v>
      </c>
      <c r="F93" s="49">
        <v>18</v>
      </c>
      <c r="G93" s="51">
        <v>-59.8</v>
      </c>
      <c r="H93" s="51">
        <v>-63.8</v>
      </c>
      <c r="I93" s="51">
        <v>9.8000000000000007</v>
      </c>
      <c r="J93" s="51">
        <v>9.8000000000000007</v>
      </c>
      <c r="K93" s="51">
        <v>81</v>
      </c>
      <c r="L93" s="121"/>
      <c r="M93" s="51"/>
      <c r="N93" s="52"/>
      <c r="O93" s="50" t="str">
        <f>IFERROR((WHOLE_STRUCTURE[[#This Row],[D, bottom '[m']]]+WHOLE_STRUCTURE[[#This Row],[D, top '[m']]])/(2*#REF!/1000),"")</f>
        <v/>
      </c>
      <c r="S93" s="169"/>
      <c r="T93" s="169"/>
      <c r="U93" s="49"/>
      <c r="V93" s="167"/>
      <c r="W93" s="121"/>
      <c r="X93" s="51"/>
      <c r="Y93" s="51"/>
      <c r="Z93" s="49"/>
      <c r="AA93" s="49"/>
      <c r="AB93" s="295"/>
      <c r="AC93" s="191"/>
      <c r="AD93" s="191"/>
      <c r="AE93" s="191"/>
      <c r="AF93" s="191"/>
      <c r="AG93" s="191"/>
      <c r="AH93" s="191"/>
      <c r="AI93" s="191"/>
      <c r="AJ93" s="296"/>
    </row>
    <row r="94" spans="4:36">
      <c r="D94" s="49">
        <v>88</v>
      </c>
      <c r="E94" s="49" t="s">
        <v>50</v>
      </c>
      <c r="F94" s="49">
        <v>19</v>
      </c>
      <c r="G94" s="51">
        <v>-63.8</v>
      </c>
      <c r="H94" s="51">
        <v>-67.599999999999994</v>
      </c>
      <c r="I94" s="51">
        <v>9.8000000000000007</v>
      </c>
      <c r="J94" s="51">
        <v>9.8000000000000007</v>
      </c>
      <c r="K94" s="51">
        <v>81</v>
      </c>
      <c r="L94" s="121"/>
      <c r="M94" s="51"/>
      <c r="N94" s="52"/>
      <c r="O94" s="50" t="str">
        <f>IFERROR((WHOLE_STRUCTURE[[#This Row],[D, bottom '[m']]]+WHOLE_STRUCTURE[[#This Row],[D, top '[m']]])/(2*#REF!/1000),"")</f>
        <v/>
      </c>
      <c r="S94" s="169"/>
      <c r="T94" s="169"/>
      <c r="U94" s="49"/>
      <c r="V94" s="167"/>
      <c r="W94" s="121"/>
      <c r="X94" s="51"/>
      <c r="Y94" s="51"/>
      <c r="Z94" s="49"/>
      <c r="AA94" s="49"/>
      <c r="AB94" s="295"/>
      <c r="AC94" s="191"/>
      <c r="AD94" s="191"/>
      <c r="AE94" s="191"/>
      <c r="AF94" s="191"/>
      <c r="AG94" s="191"/>
      <c r="AH94" s="191"/>
      <c r="AI94" s="191"/>
      <c r="AJ94" s="296"/>
    </row>
    <row r="95" spans="4:36">
      <c r="D95" s="49">
        <v>89</v>
      </c>
      <c r="E95" s="49" t="s">
        <v>50</v>
      </c>
      <c r="F95" s="49">
        <v>20</v>
      </c>
      <c r="G95" s="51">
        <v>-67.599999999999994</v>
      </c>
      <c r="H95" s="51">
        <v>-70.599999999999994</v>
      </c>
      <c r="I95" s="51">
        <v>9.8000000000000007</v>
      </c>
      <c r="J95" s="51">
        <v>9.8000000000000007</v>
      </c>
      <c r="K95" s="51">
        <v>81</v>
      </c>
      <c r="L95" s="121"/>
      <c r="M95" s="51"/>
      <c r="N95" s="52"/>
      <c r="O95" s="50" t="str">
        <f>IFERROR((WHOLE_STRUCTURE[[#This Row],[D, bottom '[m']]]+WHOLE_STRUCTURE[[#This Row],[D, top '[m']]])/(2*#REF!/1000),"")</f>
        <v/>
      </c>
      <c r="S95" s="169"/>
      <c r="T95" s="169"/>
      <c r="U95" s="49"/>
      <c r="V95" s="167"/>
      <c r="W95" s="121"/>
      <c r="X95" s="51"/>
      <c r="Y95" s="51"/>
      <c r="Z95" s="49"/>
      <c r="AA95" s="49"/>
      <c r="AB95" s="295"/>
      <c r="AC95" s="191"/>
      <c r="AD95" s="191"/>
      <c r="AE95" s="191"/>
      <c r="AF95" s="191"/>
      <c r="AG95" s="191"/>
      <c r="AH95" s="191"/>
      <c r="AI95" s="191"/>
      <c r="AJ95" s="296"/>
    </row>
    <row r="96" spans="4:36">
      <c r="D96" s="49">
        <v>90</v>
      </c>
      <c r="E96" s="49" t="s">
        <v>50</v>
      </c>
      <c r="F96" s="49">
        <v>21</v>
      </c>
      <c r="G96" s="51">
        <v>-70.599999999999994</v>
      </c>
      <c r="H96" s="51">
        <v>-73.599999999999994</v>
      </c>
      <c r="I96" s="51">
        <v>9.8000000000000007</v>
      </c>
      <c r="J96" s="51">
        <v>9.8000000000000007</v>
      </c>
      <c r="K96" s="51">
        <v>87</v>
      </c>
      <c r="L96" s="121"/>
      <c r="M96" s="51"/>
      <c r="N96" s="52"/>
      <c r="O96" s="50" t="str">
        <f>IFERROR((WHOLE_STRUCTURE[[#This Row],[D, bottom '[m']]]+WHOLE_STRUCTURE[[#This Row],[D, top '[m']]])/(2*#REF!/1000),"")</f>
        <v/>
      </c>
      <c r="S96" s="169"/>
      <c r="T96" s="169"/>
      <c r="U96" s="49"/>
      <c r="V96" s="167"/>
      <c r="W96" s="121"/>
      <c r="X96" s="51"/>
      <c r="Y96" s="51"/>
      <c r="Z96" s="49"/>
      <c r="AA96" s="49"/>
      <c r="AB96" s="295"/>
      <c r="AC96" s="191"/>
      <c r="AD96" s="191"/>
      <c r="AE96" s="191"/>
      <c r="AF96" s="191"/>
      <c r="AG96" s="191"/>
      <c r="AH96" s="191"/>
      <c r="AI96" s="191"/>
      <c r="AJ96" s="296"/>
    </row>
    <row r="97" spans="4:36">
      <c r="D97" s="49">
        <v>91</v>
      </c>
      <c r="E97" s="49" t="s">
        <v>50</v>
      </c>
      <c r="F97" s="49">
        <v>22</v>
      </c>
      <c r="G97" s="51">
        <v>-73.599999999999994</v>
      </c>
      <c r="H97" s="51">
        <v>-76.599999999999994</v>
      </c>
      <c r="I97" s="51">
        <v>9.8000000000000007</v>
      </c>
      <c r="J97" s="51">
        <v>9.8000000000000007</v>
      </c>
      <c r="K97" s="51">
        <v>95</v>
      </c>
      <c r="L97" s="121"/>
      <c r="M97" s="51"/>
      <c r="N97" s="52"/>
      <c r="O97" s="50" t="str">
        <f>IFERROR((WHOLE_STRUCTURE[[#This Row],[D, bottom '[m']]]+WHOLE_STRUCTURE[[#This Row],[D, top '[m']]])/(2*#REF!/1000),"")</f>
        <v/>
      </c>
      <c r="S97" s="169"/>
      <c r="T97" s="169"/>
      <c r="U97" s="49"/>
      <c r="V97" s="167"/>
      <c r="W97" s="121"/>
      <c r="X97" s="51"/>
      <c r="Y97" s="51"/>
      <c r="Z97" s="49"/>
      <c r="AA97" s="49"/>
      <c r="AB97" s="295"/>
      <c r="AC97" s="191"/>
      <c r="AD97" s="191"/>
      <c r="AE97" s="191"/>
      <c r="AF97" s="191"/>
      <c r="AG97" s="191"/>
      <c r="AH97" s="191"/>
      <c r="AI97" s="191"/>
      <c r="AJ97" s="296"/>
    </row>
    <row r="98" spans="4:36">
      <c r="D98" s="49">
        <v>92</v>
      </c>
      <c r="E98" s="49" t="s">
        <v>50</v>
      </c>
      <c r="F98" s="49">
        <v>23</v>
      </c>
      <c r="G98" s="51">
        <v>-76.599999999999994</v>
      </c>
      <c r="H98" s="51">
        <v>-79.62</v>
      </c>
      <c r="I98" s="51">
        <v>9.8000000000000007</v>
      </c>
      <c r="J98" s="51">
        <v>9.8000000000000007</v>
      </c>
      <c r="K98" s="51">
        <v>105</v>
      </c>
      <c r="L98" s="121"/>
      <c r="M98" s="51"/>
      <c r="N98" s="52"/>
      <c r="O98" s="50" t="str">
        <f>IFERROR((WHOLE_STRUCTURE[[#This Row],[D, bottom '[m']]]+WHOLE_STRUCTURE[[#This Row],[D, top '[m']]])/(2*#REF!/1000),"")</f>
        <v/>
      </c>
      <c r="S98" s="169"/>
      <c r="T98" s="169"/>
      <c r="U98" s="49"/>
      <c r="V98" s="167"/>
      <c r="W98" s="121"/>
      <c r="X98" s="51"/>
      <c r="Y98" s="51"/>
      <c r="Z98" s="49"/>
      <c r="AA98" s="49"/>
      <c r="AB98" s="295"/>
      <c r="AC98" s="191"/>
      <c r="AD98" s="191"/>
      <c r="AE98" s="191"/>
      <c r="AF98" s="191"/>
      <c r="AG98" s="191"/>
      <c r="AH98" s="191"/>
      <c r="AI98" s="191"/>
      <c r="AJ98" s="296"/>
    </row>
    <row r="99" spans="4:36">
      <c r="G99" s="51"/>
      <c r="H99" s="51"/>
      <c r="I99" s="51"/>
      <c r="J99" s="51"/>
      <c r="K99" s="51"/>
      <c r="L99" s="121" t="str">
        <f t="shared" ref="L72:L123" si="0">IF(7850/1000*(1/3)*PI()*ABS(G99-H99)*((I99/2)^2+(I99/2)*(J99/2)+(J99/2)^2-(I99/2-K99/1000)^2-(I99/2-K99/1000)*(J99/2-K99/1000)-(J99/2-K99/1000)^2)=0,"",7850/1000*(1/3)*PI()*ABS(G99-H99)*((I99/2)^2+(I99/2)*(J99/2)+(J99/2)^2-(I99/2-K99/1000)^2-(I99/2-K99/1000)*(J99/2-K99/1000)-(J99/2-K99/1000)^2))</f>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5"/>
      <c r="AC99" s="191"/>
      <c r="AD99" s="191"/>
      <c r="AE99" s="191"/>
      <c r="AF99" s="191"/>
      <c r="AG99" s="191"/>
      <c r="AH99" s="191"/>
      <c r="AI99" s="191"/>
      <c r="AJ99" s="296"/>
    </row>
    <row r="100" spans="4:36">
      <c r="G100" s="51"/>
      <c r="H100" s="51"/>
      <c r="I100" s="51"/>
      <c r="J100" s="51"/>
      <c r="K100" s="51"/>
      <c r="L100" s="121" t="str">
        <f t="shared" si="0"/>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5"/>
      <c r="AC100" s="191"/>
      <c r="AD100" s="191"/>
      <c r="AE100" s="191"/>
      <c r="AF100" s="191"/>
      <c r="AG100" s="191"/>
      <c r="AH100" s="191"/>
      <c r="AI100" s="191"/>
      <c r="AJ100" s="296"/>
    </row>
    <row r="101" spans="4:36">
      <c r="G101" s="51"/>
      <c r="H101" s="51"/>
      <c r="I101" s="51"/>
      <c r="J101" s="51"/>
      <c r="K101" s="51"/>
      <c r="L101" s="121" t="str">
        <f t="shared" si="0"/>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5"/>
      <c r="AC101" s="191"/>
      <c r="AD101" s="191"/>
      <c r="AE101" s="191"/>
      <c r="AF101" s="191"/>
      <c r="AG101" s="191"/>
      <c r="AH101" s="191"/>
      <c r="AI101" s="191"/>
      <c r="AJ101" s="296"/>
    </row>
    <row r="102" spans="4:36">
      <c r="G102" s="51"/>
      <c r="H102" s="51"/>
      <c r="I102" s="51"/>
      <c r="J102" s="51"/>
      <c r="K102" s="51"/>
      <c r="L102" s="121" t="str">
        <f t="shared" si="0"/>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5"/>
      <c r="AC102" s="191"/>
      <c r="AD102" s="191"/>
      <c r="AE102" s="191"/>
      <c r="AF102" s="191"/>
      <c r="AG102" s="191"/>
      <c r="AH102" s="191"/>
      <c r="AI102" s="191"/>
      <c r="AJ102" s="296"/>
    </row>
    <row r="103" spans="4:36">
      <c r="G103" s="51"/>
      <c r="H103" s="51"/>
      <c r="I103" s="51"/>
      <c r="J103" s="51"/>
      <c r="K103" s="51"/>
      <c r="L103" s="121" t="str">
        <f t="shared" si="0"/>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5"/>
      <c r="AC103" s="191"/>
      <c r="AD103" s="191"/>
      <c r="AE103" s="191"/>
      <c r="AF103" s="191"/>
      <c r="AG103" s="191"/>
      <c r="AH103" s="191"/>
      <c r="AI103" s="191"/>
      <c r="AJ103" s="296"/>
    </row>
    <row r="104" spans="4:36">
      <c r="G104" s="51"/>
      <c r="H104" s="51"/>
      <c r="I104" s="51"/>
      <c r="J104" s="51"/>
      <c r="K104" s="51"/>
      <c r="L104" s="121" t="str">
        <f t="shared" si="0"/>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5"/>
      <c r="AC104" s="191"/>
      <c r="AD104" s="191"/>
      <c r="AE104" s="191"/>
      <c r="AF104" s="191"/>
      <c r="AG104" s="191"/>
      <c r="AH104" s="191"/>
      <c r="AI104" s="191"/>
      <c r="AJ104" s="296"/>
    </row>
    <row r="105" spans="4:36">
      <c r="G105" s="51"/>
      <c r="H105" s="51"/>
      <c r="I105" s="51"/>
      <c r="J105" s="51"/>
      <c r="K105" s="51"/>
      <c r="L105" s="121" t="str">
        <f t="shared" si="0"/>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5"/>
      <c r="AC105" s="191"/>
      <c r="AD105" s="191"/>
      <c r="AE105" s="191"/>
      <c r="AF105" s="191"/>
      <c r="AG105" s="191"/>
      <c r="AH105" s="191"/>
      <c r="AI105" s="191"/>
      <c r="AJ105" s="296"/>
    </row>
    <row r="106" spans="4:36">
      <c r="G106" s="51"/>
      <c r="H106" s="51"/>
      <c r="I106" s="51"/>
      <c r="J106" s="51"/>
      <c r="K106" s="51"/>
      <c r="L106" s="121" t="str">
        <f t="shared" si="0"/>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5"/>
      <c r="AC106" s="191"/>
      <c r="AD106" s="191"/>
      <c r="AE106" s="191"/>
      <c r="AF106" s="191"/>
      <c r="AG106" s="191"/>
      <c r="AH106" s="191"/>
      <c r="AI106" s="191"/>
      <c r="AJ106" s="296"/>
    </row>
    <row r="107" spans="4:36">
      <c r="G107" s="51"/>
      <c r="H107" s="51"/>
      <c r="I107" s="51"/>
      <c r="J107" s="51"/>
      <c r="K107" s="51"/>
      <c r="L107" s="121" t="str">
        <f t="shared" si="0"/>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5"/>
      <c r="AC107" s="191"/>
      <c r="AD107" s="191"/>
      <c r="AE107" s="191"/>
      <c r="AF107" s="191"/>
      <c r="AG107" s="191"/>
      <c r="AH107" s="191"/>
      <c r="AI107" s="191"/>
      <c r="AJ107" s="296"/>
    </row>
    <row r="108" spans="4:36">
      <c r="G108" s="51"/>
      <c r="H108" s="51"/>
      <c r="I108" s="51"/>
      <c r="J108" s="51"/>
      <c r="K108" s="51"/>
      <c r="L108" s="121" t="str">
        <f t="shared" si="0"/>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5"/>
      <c r="AC108" s="191"/>
      <c r="AD108" s="191"/>
      <c r="AE108" s="191"/>
      <c r="AF108" s="191"/>
      <c r="AG108" s="191"/>
      <c r="AH108" s="191"/>
      <c r="AI108" s="191"/>
      <c r="AJ108" s="296"/>
    </row>
    <row r="109" spans="4:36">
      <c r="G109" s="51"/>
      <c r="H109" s="51"/>
      <c r="I109" s="51"/>
      <c r="J109" s="51"/>
      <c r="K109" s="51"/>
      <c r="L109" s="121" t="str">
        <f t="shared" si="0"/>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5"/>
      <c r="AC109" s="191"/>
      <c r="AD109" s="191"/>
      <c r="AE109" s="191"/>
      <c r="AF109" s="191"/>
      <c r="AG109" s="191"/>
      <c r="AH109" s="191"/>
      <c r="AI109" s="191"/>
      <c r="AJ109" s="296"/>
    </row>
    <row r="110" spans="4:36">
      <c r="G110" s="51"/>
      <c r="H110" s="51"/>
      <c r="I110" s="51"/>
      <c r="J110" s="51"/>
      <c r="K110" s="51"/>
      <c r="L110" s="121" t="str">
        <f t="shared" si="0"/>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5"/>
      <c r="AC110" s="191"/>
      <c r="AD110" s="191"/>
      <c r="AE110" s="191"/>
      <c r="AF110" s="191"/>
      <c r="AG110" s="191"/>
      <c r="AH110" s="191"/>
      <c r="AI110" s="191"/>
      <c r="AJ110" s="296"/>
    </row>
    <row r="111" spans="4:36">
      <c r="G111" s="51"/>
      <c r="H111" s="51"/>
      <c r="I111" s="51"/>
      <c r="J111" s="51"/>
      <c r="K111" s="51"/>
      <c r="L111" s="121" t="str">
        <f t="shared" si="0"/>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5"/>
      <c r="AC111" s="191"/>
      <c r="AD111" s="191"/>
      <c r="AE111" s="191"/>
      <c r="AF111" s="191"/>
      <c r="AG111" s="191"/>
      <c r="AH111" s="191"/>
      <c r="AI111" s="191"/>
      <c r="AJ111" s="296"/>
    </row>
    <row r="112" spans="4:36">
      <c r="G112" s="51"/>
      <c r="H112" s="51"/>
      <c r="I112" s="51"/>
      <c r="J112" s="51"/>
      <c r="K112" s="51"/>
      <c r="L112" s="121" t="str">
        <f t="shared" si="0"/>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5"/>
      <c r="AC112" s="191"/>
      <c r="AD112" s="191"/>
      <c r="AE112" s="191"/>
      <c r="AF112" s="191"/>
      <c r="AG112" s="191"/>
      <c r="AH112" s="191"/>
      <c r="AI112" s="191"/>
      <c r="AJ112" s="296"/>
    </row>
    <row r="113" spans="7:36">
      <c r="G113" s="51"/>
      <c r="H113" s="51"/>
      <c r="I113" s="51"/>
      <c r="J113" s="51"/>
      <c r="K113" s="51"/>
      <c r="L113" s="121" t="str">
        <f t="shared" si="0"/>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5"/>
      <c r="AC113" s="191"/>
      <c r="AD113" s="191"/>
      <c r="AE113" s="191"/>
      <c r="AF113" s="191"/>
      <c r="AG113" s="191"/>
      <c r="AH113" s="191"/>
      <c r="AI113" s="191"/>
      <c r="AJ113" s="296"/>
    </row>
    <row r="114" spans="7:36">
      <c r="G114" s="51"/>
      <c r="H114" s="51"/>
      <c r="I114" s="51"/>
      <c r="J114" s="51"/>
      <c r="K114" s="51"/>
      <c r="L114" s="121" t="str">
        <f t="shared" si="0"/>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5"/>
      <c r="AC114" s="191"/>
      <c r="AD114" s="191"/>
      <c r="AE114" s="191"/>
      <c r="AF114" s="191"/>
      <c r="AG114" s="191"/>
      <c r="AH114" s="191"/>
      <c r="AI114" s="191"/>
      <c r="AJ114" s="296"/>
    </row>
    <row r="115" spans="7:36">
      <c r="G115" s="51"/>
      <c r="H115" s="51"/>
      <c r="I115" s="51"/>
      <c r="J115" s="51"/>
      <c r="K115" s="51"/>
      <c r="L115" s="121" t="str">
        <f t="shared" si="0"/>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5"/>
      <c r="AC115" s="191"/>
      <c r="AD115" s="191"/>
      <c r="AE115" s="191"/>
      <c r="AF115" s="191"/>
      <c r="AG115" s="191"/>
      <c r="AH115" s="191"/>
      <c r="AI115" s="191"/>
      <c r="AJ115" s="296"/>
    </row>
    <row r="116" spans="7:36">
      <c r="G116" s="51"/>
      <c r="H116" s="51"/>
      <c r="I116" s="51"/>
      <c r="J116" s="51"/>
      <c r="K116" s="51"/>
      <c r="L116" s="121" t="str">
        <f t="shared" si="0"/>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5"/>
      <c r="AC116" s="191"/>
      <c r="AD116" s="191"/>
      <c r="AE116" s="191"/>
      <c r="AF116" s="191"/>
      <c r="AG116" s="191"/>
      <c r="AH116" s="191"/>
      <c r="AI116" s="191"/>
      <c r="AJ116" s="296"/>
    </row>
    <row r="117" spans="7:36">
      <c r="G117" s="51"/>
      <c r="H117" s="51"/>
      <c r="I117" s="51"/>
      <c r="J117" s="51"/>
      <c r="K117" s="51"/>
      <c r="L117" s="121" t="str">
        <f t="shared" si="0"/>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5"/>
      <c r="AC117" s="191"/>
      <c r="AD117" s="191"/>
      <c r="AE117" s="191"/>
      <c r="AF117" s="191"/>
      <c r="AG117" s="191"/>
      <c r="AH117" s="191"/>
      <c r="AI117" s="191"/>
      <c r="AJ117" s="296"/>
    </row>
    <row r="118" spans="7:36">
      <c r="G118" s="51"/>
      <c r="H118" s="51"/>
      <c r="I118" s="51"/>
      <c r="J118" s="51"/>
      <c r="K118" s="51"/>
      <c r="L118" s="121" t="str">
        <f t="shared" si="0"/>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5"/>
      <c r="AC118" s="191"/>
      <c r="AD118" s="191"/>
      <c r="AE118" s="191"/>
      <c r="AF118" s="191"/>
      <c r="AG118" s="191"/>
      <c r="AH118" s="191"/>
      <c r="AI118" s="191"/>
      <c r="AJ118" s="296"/>
    </row>
    <row r="119" spans="7:36">
      <c r="G119" s="51"/>
      <c r="H119" s="51"/>
      <c r="I119" s="51"/>
      <c r="J119" s="51"/>
      <c r="K119" s="51"/>
      <c r="L119" s="121" t="str">
        <f t="shared" si="0"/>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5"/>
      <c r="AC119" s="191"/>
      <c r="AD119" s="191"/>
      <c r="AE119" s="191"/>
      <c r="AF119" s="191"/>
      <c r="AG119" s="191"/>
      <c r="AH119" s="191"/>
      <c r="AI119" s="191"/>
      <c r="AJ119" s="296"/>
    </row>
    <row r="120" spans="7:36">
      <c r="G120" s="51"/>
      <c r="H120" s="51"/>
      <c r="I120" s="51"/>
      <c r="J120" s="51"/>
      <c r="K120" s="51"/>
      <c r="L120" s="121" t="str">
        <f t="shared" si="0"/>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5"/>
      <c r="AC120" s="191"/>
      <c r="AD120" s="191"/>
      <c r="AE120" s="191"/>
      <c r="AF120" s="191"/>
      <c r="AG120" s="191"/>
      <c r="AH120" s="191"/>
      <c r="AI120" s="191"/>
      <c r="AJ120" s="296"/>
    </row>
    <row r="121" spans="7:36">
      <c r="G121" s="51"/>
      <c r="H121" s="51"/>
      <c r="I121" s="51"/>
      <c r="J121" s="51"/>
      <c r="K121" s="51"/>
      <c r="L121" s="121" t="str">
        <f t="shared" si="0"/>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5"/>
      <c r="AC121" s="191"/>
      <c r="AD121" s="191"/>
      <c r="AE121" s="191"/>
      <c r="AF121" s="191"/>
      <c r="AG121" s="191"/>
      <c r="AH121" s="191"/>
      <c r="AI121" s="191"/>
      <c r="AJ121" s="296"/>
    </row>
    <row r="122" spans="7:36">
      <c r="G122" s="51"/>
      <c r="H122" s="51"/>
      <c r="I122" s="51"/>
      <c r="J122" s="51"/>
      <c r="K122" s="51"/>
      <c r="L122" s="121" t="str">
        <f t="shared" si="0"/>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5"/>
      <c r="AC122" s="191"/>
      <c r="AD122" s="191"/>
      <c r="AE122" s="191"/>
      <c r="AF122" s="191"/>
      <c r="AG122" s="191"/>
      <c r="AH122" s="191"/>
      <c r="AI122" s="191"/>
      <c r="AJ122" s="296"/>
    </row>
    <row r="123" spans="7: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5"/>
      <c r="AC123" s="191"/>
      <c r="AD123" s="191"/>
      <c r="AE123" s="191"/>
      <c r="AF123" s="191"/>
      <c r="AG123" s="191"/>
      <c r="AH123" s="191"/>
      <c r="AI123" s="191"/>
      <c r="AJ123" s="296"/>
    </row>
    <row r="124" spans="7: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5"/>
      <c r="AC124" s="191"/>
      <c r="AD124" s="191"/>
      <c r="AE124" s="191"/>
      <c r="AF124" s="191"/>
      <c r="AG124" s="191"/>
      <c r="AH124" s="191"/>
      <c r="AI124" s="191"/>
      <c r="AJ124" s="296"/>
    </row>
    <row r="125" spans="7: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5"/>
      <c r="AC125" s="191"/>
      <c r="AD125" s="191"/>
      <c r="AE125" s="191"/>
      <c r="AF125" s="191"/>
      <c r="AG125" s="191"/>
      <c r="AH125" s="191"/>
      <c r="AI125" s="191"/>
      <c r="AJ125" s="296"/>
    </row>
    <row r="126" spans="7: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5"/>
      <c r="AC126" s="191"/>
      <c r="AD126" s="191"/>
      <c r="AE126" s="191"/>
      <c r="AF126" s="191"/>
      <c r="AG126" s="191"/>
      <c r="AH126" s="191"/>
      <c r="AI126" s="191"/>
      <c r="AJ126" s="296"/>
    </row>
    <row r="127" spans="7: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5"/>
      <c r="AC127" s="191"/>
      <c r="AD127" s="191"/>
      <c r="AE127" s="191"/>
      <c r="AF127" s="191"/>
      <c r="AG127" s="191"/>
      <c r="AH127" s="191"/>
      <c r="AI127" s="191"/>
      <c r="AJ127" s="296"/>
    </row>
    <row r="128" spans="7: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5"/>
      <c r="AC128" s="191"/>
      <c r="AD128" s="191"/>
      <c r="AE128" s="191"/>
      <c r="AF128" s="191"/>
      <c r="AG128" s="191"/>
      <c r="AH128" s="191"/>
      <c r="AI128" s="191"/>
      <c r="AJ128" s="296"/>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5"/>
      <c r="AC129" s="191"/>
      <c r="AD129" s="191"/>
      <c r="AE129" s="191"/>
      <c r="AF129" s="191"/>
      <c r="AG129" s="191"/>
      <c r="AH129" s="191"/>
      <c r="AI129" s="191"/>
      <c r="AJ129" s="296"/>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5"/>
      <c r="AC130" s="191"/>
      <c r="AD130" s="191"/>
      <c r="AE130" s="191"/>
      <c r="AF130" s="191"/>
      <c r="AG130" s="191"/>
      <c r="AH130" s="191"/>
      <c r="AI130" s="191"/>
      <c r="AJ130" s="296"/>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5"/>
      <c r="AC131" s="191"/>
      <c r="AD131" s="191"/>
      <c r="AE131" s="191"/>
      <c r="AF131" s="191"/>
      <c r="AG131" s="191"/>
      <c r="AH131" s="191"/>
      <c r="AI131" s="191"/>
      <c r="AJ131" s="296"/>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5"/>
      <c r="AC132" s="191"/>
      <c r="AD132" s="191"/>
      <c r="AE132" s="191"/>
      <c r="AF132" s="191"/>
      <c r="AG132" s="191"/>
      <c r="AH132" s="191"/>
      <c r="AI132" s="191"/>
      <c r="AJ132" s="296"/>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5"/>
      <c r="AC133" s="191"/>
      <c r="AD133" s="191"/>
      <c r="AE133" s="191"/>
      <c r="AF133" s="191"/>
      <c r="AG133" s="191"/>
      <c r="AH133" s="191"/>
      <c r="AI133" s="191"/>
      <c r="AJ133" s="296"/>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5"/>
      <c r="AC134" s="191"/>
      <c r="AD134" s="191"/>
      <c r="AE134" s="191"/>
      <c r="AF134" s="191"/>
      <c r="AG134" s="191"/>
      <c r="AH134" s="191"/>
      <c r="AI134" s="191"/>
      <c r="AJ134" s="296"/>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5"/>
      <c r="AC135" s="191"/>
      <c r="AD135" s="191"/>
      <c r="AE135" s="191"/>
      <c r="AF135" s="191"/>
      <c r="AG135" s="191"/>
      <c r="AH135" s="191"/>
      <c r="AI135" s="191"/>
      <c r="AJ135" s="296"/>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5"/>
      <c r="AC136" s="191"/>
      <c r="AD136" s="191"/>
      <c r="AE136" s="191"/>
      <c r="AF136" s="191"/>
      <c r="AG136" s="191"/>
      <c r="AH136" s="191"/>
      <c r="AI136" s="191"/>
      <c r="AJ136" s="296"/>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5"/>
      <c r="AC137" s="191"/>
      <c r="AD137" s="191"/>
      <c r="AE137" s="191"/>
      <c r="AF137" s="191"/>
      <c r="AG137" s="191"/>
      <c r="AH137" s="191"/>
      <c r="AI137" s="191"/>
      <c r="AJ137" s="296"/>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5"/>
      <c r="AC138" s="191"/>
      <c r="AD138" s="191"/>
      <c r="AE138" s="191"/>
      <c r="AF138" s="191"/>
      <c r="AG138" s="191"/>
      <c r="AH138" s="191"/>
      <c r="AI138" s="191"/>
      <c r="AJ138" s="296"/>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5"/>
      <c r="AC139" s="191"/>
      <c r="AD139" s="191"/>
      <c r="AE139" s="191"/>
      <c r="AF139" s="191"/>
      <c r="AG139" s="191"/>
      <c r="AH139" s="191"/>
      <c r="AI139" s="191"/>
      <c r="AJ139" s="296"/>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5"/>
      <c r="AC140" s="191"/>
      <c r="AD140" s="191"/>
      <c r="AE140" s="191"/>
      <c r="AF140" s="191"/>
      <c r="AG140" s="191"/>
      <c r="AH140" s="191"/>
      <c r="AI140" s="191"/>
      <c r="AJ140" s="296"/>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5"/>
      <c r="AC141" s="191"/>
      <c r="AD141" s="191"/>
      <c r="AE141" s="191"/>
      <c r="AF141" s="191"/>
      <c r="AG141" s="191"/>
      <c r="AH141" s="191"/>
      <c r="AI141" s="191"/>
      <c r="AJ141" s="296"/>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5"/>
      <c r="AC142" s="191"/>
      <c r="AD142" s="191"/>
      <c r="AE142" s="191"/>
      <c r="AF142" s="191"/>
      <c r="AG142" s="191"/>
      <c r="AH142" s="191"/>
      <c r="AI142" s="191"/>
      <c r="AJ142" s="296"/>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5"/>
      <c r="AC143" s="191"/>
      <c r="AD143" s="191"/>
      <c r="AE143" s="191"/>
      <c r="AF143" s="191"/>
      <c r="AG143" s="191"/>
      <c r="AH143" s="191"/>
      <c r="AI143" s="191"/>
      <c r="AJ143" s="296"/>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5"/>
      <c r="AC144" s="191"/>
      <c r="AD144" s="191"/>
      <c r="AE144" s="191"/>
      <c r="AF144" s="191"/>
      <c r="AG144" s="191"/>
      <c r="AH144" s="191"/>
      <c r="AI144" s="191"/>
      <c r="AJ144" s="296"/>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5"/>
      <c r="AC145" s="191"/>
      <c r="AD145" s="191"/>
      <c r="AE145" s="191"/>
      <c r="AF145" s="191"/>
      <c r="AG145" s="191"/>
      <c r="AH145" s="191"/>
      <c r="AI145" s="191"/>
      <c r="AJ145" s="296"/>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5"/>
      <c r="AC146" s="191"/>
      <c r="AD146" s="191"/>
      <c r="AE146" s="191"/>
      <c r="AF146" s="191"/>
      <c r="AG146" s="191"/>
      <c r="AH146" s="191"/>
      <c r="AI146" s="191"/>
      <c r="AJ146" s="296"/>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5"/>
      <c r="AC147" s="191"/>
      <c r="AD147" s="191"/>
      <c r="AE147" s="191"/>
      <c r="AF147" s="191"/>
      <c r="AG147" s="191"/>
      <c r="AH147" s="191"/>
      <c r="AI147" s="191"/>
      <c r="AJ147" s="296"/>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5"/>
      <c r="AC148" s="191"/>
      <c r="AD148" s="191"/>
      <c r="AE148" s="191"/>
      <c r="AF148" s="191"/>
      <c r="AG148" s="191"/>
      <c r="AH148" s="191"/>
      <c r="AI148" s="191"/>
      <c r="AJ148" s="296"/>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5"/>
      <c r="AC149" s="191"/>
      <c r="AD149" s="191"/>
      <c r="AE149" s="191"/>
      <c r="AF149" s="191"/>
      <c r="AG149" s="191"/>
      <c r="AH149" s="191"/>
      <c r="AI149" s="191"/>
      <c r="AJ149" s="296"/>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5"/>
      <c r="AC150" s="191"/>
      <c r="AD150" s="191"/>
      <c r="AE150" s="191"/>
      <c r="AF150" s="191"/>
      <c r="AG150" s="191"/>
      <c r="AH150" s="191"/>
      <c r="AI150" s="191"/>
      <c r="AJ150" s="296"/>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5"/>
      <c r="AC151" s="191"/>
      <c r="AD151" s="191"/>
      <c r="AE151" s="191"/>
      <c r="AF151" s="191"/>
      <c r="AG151" s="191"/>
      <c r="AH151" s="191"/>
      <c r="AI151" s="191"/>
      <c r="AJ151" s="296"/>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5"/>
      <c r="AC152" s="191"/>
      <c r="AD152" s="191"/>
      <c r="AE152" s="191"/>
      <c r="AF152" s="191"/>
      <c r="AG152" s="191"/>
      <c r="AH152" s="191"/>
      <c r="AI152" s="191"/>
      <c r="AJ152" s="296"/>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5"/>
      <c r="AC153" s="191"/>
      <c r="AD153" s="191"/>
      <c r="AE153" s="191"/>
      <c r="AF153" s="191"/>
      <c r="AG153" s="191"/>
      <c r="AH153" s="191"/>
      <c r="AI153" s="191"/>
      <c r="AJ153" s="296"/>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5"/>
      <c r="AC154" s="191"/>
      <c r="AD154" s="191"/>
      <c r="AE154" s="191"/>
      <c r="AF154" s="191"/>
      <c r="AG154" s="191"/>
      <c r="AH154" s="191"/>
      <c r="AI154" s="191"/>
      <c r="AJ154" s="296"/>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5"/>
      <c r="AC155" s="191"/>
      <c r="AD155" s="191"/>
      <c r="AE155" s="191"/>
      <c r="AF155" s="191"/>
      <c r="AG155" s="191"/>
      <c r="AH155" s="191"/>
      <c r="AI155" s="191"/>
      <c r="AJ155" s="296"/>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5"/>
      <c r="AC156" s="191"/>
      <c r="AD156" s="191"/>
      <c r="AE156" s="191"/>
      <c r="AF156" s="191"/>
      <c r="AG156" s="191"/>
      <c r="AH156" s="191"/>
      <c r="AI156" s="191"/>
      <c r="AJ156" s="296"/>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5"/>
      <c r="AC157" s="191"/>
      <c r="AD157" s="191"/>
      <c r="AE157" s="191"/>
      <c r="AF157" s="191"/>
      <c r="AG157" s="191"/>
      <c r="AH157" s="191"/>
      <c r="AI157" s="191"/>
      <c r="AJ157" s="296"/>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5"/>
      <c r="AC158" s="191"/>
      <c r="AD158" s="191"/>
      <c r="AE158" s="191"/>
      <c r="AF158" s="191"/>
      <c r="AG158" s="191"/>
      <c r="AH158" s="191"/>
      <c r="AI158" s="191"/>
      <c r="AJ158" s="296"/>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5"/>
      <c r="AC159" s="191"/>
      <c r="AD159" s="191"/>
      <c r="AE159" s="191"/>
      <c r="AF159" s="191"/>
      <c r="AG159" s="191"/>
      <c r="AH159" s="191"/>
      <c r="AI159" s="191"/>
      <c r="AJ159" s="296"/>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5"/>
      <c r="AC160" s="191"/>
      <c r="AD160" s="191"/>
      <c r="AE160" s="191"/>
      <c r="AF160" s="191"/>
      <c r="AG160" s="191"/>
      <c r="AH160" s="191"/>
      <c r="AI160" s="191"/>
      <c r="AJ160" s="296"/>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5"/>
      <c r="AC161" s="191"/>
      <c r="AD161" s="191"/>
      <c r="AE161" s="191"/>
      <c r="AF161" s="191"/>
      <c r="AG161" s="191"/>
      <c r="AH161" s="191"/>
      <c r="AI161" s="191"/>
      <c r="AJ161" s="296"/>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5"/>
      <c r="AC162" s="191"/>
      <c r="AD162" s="191"/>
      <c r="AE162" s="191"/>
      <c r="AF162" s="191"/>
      <c r="AG162" s="191"/>
      <c r="AH162" s="191"/>
      <c r="AI162" s="191"/>
      <c r="AJ162" s="296"/>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5"/>
      <c r="AC163" s="191"/>
      <c r="AD163" s="191"/>
      <c r="AE163" s="191"/>
      <c r="AF163" s="191"/>
      <c r="AG163" s="191"/>
      <c r="AH163" s="191"/>
      <c r="AI163" s="191"/>
      <c r="AJ163" s="296"/>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5"/>
      <c r="AC164" s="191"/>
      <c r="AD164" s="191"/>
      <c r="AE164" s="191"/>
      <c r="AF164" s="191"/>
      <c r="AG164" s="191"/>
      <c r="AH164" s="191"/>
      <c r="AI164" s="191"/>
      <c r="AJ164" s="296"/>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5"/>
      <c r="AC165" s="191"/>
      <c r="AD165" s="191"/>
      <c r="AE165" s="191"/>
      <c r="AF165" s="191"/>
      <c r="AG165" s="191"/>
      <c r="AH165" s="191"/>
      <c r="AI165" s="191"/>
      <c r="AJ165" s="296"/>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5"/>
      <c r="AC166" s="191"/>
      <c r="AD166" s="191"/>
      <c r="AE166" s="191"/>
      <c r="AF166" s="191"/>
      <c r="AG166" s="191"/>
      <c r="AH166" s="191"/>
      <c r="AI166" s="191"/>
      <c r="AJ166" s="296"/>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5"/>
      <c r="AC167" s="191"/>
      <c r="AD167" s="191"/>
      <c r="AE167" s="191"/>
      <c r="AF167" s="191"/>
      <c r="AG167" s="191"/>
      <c r="AH167" s="191"/>
      <c r="AI167" s="191"/>
      <c r="AJ167" s="296"/>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5"/>
      <c r="AC168" s="191"/>
      <c r="AD168" s="191"/>
      <c r="AE168" s="191"/>
      <c r="AF168" s="191"/>
      <c r="AG168" s="191"/>
      <c r="AH168" s="191"/>
      <c r="AI168" s="191"/>
      <c r="AJ168" s="296"/>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5"/>
      <c r="AC169" s="191"/>
      <c r="AD169" s="191"/>
      <c r="AE169" s="191"/>
      <c r="AF169" s="191"/>
      <c r="AG169" s="191"/>
      <c r="AH169" s="191"/>
      <c r="AI169" s="191"/>
      <c r="AJ169" s="296"/>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5"/>
      <c r="AC170" s="191"/>
      <c r="AD170" s="191"/>
      <c r="AE170" s="191"/>
      <c r="AF170" s="191"/>
      <c r="AG170" s="191"/>
      <c r="AH170" s="191"/>
      <c r="AI170" s="191"/>
      <c r="AJ170" s="296"/>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5"/>
      <c r="AC171" s="191"/>
      <c r="AD171" s="191"/>
      <c r="AE171" s="191"/>
      <c r="AF171" s="191"/>
      <c r="AG171" s="191"/>
      <c r="AH171" s="191"/>
      <c r="AI171" s="191"/>
      <c r="AJ171" s="296"/>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5"/>
      <c r="AC172" s="191"/>
      <c r="AD172" s="191"/>
      <c r="AE172" s="191"/>
      <c r="AF172" s="191"/>
      <c r="AG172" s="191"/>
      <c r="AH172" s="191"/>
      <c r="AI172" s="191"/>
      <c r="AJ172" s="296"/>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5"/>
      <c r="AC173" s="191"/>
      <c r="AD173" s="191"/>
      <c r="AE173" s="191"/>
      <c r="AF173" s="191"/>
      <c r="AG173" s="191"/>
      <c r="AH173" s="191"/>
      <c r="AI173" s="191"/>
      <c r="AJ173" s="296"/>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5"/>
      <c r="AC174" s="191"/>
      <c r="AD174" s="191"/>
      <c r="AE174" s="191"/>
      <c r="AF174" s="191"/>
      <c r="AG174" s="191"/>
      <c r="AH174" s="191"/>
      <c r="AI174" s="191"/>
      <c r="AJ174" s="296"/>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5"/>
      <c r="AC175" s="191"/>
      <c r="AD175" s="191"/>
      <c r="AE175" s="191"/>
      <c r="AF175" s="191"/>
      <c r="AG175" s="191"/>
      <c r="AH175" s="191"/>
      <c r="AI175" s="191"/>
      <c r="AJ175" s="296"/>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5"/>
      <c r="AC176" s="191"/>
      <c r="AD176" s="191"/>
      <c r="AE176" s="191"/>
      <c r="AF176" s="191"/>
      <c r="AG176" s="191"/>
      <c r="AH176" s="191"/>
      <c r="AI176" s="191"/>
      <c r="AJ176" s="296"/>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5"/>
      <c r="AC177" s="191"/>
      <c r="AD177" s="191"/>
      <c r="AE177" s="191"/>
      <c r="AF177" s="191"/>
      <c r="AG177" s="191"/>
      <c r="AH177" s="191"/>
      <c r="AI177" s="191"/>
      <c r="AJ177" s="296"/>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5"/>
      <c r="AC178" s="191"/>
      <c r="AD178" s="191"/>
      <c r="AE178" s="191"/>
      <c r="AF178" s="191"/>
      <c r="AG178" s="191"/>
      <c r="AH178" s="191"/>
      <c r="AI178" s="191"/>
      <c r="AJ178" s="296"/>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5"/>
      <c r="AC179" s="191"/>
      <c r="AD179" s="191"/>
      <c r="AE179" s="191"/>
      <c r="AF179" s="191"/>
      <c r="AG179" s="191"/>
      <c r="AH179" s="191"/>
      <c r="AI179" s="191"/>
      <c r="AJ179" s="296"/>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5"/>
      <c r="AC180" s="191"/>
      <c r="AD180" s="191"/>
      <c r="AE180" s="191"/>
      <c r="AF180" s="191"/>
      <c r="AG180" s="191"/>
      <c r="AH180" s="191"/>
      <c r="AI180" s="191"/>
      <c r="AJ180" s="296"/>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5"/>
      <c r="AC181" s="191"/>
      <c r="AD181" s="191"/>
      <c r="AE181" s="191"/>
      <c r="AF181" s="191"/>
      <c r="AG181" s="191"/>
      <c r="AH181" s="191"/>
      <c r="AI181" s="191"/>
      <c r="AJ181" s="296"/>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5"/>
      <c r="AC182" s="191"/>
      <c r="AD182" s="191"/>
      <c r="AE182" s="191"/>
      <c r="AF182" s="191"/>
      <c r="AG182" s="191"/>
      <c r="AH182" s="191"/>
      <c r="AI182" s="191"/>
      <c r="AJ182" s="296"/>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5"/>
      <c r="AC183" s="191"/>
      <c r="AD183" s="191"/>
      <c r="AE183" s="191"/>
      <c r="AF183" s="191"/>
      <c r="AG183" s="191"/>
      <c r="AH183" s="191"/>
      <c r="AI183" s="191"/>
      <c r="AJ183" s="296"/>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5"/>
      <c r="AC184" s="191"/>
      <c r="AD184" s="191"/>
      <c r="AE184" s="191"/>
      <c r="AF184" s="191"/>
      <c r="AG184" s="191"/>
      <c r="AH184" s="191"/>
      <c r="AI184" s="191"/>
      <c r="AJ184" s="296"/>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5"/>
      <c r="AC185" s="191"/>
      <c r="AD185" s="191"/>
      <c r="AE185" s="191"/>
      <c r="AF185" s="191"/>
      <c r="AG185" s="191"/>
      <c r="AH185" s="191"/>
      <c r="AI185" s="191"/>
      <c r="AJ185" s="296"/>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5"/>
      <c r="AC186" s="191"/>
      <c r="AD186" s="191"/>
      <c r="AE186" s="191"/>
      <c r="AF186" s="191"/>
      <c r="AG186" s="191"/>
      <c r="AH186" s="191"/>
      <c r="AI186" s="191"/>
      <c r="AJ186" s="296"/>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5"/>
      <c r="AC187" s="191"/>
      <c r="AD187" s="191"/>
      <c r="AE187" s="191"/>
      <c r="AF187" s="191"/>
      <c r="AG187" s="191"/>
      <c r="AH187" s="191"/>
      <c r="AI187" s="191"/>
      <c r="AJ187" s="296"/>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5"/>
      <c r="AC188" s="191"/>
      <c r="AD188" s="191"/>
      <c r="AE188" s="191"/>
      <c r="AF188" s="191"/>
      <c r="AG188" s="191"/>
      <c r="AH188" s="191"/>
      <c r="AI188" s="191"/>
      <c r="AJ188" s="296"/>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5"/>
      <c r="AC189" s="191"/>
      <c r="AD189" s="191"/>
      <c r="AE189" s="191"/>
      <c r="AF189" s="191"/>
      <c r="AG189" s="191"/>
      <c r="AH189" s="191"/>
      <c r="AI189" s="191"/>
      <c r="AJ189" s="296"/>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5"/>
      <c r="AC190" s="191"/>
      <c r="AD190" s="191"/>
      <c r="AE190" s="191"/>
      <c r="AF190" s="191"/>
      <c r="AG190" s="191"/>
      <c r="AH190" s="191"/>
      <c r="AI190" s="191"/>
      <c r="AJ190" s="296"/>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5"/>
      <c r="AC191" s="191"/>
      <c r="AD191" s="191"/>
      <c r="AE191" s="191"/>
      <c r="AF191" s="191"/>
      <c r="AG191" s="191"/>
      <c r="AH191" s="191"/>
      <c r="AI191" s="191"/>
      <c r="AJ191" s="296"/>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5"/>
      <c r="AC192" s="191"/>
      <c r="AD192" s="191"/>
      <c r="AE192" s="191"/>
      <c r="AF192" s="191"/>
      <c r="AG192" s="191"/>
      <c r="AH192" s="191"/>
      <c r="AI192" s="191"/>
      <c r="AJ192" s="296"/>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5"/>
      <c r="AC193" s="191"/>
      <c r="AD193" s="191"/>
      <c r="AE193" s="191"/>
      <c r="AF193" s="191"/>
      <c r="AG193" s="191"/>
      <c r="AH193" s="191"/>
      <c r="AI193" s="191"/>
      <c r="AJ193" s="296"/>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5"/>
      <c r="AC194" s="191"/>
      <c r="AD194" s="191"/>
      <c r="AE194" s="191"/>
      <c r="AF194" s="191"/>
      <c r="AG194" s="191"/>
      <c r="AH194" s="191"/>
      <c r="AI194" s="191"/>
      <c r="AJ194" s="296"/>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5"/>
      <c r="AC195" s="191"/>
      <c r="AD195" s="191"/>
      <c r="AE195" s="191"/>
      <c r="AF195" s="191"/>
      <c r="AG195" s="191"/>
      <c r="AH195" s="191"/>
      <c r="AI195" s="191"/>
      <c r="AJ195" s="296"/>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5"/>
      <c r="AC196" s="191"/>
      <c r="AD196" s="191"/>
      <c r="AE196" s="191"/>
      <c r="AF196" s="191"/>
      <c r="AG196" s="191"/>
      <c r="AH196" s="191"/>
      <c r="AI196" s="191"/>
      <c r="AJ196" s="296"/>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5"/>
      <c r="AC197" s="191"/>
      <c r="AD197" s="191"/>
      <c r="AE197" s="191"/>
      <c r="AF197" s="191"/>
      <c r="AG197" s="191"/>
      <c r="AH197" s="191"/>
      <c r="AI197" s="191"/>
      <c r="AJ197" s="296"/>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5"/>
      <c r="AC198" s="191"/>
      <c r="AD198" s="191"/>
      <c r="AE198" s="191"/>
      <c r="AF198" s="191"/>
      <c r="AG198" s="191"/>
      <c r="AH198" s="191"/>
      <c r="AI198" s="191"/>
      <c r="AJ198" s="296"/>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5"/>
      <c r="AC199" s="191"/>
      <c r="AD199" s="191"/>
      <c r="AE199" s="191"/>
      <c r="AF199" s="191"/>
      <c r="AG199" s="191"/>
      <c r="AH199" s="191"/>
      <c r="AI199" s="191"/>
      <c r="AJ199" s="296"/>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5"/>
      <c r="AC200" s="191"/>
      <c r="AD200" s="191"/>
      <c r="AE200" s="191"/>
      <c r="AF200" s="191"/>
      <c r="AG200" s="191"/>
      <c r="AH200" s="191"/>
      <c r="AI200" s="191"/>
      <c r="AJ200" s="296"/>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5"/>
      <c r="AC201" s="191"/>
      <c r="AD201" s="191"/>
      <c r="AE201" s="191"/>
      <c r="AF201" s="191"/>
      <c r="AG201" s="191"/>
      <c r="AH201" s="191"/>
      <c r="AI201" s="191"/>
      <c r="AJ201" s="296"/>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5"/>
      <c r="AC202" s="191"/>
      <c r="AD202" s="191"/>
      <c r="AE202" s="191"/>
      <c r="AF202" s="191"/>
      <c r="AG202" s="191"/>
      <c r="AH202" s="191"/>
      <c r="AI202" s="191"/>
      <c r="AJ202" s="296"/>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5"/>
      <c r="AC203" s="191"/>
      <c r="AD203" s="191"/>
      <c r="AE203" s="191"/>
      <c r="AF203" s="191"/>
      <c r="AG203" s="191"/>
      <c r="AH203" s="191"/>
      <c r="AI203" s="191"/>
      <c r="AJ203" s="296"/>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5"/>
      <c r="AC204" s="191"/>
      <c r="AD204" s="191"/>
      <c r="AE204" s="191"/>
      <c r="AF204" s="191"/>
      <c r="AG204" s="191"/>
      <c r="AH204" s="191"/>
      <c r="AI204" s="191"/>
      <c r="AJ204" s="296"/>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5"/>
      <c r="AC205" s="191"/>
      <c r="AD205" s="191"/>
      <c r="AE205" s="191"/>
      <c r="AF205" s="191"/>
      <c r="AG205" s="191"/>
      <c r="AH205" s="191"/>
      <c r="AI205" s="191"/>
      <c r="AJ205" s="296"/>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5"/>
      <c r="AC206" s="191"/>
      <c r="AD206" s="191"/>
      <c r="AE206" s="191"/>
      <c r="AF206" s="191"/>
      <c r="AG206" s="191"/>
      <c r="AH206" s="191"/>
      <c r="AI206" s="191"/>
      <c r="AJ206" s="296"/>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5"/>
      <c r="AC207" s="191"/>
      <c r="AD207" s="191"/>
      <c r="AE207" s="191"/>
      <c r="AF207" s="191"/>
      <c r="AG207" s="191"/>
      <c r="AH207" s="191"/>
      <c r="AI207" s="191"/>
      <c r="AJ207" s="296"/>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5"/>
      <c r="AC208" s="191"/>
      <c r="AD208" s="191"/>
      <c r="AE208" s="191"/>
      <c r="AF208" s="191"/>
      <c r="AG208" s="191"/>
      <c r="AH208" s="191"/>
      <c r="AI208" s="191"/>
      <c r="AJ208" s="296"/>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5"/>
      <c r="AC209" s="191"/>
      <c r="AD209" s="191"/>
      <c r="AE209" s="191"/>
      <c r="AF209" s="191"/>
      <c r="AG209" s="191"/>
      <c r="AH209" s="191"/>
      <c r="AI209" s="191"/>
      <c r="AJ209" s="296"/>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5"/>
      <c r="AC210" s="191"/>
      <c r="AD210" s="191"/>
      <c r="AE210" s="191"/>
      <c r="AF210" s="191"/>
      <c r="AG210" s="191"/>
      <c r="AH210" s="191"/>
      <c r="AI210" s="191"/>
      <c r="AJ210" s="296"/>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5"/>
      <c r="AC211" s="191"/>
      <c r="AD211" s="191"/>
      <c r="AE211" s="191"/>
      <c r="AF211" s="191"/>
      <c r="AG211" s="191"/>
      <c r="AH211" s="191"/>
      <c r="AI211" s="191"/>
      <c r="AJ211" s="296"/>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5"/>
      <c r="AC212" s="191"/>
      <c r="AD212" s="191"/>
      <c r="AE212" s="191"/>
      <c r="AF212" s="191"/>
      <c r="AG212" s="191"/>
      <c r="AH212" s="191"/>
      <c r="AI212" s="191"/>
      <c r="AJ212" s="296"/>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5"/>
      <c r="AC213" s="191"/>
      <c r="AD213" s="191"/>
      <c r="AE213" s="191"/>
      <c r="AF213" s="191"/>
      <c r="AG213" s="191"/>
      <c r="AH213" s="191"/>
      <c r="AI213" s="191"/>
      <c r="AJ213" s="296"/>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5"/>
      <c r="AC214" s="191"/>
      <c r="AD214" s="191"/>
      <c r="AE214" s="191"/>
      <c r="AF214" s="191"/>
      <c r="AG214" s="191"/>
      <c r="AH214" s="191"/>
      <c r="AI214" s="191"/>
      <c r="AJ214" s="296"/>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5"/>
      <c r="AC215" s="191"/>
      <c r="AD215" s="191"/>
      <c r="AE215" s="191"/>
      <c r="AF215" s="191"/>
      <c r="AG215" s="191"/>
      <c r="AH215" s="191"/>
      <c r="AI215" s="191"/>
      <c r="AJ215" s="296"/>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5"/>
      <c r="AC216" s="191"/>
      <c r="AD216" s="191"/>
      <c r="AE216" s="191"/>
      <c r="AF216" s="191"/>
      <c r="AG216" s="191"/>
      <c r="AH216" s="191"/>
      <c r="AI216" s="191"/>
      <c r="AJ216" s="296"/>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5"/>
      <c r="AC217" s="191"/>
      <c r="AD217" s="191"/>
      <c r="AE217" s="191"/>
      <c r="AF217" s="191"/>
      <c r="AG217" s="191"/>
      <c r="AH217" s="191"/>
      <c r="AI217" s="191"/>
      <c r="AJ217" s="296"/>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5"/>
      <c r="AC218" s="191"/>
      <c r="AD218" s="191"/>
      <c r="AE218" s="191"/>
      <c r="AF218" s="191"/>
      <c r="AG218" s="191"/>
      <c r="AH218" s="191"/>
      <c r="AI218" s="191"/>
      <c r="AJ218" s="296"/>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5"/>
      <c r="AC219" s="191"/>
      <c r="AD219" s="191"/>
      <c r="AE219" s="191"/>
      <c r="AF219" s="191"/>
      <c r="AG219" s="191"/>
      <c r="AH219" s="191"/>
      <c r="AI219" s="191"/>
      <c r="AJ219" s="296"/>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5"/>
      <c r="AC220" s="191"/>
      <c r="AD220" s="191"/>
      <c r="AE220" s="191"/>
      <c r="AF220" s="191"/>
      <c r="AG220" s="191"/>
      <c r="AH220" s="191"/>
      <c r="AI220" s="191"/>
      <c r="AJ220" s="296"/>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5"/>
      <c r="AC221" s="191"/>
      <c r="AD221" s="191"/>
      <c r="AE221" s="191"/>
      <c r="AF221" s="191"/>
      <c r="AG221" s="191"/>
      <c r="AH221" s="191"/>
      <c r="AI221" s="191"/>
      <c r="AJ221" s="296"/>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5"/>
      <c r="AC222" s="191"/>
      <c r="AD222" s="191"/>
      <c r="AE222" s="191"/>
      <c r="AF222" s="191"/>
      <c r="AG222" s="191"/>
      <c r="AH222" s="191"/>
      <c r="AI222" s="191"/>
      <c r="AJ222" s="296"/>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5"/>
      <c r="AC223" s="191"/>
      <c r="AD223" s="191"/>
      <c r="AE223" s="191"/>
      <c r="AF223" s="191"/>
      <c r="AG223" s="191"/>
      <c r="AH223" s="191"/>
      <c r="AI223" s="191"/>
      <c r="AJ223" s="296"/>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5"/>
      <c r="AC224" s="191"/>
      <c r="AD224" s="191"/>
      <c r="AE224" s="191"/>
      <c r="AF224" s="191"/>
      <c r="AG224" s="191"/>
      <c r="AH224" s="191"/>
      <c r="AI224" s="191"/>
      <c r="AJ224" s="296"/>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5"/>
      <c r="AC225" s="191"/>
      <c r="AD225" s="191"/>
      <c r="AE225" s="191"/>
      <c r="AF225" s="191"/>
      <c r="AG225" s="191"/>
      <c r="AH225" s="191"/>
      <c r="AI225" s="191"/>
      <c r="AJ225" s="296"/>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5"/>
      <c r="AC226" s="191"/>
      <c r="AD226" s="191"/>
      <c r="AE226" s="191"/>
      <c r="AF226" s="191"/>
      <c r="AG226" s="191"/>
      <c r="AH226" s="191"/>
      <c r="AI226" s="191"/>
      <c r="AJ226" s="296"/>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5"/>
      <c r="AC227" s="191"/>
      <c r="AD227" s="191"/>
      <c r="AE227" s="191"/>
      <c r="AF227" s="191"/>
      <c r="AG227" s="191"/>
      <c r="AH227" s="191"/>
      <c r="AI227" s="191"/>
      <c r="AJ227" s="296"/>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5"/>
      <c r="AC228" s="191"/>
      <c r="AD228" s="191"/>
      <c r="AE228" s="191"/>
      <c r="AF228" s="191"/>
      <c r="AG228" s="191"/>
      <c r="AH228" s="191"/>
      <c r="AI228" s="191"/>
      <c r="AJ228" s="296"/>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5"/>
      <c r="AC229" s="191"/>
      <c r="AD229" s="191"/>
      <c r="AE229" s="191"/>
      <c r="AF229" s="191"/>
      <c r="AG229" s="191"/>
      <c r="AH229" s="191"/>
      <c r="AI229" s="191"/>
      <c r="AJ229" s="296"/>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5"/>
      <c r="AC230" s="191"/>
      <c r="AD230" s="191"/>
      <c r="AE230" s="191"/>
      <c r="AF230" s="191"/>
      <c r="AG230" s="191"/>
      <c r="AH230" s="191"/>
      <c r="AI230" s="191"/>
      <c r="AJ230" s="296"/>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5"/>
      <c r="AC231" s="191"/>
      <c r="AD231" s="191"/>
      <c r="AE231" s="191"/>
      <c r="AF231" s="191"/>
      <c r="AG231" s="191"/>
      <c r="AH231" s="191"/>
      <c r="AI231" s="191"/>
      <c r="AJ231" s="296"/>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5"/>
      <c r="AC232" s="191"/>
      <c r="AD232" s="191"/>
      <c r="AE232" s="191"/>
      <c r="AF232" s="191"/>
      <c r="AG232" s="191"/>
      <c r="AH232" s="191"/>
      <c r="AI232" s="191"/>
      <c r="AJ232" s="296"/>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5"/>
      <c r="AC233" s="191"/>
      <c r="AD233" s="191"/>
      <c r="AE233" s="191"/>
      <c r="AF233" s="191"/>
      <c r="AG233" s="191"/>
      <c r="AH233" s="191"/>
      <c r="AI233" s="191"/>
      <c r="AJ233" s="296"/>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5"/>
      <c r="AC234" s="191"/>
      <c r="AD234" s="191"/>
      <c r="AE234" s="191"/>
      <c r="AF234" s="191"/>
      <c r="AG234" s="191"/>
      <c r="AH234" s="191"/>
      <c r="AI234" s="191"/>
      <c r="AJ234" s="296"/>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5"/>
      <c r="AC235" s="191"/>
      <c r="AD235" s="191"/>
      <c r="AE235" s="191"/>
      <c r="AF235" s="191"/>
      <c r="AG235" s="191"/>
      <c r="AH235" s="191"/>
      <c r="AI235" s="191"/>
      <c r="AJ235" s="296"/>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5"/>
      <c r="AC236" s="191"/>
      <c r="AD236" s="191"/>
      <c r="AE236" s="191"/>
      <c r="AF236" s="191"/>
      <c r="AG236" s="191"/>
      <c r="AH236" s="191"/>
      <c r="AI236" s="191"/>
      <c r="AJ236" s="296"/>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5"/>
      <c r="AC237" s="191"/>
      <c r="AD237" s="191"/>
      <c r="AE237" s="191"/>
      <c r="AF237" s="191"/>
      <c r="AG237" s="191"/>
      <c r="AH237" s="191"/>
      <c r="AI237" s="191"/>
      <c r="AJ237" s="296"/>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5"/>
      <c r="AC238" s="191"/>
      <c r="AD238" s="191"/>
      <c r="AE238" s="191"/>
      <c r="AF238" s="191"/>
      <c r="AG238" s="191"/>
      <c r="AH238" s="191"/>
      <c r="AI238" s="191"/>
      <c r="AJ238" s="296"/>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5"/>
      <c r="AC239" s="191"/>
      <c r="AD239" s="191"/>
      <c r="AE239" s="191"/>
      <c r="AF239" s="191"/>
      <c r="AG239" s="191"/>
      <c r="AH239" s="191"/>
      <c r="AI239" s="191"/>
      <c r="AJ239" s="296"/>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5"/>
      <c r="AC240" s="191"/>
      <c r="AD240" s="191"/>
      <c r="AE240" s="191"/>
      <c r="AF240" s="191"/>
      <c r="AG240" s="191"/>
      <c r="AH240" s="191"/>
      <c r="AI240" s="191"/>
      <c r="AJ240" s="296"/>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5"/>
      <c r="AC241" s="191"/>
      <c r="AD241" s="191"/>
      <c r="AE241" s="191"/>
      <c r="AF241" s="191"/>
      <c r="AG241" s="191"/>
      <c r="AH241" s="191"/>
      <c r="AI241" s="191"/>
      <c r="AJ241" s="296"/>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5"/>
      <c r="AC242" s="191"/>
      <c r="AD242" s="191"/>
      <c r="AE242" s="191"/>
      <c r="AF242" s="191"/>
      <c r="AG242" s="191"/>
      <c r="AH242" s="191"/>
      <c r="AI242" s="191"/>
      <c r="AJ242" s="296"/>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5"/>
      <c r="AC243" s="191"/>
      <c r="AD243" s="191"/>
      <c r="AE243" s="191"/>
      <c r="AF243" s="191"/>
      <c r="AG243" s="191"/>
      <c r="AH243" s="191"/>
      <c r="AI243" s="191"/>
      <c r="AJ243" s="296"/>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5"/>
      <c r="AC244" s="191"/>
      <c r="AD244" s="191"/>
      <c r="AE244" s="191"/>
      <c r="AF244" s="191"/>
      <c r="AG244" s="191"/>
      <c r="AH244" s="191"/>
      <c r="AI244" s="191"/>
      <c r="AJ244" s="296"/>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5"/>
      <c r="AC245" s="191"/>
      <c r="AD245" s="191"/>
      <c r="AE245" s="191"/>
      <c r="AF245" s="191"/>
      <c r="AG245" s="191"/>
      <c r="AH245" s="191"/>
      <c r="AI245" s="191"/>
      <c r="AJ245" s="296"/>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5"/>
      <c r="AC246" s="191"/>
      <c r="AD246" s="191"/>
      <c r="AE246" s="191"/>
      <c r="AF246" s="191"/>
      <c r="AG246" s="191"/>
      <c r="AH246" s="191"/>
      <c r="AI246" s="191"/>
      <c r="AJ246" s="296"/>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5"/>
      <c r="AC247" s="191"/>
      <c r="AD247" s="191"/>
      <c r="AE247" s="191"/>
      <c r="AF247" s="191"/>
      <c r="AG247" s="191"/>
      <c r="AH247" s="191"/>
      <c r="AI247" s="191"/>
      <c r="AJ247" s="296"/>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5"/>
      <c r="AC248" s="191"/>
      <c r="AD248" s="191"/>
      <c r="AE248" s="191"/>
      <c r="AF248" s="191"/>
      <c r="AG248" s="191"/>
      <c r="AH248" s="191"/>
      <c r="AI248" s="191"/>
      <c r="AJ248" s="296"/>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5"/>
      <c r="AC249" s="191"/>
      <c r="AD249" s="191"/>
      <c r="AE249" s="191"/>
      <c r="AF249" s="191"/>
      <c r="AG249" s="191"/>
      <c r="AH249" s="191"/>
      <c r="AI249" s="191"/>
      <c r="AJ249" s="296"/>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5"/>
      <c r="AC250" s="191"/>
      <c r="AD250" s="191"/>
      <c r="AE250" s="191"/>
      <c r="AF250" s="191"/>
      <c r="AG250" s="191"/>
      <c r="AH250" s="191"/>
      <c r="AI250" s="191"/>
      <c r="AJ250" s="296"/>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5"/>
      <c r="AC251" s="191"/>
      <c r="AD251" s="191"/>
      <c r="AE251" s="191"/>
      <c r="AF251" s="191"/>
      <c r="AG251" s="191"/>
      <c r="AH251" s="191"/>
      <c r="AI251" s="191"/>
      <c r="AJ251" s="296"/>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5"/>
      <c r="AC252" s="191"/>
      <c r="AD252" s="191"/>
      <c r="AE252" s="191"/>
      <c r="AF252" s="191"/>
      <c r="AG252" s="191"/>
      <c r="AH252" s="191"/>
      <c r="AI252" s="191"/>
      <c r="AJ252" s="296"/>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5"/>
      <c r="AC253" s="191"/>
      <c r="AD253" s="191"/>
      <c r="AE253" s="191"/>
      <c r="AF253" s="191"/>
      <c r="AG253" s="191"/>
      <c r="AH253" s="191"/>
      <c r="AI253" s="191"/>
      <c r="AJ253" s="296"/>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5"/>
      <c r="AC254" s="191"/>
      <c r="AD254" s="191"/>
      <c r="AE254" s="191"/>
      <c r="AF254" s="191"/>
      <c r="AG254" s="191"/>
      <c r="AH254" s="191"/>
      <c r="AI254" s="191"/>
      <c r="AJ254" s="296"/>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5"/>
      <c r="AC255" s="191"/>
      <c r="AD255" s="191"/>
      <c r="AE255" s="191"/>
      <c r="AF255" s="191"/>
      <c r="AG255" s="191"/>
      <c r="AH255" s="191"/>
      <c r="AI255" s="191"/>
      <c r="AJ255" s="296"/>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5"/>
      <c r="AC256" s="191"/>
      <c r="AD256" s="191"/>
      <c r="AE256" s="191"/>
      <c r="AF256" s="191"/>
      <c r="AG256" s="191"/>
      <c r="AH256" s="191"/>
      <c r="AI256" s="191"/>
      <c r="AJ256" s="296"/>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5"/>
      <c r="AC257" s="191"/>
      <c r="AD257" s="191"/>
      <c r="AE257" s="191"/>
      <c r="AF257" s="191"/>
      <c r="AG257" s="191"/>
      <c r="AH257" s="191"/>
      <c r="AI257" s="191"/>
      <c r="AJ257" s="296"/>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5"/>
      <c r="AC258" s="191"/>
      <c r="AD258" s="191"/>
      <c r="AE258" s="191"/>
      <c r="AF258" s="191"/>
      <c r="AG258" s="191"/>
      <c r="AH258" s="191"/>
      <c r="AI258" s="191"/>
      <c r="AJ258" s="296"/>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5"/>
      <c r="AC259" s="191"/>
      <c r="AD259" s="191"/>
      <c r="AE259" s="191"/>
      <c r="AF259" s="191"/>
      <c r="AG259" s="191"/>
      <c r="AH259" s="191"/>
      <c r="AI259" s="191"/>
      <c r="AJ259" s="296"/>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5"/>
      <c r="AC260" s="191"/>
      <c r="AD260" s="191"/>
      <c r="AE260" s="191"/>
      <c r="AF260" s="191"/>
      <c r="AG260" s="191"/>
      <c r="AH260" s="191"/>
      <c r="AI260" s="191"/>
      <c r="AJ260" s="296"/>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5"/>
      <c r="AC261" s="191"/>
      <c r="AD261" s="191"/>
      <c r="AE261" s="191"/>
      <c r="AF261" s="191"/>
      <c r="AG261" s="191"/>
      <c r="AH261" s="191"/>
      <c r="AI261" s="191"/>
      <c r="AJ261" s="296"/>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5"/>
      <c r="AC262" s="191"/>
      <c r="AD262" s="191"/>
      <c r="AE262" s="191"/>
      <c r="AF262" s="191"/>
      <c r="AG262" s="191"/>
      <c r="AH262" s="191"/>
      <c r="AI262" s="191"/>
      <c r="AJ262" s="296"/>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5"/>
      <c r="AC263" s="191"/>
      <c r="AD263" s="191"/>
      <c r="AE263" s="191"/>
      <c r="AF263" s="191"/>
      <c r="AG263" s="191"/>
      <c r="AH263" s="191"/>
      <c r="AI263" s="191"/>
      <c r="AJ263" s="296"/>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5"/>
      <c r="AC264" s="191"/>
      <c r="AD264" s="191"/>
      <c r="AE264" s="191"/>
      <c r="AF264" s="191"/>
      <c r="AG264" s="191"/>
      <c r="AH264" s="191"/>
      <c r="AI264" s="191"/>
      <c r="AJ264" s="296"/>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5"/>
      <c r="AC265" s="191"/>
      <c r="AD265" s="191"/>
      <c r="AE265" s="191"/>
      <c r="AF265" s="191"/>
      <c r="AG265" s="191"/>
      <c r="AH265" s="191"/>
      <c r="AI265" s="191"/>
      <c r="AJ265" s="296"/>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5"/>
      <c r="AC266" s="191"/>
      <c r="AD266" s="191"/>
      <c r="AE266" s="191"/>
      <c r="AF266" s="191"/>
      <c r="AG266" s="191"/>
      <c r="AH266" s="191"/>
      <c r="AI266" s="191"/>
      <c r="AJ266" s="296"/>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5"/>
      <c r="AC267" s="191"/>
      <c r="AD267" s="191"/>
      <c r="AE267" s="191"/>
      <c r="AF267" s="191"/>
      <c r="AG267" s="191"/>
      <c r="AH267" s="191"/>
      <c r="AI267" s="191"/>
      <c r="AJ267" s="296"/>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5"/>
      <c r="AC268" s="191"/>
      <c r="AD268" s="191"/>
      <c r="AE268" s="191"/>
      <c r="AF268" s="191"/>
      <c r="AG268" s="191"/>
      <c r="AH268" s="191"/>
      <c r="AI268" s="191"/>
      <c r="AJ268" s="296"/>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5"/>
      <c r="AC269" s="191"/>
      <c r="AD269" s="191"/>
      <c r="AE269" s="191"/>
      <c r="AF269" s="191"/>
      <c r="AG269" s="191"/>
      <c r="AH269" s="191"/>
      <c r="AI269" s="191"/>
      <c r="AJ269" s="296"/>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5"/>
      <c r="AC270" s="191"/>
      <c r="AD270" s="191"/>
      <c r="AE270" s="191"/>
      <c r="AF270" s="191"/>
      <c r="AG270" s="191"/>
      <c r="AH270" s="191"/>
      <c r="AI270" s="191"/>
      <c r="AJ270" s="296"/>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5"/>
      <c r="AC271" s="191"/>
      <c r="AD271" s="191"/>
      <c r="AE271" s="191"/>
      <c r="AF271" s="191"/>
      <c r="AG271" s="191"/>
      <c r="AH271" s="191"/>
      <c r="AI271" s="191"/>
      <c r="AJ271" s="296"/>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5"/>
      <c r="AC272" s="191"/>
      <c r="AD272" s="191"/>
      <c r="AE272" s="191"/>
      <c r="AF272" s="191"/>
      <c r="AG272" s="191"/>
      <c r="AH272" s="191"/>
      <c r="AI272" s="191"/>
      <c r="AJ272" s="296"/>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5"/>
      <c r="AC273" s="191"/>
      <c r="AD273" s="191"/>
      <c r="AE273" s="191"/>
      <c r="AF273" s="191"/>
      <c r="AG273" s="191"/>
      <c r="AH273" s="191"/>
      <c r="AI273" s="191"/>
      <c r="AJ273" s="296"/>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5"/>
      <c r="AC274" s="191"/>
      <c r="AD274" s="191"/>
      <c r="AE274" s="191"/>
      <c r="AF274" s="191"/>
      <c r="AG274" s="191"/>
      <c r="AH274" s="191"/>
      <c r="AI274" s="191"/>
      <c r="AJ274" s="296"/>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5"/>
      <c r="AC275" s="191"/>
      <c r="AD275" s="191"/>
      <c r="AE275" s="191"/>
      <c r="AF275" s="191"/>
      <c r="AG275" s="191"/>
      <c r="AH275" s="191"/>
      <c r="AI275" s="191"/>
      <c r="AJ275" s="296"/>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5"/>
      <c r="AC276" s="191"/>
      <c r="AD276" s="191"/>
      <c r="AE276" s="191"/>
      <c r="AF276" s="191"/>
      <c r="AG276" s="191"/>
      <c r="AH276" s="191"/>
      <c r="AI276" s="191"/>
      <c r="AJ276" s="296"/>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5"/>
      <c r="AC277" s="191"/>
      <c r="AD277" s="191"/>
      <c r="AE277" s="191"/>
      <c r="AF277" s="191"/>
      <c r="AG277" s="191"/>
      <c r="AH277" s="191"/>
      <c r="AI277" s="191"/>
      <c r="AJ277" s="296"/>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5"/>
      <c r="AC278" s="191"/>
      <c r="AD278" s="191"/>
      <c r="AE278" s="191"/>
      <c r="AF278" s="191"/>
      <c r="AG278" s="191"/>
      <c r="AH278" s="191"/>
      <c r="AI278" s="191"/>
      <c r="AJ278" s="296"/>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5"/>
      <c r="AC279" s="191"/>
      <c r="AD279" s="191"/>
      <c r="AE279" s="191"/>
      <c r="AF279" s="191"/>
      <c r="AG279" s="191"/>
      <c r="AH279" s="191"/>
      <c r="AI279" s="191"/>
      <c r="AJ279" s="296"/>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5"/>
      <c r="AC280" s="191"/>
      <c r="AD280" s="191"/>
      <c r="AE280" s="191"/>
      <c r="AF280" s="191"/>
      <c r="AG280" s="191"/>
      <c r="AH280" s="191"/>
      <c r="AI280" s="191"/>
      <c r="AJ280" s="296"/>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5"/>
      <c r="AC281" s="191"/>
      <c r="AD281" s="191"/>
      <c r="AE281" s="191"/>
      <c r="AF281" s="191"/>
      <c r="AG281" s="191"/>
      <c r="AH281" s="191"/>
      <c r="AI281" s="191"/>
      <c r="AJ281" s="296"/>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5"/>
      <c r="AC282" s="191"/>
      <c r="AD282" s="191"/>
      <c r="AE282" s="191"/>
      <c r="AF282" s="191"/>
      <c r="AG282" s="191"/>
      <c r="AH282" s="191"/>
      <c r="AI282" s="191"/>
      <c r="AJ282" s="296"/>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5"/>
      <c r="AC283" s="191"/>
      <c r="AD283" s="191"/>
      <c r="AE283" s="191"/>
      <c r="AF283" s="191"/>
      <c r="AG283" s="191"/>
      <c r="AH283" s="191"/>
      <c r="AI283" s="191"/>
      <c r="AJ283" s="296"/>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5"/>
      <c r="AC284" s="191"/>
      <c r="AD284" s="191"/>
      <c r="AE284" s="191"/>
      <c r="AF284" s="191"/>
      <c r="AG284" s="191"/>
      <c r="AH284" s="191"/>
      <c r="AI284" s="191"/>
      <c r="AJ284" s="296"/>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5"/>
      <c r="AC285" s="191"/>
      <c r="AD285" s="191"/>
      <c r="AE285" s="191"/>
      <c r="AF285" s="191"/>
      <c r="AG285" s="191"/>
      <c r="AH285" s="191"/>
      <c r="AI285" s="191"/>
      <c r="AJ285" s="296"/>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5"/>
      <c r="AC286" s="191"/>
      <c r="AD286" s="191"/>
      <c r="AE286" s="191"/>
      <c r="AF286" s="191"/>
      <c r="AG286" s="191"/>
      <c r="AH286" s="191"/>
      <c r="AI286" s="191"/>
      <c r="AJ286" s="296"/>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5"/>
      <c r="AC287" s="191"/>
      <c r="AD287" s="191"/>
      <c r="AE287" s="191"/>
      <c r="AF287" s="191"/>
      <c r="AG287" s="191"/>
      <c r="AH287" s="191"/>
      <c r="AI287" s="191"/>
      <c r="AJ287" s="296"/>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5"/>
      <c r="AC288" s="191"/>
      <c r="AD288" s="191"/>
      <c r="AE288" s="191"/>
      <c r="AF288" s="191"/>
      <c r="AG288" s="191"/>
      <c r="AH288" s="191"/>
      <c r="AI288" s="191"/>
      <c r="AJ288" s="296"/>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5"/>
      <c r="AC289" s="191"/>
      <c r="AD289" s="191"/>
      <c r="AE289" s="191"/>
      <c r="AF289" s="191"/>
      <c r="AG289" s="191"/>
      <c r="AH289" s="191"/>
      <c r="AI289" s="191"/>
      <c r="AJ289" s="296"/>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5"/>
      <c r="AC290" s="191"/>
      <c r="AD290" s="191"/>
      <c r="AE290" s="191"/>
      <c r="AF290" s="191"/>
      <c r="AG290" s="191"/>
      <c r="AH290" s="191"/>
      <c r="AI290" s="191"/>
      <c r="AJ290" s="296"/>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5"/>
      <c r="AC291" s="191"/>
      <c r="AD291" s="191"/>
      <c r="AE291" s="191"/>
      <c r="AF291" s="191"/>
      <c r="AG291" s="191"/>
      <c r="AH291" s="191"/>
      <c r="AI291" s="191"/>
      <c r="AJ291" s="296"/>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5"/>
      <c r="AC292" s="191"/>
      <c r="AD292" s="191"/>
      <c r="AE292" s="191"/>
      <c r="AF292" s="191"/>
      <c r="AG292" s="191"/>
      <c r="AH292" s="191"/>
      <c r="AI292" s="191"/>
      <c r="AJ292" s="296"/>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5"/>
      <c r="AC293" s="191"/>
      <c r="AD293" s="191"/>
      <c r="AE293" s="191"/>
      <c r="AF293" s="191"/>
      <c r="AG293" s="191"/>
      <c r="AH293" s="191"/>
      <c r="AI293" s="191"/>
      <c r="AJ293" s="296"/>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5"/>
      <c r="AC294" s="191"/>
      <c r="AD294" s="191"/>
      <c r="AE294" s="191"/>
      <c r="AF294" s="191"/>
      <c r="AG294" s="191"/>
      <c r="AH294" s="191"/>
      <c r="AI294" s="191"/>
      <c r="AJ294" s="296"/>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5"/>
      <c r="AC295" s="191"/>
      <c r="AD295" s="191"/>
      <c r="AE295" s="191"/>
      <c r="AF295" s="191"/>
      <c r="AG295" s="191"/>
      <c r="AH295" s="191"/>
      <c r="AI295" s="191"/>
      <c r="AJ295" s="296"/>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5"/>
      <c r="AC296" s="191"/>
      <c r="AD296" s="191"/>
      <c r="AE296" s="191"/>
      <c r="AF296" s="191"/>
      <c r="AG296" s="191"/>
      <c r="AH296" s="191"/>
      <c r="AI296" s="191"/>
      <c r="AJ296" s="296"/>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5"/>
      <c r="AC297" s="191"/>
      <c r="AD297" s="191"/>
      <c r="AE297" s="191"/>
      <c r="AF297" s="191"/>
      <c r="AG297" s="191"/>
      <c r="AH297" s="191"/>
      <c r="AI297" s="191"/>
      <c r="AJ297" s="296"/>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5"/>
      <c r="AC298" s="191"/>
      <c r="AD298" s="191"/>
      <c r="AE298" s="191"/>
      <c r="AF298" s="191"/>
      <c r="AG298" s="191"/>
      <c r="AH298" s="191"/>
      <c r="AI298" s="191"/>
      <c r="AJ298" s="296"/>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5"/>
      <c r="AC299" s="191"/>
      <c r="AD299" s="191"/>
      <c r="AE299" s="191"/>
      <c r="AF299" s="191"/>
      <c r="AG299" s="191"/>
      <c r="AH299" s="191"/>
      <c r="AI299" s="191"/>
      <c r="AJ299" s="296"/>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5"/>
      <c r="AC300" s="191"/>
      <c r="AD300" s="191"/>
      <c r="AE300" s="191"/>
      <c r="AF300" s="191"/>
      <c r="AG300" s="191"/>
      <c r="AH300" s="191"/>
      <c r="AI300" s="191"/>
      <c r="AJ300" s="296"/>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5"/>
      <c r="AC301" s="191"/>
      <c r="AD301" s="191"/>
      <c r="AE301" s="191"/>
      <c r="AF301" s="191"/>
      <c r="AG301" s="191"/>
      <c r="AH301" s="191"/>
      <c r="AI301" s="191"/>
      <c r="AJ301" s="296"/>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5"/>
      <c r="AC302" s="191"/>
      <c r="AD302" s="191"/>
      <c r="AE302" s="191"/>
      <c r="AF302" s="191"/>
      <c r="AG302" s="191"/>
      <c r="AH302" s="191"/>
      <c r="AI302" s="191"/>
      <c r="AJ302" s="296"/>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5"/>
      <c r="AC303" s="191"/>
      <c r="AD303" s="191"/>
      <c r="AE303" s="191"/>
      <c r="AF303" s="191"/>
      <c r="AG303" s="191"/>
      <c r="AH303" s="191"/>
      <c r="AI303" s="191"/>
      <c r="AJ303" s="296"/>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5"/>
      <c r="AC304" s="191"/>
      <c r="AD304" s="191"/>
      <c r="AE304" s="191"/>
      <c r="AF304" s="191"/>
      <c r="AG304" s="191"/>
      <c r="AH304" s="191"/>
      <c r="AI304" s="191"/>
      <c r="AJ304" s="296"/>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5"/>
      <c r="AC305" s="191"/>
      <c r="AD305" s="191"/>
      <c r="AE305" s="191"/>
      <c r="AF305" s="191"/>
      <c r="AG305" s="191"/>
      <c r="AH305" s="191"/>
      <c r="AI305" s="191"/>
      <c r="AJ305" s="296"/>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5"/>
      <c r="AC306" s="191"/>
      <c r="AD306" s="191"/>
      <c r="AE306" s="191"/>
      <c r="AF306" s="191"/>
      <c r="AG306" s="191"/>
      <c r="AH306" s="191"/>
      <c r="AI306" s="191"/>
      <c r="AJ306" s="296"/>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5"/>
      <c r="AC307" s="191"/>
      <c r="AD307" s="191"/>
      <c r="AE307" s="191"/>
      <c r="AF307" s="191"/>
      <c r="AG307" s="191"/>
      <c r="AH307" s="191"/>
      <c r="AI307" s="191"/>
      <c r="AJ307" s="296"/>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5"/>
      <c r="AC308" s="191"/>
      <c r="AD308" s="191"/>
      <c r="AE308" s="191"/>
      <c r="AF308" s="191"/>
      <c r="AG308" s="191"/>
      <c r="AH308" s="191"/>
      <c r="AI308" s="191"/>
      <c r="AJ308" s="296"/>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5"/>
      <c r="AC309" s="191"/>
      <c r="AD309" s="191"/>
      <c r="AE309" s="191"/>
      <c r="AF309" s="191"/>
      <c r="AG309" s="191"/>
      <c r="AH309" s="191"/>
      <c r="AI309" s="191"/>
      <c r="AJ309" s="296"/>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5"/>
      <c r="AC310" s="191"/>
      <c r="AD310" s="191"/>
      <c r="AE310" s="191"/>
      <c r="AF310" s="191"/>
      <c r="AG310" s="191"/>
      <c r="AH310" s="191"/>
      <c r="AI310" s="191"/>
      <c r="AJ310" s="296"/>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5"/>
      <c r="AC311" s="191"/>
      <c r="AD311" s="191"/>
      <c r="AE311" s="191"/>
      <c r="AF311" s="191"/>
      <c r="AG311" s="191"/>
      <c r="AH311" s="191"/>
      <c r="AI311" s="191"/>
      <c r="AJ311" s="296"/>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5"/>
      <c r="AC312" s="191"/>
      <c r="AD312" s="191"/>
      <c r="AE312" s="191"/>
      <c r="AF312" s="191"/>
      <c r="AG312" s="191"/>
      <c r="AH312" s="191"/>
      <c r="AI312" s="191"/>
      <c r="AJ312" s="296"/>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5"/>
      <c r="AC313" s="191"/>
      <c r="AD313" s="191"/>
      <c r="AE313" s="191"/>
      <c r="AF313" s="191"/>
      <c r="AG313" s="191"/>
      <c r="AH313" s="191"/>
      <c r="AI313" s="191"/>
      <c r="AJ313" s="296"/>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5"/>
      <c r="AC314" s="191"/>
      <c r="AD314" s="191"/>
      <c r="AE314" s="191"/>
      <c r="AF314" s="191"/>
      <c r="AG314" s="191"/>
      <c r="AH314" s="191"/>
      <c r="AI314" s="191"/>
      <c r="AJ314" s="296"/>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5"/>
      <c r="AC315" s="191"/>
      <c r="AD315" s="191"/>
      <c r="AE315" s="191"/>
      <c r="AF315" s="191"/>
      <c r="AG315" s="191"/>
      <c r="AH315" s="191"/>
      <c r="AI315" s="191"/>
      <c r="AJ315" s="296"/>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5"/>
      <c r="AC316" s="191"/>
      <c r="AD316" s="191"/>
      <c r="AE316" s="191"/>
      <c r="AF316" s="191"/>
      <c r="AG316" s="191"/>
      <c r="AH316" s="191"/>
      <c r="AI316" s="191"/>
      <c r="AJ316" s="296"/>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5"/>
      <c r="AC317" s="191"/>
      <c r="AD317" s="191"/>
      <c r="AE317" s="191"/>
      <c r="AF317" s="191"/>
      <c r="AG317" s="191"/>
      <c r="AH317" s="191"/>
      <c r="AI317" s="191"/>
      <c r="AJ317" s="296"/>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5"/>
      <c r="AC318" s="191"/>
      <c r="AD318" s="191"/>
      <c r="AE318" s="191"/>
      <c r="AF318" s="191"/>
      <c r="AG318" s="191"/>
      <c r="AH318" s="191"/>
      <c r="AI318" s="191"/>
      <c r="AJ318" s="296"/>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5"/>
      <c r="AC319" s="191"/>
      <c r="AD319" s="191"/>
      <c r="AE319" s="191"/>
      <c r="AF319" s="191"/>
      <c r="AG319" s="191"/>
      <c r="AH319" s="191"/>
      <c r="AI319" s="191"/>
      <c r="AJ319" s="296"/>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5"/>
      <c r="AC320" s="191"/>
      <c r="AD320" s="191"/>
      <c r="AE320" s="191"/>
      <c r="AF320" s="191"/>
      <c r="AG320" s="191"/>
      <c r="AH320" s="191"/>
      <c r="AI320" s="191"/>
      <c r="AJ320" s="296"/>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5"/>
      <c r="AC321" s="191"/>
      <c r="AD321" s="191"/>
      <c r="AE321" s="191"/>
      <c r="AF321" s="191"/>
      <c r="AG321" s="191"/>
      <c r="AH321" s="191"/>
      <c r="AI321" s="191"/>
      <c r="AJ321" s="296"/>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5"/>
      <c r="AC322" s="191"/>
      <c r="AD322" s="191"/>
      <c r="AE322" s="191"/>
      <c r="AF322" s="191"/>
      <c r="AG322" s="191"/>
      <c r="AH322" s="191"/>
      <c r="AI322" s="191"/>
      <c r="AJ322" s="296"/>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5"/>
      <c r="AC323" s="191"/>
      <c r="AD323" s="191"/>
      <c r="AE323" s="191"/>
      <c r="AF323" s="191"/>
      <c r="AG323" s="191"/>
      <c r="AH323" s="191"/>
      <c r="AI323" s="191"/>
      <c r="AJ323" s="296"/>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5"/>
      <c r="AC324" s="191"/>
      <c r="AD324" s="191"/>
      <c r="AE324" s="191"/>
      <c r="AF324" s="191"/>
      <c r="AG324" s="191"/>
      <c r="AH324" s="191"/>
      <c r="AI324" s="191"/>
      <c r="AJ324" s="296"/>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5"/>
      <c r="AC325" s="191"/>
      <c r="AD325" s="191"/>
      <c r="AE325" s="191"/>
      <c r="AF325" s="191"/>
      <c r="AG325" s="191"/>
      <c r="AH325" s="191"/>
      <c r="AI325" s="191"/>
      <c r="AJ325" s="296"/>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5"/>
      <c r="AC326" s="191"/>
      <c r="AD326" s="191"/>
      <c r="AE326" s="191"/>
      <c r="AF326" s="191"/>
      <c r="AG326" s="191"/>
      <c r="AH326" s="191"/>
      <c r="AI326" s="191"/>
      <c r="AJ326" s="296"/>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5"/>
      <c r="AC327" s="191"/>
      <c r="AD327" s="191"/>
      <c r="AE327" s="191"/>
      <c r="AF327" s="191"/>
      <c r="AG327" s="191"/>
      <c r="AH327" s="191"/>
      <c r="AI327" s="191"/>
      <c r="AJ327" s="296"/>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5"/>
      <c r="AC328" s="191"/>
      <c r="AD328" s="191"/>
      <c r="AE328" s="191"/>
      <c r="AF328" s="191"/>
      <c r="AG328" s="191"/>
      <c r="AH328" s="191"/>
      <c r="AI328" s="191"/>
      <c r="AJ328" s="296"/>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5"/>
      <c r="AC329" s="191"/>
      <c r="AD329" s="191"/>
      <c r="AE329" s="191"/>
      <c r="AF329" s="191"/>
      <c r="AG329" s="191"/>
      <c r="AH329" s="191"/>
      <c r="AI329" s="191"/>
      <c r="AJ329" s="296"/>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5"/>
      <c r="AC330" s="191"/>
      <c r="AD330" s="191"/>
      <c r="AE330" s="191"/>
      <c r="AF330" s="191"/>
      <c r="AG330" s="191"/>
      <c r="AH330" s="191"/>
      <c r="AI330" s="191"/>
      <c r="AJ330" s="296"/>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5"/>
      <c r="AC331" s="191"/>
      <c r="AD331" s="191"/>
      <c r="AE331" s="191"/>
      <c r="AF331" s="191"/>
      <c r="AG331" s="191"/>
      <c r="AH331" s="191"/>
      <c r="AI331" s="191"/>
      <c r="AJ331" s="296"/>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5"/>
      <c r="AC332" s="191"/>
      <c r="AD332" s="191"/>
      <c r="AE332" s="191"/>
      <c r="AF332" s="191"/>
      <c r="AG332" s="191"/>
      <c r="AH332" s="191"/>
      <c r="AI332" s="191"/>
      <c r="AJ332" s="296"/>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5"/>
      <c r="AC333" s="191"/>
      <c r="AD333" s="191"/>
      <c r="AE333" s="191"/>
      <c r="AF333" s="191"/>
      <c r="AG333" s="191"/>
      <c r="AH333" s="191"/>
      <c r="AI333" s="191"/>
      <c r="AJ333" s="296"/>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5"/>
      <c r="AC334" s="191"/>
      <c r="AD334" s="191"/>
      <c r="AE334" s="191"/>
      <c r="AF334" s="191"/>
      <c r="AG334" s="191"/>
      <c r="AH334" s="191"/>
      <c r="AI334" s="191"/>
      <c r="AJ334" s="296"/>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5"/>
      <c r="AC335" s="191"/>
      <c r="AD335" s="191"/>
      <c r="AE335" s="191"/>
      <c r="AF335" s="191"/>
      <c r="AG335" s="191"/>
      <c r="AH335" s="191"/>
      <c r="AI335" s="191"/>
      <c r="AJ335" s="296"/>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5"/>
      <c r="AC336" s="191"/>
      <c r="AD336" s="191"/>
      <c r="AE336" s="191"/>
      <c r="AF336" s="191"/>
      <c r="AG336" s="191"/>
      <c r="AH336" s="191"/>
      <c r="AI336" s="191"/>
      <c r="AJ336" s="296"/>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5"/>
      <c r="AC337" s="191"/>
      <c r="AD337" s="191"/>
      <c r="AE337" s="191"/>
      <c r="AF337" s="191"/>
      <c r="AG337" s="191"/>
      <c r="AH337" s="191"/>
      <c r="AI337" s="191"/>
      <c r="AJ337" s="296"/>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5"/>
      <c r="AC338" s="191"/>
      <c r="AD338" s="191"/>
      <c r="AE338" s="191"/>
      <c r="AF338" s="191"/>
      <c r="AG338" s="191"/>
      <c r="AH338" s="191"/>
      <c r="AI338" s="191"/>
      <c r="AJ338" s="296"/>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5"/>
      <c r="AC339" s="191"/>
      <c r="AD339" s="191"/>
      <c r="AE339" s="191"/>
      <c r="AF339" s="191"/>
      <c r="AG339" s="191"/>
      <c r="AH339" s="191"/>
      <c r="AI339" s="191"/>
      <c r="AJ339" s="296"/>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5"/>
      <c r="AC340" s="191"/>
      <c r="AD340" s="191"/>
      <c r="AE340" s="191"/>
      <c r="AF340" s="191"/>
      <c r="AG340" s="191"/>
      <c r="AH340" s="191"/>
      <c r="AI340" s="191"/>
      <c r="AJ340" s="296"/>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5"/>
      <c r="AC341" s="191"/>
      <c r="AD341" s="191"/>
      <c r="AE341" s="191"/>
      <c r="AF341" s="191"/>
      <c r="AG341" s="191"/>
      <c r="AH341" s="191"/>
      <c r="AI341" s="191"/>
      <c r="AJ341" s="296"/>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5"/>
      <c r="AC342" s="191"/>
      <c r="AD342" s="191"/>
      <c r="AE342" s="191"/>
      <c r="AF342" s="191"/>
      <c r="AG342" s="191"/>
      <c r="AH342" s="191"/>
      <c r="AI342" s="191"/>
      <c r="AJ342" s="296"/>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5"/>
      <c r="AC343" s="191"/>
      <c r="AD343" s="191"/>
      <c r="AE343" s="191"/>
      <c r="AF343" s="191"/>
      <c r="AG343" s="191"/>
      <c r="AH343" s="191"/>
      <c r="AI343" s="191"/>
      <c r="AJ343" s="296"/>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5"/>
      <c r="AC344" s="191"/>
      <c r="AD344" s="191"/>
      <c r="AE344" s="191"/>
      <c r="AF344" s="191"/>
      <c r="AG344" s="191"/>
      <c r="AH344" s="191"/>
      <c r="AI344" s="191"/>
      <c r="AJ344" s="296"/>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5"/>
      <c r="AC345" s="191"/>
      <c r="AD345" s="191"/>
      <c r="AE345" s="191"/>
      <c r="AF345" s="191"/>
      <c r="AG345" s="191"/>
      <c r="AH345" s="191"/>
      <c r="AI345" s="191"/>
      <c r="AJ345" s="296"/>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5"/>
      <c r="AC346" s="191"/>
      <c r="AD346" s="191"/>
      <c r="AE346" s="191"/>
      <c r="AF346" s="191"/>
      <c r="AG346" s="191"/>
      <c r="AH346" s="191"/>
      <c r="AI346" s="191"/>
      <c r="AJ346" s="296"/>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5"/>
      <c r="AC347" s="191"/>
      <c r="AD347" s="191"/>
      <c r="AE347" s="191"/>
      <c r="AF347" s="191"/>
      <c r="AG347" s="191"/>
      <c r="AH347" s="191"/>
      <c r="AI347" s="191"/>
      <c r="AJ347" s="296"/>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5"/>
      <c r="AC348" s="191"/>
      <c r="AD348" s="191"/>
      <c r="AE348" s="191"/>
      <c r="AF348" s="191"/>
      <c r="AG348" s="191"/>
      <c r="AH348" s="191"/>
      <c r="AI348" s="191"/>
      <c r="AJ348" s="296"/>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5"/>
      <c r="AC349" s="191"/>
      <c r="AD349" s="191"/>
      <c r="AE349" s="191"/>
      <c r="AF349" s="191"/>
      <c r="AG349" s="191"/>
      <c r="AH349" s="191"/>
      <c r="AI349" s="191"/>
      <c r="AJ349" s="296"/>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5"/>
      <c r="AC350" s="191"/>
      <c r="AD350" s="191"/>
      <c r="AE350" s="191"/>
      <c r="AF350" s="191"/>
      <c r="AG350" s="191"/>
      <c r="AH350" s="191"/>
      <c r="AI350" s="191"/>
      <c r="AJ350" s="296"/>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5"/>
      <c r="AC351" s="191"/>
      <c r="AD351" s="191"/>
      <c r="AE351" s="191"/>
      <c r="AF351" s="191"/>
      <c r="AG351" s="191"/>
      <c r="AH351" s="191"/>
      <c r="AI351" s="191"/>
      <c r="AJ351" s="296"/>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5"/>
      <c r="AC352" s="191"/>
      <c r="AD352" s="191"/>
      <c r="AE352" s="191"/>
      <c r="AF352" s="191"/>
      <c r="AG352" s="191"/>
      <c r="AH352" s="191"/>
      <c r="AI352" s="191"/>
      <c r="AJ352" s="296"/>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5"/>
      <c r="AC353" s="191"/>
      <c r="AD353" s="191"/>
      <c r="AE353" s="191"/>
      <c r="AF353" s="191"/>
      <c r="AG353" s="191"/>
      <c r="AH353" s="191"/>
      <c r="AI353" s="191"/>
      <c r="AJ353" s="296"/>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5"/>
      <c r="AC354" s="191"/>
      <c r="AD354" s="191"/>
      <c r="AE354" s="191"/>
      <c r="AF354" s="191"/>
      <c r="AG354" s="191"/>
      <c r="AH354" s="191"/>
      <c r="AI354" s="191"/>
      <c r="AJ354" s="296"/>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5"/>
      <c r="AC355" s="191"/>
      <c r="AD355" s="191"/>
      <c r="AE355" s="191"/>
      <c r="AF355" s="191"/>
      <c r="AG355" s="191"/>
      <c r="AH355" s="191"/>
      <c r="AI355" s="191"/>
      <c r="AJ355" s="296"/>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5"/>
      <c r="AC356" s="191"/>
      <c r="AD356" s="191"/>
      <c r="AE356" s="191"/>
      <c r="AF356" s="191"/>
      <c r="AG356" s="191"/>
      <c r="AH356" s="191"/>
      <c r="AI356" s="191"/>
      <c r="AJ356" s="296"/>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5"/>
      <c r="AC357" s="191"/>
      <c r="AD357" s="191"/>
      <c r="AE357" s="191"/>
      <c r="AF357" s="191"/>
      <c r="AG357" s="191"/>
      <c r="AH357" s="191"/>
      <c r="AI357" s="191"/>
      <c r="AJ357" s="296"/>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5"/>
      <c r="AC358" s="191"/>
      <c r="AD358" s="191"/>
      <c r="AE358" s="191"/>
      <c r="AF358" s="191"/>
      <c r="AG358" s="191"/>
      <c r="AH358" s="191"/>
      <c r="AI358" s="191"/>
      <c r="AJ358" s="296"/>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5"/>
      <c r="AC359" s="191"/>
      <c r="AD359" s="191"/>
      <c r="AE359" s="191"/>
      <c r="AF359" s="191"/>
      <c r="AG359" s="191"/>
      <c r="AH359" s="191"/>
      <c r="AI359" s="191"/>
      <c r="AJ359" s="296"/>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5"/>
      <c r="AC360" s="191"/>
      <c r="AD360" s="191"/>
      <c r="AE360" s="191"/>
      <c r="AF360" s="191"/>
      <c r="AG360" s="191"/>
      <c r="AH360" s="191"/>
      <c r="AI360" s="191"/>
      <c r="AJ360" s="296"/>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5"/>
      <c r="AC361" s="191"/>
      <c r="AD361" s="191"/>
      <c r="AE361" s="191"/>
      <c r="AF361" s="191"/>
      <c r="AG361" s="191"/>
      <c r="AH361" s="191"/>
      <c r="AI361" s="191"/>
      <c r="AJ361" s="296"/>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5"/>
      <c r="AC362" s="191"/>
      <c r="AD362" s="191"/>
      <c r="AE362" s="191"/>
      <c r="AF362" s="191"/>
      <c r="AG362" s="191"/>
      <c r="AH362" s="191"/>
      <c r="AI362" s="191"/>
      <c r="AJ362" s="296"/>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5"/>
      <c r="AC363" s="191"/>
      <c r="AD363" s="191"/>
      <c r="AE363" s="191"/>
      <c r="AF363" s="191"/>
      <c r="AG363" s="191"/>
      <c r="AH363" s="191"/>
      <c r="AI363" s="191"/>
      <c r="AJ363" s="296"/>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5"/>
      <c r="AC364" s="191"/>
      <c r="AD364" s="191"/>
      <c r="AE364" s="191"/>
      <c r="AF364" s="191"/>
      <c r="AG364" s="191"/>
      <c r="AH364" s="191"/>
      <c r="AI364" s="191"/>
      <c r="AJ364" s="296"/>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5"/>
      <c r="AC365" s="191"/>
      <c r="AD365" s="191"/>
      <c r="AE365" s="191"/>
      <c r="AF365" s="191"/>
      <c r="AG365" s="191"/>
      <c r="AH365" s="191"/>
      <c r="AI365" s="191"/>
      <c r="AJ365" s="296"/>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5"/>
      <c r="AC366" s="191"/>
      <c r="AD366" s="191"/>
      <c r="AE366" s="191"/>
      <c r="AF366" s="191"/>
      <c r="AG366" s="191"/>
      <c r="AH366" s="191"/>
      <c r="AI366" s="191"/>
      <c r="AJ366" s="296"/>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5"/>
      <c r="AC367" s="191"/>
      <c r="AD367" s="191"/>
      <c r="AE367" s="191"/>
      <c r="AF367" s="191"/>
      <c r="AG367" s="191"/>
      <c r="AH367" s="191"/>
      <c r="AI367" s="191"/>
      <c r="AJ367" s="296"/>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5"/>
      <c r="AC368" s="191"/>
      <c r="AD368" s="191"/>
      <c r="AE368" s="191"/>
      <c r="AF368" s="191"/>
      <c r="AG368" s="191"/>
      <c r="AH368" s="191"/>
      <c r="AI368" s="191"/>
      <c r="AJ368" s="296"/>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5"/>
      <c r="AC369" s="191"/>
      <c r="AD369" s="191"/>
      <c r="AE369" s="191"/>
      <c r="AF369" s="191"/>
      <c r="AG369" s="191"/>
      <c r="AH369" s="191"/>
      <c r="AI369" s="191"/>
      <c r="AJ369" s="296"/>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5"/>
      <c r="AC370" s="191"/>
      <c r="AD370" s="191"/>
      <c r="AE370" s="191"/>
      <c r="AF370" s="191"/>
      <c r="AG370" s="191"/>
      <c r="AH370" s="191"/>
      <c r="AI370" s="191"/>
      <c r="AJ370" s="296"/>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5"/>
      <c r="AC371" s="191"/>
      <c r="AD371" s="191"/>
      <c r="AE371" s="191"/>
      <c r="AF371" s="191"/>
      <c r="AG371" s="191"/>
      <c r="AH371" s="191"/>
      <c r="AI371" s="191"/>
      <c r="AJ371" s="296"/>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5"/>
      <c r="AC372" s="191"/>
      <c r="AD372" s="191"/>
      <c r="AE372" s="191"/>
      <c r="AF372" s="191"/>
      <c r="AG372" s="191"/>
      <c r="AH372" s="191"/>
      <c r="AI372" s="191"/>
      <c r="AJ372" s="296"/>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5"/>
      <c r="AC373" s="191"/>
      <c r="AD373" s="191"/>
      <c r="AE373" s="191"/>
      <c r="AF373" s="191"/>
      <c r="AG373" s="191"/>
      <c r="AH373" s="191"/>
      <c r="AI373" s="191"/>
      <c r="AJ373" s="296"/>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5"/>
      <c r="AC374" s="191"/>
      <c r="AD374" s="191"/>
      <c r="AE374" s="191"/>
      <c r="AF374" s="191"/>
      <c r="AG374" s="191"/>
      <c r="AH374" s="191"/>
      <c r="AI374" s="191"/>
      <c r="AJ374" s="296"/>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5"/>
      <c r="AC375" s="191"/>
      <c r="AD375" s="191"/>
      <c r="AE375" s="191"/>
      <c r="AF375" s="191"/>
      <c r="AG375" s="191"/>
      <c r="AH375" s="191"/>
      <c r="AI375" s="191"/>
      <c r="AJ375" s="296"/>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5"/>
      <c r="AC376" s="191"/>
      <c r="AD376" s="191"/>
      <c r="AE376" s="191"/>
      <c r="AF376" s="191"/>
      <c r="AG376" s="191"/>
      <c r="AH376" s="191"/>
      <c r="AI376" s="191"/>
      <c r="AJ376" s="296"/>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5"/>
      <c r="AC377" s="191"/>
      <c r="AD377" s="191"/>
      <c r="AE377" s="191"/>
      <c r="AF377" s="191"/>
      <c r="AG377" s="191"/>
      <c r="AH377" s="191"/>
      <c r="AI377" s="191"/>
      <c r="AJ377" s="296"/>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5"/>
      <c r="AC378" s="191"/>
      <c r="AD378" s="191"/>
      <c r="AE378" s="191"/>
      <c r="AF378" s="191"/>
      <c r="AG378" s="191"/>
      <c r="AH378" s="191"/>
      <c r="AI378" s="191"/>
      <c r="AJ378" s="296"/>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5"/>
      <c r="AC379" s="191"/>
      <c r="AD379" s="191"/>
      <c r="AE379" s="191"/>
      <c r="AF379" s="191"/>
      <c r="AG379" s="191"/>
      <c r="AH379" s="191"/>
      <c r="AI379" s="191"/>
      <c r="AJ379" s="296"/>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5"/>
      <c r="AC380" s="191"/>
      <c r="AD380" s="191"/>
      <c r="AE380" s="191"/>
      <c r="AF380" s="191"/>
      <c r="AG380" s="191"/>
      <c r="AH380" s="191"/>
      <c r="AI380" s="191"/>
      <c r="AJ380" s="296"/>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5"/>
      <c r="AC381" s="191"/>
      <c r="AD381" s="191"/>
      <c r="AE381" s="191"/>
      <c r="AF381" s="191"/>
      <c r="AG381" s="191"/>
      <c r="AH381" s="191"/>
      <c r="AI381" s="191"/>
      <c r="AJ381" s="296"/>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5"/>
      <c r="AC382" s="191"/>
      <c r="AD382" s="191"/>
      <c r="AE382" s="191"/>
      <c r="AF382" s="191"/>
      <c r="AG382" s="191"/>
      <c r="AH382" s="191"/>
      <c r="AI382" s="191"/>
      <c r="AJ382" s="296"/>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5"/>
      <c r="AC383" s="191"/>
      <c r="AD383" s="191"/>
      <c r="AE383" s="191"/>
      <c r="AF383" s="191"/>
      <c r="AG383" s="191"/>
      <c r="AH383" s="191"/>
      <c r="AI383" s="191"/>
      <c r="AJ383" s="296"/>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5"/>
      <c r="AC384" s="191"/>
      <c r="AD384" s="191"/>
      <c r="AE384" s="191"/>
      <c r="AF384" s="191"/>
      <c r="AG384" s="191"/>
      <c r="AH384" s="191"/>
      <c r="AI384" s="191"/>
      <c r="AJ384" s="296"/>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5"/>
      <c r="AC385" s="191"/>
      <c r="AD385" s="191"/>
      <c r="AE385" s="191"/>
      <c r="AF385" s="191"/>
      <c r="AG385" s="191"/>
      <c r="AH385" s="191"/>
      <c r="AI385" s="191"/>
      <c r="AJ385" s="296"/>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5"/>
      <c r="AC386" s="191"/>
      <c r="AD386" s="191"/>
      <c r="AE386" s="191"/>
      <c r="AF386" s="191"/>
      <c r="AG386" s="191"/>
      <c r="AH386" s="191"/>
      <c r="AI386" s="191"/>
      <c r="AJ386" s="296"/>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5"/>
      <c r="AC387" s="191"/>
      <c r="AD387" s="191"/>
      <c r="AE387" s="191"/>
      <c r="AF387" s="191"/>
      <c r="AG387" s="191"/>
      <c r="AH387" s="191"/>
      <c r="AI387" s="191"/>
      <c r="AJ387" s="296"/>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5"/>
      <c r="AC388" s="191"/>
      <c r="AD388" s="191"/>
      <c r="AE388" s="191"/>
      <c r="AF388" s="191"/>
      <c r="AG388" s="191"/>
      <c r="AH388" s="191"/>
      <c r="AI388" s="191"/>
      <c r="AJ388" s="296"/>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5"/>
      <c r="AC389" s="191"/>
      <c r="AD389" s="191"/>
      <c r="AE389" s="191"/>
      <c r="AF389" s="191"/>
      <c r="AG389" s="191"/>
      <c r="AH389" s="191"/>
      <c r="AI389" s="191"/>
      <c r="AJ389" s="296"/>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5"/>
      <c r="AC390" s="191"/>
      <c r="AD390" s="191"/>
      <c r="AE390" s="191"/>
      <c r="AF390" s="191"/>
      <c r="AG390" s="191"/>
      <c r="AH390" s="191"/>
      <c r="AI390" s="191"/>
      <c r="AJ390" s="296"/>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5"/>
      <c r="AC391" s="191"/>
      <c r="AD391" s="191"/>
      <c r="AE391" s="191"/>
      <c r="AF391" s="191"/>
      <c r="AG391" s="191"/>
      <c r="AH391" s="191"/>
      <c r="AI391" s="191"/>
      <c r="AJ391" s="296"/>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5"/>
      <c r="AC392" s="191"/>
      <c r="AD392" s="191"/>
      <c r="AE392" s="191"/>
      <c r="AF392" s="191"/>
      <c r="AG392" s="191"/>
      <c r="AH392" s="191"/>
      <c r="AI392" s="191"/>
      <c r="AJ392" s="296"/>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5"/>
      <c r="AC393" s="191"/>
      <c r="AD393" s="191"/>
      <c r="AE393" s="191"/>
      <c r="AF393" s="191"/>
      <c r="AG393" s="191"/>
      <c r="AH393" s="191"/>
      <c r="AI393" s="191"/>
      <c r="AJ393" s="296"/>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5"/>
      <c r="AC394" s="191"/>
      <c r="AD394" s="191"/>
      <c r="AE394" s="191"/>
      <c r="AF394" s="191"/>
      <c r="AG394" s="191"/>
      <c r="AH394" s="191"/>
      <c r="AI394" s="191"/>
      <c r="AJ394" s="296"/>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5"/>
      <c r="AC395" s="191"/>
      <c r="AD395" s="191"/>
      <c r="AE395" s="191"/>
      <c r="AF395" s="191"/>
      <c r="AG395" s="191"/>
      <c r="AH395" s="191"/>
      <c r="AI395" s="191"/>
      <c r="AJ395" s="296"/>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5"/>
      <c r="AC396" s="191"/>
      <c r="AD396" s="191"/>
      <c r="AE396" s="191"/>
      <c r="AF396" s="191"/>
      <c r="AG396" s="191"/>
      <c r="AH396" s="191"/>
      <c r="AI396" s="191"/>
      <c r="AJ396" s="296"/>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5"/>
      <c r="AC397" s="191"/>
      <c r="AD397" s="191"/>
      <c r="AE397" s="191"/>
      <c r="AF397" s="191"/>
      <c r="AG397" s="191"/>
      <c r="AH397" s="191"/>
      <c r="AI397" s="191"/>
      <c r="AJ397" s="296"/>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5"/>
      <c r="AC398" s="191"/>
      <c r="AD398" s="191"/>
      <c r="AE398" s="191"/>
      <c r="AF398" s="191"/>
      <c r="AG398" s="191"/>
      <c r="AH398" s="191"/>
      <c r="AI398" s="191"/>
      <c r="AJ398" s="296"/>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5"/>
      <c r="AC399" s="191"/>
      <c r="AD399" s="191"/>
      <c r="AE399" s="191"/>
      <c r="AF399" s="191"/>
      <c r="AG399" s="191"/>
      <c r="AH399" s="191"/>
      <c r="AI399" s="191"/>
      <c r="AJ399" s="296"/>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5"/>
      <c r="AC400" s="191"/>
      <c r="AD400" s="191"/>
      <c r="AE400" s="191"/>
      <c r="AF400" s="191"/>
      <c r="AG400" s="191"/>
      <c r="AH400" s="191"/>
      <c r="AI400" s="191"/>
      <c r="AJ400" s="296"/>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5"/>
      <c r="AC401" s="191"/>
      <c r="AD401" s="191"/>
      <c r="AE401" s="191"/>
      <c r="AF401" s="191"/>
      <c r="AG401" s="191"/>
      <c r="AH401" s="191"/>
      <c r="AI401" s="191"/>
      <c r="AJ401" s="296"/>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5"/>
      <c r="AC402" s="191"/>
      <c r="AD402" s="191"/>
      <c r="AE402" s="191"/>
      <c r="AF402" s="191"/>
      <c r="AG402" s="191"/>
      <c r="AH402" s="191"/>
      <c r="AI402" s="191"/>
      <c r="AJ402" s="296"/>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5"/>
      <c r="AC403" s="191"/>
      <c r="AD403" s="191"/>
      <c r="AE403" s="191"/>
      <c r="AF403" s="191"/>
      <c r="AG403" s="191"/>
      <c r="AH403" s="191"/>
      <c r="AI403" s="191"/>
      <c r="AJ403" s="296"/>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5"/>
      <c r="AC404" s="191"/>
      <c r="AD404" s="191"/>
      <c r="AE404" s="191"/>
      <c r="AF404" s="191"/>
      <c r="AG404" s="191"/>
      <c r="AH404" s="191"/>
      <c r="AI404" s="191"/>
      <c r="AJ404" s="296"/>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5"/>
      <c r="AC405" s="191"/>
      <c r="AD405" s="191"/>
      <c r="AE405" s="191"/>
      <c r="AF405" s="191"/>
      <c r="AG405" s="191"/>
      <c r="AH405" s="191"/>
      <c r="AI405" s="191"/>
      <c r="AJ405" s="296"/>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5"/>
      <c r="AC406" s="191"/>
      <c r="AD406" s="191"/>
      <c r="AE406" s="191"/>
      <c r="AF406" s="191"/>
      <c r="AG406" s="191"/>
      <c r="AH406" s="191"/>
      <c r="AI406" s="191"/>
      <c r="AJ406" s="296"/>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5"/>
      <c r="AC407" s="191"/>
      <c r="AD407" s="191"/>
      <c r="AE407" s="191"/>
      <c r="AF407" s="191"/>
      <c r="AG407" s="191"/>
      <c r="AH407" s="191"/>
      <c r="AI407" s="191"/>
      <c r="AJ407" s="296"/>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5"/>
      <c r="AC408" s="191"/>
      <c r="AD408" s="191"/>
      <c r="AE408" s="191"/>
      <c r="AF408" s="191"/>
      <c r="AG408" s="191"/>
      <c r="AH408" s="191"/>
      <c r="AI408" s="191"/>
      <c r="AJ408" s="296"/>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5"/>
      <c r="AC409" s="191"/>
      <c r="AD409" s="191"/>
      <c r="AE409" s="191"/>
      <c r="AF409" s="191"/>
      <c r="AG409" s="191"/>
      <c r="AH409" s="191"/>
      <c r="AI409" s="191"/>
      <c r="AJ409" s="296"/>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5"/>
      <c r="AC410" s="191"/>
      <c r="AD410" s="191"/>
      <c r="AE410" s="191"/>
      <c r="AF410" s="191"/>
      <c r="AG410" s="191"/>
      <c r="AH410" s="191"/>
      <c r="AI410" s="191"/>
      <c r="AJ410" s="296"/>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5"/>
      <c r="AC411" s="191"/>
      <c r="AD411" s="191"/>
      <c r="AE411" s="191"/>
      <c r="AF411" s="191"/>
      <c r="AG411" s="191"/>
      <c r="AH411" s="191"/>
      <c r="AI411" s="191"/>
      <c r="AJ411" s="296"/>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5"/>
      <c r="AC412" s="191"/>
      <c r="AD412" s="191"/>
      <c r="AE412" s="191"/>
      <c r="AF412" s="191"/>
      <c r="AG412" s="191"/>
      <c r="AH412" s="191"/>
      <c r="AI412" s="191"/>
      <c r="AJ412" s="296"/>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5"/>
      <c r="AC413" s="191"/>
      <c r="AD413" s="191"/>
      <c r="AE413" s="191"/>
      <c r="AF413" s="191"/>
      <c r="AG413" s="191"/>
      <c r="AH413" s="191"/>
      <c r="AI413" s="191"/>
      <c r="AJ413" s="296"/>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5"/>
      <c r="AC414" s="191"/>
      <c r="AD414" s="191"/>
      <c r="AE414" s="191"/>
      <c r="AF414" s="191"/>
      <c r="AG414" s="191"/>
      <c r="AH414" s="191"/>
      <c r="AI414" s="191"/>
      <c r="AJ414" s="296"/>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5"/>
      <c r="AC415" s="191"/>
      <c r="AD415" s="191"/>
      <c r="AE415" s="191"/>
      <c r="AF415" s="191"/>
      <c r="AG415" s="191"/>
      <c r="AH415" s="191"/>
      <c r="AI415" s="191"/>
      <c r="AJ415" s="296"/>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5"/>
      <c r="AC416" s="191"/>
      <c r="AD416" s="191"/>
      <c r="AE416" s="191"/>
      <c r="AF416" s="191"/>
      <c r="AG416" s="191"/>
      <c r="AH416" s="191"/>
      <c r="AI416" s="191"/>
      <c r="AJ416" s="296"/>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5"/>
      <c r="AC417" s="191"/>
      <c r="AD417" s="191"/>
      <c r="AE417" s="191"/>
      <c r="AF417" s="191"/>
      <c r="AG417" s="191"/>
      <c r="AH417" s="191"/>
      <c r="AI417" s="191"/>
      <c r="AJ417" s="296"/>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5"/>
      <c r="AC418" s="191"/>
      <c r="AD418" s="191"/>
      <c r="AE418" s="191"/>
      <c r="AF418" s="191"/>
      <c r="AG418" s="191"/>
      <c r="AH418" s="191"/>
      <c r="AI418" s="191"/>
      <c r="AJ418" s="296"/>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5"/>
      <c r="AC419" s="191"/>
      <c r="AD419" s="191"/>
      <c r="AE419" s="191"/>
      <c r="AF419" s="191"/>
      <c r="AG419" s="191"/>
      <c r="AH419" s="191"/>
      <c r="AI419" s="191"/>
      <c r="AJ419" s="296"/>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5"/>
      <c r="AC420" s="191"/>
      <c r="AD420" s="191"/>
      <c r="AE420" s="191"/>
      <c r="AF420" s="191"/>
      <c r="AG420" s="191"/>
      <c r="AH420" s="191"/>
      <c r="AI420" s="191"/>
      <c r="AJ420" s="296"/>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5"/>
      <c r="AC421" s="191"/>
      <c r="AD421" s="191"/>
      <c r="AE421" s="191"/>
      <c r="AF421" s="191"/>
      <c r="AG421" s="191"/>
      <c r="AH421" s="191"/>
      <c r="AI421" s="191"/>
      <c r="AJ421" s="296"/>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5"/>
      <c r="AC422" s="191"/>
      <c r="AD422" s="191"/>
      <c r="AE422" s="191"/>
      <c r="AF422" s="191"/>
      <c r="AG422" s="191"/>
      <c r="AH422" s="191"/>
      <c r="AI422" s="191"/>
      <c r="AJ422" s="296"/>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5"/>
      <c r="AC423" s="191"/>
      <c r="AD423" s="191"/>
      <c r="AE423" s="191"/>
      <c r="AF423" s="191"/>
      <c r="AG423" s="191"/>
      <c r="AH423" s="191"/>
      <c r="AI423" s="191"/>
      <c r="AJ423" s="296"/>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5"/>
      <c r="AC424" s="191"/>
      <c r="AD424" s="191"/>
      <c r="AE424" s="191"/>
      <c r="AF424" s="191"/>
      <c r="AG424" s="191"/>
      <c r="AH424" s="191"/>
      <c r="AI424" s="191"/>
      <c r="AJ424" s="296"/>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5"/>
      <c r="AC425" s="191"/>
      <c r="AD425" s="191"/>
      <c r="AE425" s="191"/>
      <c r="AF425" s="191"/>
      <c r="AG425" s="191"/>
      <c r="AH425" s="191"/>
      <c r="AI425" s="191"/>
      <c r="AJ425" s="296"/>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5"/>
      <c r="AC426" s="191"/>
      <c r="AD426" s="191"/>
      <c r="AE426" s="191"/>
      <c r="AF426" s="191"/>
      <c r="AG426" s="191"/>
      <c r="AH426" s="191"/>
      <c r="AI426" s="191"/>
      <c r="AJ426" s="296"/>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5"/>
      <c r="AC427" s="191"/>
      <c r="AD427" s="191"/>
      <c r="AE427" s="191"/>
      <c r="AF427" s="191"/>
      <c r="AG427" s="191"/>
      <c r="AH427" s="191"/>
      <c r="AI427" s="191"/>
      <c r="AJ427" s="296"/>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5"/>
      <c r="AC428" s="191"/>
      <c r="AD428" s="191"/>
      <c r="AE428" s="191"/>
      <c r="AF428" s="191"/>
      <c r="AG428" s="191"/>
      <c r="AH428" s="191"/>
      <c r="AI428" s="191"/>
      <c r="AJ428" s="296"/>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5"/>
      <c r="AC429" s="191"/>
      <c r="AD429" s="191"/>
      <c r="AE429" s="191"/>
      <c r="AF429" s="191"/>
      <c r="AG429" s="191"/>
      <c r="AH429" s="191"/>
      <c r="AI429" s="191"/>
      <c r="AJ429" s="296"/>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5"/>
      <c r="AC430" s="191"/>
      <c r="AD430" s="191"/>
      <c r="AE430" s="191"/>
      <c r="AF430" s="191"/>
      <c r="AG430" s="191"/>
      <c r="AH430" s="191"/>
      <c r="AI430" s="191"/>
      <c r="AJ430" s="296"/>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5"/>
      <c r="AC431" s="191"/>
      <c r="AD431" s="191"/>
      <c r="AE431" s="191"/>
      <c r="AF431" s="191"/>
      <c r="AG431" s="191"/>
      <c r="AH431" s="191"/>
      <c r="AI431" s="191"/>
      <c r="AJ431" s="296"/>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5"/>
      <c r="AC432" s="191"/>
      <c r="AD432" s="191"/>
      <c r="AE432" s="191"/>
      <c r="AF432" s="191"/>
      <c r="AG432" s="191"/>
      <c r="AH432" s="191"/>
      <c r="AI432" s="191"/>
      <c r="AJ432" s="296"/>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5"/>
      <c r="AC433" s="191"/>
      <c r="AD433" s="191"/>
      <c r="AE433" s="191"/>
      <c r="AF433" s="191"/>
      <c r="AG433" s="191"/>
      <c r="AH433" s="191"/>
      <c r="AI433" s="191"/>
      <c r="AJ433" s="296"/>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5"/>
      <c r="AC434" s="191"/>
      <c r="AD434" s="191"/>
      <c r="AE434" s="191"/>
      <c r="AF434" s="191"/>
      <c r="AG434" s="191"/>
      <c r="AH434" s="191"/>
      <c r="AI434" s="191"/>
      <c r="AJ434" s="296"/>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5"/>
      <c r="AC435" s="191"/>
      <c r="AD435" s="191"/>
      <c r="AE435" s="191"/>
      <c r="AF435" s="191"/>
      <c r="AG435" s="191"/>
      <c r="AH435" s="191"/>
      <c r="AI435" s="191"/>
      <c r="AJ435" s="296"/>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5"/>
      <c r="AC436" s="191"/>
      <c r="AD436" s="191"/>
      <c r="AE436" s="191"/>
      <c r="AF436" s="191"/>
      <c r="AG436" s="191"/>
      <c r="AH436" s="191"/>
      <c r="AI436" s="191"/>
      <c r="AJ436" s="296"/>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5"/>
      <c r="AC437" s="191"/>
      <c r="AD437" s="191"/>
      <c r="AE437" s="191"/>
      <c r="AF437" s="191"/>
      <c r="AG437" s="191"/>
      <c r="AH437" s="191"/>
      <c r="AI437" s="191"/>
      <c r="AJ437" s="296"/>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5"/>
      <c r="AC438" s="191"/>
      <c r="AD438" s="191"/>
      <c r="AE438" s="191"/>
      <c r="AF438" s="191"/>
      <c r="AG438" s="191"/>
      <c r="AH438" s="191"/>
      <c r="AI438" s="191"/>
      <c r="AJ438" s="296"/>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5"/>
      <c r="AC439" s="191"/>
      <c r="AD439" s="191"/>
      <c r="AE439" s="191"/>
      <c r="AF439" s="191"/>
      <c r="AG439" s="191"/>
      <c r="AH439" s="191"/>
      <c r="AI439" s="191"/>
      <c r="AJ439" s="296"/>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5"/>
      <c r="AC440" s="191"/>
      <c r="AD440" s="191"/>
      <c r="AE440" s="191"/>
      <c r="AF440" s="191"/>
      <c r="AG440" s="191"/>
      <c r="AH440" s="191"/>
      <c r="AI440" s="191"/>
      <c r="AJ440" s="296"/>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5"/>
      <c r="AC441" s="191"/>
      <c r="AD441" s="191"/>
      <c r="AE441" s="191"/>
      <c r="AF441" s="191"/>
      <c r="AG441" s="191"/>
      <c r="AH441" s="191"/>
      <c r="AI441" s="191"/>
      <c r="AJ441" s="296"/>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5"/>
      <c r="AC442" s="191"/>
      <c r="AD442" s="191"/>
      <c r="AE442" s="191"/>
      <c r="AF442" s="191"/>
      <c r="AG442" s="191"/>
      <c r="AH442" s="191"/>
      <c r="AI442" s="191"/>
      <c r="AJ442" s="296"/>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5"/>
      <c r="AC443" s="191"/>
      <c r="AD443" s="191"/>
      <c r="AE443" s="191"/>
      <c r="AF443" s="191"/>
      <c r="AG443" s="191"/>
      <c r="AH443" s="191"/>
      <c r="AI443" s="191"/>
      <c r="AJ443" s="296"/>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5"/>
      <c r="AC444" s="191"/>
      <c r="AD444" s="191"/>
      <c r="AE444" s="191"/>
      <c r="AF444" s="191"/>
      <c r="AG444" s="191"/>
      <c r="AH444" s="191"/>
      <c r="AI444" s="191"/>
      <c r="AJ444" s="296"/>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5"/>
      <c r="AC445" s="191"/>
      <c r="AD445" s="191"/>
      <c r="AE445" s="191"/>
      <c r="AF445" s="191"/>
      <c r="AG445" s="191"/>
      <c r="AH445" s="191"/>
      <c r="AI445" s="191"/>
      <c r="AJ445" s="296"/>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5"/>
      <c r="AC446" s="191"/>
      <c r="AD446" s="191"/>
      <c r="AE446" s="191"/>
      <c r="AF446" s="191"/>
      <c r="AG446" s="191"/>
      <c r="AH446" s="191"/>
      <c r="AI446" s="191"/>
      <c r="AJ446" s="296"/>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5"/>
      <c r="AC447" s="191"/>
      <c r="AD447" s="191"/>
      <c r="AE447" s="191"/>
      <c r="AF447" s="191"/>
      <c r="AG447" s="191"/>
      <c r="AH447" s="191"/>
      <c r="AI447" s="191"/>
      <c r="AJ447" s="296"/>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5"/>
      <c r="AC448" s="191"/>
      <c r="AD448" s="191"/>
      <c r="AE448" s="191"/>
      <c r="AF448" s="191"/>
      <c r="AG448" s="191"/>
      <c r="AH448" s="191"/>
      <c r="AI448" s="191"/>
      <c r="AJ448" s="296"/>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5"/>
      <c r="AC449" s="191"/>
      <c r="AD449" s="191"/>
      <c r="AE449" s="191"/>
      <c r="AF449" s="191"/>
      <c r="AG449" s="191"/>
      <c r="AH449" s="191"/>
      <c r="AI449" s="191"/>
      <c r="AJ449" s="296"/>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5"/>
      <c r="AC450" s="191"/>
      <c r="AD450" s="191"/>
      <c r="AE450" s="191"/>
      <c r="AF450" s="191"/>
      <c r="AG450" s="191"/>
      <c r="AH450" s="191"/>
      <c r="AI450" s="191"/>
      <c r="AJ450" s="296"/>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5"/>
      <c r="AC451" s="191"/>
      <c r="AD451" s="191"/>
      <c r="AE451" s="191"/>
      <c r="AF451" s="191"/>
      <c r="AG451" s="191"/>
      <c r="AH451" s="191"/>
      <c r="AI451" s="191"/>
      <c r="AJ451" s="296"/>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5"/>
      <c r="AC452" s="191"/>
      <c r="AD452" s="191"/>
      <c r="AE452" s="191"/>
      <c r="AF452" s="191"/>
      <c r="AG452" s="191"/>
      <c r="AH452" s="191"/>
      <c r="AI452" s="191"/>
      <c r="AJ452" s="296"/>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5"/>
      <c r="AC453" s="191"/>
      <c r="AD453" s="191"/>
      <c r="AE453" s="191"/>
      <c r="AF453" s="191"/>
      <c r="AG453" s="191"/>
      <c r="AH453" s="191"/>
      <c r="AI453" s="191"/>
      <c r="AJ453" s="296"/>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5"/>
      <c r="AC454" s="191"/>
      <c r="AD454" s="191"/>
      <c r="AE454" s="191"/>
      <c r="AF454" s="191"/>
      <c r="AG454" s="191"/>
      <c r="AH454" s="191"/>
      <c r="AI454" s="191"/>
      <c r="AJ454" s="296"/>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5"/>
      <c r="AC455" s="191"/>
      <c r="AD455" s="191"/>
      <c r="AE455" s="191"/>
      <c r="AF455" s="191"/>
      <c r="AG455" s="191"/>
      <c r="AH455" s="191"/>
      <c r="AI455" s="191"/>
      <c r="AJ455" s="296"/>
    </row>
    <row r="456" spans="7:36">
      <c r="S456" s="169"/>
      <c r="T456" s="169"/>
      <c r="V456" s="175"/>
      <c r="W456" s="176"/>
      <c r="X456" s="169"/>
      <c r="Y456" s="169"/>
      <c r="AB456" s="295"/>
      <c r="AC456" s="191"/>
      <c r="AD456" s="191"/>
      <c r="AE456" s="191"/>
      <c r="AF456" s="191"/>
      <c r="AG456" s="191"/>
      <c r="AH456" s="191"/>
      <c r="AI456" s="191"/>
      <c r="AJ456" s="296"/>
    </row>
    <row r="457" spans="7:36">
      <c r="S457" s="169"/>
      <c r="T457" s="169"/>
      <c r="V457" s="175"/>
      <c r="W457" s="176"/>
      <c r="X457" s="169"/>
      <c r="Y457" s="169"/>
      <c r="AB457" s="295"/>
      <c r="AC457" s="191"/>
      <c r="AD457" s="191"/>
      <c r="AE457" s="191"/>
      <c r="AF457" s="191"/>
      <c r="AG457" s="191"/>
      <c r="AH457" s="191"/>
      <c r="AI457" s="191"/>
      <c r="AJ457" s="296"/>
    </row>
    <row r="458" spans="7:36">
      <c r="S458" s="169"/>
      <c r="T458" s="169"/>
      <c r="V458" s="175"/>
      <c r="W458" s="176"/>
      <c r="X458" s="169"/>
      <c r="Y458" s="169"/>
      <c r="AB458" s="295"/>
      <c r="AC458" s="191"/>
      <c r="AD458" s="191"/>
      <c r="AE458" s="191"/>
      <c r="AF458" s="191"/>
      <c r="AG458" s="191"/>
      <c r="AH458" s="191"/>
      <c r="AI458" s="191"/>
      <c r="AJ458" s="296"/>
    </row>
    <row r="459" spans="7:36">
      <c r="S459" s="169"/>
      <c r="T459" s="169"/>
      <c r="V459" s="175"/>
      <c r="W459" s="176"/>
      <c r="X459" s="169"/>
      <c r="Y459" s="169"/>
      <c r="AB459" s="295"/>
      <c r="AC459" s="191"/>
      <c r="AD459" s="191"/>
      <c r="AE459" s="191"/>
      <c r="AF459" s="191"/>
      <c r="AG459" s="191"/>
      <c r="AH459" s="191"/>
      <c r="AI459" s="191"/>
      <c r="AJ459" s="296"/>
    </row>
    <row r="460" spans="7:36">
      <c r="S460" s="169"/>
      <c r="T460" s="169"/>
      <c r="V460" s="175"/>
      <c r="W460" s="176"/>
      <c r="X460" s="169"/>
      <c r="Y460" s="169"/>
      <c r="AB460" s="295"/>
      <c r="AC460" s="191"/>
      <c r="AD460" s="191"/>
      <c r="AE460" s="191"/>
      <c r="AF460" s="191"/>
      <c r="AG460" s="191"/>
      <c r="AH460" s="191"/>
      <c r="AI460" s="191"/>
      <c r="AJ460" s="296"/>
    </row>
    <row r="461" spans="7:36">
      <c r="S461" s="169"/>
      <c r="T461" s="169"/>
      <c r="V461" s="175"/>
      <c r="W461" s="176"/>
      <c r="X461" s="169"/>
      <c r="Y461" s="169"/>
      <c r="AB461" s="295"/>
      <c r="AC461" s="191"/>
      <c r="AD461" s="191"/>
      <c r="AE461" s="191"/>
      <c r="AF461" s="191"/>
      <c r="AG461" s="191"/>
      <c r="AH461" s="191"/>
      <c r="AI461" s="191"/>
      <c r="AJ461" s="296"/>
    </row>
    <row r="462" spans="7:36">
      <c r="S462" s="169"/>
      <c r="T462" s="169"/>
      <c r="V462" s="175"/>
      <c r="W462" s="176"/>
      <c r="X462" s="169"/>
      <c r="Y462" s="169"/>
      <c r="AB462" s="295"/>
      <c r="AC462" s="191"/>
      <c r="AD462" s="191"/>
      <c r="AE462" s="191"/>
      <c r="AF462" s="191"/>
      <c r="AG462" s="191"/>
      <c r="AH462" s="191"/>
      <c r="AI462" s="191"/>
      <c r="AJ462" s="296"/>
    </row>
    <row r="463" spans="7:36">
      <c r="S463" s="169"/>
      <c r="T463" s="169"/>
      <c r="V463" s="175"/>
      <c r="W463" s="176"/>
      <c r="X463" s="169"/>
      <c r="Y463" s="169"/>
      <c r="AB463" s="295"/>
      <c r="AC463" s="191"/>
      <c r="AD463" s="191"/>
      <c r="AE463" s="191"/>
      <c r="AF463" s="191"/>
      <c r="AG463" s="191"/>
      <c r="AH463" s="191"/>
      <c r="AI463" s="191"/>
      <c r="AJ463" s="296"/>
    </row>
    <row r="464" spans="7:36">
      <c r="S464" s="169"/>
      <c r="T464" s="169"/>
      <c r="V464" s="175"/>
      <c r="W464" s="176"/>
      <c r="X464" s="169"/>
      <c r="Y464" s="169"/>
      <c r="AB464" s="295"/>
      <c r="AC464" s="191"/>
      <c r="AD464" s="191"/>
      <c r="AE464" s="191"/>
      <c r="AF464" s="191"/>
      <c r="AG464" s="191"/>
      <c r="AH464" s="191"/>
      <c r="AI464" s="191"/>
      <c r="AJ464" s="296"/>
    </row>
    <row r="465" spans="19:36">
      <c r="S465" s="169"/>
      <c r="T465" s="169"/>
      <c r="V465" s="175"/>
      <c r="W465" s="176"/>
      <c r="X465" s="169"/>
      <c r="Y465" s="169"/>
      <c r="AB465" s="295"/>
      <c r="AC465" s="191"/>
      <c r="AD465" s="191"/>
      <c r="AE465" s="191"/>
      <c r="AF465" s="191"/>
      <c r="AG465" s="191"/>
      <c r="AH465" s="191"/>
      <c r="AI465" s="191"/>
      <c r="AJ465" s="296"/>
    </row>
    <row r="466" spans="19:36">
      <c r="S466" s="169"/>
      <c r="T466" s="169"/>
      <c r="V466" s="175"/>
      <c r="W466" s="176"/>
      <c r="X466" s="169"/>
      <c r="Y466" s="169"/>
      <c r="AB466" s="295"/>
      <c r="AC466" s="191"/>
      <c r="AD466" s="191"/>
      <c r="AE466" s="191"/>
      <c r="AF466" s="191"/>
      <c r="AG466" s="191"/>
      <c r="AH466" s="191"/>
      <c r="AI466" s="191"/>
      <c r="AJ466" s="296"/>
    </row>
    <row r="467" spans="19:36">
      <c r="S467" s="169"/>
      <c r="T467" s="169"/>
      <c r="V467" s="175"/>
      <c r="W467" s="176"/>
      <c r="X467" s="169"/>
      <c r="Y467" s="169"/>
      <c r="AB467" s="295"/>
      <c r="AC467" s="191"/>
      <c r="AD467" s="191"/>
      <c r="AE467" s="191"/>
      <c r="AF467" s="191"/>
      <c r="AG467" s="191"/>
      <c r="AH467" s="191"/>
      <c r="AI467" s="191"/>
      <c r="AJ467" s="296"/>
    </row>
    <row r="468" spans="19:36">
      <c r="S468" s="169"/>
      <c r="T468" s="169"/>
      <c r="V468" s="175"/>
      <c r="W468" s="176"/>
      <c r="X468" s="169"/>
      <c r="Y468" s="169"/>
      <c r="AB468" s="295"/>
      <c r="AC468" s="191"/>
      <c r="AD468" s="191"/>
      <c r="AE468" s="191"/>
      <c r="AF468" s="191"/>
      <c r="AG468" s="191"/>
      <c r="AH468" s="191"/>
      <c r="AI468" s="191"/>
      <c r="AJ468" s="296"/>
    </row>
    <row r="469" spans="19:36">
      <c r="S469" s="169"/>
      <c r="T469" s="169"/>
      <c r="V469" s="175"/>
      <c r="W469" s="176"/>
      <c r="X469" s="169"/>
      <c r="Y469" s="169"/>
      <c r="AB469" s="295"/>
      <c r="AC469" s="191"/>
      <c r="AD469" s="191"/>
      <c r="AE469" s="191"/>
      <c r="AF469" s="191"/>
      <c r="AG469" s="191"/>
      <c r="AH469" s="191"/>
      <c r="AI469" s="191"/>
      <c r="AJ469" s="296"/>
    </row>
    <row r="470" spans="19:36">
      <c r="S470" s="169"/>
      <c r="T470" s="169"/>
      <c r="V470" s="175"/>
      <c r="W470" s="176"/>
      <c r="X470" s="169"/>
      <c r="Y470" s="169"/>
      <c r="AB470" s="295"/>
      <c r="AC470" s="191"/>
      <c r="AD470" s="191"/>
      <c r="AE470" s="191"/>
      <c r="AF470" s="191"/>
      <c r="AG470" s="191"/>
      <c r="AH470" s="191"/>
      <c r="AI470" s="191"/>
      <c r="AJ470" s="296"/>
    </row>
    <row r="471" spans="19:36">
      <c r="S471" s="169"/>
      <c r="T471" s="169"/>
      <c r="V471" s="175"/>
      <c r="W471" s="176"/>
      <c r="X471" s="169"/>
      <c r="Y471" s="169"/>
      <c r="AB471" s="295"/>
      <c r="AC471" s="191"/>
      <c r="AD471" s="191"/>
      <c r="AE471" s="191"/>
      <c r="AF471" s="191"/>
      <c r="AG471" s="191"/>
      <c r="AH471" s="191"/>
      <c r="AI471" s="191"/>
      <c r="AJ471" s="296"/>
    </row>
    <row r="472" spans="19:36">
      <c r="S472" s="169"/>
      <c r="T472" s="169"/>
      <c r="V472" s="175"/>
      <c r="W472" s="176"/>
      <c r="X472" s="169"/>
      <c r="Y472" s="169"/>
      <c r="AB472" s="295"/>
      <c r="AC472" s="191"/>
      <c r="AD472" s="191"/>
      <c r="AE472" s="191"/>
      <c r="AF472" s="191"/>
      <c r="AG472" s="191"/>
      <c r="AH472" s="191"/>
      <c r="AI472" s="191"/>
      <c r="AJ472" s="296"/>
    </row>
    <row r="473" spans="19:36">
      <c r="S473" s="169"/>
      <c r="T473" s="169"/>
      <c r="V473" s="175"/>
      <c r="W473" s="176"/>
      <c r="X473" s="169"/>
      <c r="Y473" s="169"/>
      <c r="AB473" s="295"/>
      <c r="AC473" s="191"/>
      <c r="AD473" s="191"/>
      <c r="AE473" s="191"/>
      <c r="AF473" s="191"/>
      <c r="AG473" s="191"/>
      <c r="AH473" s="191"/>
      <c r="AI473" s="191"/>
      <c r="AJ473" s="296"/>
    </row>
    <row r="474" spans="19:36">
      <c r="S474" s="169"/>
      <c r="T474" s="169"/>
      <c r="V474" s="175"/>
      <c r="W474" s="176"/>
      <c r="X474" s="169"/>
      <c r="Y474" s="169"/>
      <c r="AB474" s="295"/>
      <c r="AC474" s="191"/>
      <c r="AD474" s="191"/>
      <c r="AE474" s="191"/>
      <c r="AF474" s="191"/>
      <c r="AG474" s="191"/>
      <c r="AH474" s="191"/>
      <c r="AI474" s="191"/>
      <c r="AJ474" s="296"/>
    </row>
    <row r="475" spans="19:36">
      <c r="S475" s="169"/>
      <c r="T475" s="169"/>
      <c r="V475" s="175"/>
      <c r="W475" s="176"/>
      <c r="X475" s="169"/>
      <c r="Y475" s="169"/>
      <c r="AB475" s="295"/>
      <c r="AC475" s="191"/>
      <c r="AD475" s="191"/>
      <c r="AE475" s="191"/>
      <c r="AF475" s="191"/>
      <c r="AG475" s="191"/>
      <c r="AH475" s="191"/>
      <c r="AI475" s="191"/>
      <c r="AJ475" s="296"/>
    </row>
    <row r="476" spans="19:36">
      <c r="S476" s="169"/>
      <c r="T476" s="169"/>
      <c r="V476" s="175"/>
      <c r="W476" s="176"/>
      <c r="X476" s="169"/>
      <c r="Y476" s="169"/>
      <c r="AB476" s="295"/>
      <c r="AC476" s="191"/>
      <c r="AD476" s="191"/>
      <c r="AE476" s="191"/>
      <c r="AF476" s="191"/>
      <c r="AG476" s="191"/>
      <c r="AH476" s="191"/>
      <c r="AI476" s="191"/>
      <c r="AJ476" s="296"/>
    </row>
    <row r="477" spans="19:36">
      <c r="S477" s="169"/>
      <c r="T477" s="169"/>
      <c r="V477" s="175"/>
      <c r="W477" s="176"/>
      <c r="X477" s="169"/>
      <c r="Y477" s="169"/>
      <c r="AB477" s="295"/>
      <c r="AC477" s="191"/>
      <c r="AD477" s="191"/>
      <c r="AE477" s="191"/>
      <c r="AF477" s="191"/>
      <c r="AG477" s="191"/>
      <c r="AH477" s="191"/>
      <c r="AI477" s="191"/>
      <c r="AJ477" s="296"/>
    </row>
    <row r="478" spans="19:36">
      <c r="S478" s="169"/>
      <c r="T478" s="169"/>
      <c r="V478" s="175"/>
      <c r="W478" s="176"/>
      <c r="X478" s="169"/>
      <c r="Y478" s="169"/>
      <c r="AB478" s="295"/>
      <c r="AC478" s="191"/>
      <c r="AD478" s="191"/>
      <c r="AE478" s="191"/>
      <c r="AF478" s="191"/>
      <c r="AG478" s="191"/>
      <c r="AH478" s="191"/>
      <c r="AI478" s="191"/>
      <c r="AJ478" s="296"/>
    </row>
    <row r="479" spans="19:36">
      <c r="S479" s="169"/>
      <c r="T479" s="169"/>
      <c r="V479" s="175"/>
      <c r="W479" s="176"/>
      <c r="X479" s="169"/>
      <c r="Y479" s="169"/>
      <c r="AB479" s="295"/>
      <c r="AC479" s="191"/>
      <c r="AD479" s="191"/>
      <c r="AE479" s="191"/>
      <c r="AF479" s="191"/>
      <c r="AG479" s="191"/>
      <c r="AH479" s="191"/>
      <c r="AI479" s="191"/>
      <c r="AJ479" s="296"/>
    </row>
    <row r="480" spans="19:36">
      <c r="S480" s="169"/>
      <c r="T480" s="169"/>
      <c r="V480" s="175"/>
      <c r="W480" s="176"/>
      <c r="X480" s="169"/>
      <c r="Y480" s="169"/>
      <c r="AB480" s="295"/>
      <c r="AC480" s="191"/>
      <c r="AD480" s="191"/>
      <c r="AE480" s="191"/>
      <c r="AF480" s="191"/>
      <c r="AG480" s="191"/>
      <c r="AH480" s="191"/>
      <c r="AI480" s="191"/>
      <c r="AJ480" s="296"/>
    </row>
    <row r="481" spans="19:36">
      <c r="S481" s="169"/>
      <c r="T481" s="169"/>
      <c r="V481" s="175"/>
      <c r="W481" s="176"/>
      <c r="X481" s="169"/>
      <c r="Y481" s="169"/>
      <c r="AB481" s="295"/>
      <c r="AC481" s="191"/>
      <c r="AD481" s="191"/>
      <c r="AE481" s="191"/>
      <c r="AF481" s="191"/>
      <c r="AG481" s="191"/>
      <c r="AH481" s="191"/>
      <c r="AI481" s="191"/>
      <c r="AJ481" s="296"/>
    </row>
    <row r="482" spans="19:36">
      <c r="S482" s="169"/>
      <c r="T482" s="169"/>
      <c r="V482" s="175"/>
      <c r="W482" s="176"/>
      <c r="X482" s="169"/>
      <c r="Y482" s="169"/>
      <c r="AB482" s="295"/>
      <c r="AC482" s="191"/>
      <c r="AD482" s="191"/>
      <c r="AE482" s="191"/>
      <c r="AF482" s="191"/>
      <c r="AG482" s="191"/>
      <c r="AH482" s="191"/>
      <c r="AI482" s="191"/>
      <c r="AJ482" s="296"/>
    </row>
    <row r="483" spans="19:36">
      <c r="S483" s="169"/>
      <c r="T483" s="169"/>
      <c r="V483" s="175"/>
      <c r="W483" s="176"/>
      <c r="X483" s="169"/>
      <c r="Y483" s="169"/>
      <c r="AB483" s="295"/>
      <c r="AC483" s="191"/>
      <c r="AD483" s="191"/>
      <c r="AE483" s="191"/>
      <c r="AF483" s="191"/>
      <c r="AG483" s="191"/>
      <c r="AH483" s="191"/>
      <c r="AI483" s="191"/>
      <c r="AJ483" s="296"/>
    </row>
    <row r="484" spans="19:36">
      <c r="S484" s="169"/>
      <c r="T484" s="169"/>
      <c r="V484" s="175"/>
      <c r="W484" s="176"/>
      <c r="X484" s="169"/>
      <c r="Y484" s="169"/>
      <c r="AB484" s="295"/>
      <c r="AC484" s="191"/>
      <c r="AD484" s="191"/>
      <c r="AE484" s="191"/>
      <c r="AF484" s="191"/>
      <c r="AG484" s="191"/>
      <c r="AH484" s="191"/>
      <c r="AI484" s="191"/>
      <c r="AJ484" s="296"/>
    </row>
    <row r="485" spans="19:36">
      <c r="S485" s="169"/>
      <c r="T485" s="169"/>
      <c r="V485" s="175"/>
      <c r="W485" s="176"/>
      <c r="X485" s="169"/>
      <c r="Y485" s="169"/>
      <c r="AB485" s="295"/>
      <c r="AC485" s="191"/>
      <c r="AD485" s="191"/>
      <c r="AE485" s="191"/>
      <c r="AF485" s="191"/>
      <c r="AG485" s="191"/>
      <c r="AH485" s="191"/>
      <c r="AI485" s="191"/>
      <c r="AJ485" s="296"/>
    </row>
    <row r="486" spans="19:36">
      <c r="S486" s="169"/>
      <c r="T486" s="169"/>
      <c r="V486" s="175"/>
      <c r="W486" s="176"/>
      <c r="X486" s="169"/>
      <c r="Y486" s="169"/>
      <c r="AB486" s="295"/>
      <c r="AC486" s="191"/>
      <c r="AD486" s="191"/>
      <c r="AE486" s="191"/>
      <c r="AF486" s="191"/>
      <c r="AG486" s="191"/>
      <c r="AH486" s="191"/>
      <c r="AI486" s="191"/>
      <c r="AJ486" s="296"/>
    </row>
    <row r="487" spans="19:36">
      <c r="S487" s="169"/>
      <c r="T487" s="169"/>
      <c r="V487" s="175"/>
      <c r="W487" s="176"/>
      <c r="X487" s="169"/>
      <c r="Y487" s="169"/>
      <c r="AB487" s="295"/>
      <c r="AC487" s="191"/>
      <c r="AD487" s="191"/>
      <c r="AE487" s="191"/>
      <c r="AF487" s="191"/>
      <c r="AG487" s="191"/>
      <c r="AH487" s="191"/>
      <c r="AI487" s="191"/>
      <c r="AJ487" s="296"/>
    </row>
    <row r="488" spans="19:36">
      <c r="S488" s="169"/>
      <c r="T488" s="169"/>
      <c r="V488" s="175"/>
      <c r="W488" s="176"/>
      <c r="X488" s="169"/>
      <c r="Y488" s="169"/>
      <c r="AB488" s="295"/>
      <c r="AC488" s="191"/>
      <c r="AD488" s="191"/>
      <c r="AE488" s="191"/>
      <c r="AF488" s="191"/>
      <c r="AG488" s="191"/>
      <c r="AH488" s="191"/>
      <c r="AI488" s="191"/>
      <c r="AJ488" s="296"/>
    </row>
    <row r="489" spans="19:36">
      <c r="S489" s="169"/>
      <c r="T489" s="169"/>
      <c r="V489" s="175"/>
      <c r="W489" s="176"/>
      <c r="X489" s="169"/>
      <c r="Y489" s="169"/>
      <c r="AB489" s="295"/>
      <c r="AC489" s="191"/>
      <c r="AD489" s="191"/>
      <c r="AE489" s="191"/>
      <c r="AF489" s="191"/>
      <c r="AG489" s="191"/>
      <c r="AH489" s="191"/>
      <c r="AI489" s="191"/>
      <c r="AJ489" s="296"/>
    </row>
    <row r="490" spans="19:36">
      <c r="S490" s="169"/>
      <c r="T490" s="169"/>
      <c r="V490" s="175"/>
      <c r="W490" s="176"/>
      <c r="X490" s="169"/>
      <c r="Y490" s="169"/>
      <c r="AB490" s="295"/>
      <c r="AC490" s="191"/>
      <c r="AD490" s="191"/>
      <c r="AE490" s="191"/>
      <c r="AF490" s="191"/>
      <c r="AG490" s="191"/>
      <c r="AH490" s="191"/>
      <c r="AI490" s="191"/>
      <c r="AJ490" s="296"/>
    </row>
    <row r="491" spans="19:36">
      <c r="S491" s="169"/>
      <c r="T491" s="169"/>
      <c r="V491" s="175"/>
      <c r="W491" s="176"/>
      <c r="X491" s="169"/>
      <c r="Y491" s="169"/>
      <c r="AB491" s="295"/>
      <c r="AC491" s="191"/>
      <c r="AD491" s="191"/>
      <c r="AE491" s="191"/>
      <c r="AF491" s="191"/>
      <c r="AG491" s="191"/>
      <c r="AH491" s="191"/>
      <c r="AI491" s="191"/>
      <c r="AJ491" s="296"/>
    </row>
    <row r="492" spans="19:36">
      <c r="S492" s="169"/>
      <c r="T492" s="169"/>
      <c r="V492" s="175"/>
      <c r="W492" s="176"/>
      <c r="X492" s="169"/>
      <c r="Y492" s="169"/>
      <c r="AB492" s="295"/>
      <c r="AC492" s="191"/>
      <c r="AD492" s="191"/>
      <c r="AE492" s="191"/>
      <c r="AF492" s="191"/>
      <c r="AG492" s="191"/>
      <c r="AH492" s="191"/>
      <c r="AI492" s="191"/>
      <c r="AJ492" s="296"/>
    </row>
    <row r="493" spans="19:36">
      <c r="S493" s="169"/>
      <c r="T493" s="169"/>
      <c r="V493" s="175"/>
      <c r="W493" s="176"/>
      <c r="X493" s="169"/>
      <c r="Y493" s="169"/>
      <c r="AB493" s="295"/>
      <c r="AC493" s="191"/>
      <c r="AD493" s="191"/>
      <c r="AE493" s="191"/>
      <c r="AF493" s="191"/>
      <c r="AG493" s="191"/>
      <c r="AH493" s="191"/>
      <c r="AI493" s="191"/>
      <c r="AJ493" s="296"/>
    </row>
    <row r="494" spans="19:36">
      <c r="S494" s="169"/>
      <c r="T494" s="169"/>
      <c r="V494" s="175"/>
      <c r="W494" s="176"/>
      <c r="X494" s="169"/>
      <c r="Y494" s="169"/>
      <c r="AB494" s="295"/>
      <c r="AC494" s="191"/>
      <c r="AD494" s="191"/>
      <c r="AE494" s="191"/>
      <c r="AF494" s="191"/>
      <c r="AG494" s="191"/>
      <c r="AH494" s="191"/>
      <c r="AI494" s="191"/>
      <c r="AJ494" s="296"/>
    </row>
    <row r="495" spans="19:36">
      <c r="S495" s="169"/>
      <c r="T495" s="169"/>
      <c r="V495" s="175"/>
      <c r="W495" s="176"/>
      <c r="X495" s="169"/>
      <c r="Y495" s="169"/>
      <c r="AB495" s="295"/>
      <c r="AC495" s="191"/>
      <c r="AD495" s="191"/>
      <c r="AE495" s="191"/>
      <c r="AF495" s="191"/>
      <c r="AG495" s="191"/>
      <c r="AH495" s="191"/>
      <c r="AI495" s="191"/>
      <c r="AJ495" s="296"/>
    </row>
    <row r="496" spans="19:36">
      <c r="S496" s="169"/>
      <c r="T496" s="169"/>
      <c r="V496" s="175"/>
      <c r="W496" s="176"/>
      <c r="X496" s="169"/>
      <c r="Y496" s="169"/>
      <c r="AB496" s="295"/>
      <c r="AC496" s="191"/>
      <c r="AD496" s="191"/>
      <c r="AE496" s="191"/>
      <c r="AF496" s="191"/>
      <c r="AG496" s="191"/>
      <c r="AH496" s="191"/>
      <c r="AI496" s="191"/>
      <c r="AJ496" s="296"/>
    </row>
    <row r="497" spans="19:36">
      <c r="S497" s="169"/>
      <c r="T497" s="169"/>
      <c r="V497" s="175"/>
      <c r="W497" s="176"/>
      <c r="X497" s="169"/>
      <c r="Y497" s="169"/>
      <c r="AB497" s="295"/>
      <c r="AC497" s="191"/>
      <c r="AD497" s="191"/>
      <c r="AE497" s="191"/>
      <c r="AF497" s="191"/>
      <c r="AG497" s="191"/>
      <c r="AH497" s="191"/>
      <c r="AI497" s="191"/>
      <c r="AJ497" s="296"/>
    </row>
    <row r="498" spans="19:36">
      <c r="S498" s="169"/>
      <c r="T498" s="169"/>
      <c r="V498" s="175"/>
      <c r="W498" s="176"/>
      <c r="X498" s="169"/>
      <c r="Y498" s="169"/>
      <c r="AB498" s="295"/>
      <c r="AC498" s="191"/>
      <c r="AD498" s="191"/>
      <c r="AE498" s="191"/>
      <c r="AF498" s="191"/>
      <c r="AG498" s="191"/>
      <c r="AH498" s="191"/>
      <c r="AI498" s="191"/>
      <c r="AJ498" s="296"/>
    </row>
    <row r="499" spans="19:36">
      <c r="S499" s="169"/>
      <c r="T499" s="169"/>
      <c r="V499" s="175"/>
      <c r="W499" s="176"/>
      <c r="X499" s="169"/>
      <c r="Y499" s="169"/>
      <c r="AB499" s="295"/>
      <c r="AC499" s="191"/>
      <c r="AD499" s="191"/>
      <c r="AE499" s="191"/>
      <c r="AF499" s="191"/>
      <c r="AG499" s="191"/>
      <c r="AH499" s="191"/>
      <c r="AI499" s="191"/>
      <c r="AJ499" s="296"/>
    </row>
    <row r="500" spans="19:36">
      <c r="S500" s="169"/>
      <c r="T500" s="169"/>
      <c r="V500" s="175"/>
      <c r="W500" s="176"/>
      <c r="X500" s="169"/>
      <c r="Y500" s="169"/>
      <c r="AB500" s="295"/>
      <c r="AC500" s="191"/>
      <c r="AD500" s="191"/>
      <c r="AE500" s="191"/>
      <c r="AF500" s="191"/>
      <c r="AG500" s="191"/>
      <c r="AH500" s="191"/>
      <c r="AI500" s="191"/>
      <c r="AJ500" s="296"/>
    </row>
    <row r="501" spans="19:36">
      <c r="S501" s="169"/>
      <c r="T501" s="169"/>
      <c r="V501" s="175"/>
      <c r="W501" s="176"/>
      <c r="X501" s="169"/>
      <c r="Y501" s="169"/>
      <c r="AB501" s="295"/>
      <c r="AC501" s="191"/>
      <c r="AD501" s="191"/>
      <c r="AE501" s="191"/>
      <c r="AF501" s="191"/>
      <c r="AG501" s="191"/>
      <c r="AH501" s="191"/>
      <c r="AI501" s="191"/>
      <c r="AJ501" s="296"/>
    </row>
    <row r="502" spans="19:36">
      <c r="S502" s="169"/>
      <c r="T502" s="169"/>
      <c r="V502" s="175"/>
      <c r="W502" s="176"/>
      <c r="X502" s="169"/>
      <c r="Y502" s="169"/>
      <c r="AB502" s="295"/>
      <c r="AC502" s="191"/>
      <c r="AD502" s="191"/>
      <c r="AE502" s="191"/>
      <c r="AF502" s="191"/>
      <c r="AG502" s="191"/>
      <c r="AH502" s="191"/>
      <c r="AI502" s="191"/>
      <c r="AJ502" s="296"/>
    </row>
    <row r="503" spans="19:36">
      <c r="S503" s="169"/>
      <c r="T503" s="169"/>
      <c r="V503" s="175"/>
      <c r="W503" s="176"/>
      <c r="X503" s="169"/>
      <c r="Y503" s="169"/>
      <c r="AB503" s="295"/>
      <c r="AC503" s="191"/>
      <c r="AD503" s="191"/>
      <c r="AE503" s="191"/>
      <c r="AF503" s="191"/>
      <c r="AG503" s="191"/>
      <c r="AH503" s="191"/>
      <c r="AI503" s="191"/>
      <c r="AJ503" s="296"/>
    </row>
    <row r="504" spans="19:36">
      <c r="S504" s="169"/>
      <c r="T504" s="169"/>
      <c r="V504" s="175"/>
      <c r="W504" s="176"/>
      <c r="X504" s="169"/>
      <c r="Y504" s="169"/>
      <c r="AB504" s="295"/>
      <c r="AC504" s="191"/>
      <c r="AD504" s="191"/>
      <c r="AE504" s="191"/>
      <c r="AF504" s="191"/>
      <c r="AG504" s="191"/>
      <c r="AH504" s="191"/>
      <c r="AI504" s="191"/>
      <c r="AJ504" s="296"/>
    </row>
    <row r="505" spans="19:36">
      <c r="S505" s="169"/>
      <c r="T505" s="169"/>
      <c r="V505" s="175"/>
      <c r="W505" s="176"/>
      <c r="X505" s="169"/>
      <c r="Y505" s="169"/>
      <c r="AB505" s="295"/>
      <c r="AC505" s="191"/>
      <c r="AD505" s="191"/>
      <c r="AE505" s="191"/>
      <c r="AF505" s="191"/>
      <c r="AG505" s="191"/>
      <c r="AH505" s="191"/>
      <c r="AI505" s="191"/>
      <c r="AJ505" s="296"/>
    </row>
    <row r="506" spans="19:36">
      <c r="S506" s="169"/>
      <c r="T506" s="169"/>
      <c r="V506" s="175"/>
      <c r="W506" s="176"/>
      <c r="X506" s="169"/>
      <c r="Y506" s="169"/>
      <c r="AB506" s="295"/>
      <c r="AC506" s="191"/>
      <c r="AD506" s="191"/>
      <c r="AE506" s="191"/>
      <c r="AF506" s="191"/>
      <c r="AG506" s="191"/>
      <c r="AH506" s="191"/>
      <c r="AI506" s="191"/>
      <c r="AJ506" s="296"/>
    </row>
    <row r="507" spans="19:36">
      <c r="S507" s="169"/>
      <c r="T507" s="169"/>
      <c r="V507" s="175"/>
      <c r="W507" s="176"/>
      <c r="X507" s="169"/>
      <c r="Y507" s="169"/>
      <c r="AB507" s="295"/>
      <c r="AC507" s="191"/>
      <c r="AD507" s="191"/>
      <c r="AE507" s="191"/>
      <c r="AF507" s="191"/>
      <c r="AG507" s="191"/>
      <c r="AH507" s="191"/>
      <c r="AI507" s="191"/>
      <c r="AJ507" s="296"/>
    </row>
    <row r="508" spans="19:36">
      <c r="S508" s="169"/>
      <c r="T508" s="169"/>
      <c r="V508" s="175"/>
      <c r="W508" s="176"/>
      <c r="X508" s="169"/>
      <c r="Y508" s="169"/>
      <c r="AB508" s="295"/>
      <c r="AC508" s="191"/>
      <c r="AD508" s="191"/>
      <c r="AE508" s="191"/>
      <c r="AF508" s="191"/>
      <c r="AG508" s="191"/>
      <c r="AH508" s="191"/>
      <c r="AI508" s="191"/>
      <c r="AJ508" s="296"/>
    </row>
    <row r="509" spans="19:36">
      <c r="S509" s="169"/>
      <c r="T509" s="169"/>
      <c r="V509" s="175"/>
      <c r="W509" s="176"/>
      <c r="X509" s="169"/>
      <c r="Y509" s="169"/>
      <c r="AB509" s="295"/>
      <c r="AC509" s="191"/>
      <c r="AD509" s="191"/>
      <c r="AE509" s="191"/>
      <c r="AF509" s="191"/>
      <c r="AG509" s="191"/>
      <c r="AH509" s="191"/>
      <c r="AI509" s="191"/>
      <c r="AJ509" s="296"/>
    </row>
    <row r="510" spans="19:36">
      <c r="S510" s="169"/>
      <c r="T510" s="169"/>
      <c r="V510" s="175"/>
      <c r="W510" s="176"/>
      <c r="X510" s="169"/>
      <c r="Y510" s="169"/>
      <c r="AB510" s="295"/>
      <c r="AC510" s="191"/>
      <c r="AD510" s="191"/>
      <c r="AE510" s="191"/>
      <c r="AF510" s="191"/>
      <c r="AG510" s="191"/>
      <c r="AH510" s="191"/>
      <c r="AI510" s="191"/>
      <c r="AJ510" s="296"/>
    </row>
    <row r="511" spans="19:36">
      <c r="S511" s="169"/>
      <c r="T511" s="169"/>
      <c r="V511" s="175"/>
      <c r="W511" s="176"/>
      <c r="X511" s="169"/>
      <c r="Y511" s="169"/>
      <c r="AB511" s="295"/>
      <c r="AC511" s="191"/>
      <c r="AD511" s="191"/>
      <c r="AE511" s="191"/>
      <c r="AF511" s="191"/>
      <c r="AG511" s="191"/>
      <c r="AH511" s="191"/>
      <c r="AI511" s="191"/>
      <c r="AJ511" s="296"/>
    </row>
    <row r="512" spans="19:36">
      <c r="S512" s="169"/>
      <c r="T512" s="169"/>
      <c r="V512" s="175"/>
      <c r="W512" s="176"/>
      <c r="X512" s="169"/>
      <c r="Y512" s="169"/>
      <c r="AB512" s="295"/>
      <c r="AC512" s="191"/>
      <c r="AD512" s="191"/>
      <c r="AE512" s="191"/>
      <c r="AF512" s="191"/>
      <c r="AG512" s="191"/>
      <c r="AH512" s="191"/>
      <c r="AI512" s="191"/>
      <c r="AJ512" s="296"/>
    </row>
    <row r="513" spans="19:36">
      <c r="S513" s="169"/>
      <c r="T513" s="169"/>
      <c r="V513" s="175"/>
      <c r="W513" s="176"/>
      <c r="X513" s="169"/>
      <c r="Y513" s="169"/>
      <c r="AB513" s="295"/>
      <c r="AC513" s="191"/>
      <c r="AD513" s="191"/>
      <c r="AE513" s="191"/>
      <c r="AF513" s="191"/>
      <c r="AG513" s="191"/>
      <c r="AH513" s="191"/>
      <c r="AI513" s="191"/>
      <c r="AJ513" s="296"/>
    </row>
    <row r="514" spans="19:36">
      <c r="S514" s="169"/>
      <c r="T514" s="169"/>
      <c r="V514" s="175"/>
      <c r="W514" s="176"/>
      <c r="X514" s="169"/>
      <c r="Y514" s="169"/>
      <c r="AB514" s="295"/>
      <c r="AC514" s="191"/>
      <c r="AD514" s="191"/>
      <c r="AE514" s="191"/>
      <c r="AF514" s="191"/>
      <c r="AG514" s="191"/>
      <c r="AH514" s="191"/>
      <c r="AI514" s="191"/>
      <c r="AJ514" s="296"/>
    </row>
    <row r="515" spans="19:36">
      <c r="S515" s="169"/>
      <c r="T515" s="169"/>
      <c r="V515" s="175"/>
      <c r="W515" s="176"/>
      <c r="X515" s="169"/>
      <c r="Y515" s="169"/>
      <c r="AB515" s="295"/>
      <c r="AC515" s="191"/>
      <c r="AD515" s="191"/>
      <c r="AE515" s="191"/>
      <c r="AF515" s="191"/>
      <c r="AG515" s="191"/>
      <c r="AH515" s="191"/>
      <c r="AI515" s="191"/>
      <c r="AJ515" s="296"/>
    </row>
    <row r="516" spans="19:36">
      <c r="S516" s="169"/>
      <c r="T516" s="169"/>
      <c r="V516" s="175"/>
      <c r="W516" s="176"/>
      <c r="X516" s="169"/>
      <c r="Y516" s="169"/>
      <c r="AB516" s="295"/>
      <c r="AC516" s="191"/>
      <c r="AD516" s="191"/>
      <c r="AE516" s="191"/>
      <c r="AF516" s="191"/>
      <c r="AG516" s="191"/>
      <c r="AH516" s="191"/>
      <c r="AI516" s="191"/>
      <c r="AJ516" s="296"/>
    </row>
    <row r="517" spans="19:36">
      <c r="S517" s="169"/>
      <c r="T517" s="169"/>
      <c r="V517" s="175"/>
      <c r="W517" s="176"/>
      <c r="X517" s="169"/>
      <c r="Y517" s="169"/>
      <c r="AB517" s="295"/>
      <c r="AC517" s="191"/>
      <c r="AD517" s="191"/>
      <c r="AE517" s="191"/>
      <c r="AF517" s="191"/>
      <c r="AG517" s="191"/>
      <c r="AH517" s="191"/>
      <c r="AI517" s="191"/>
      <c r="AJ517" s="296"/>
    </row>
    <row r="518" spans="19:36">
      <c r="S518" s="169"/>
      <c r="T518" s="169"/>
      <c r="V518" s="175"/>
      <c r="W518" s="176"/>
      <c r="X518" s="169"/>
      <c r="Y518" s="169"/>
      <c r="AB518" s="295"/>
      <c r="AC518" s="191"/>
      <c r="AD518" s="191"/>
      <c r="AE518" s="191"/>
      <c r="AF518" s="191"/>
      <c r="AG518" s="191"/>
      <c r="AH518" s="191"/>
      <c r="AI518" s="191"/>
      <c r="AJ518" s="296"/>
    </row>
    <row r="519" spans="19:36">
      <c r="S519" s="169"/>
      <c r="T519" s="169"/>
      <c r="V519" s="175"/>
      <c r="W519" s="176"/>
      <c r="X519" s="169"/>
      <c r="Y519" s="169"/>
      <c r="AB519" s="295"/>
      <c r="AC519" s="191"/>
      <c r="AD519" s="191"/>
      <c r="AE519" s="191"/>
      <c r="AF519" s="191"/>
      <c r="AG519" s="191"/>
      <c r="AH519" s="191"/>
      <c r="AI519" s="191"/>
      <c r="AJ519" s="296"/>
    </row>
    <row r="520" spans="19:36">
      <c r="S520" s="169"/>
      <c r="T520" s="169"/>
      <c r="V520" s="175"/>
      <c r="W520" s="176"/>
      <c r="X520" s="169"/>
      <c r="Y520" s="169"/>
      <c r="AB520" s="295"/>
      <c r="AC520" s="191"/>
      <c r="AD520" s="191"/>
      <c r="AE520" s="191"/>
      <c r="AF520" s="191"/>
      <c r="AG520" s="191"/>
      <c r="AH520" s="191"/>
      <c r="AI520" s="191"/>
      <c r="AJ520" s="296"/>
    </row>
    <row r="521" spans="19:36">
      <c r="S521" s="169"/>
      <c r="T521" s="169"/>
      <c r="V521" s="175"/>
      <c r="W521" s="176"/>
      <c r="X521" s="169"/>
      <c r="Y521" s="169"/>
      <c r="AB521" s="295"/>
      <c r="AC521" s="191"/>
      <c r="AD521" s="191"/>
      <c r="AE521" s="191"/>
      <c r="AF521" s="191"/>
      <c r="AG521" s="191"/>
      <c r="AH521" s="191"/>
      <c r="AI521" s="191"/>
      <c r="AJ521" s="296"/>
    </row>
    <row r="522" spans="19:36">
      <c r="S522" s="169"/>
      <c r="T522" s="169"/>
      <c r="V522" s="175"/>
      <c r="W522" s="176"/>
      <c r="X522" s="169"/>
      <c r="Y522" s="169"/>
      <c r="AB522" s="295"/>
      <c r="AC522" s="191"/>
      <c r="AD522" s="191"/>
      <c r="AE522" s="191"/>
      <c r="AF522" s="191"/>
      <c r="AG522" s="191"/>
      <c r="AH522" s="191"/>
      <c r="AI522" s="191"/>
      <c r="AJ522" s="296"/>
    </row>
    <row r="523" spans="19:36">
      <c r="S523" s="169"/>
      <c r="T523" s="169"/>
      <c r="V523" s="175"/>
      <c r="W523" s="176"/>
      <c r="X523" s="169"/>
      <c r="Y523" s="169"/>
      <c r="AB523" s="295"/>
      <c r="AC523" s="191"/>
      <c r="AD523" s="191"/>
      <c r="AE523" s="191"/>
      <c r="AF523" s="191"/>
      <c r="AG523" s="191"/>
      <c r="AH523" s="191"/>
      <c r="AI523" s="191"/>
      <c r="AJ523" s="296"/>
    </row>
    <row r="524" spans="19:36">
      <c r="S524" s="169"/>
      <c r="T524" s="169"/>
      <c r="V524" s="175"/>
      <c r="W524" s="176"/>
      <c r="X524" s="169"/>
      <c r="Y524" s="169"/>
      <c r="AB524" s="295"/>
      <c r="AC524" s="191"/>
      <c r="AD524" s="191"/>
      <c r="AE524" s="191"/>
      <c r="AF524" s="191"/>
      <c r="AG524" s="191"/>
      <c r="AH524" s="191"/>
      <c r="AI524" s="191"/>
      <c r="AJ524" s="296"/>
    </row>
    <row r="525" spans="19:36">
      <c r="S525" s="169"/>
      <c r="T525" s="169"/>
      <c r="V525" s="175"/>
      <c r="W525" s="176"/>
      <c r="X525" s="169"/>
      <c r="Y525" s="169"/>
      <c r="AB525" s="295"/>
      <c r="AC525" s="191"/>
      <c r="AD525" s="191"/>
      <c r="AE525" s="191"/>
      <c r="AF525" s="191"/>
      <c r="AG525" s="191"/>
      <c r="AH525" s="191"/>
      <c r="AI525" s="191"/>
      <c r="AJ525" s="296"/>
    </row>
    <row r="526" spans="19:36">
      <c r="S526" s="169"/>
      <c r="T526" s="169"/>
      <c r="V526" s="175"/>
      <c r="W526" s="176"/>
      <c r="X526" s="169"/>
      <c r="Y526" s="169"/>
      <c r="AB526" s="295"/>
      <c r="AC526" s="191"/>
      <c r="AD526" s="191"/>
      <c r="AE526" s="191"/>
      <c r="AF526" s="191"/>
      <c r="AG526" s="191"/>
      <c r="AH526" s="191"/>
      <c r="AI526" s="191"/>
      <c r="AJ526" s="296"/>
    </row>
    <row r="527" spans="19:36">
      <c r="S527" s="169"/>
      <c r="T527" s="169"/>
      <c r="V527" s="175"/>
      <c r="W527" s="176"/>
      <c r="X527" s="169"/>
      <c r="Y527" s="169"/>
      <c r="AB527" s="295"/>
      <c r="AC527" s="191"/>
      <c r="AD527" s="191"/>
      <c r="AE527" s="191"/>
      <c r="AF527" s="191"/>
      <c r="AG527" s="191"/>
      <c r="AH527" s="191"/>
      <c r="AI527" s="191"/>
      <c r="AJ527" s="296"/>
    </row>
    <row r="528" spans="19:36">
      <c r="S528" s="169"/>
      <c r="T528" s="169"/>
      <c r="V528" s="175"/>
      <c r="W528" s="176"/>
      <c r="X528" s="169"/>
      <c r="Y528" s="169"/>
      <c r="AB528" s="295"/>
      <c r="AC528" s="191"/>
      <c r="AD528" s="191"/>
      <c r="AE528" s="191"/>
      <c r="AF528" s="191"/>
      <c r="AG528" s="191"/>
      <c r="AH528" s="191"/>
      <c r="AI528" s="191"/>
      <c r="AJ528" s="296"/>
    </row>
    <row r="529" spans="19:36">
      <c r="S529" s="169"/>
      <c r="T529" s="169"/>
      <c r="V529" s="175"/>
      <c r="W529" s="176"/>
      <c r="X529" s="169"/>
      <c r="Y529" s="169"/>
      <c r="AB529" s="295"/>
      <c r="AC529" s="191"/>
      <c r="AD529" s="191"/>
      <c r="AE529" s="191"/>
      <c r="AF529" s="191"/>
      <c r="AG529" s="191"/>
      <c r="AH529" s="191"/>
      <c r="AI529" s="191"/>
      <c r="AJ529" s="296"/>
    </row>
    <row r="530" spans="19:36">
      <c r="S530" s="169"/>
      <c r="T530" s="169"/>
      <c r="V530" s="175"/>
      <c r="W530" s="176"/>
      <c r="X530" s="169"/>
      <c r="Y530" s="169"/>
      <c r="AB530" s="295"/>
      <c r="AC530" s="191"/>
      <c r="AD530" s="191"/>
      <c r="AE530" s="191"/>
      <c r="AF530" s="191"/>
      <c r="AG530" s="191"/>
      <c r="AH530" s="191"/>
      <c r="AI530" s="191"/>
      <c r="AJ530" s="296"/>
    </row>
    <row r="531" spans="19:36">
      <c r="S531" s="169"/>
      <c r="T531" s="169"/>
      <c r="V531" s="175"/>
      <c r="W531" s="176"/>
      <c r="X531" s="169"/>
      <c r="Y531" s="169"/>
      <c r="AB531" s="295"/>
      <c r="AC531" s="191"/>
      <c r="AD531" s="191"/>
      <c r="AE531" s="191"/>
      <c r="AF531" s="191"/>
      <c r="AG531" s="191"/>
      <c r="AH531" s="191"/>
      <c r="AI531" s="191"/>
      <c r="AJ531" s="296"/>
    </row>
    <row r="532" spans="19:36">
      <c r="S532" s="169"/>
      <c r="T532" s="169"/>
      <c r="V532" s="175"/>
      <c r="W532" s="176"/>
      <c r="X532" s="169"/>
      <c r="Y532" s="169"/>
      <c r="AB532" s="295"/>
      <c r="AC532" s="191"/>
      <c r="AD532" s="191"/>
      <c r="AE532" s="191"/>
      <c r="AF532" s="191"/>
      <c r="AG532" s="191"/>
      <c r="AH532" s="191"/>
      <c r="AI532" s="191"/>
      <c r="AJ532" s="296"/>
    </row>
    <row r="533" spans="19:36">
      <c r="S533" s="169"/>
      <c r="T533" s="169"/>
      <c r="V533" s="175"/>
      <c r="W533" s="176"/>
      <c r="X533" s="169"/>
      <c r="Y533" s="169"/>
      <c r="AB533" s="295"/>
      <c r="AC533" s="191"/>
      <c r="AD533" s="191"/>
      <c r="AE533" s="191"/>
      <c r="AF533" s="191"/>
      <c r="AG533" s="191"/>
      <c r="AH533" s="191"/>
      <c r="AI533" s="191"/>
      <c r="AJ533" s="296"/>
    </row>
    <row r="534" spans="19:36">
      <c r="S534" s="169"/>
      <c r="T534" s="169"/>
      <c r="V534" s="175"/>
      <c r="W534" s="176"/>
      <c r="X534" s="169"/>
      <c r="Y534" s="169"/>
      <c r="AB534" s="295"/>
      <c r="AC534" s="191"/>
      <c r="AD534" s="191"/>
      <c r="AE534" s="191"/>
      <c r="AF534" s="191"/>
      <c r="AG534" s="191"/>
      <c r="AH534" s="191"/>
      <c r="AI534" s="191"/>
      <c r="AJ534" s="296"/>
    </row>
    <row r="535" spans="19:36">
      <c r="S535" s="169"/>
      <c r="T535" s="169"/>
      <c r="V535" s="175"/>
      <c r="W535" s="176"/>
      <c r="X535" s="169"/>
      <c r="Y535" s="169"/>
      <c r="AB535" s="295"/>
      <c r="AC535" s="191"/>
      <c r="AD535" s="191"/>
      <c r="AE535" s="191"/>
      <c r="AF535" s="191"/>
      <c r="AG535" s="191"/>
      <c r="AH535" s="191"/>
      <c r="AI535" s="191"/>
      <c r="AJ535" s="296"/>
    </row>
    <row r="536" spans="19:36">
      <c r="S536" s="169"/>
      <c r="T536" s="169"/>
      <c r="V536" s="175"/>
      <c r="W536" s="176"/>
      <c r="X536" s="169"/>
      <c r="Y536" s="169"/>
      <c r="AB536" s="295"/>
      <c r="AC536" s="191"/>
      <c r="AD536" s="191"/>
      <c r="AE536" s="191"/>
      <c r="AF536" s="191"/>
      <c r="AG536" s="191"/>
      <c r="AH536" s="191"/>
      <c r="AI536" s="191"/>
      <c r="AJ536" s="296"/>
    </row>
    <row r="537" spans="19:36">
      <c r="S537" s="169"/>
      <c r="T537" s="169"/>
      <c r="V537" s="175"/>
      <c r="W537" s="176"/>
      <c r="X537" s="169"/>
      <c r="Y537" s="169"/>
      <c r="AB537" s="295"/>
      <c r="AC537" s="191"/>
      <c r="AD537" s="191"/>
      <c r="AE537" s="191"/>
      <c r="AF537" s="191"/>
      <c r="AG537" s="191"/>
      <c r="AH537" s="191"/>
      <c r="AI537" s="191"/>
      <c r="AJ537" s="296"/>
    </row>
    <row r="538" spans="19:36">
      <c r="S538" s="169"/>
      <c r="T538" s="169"/>
      <c r="V538" s="175"/>
      <c r="W538" s="176"/>
      <c r="X538" s="169"/>
      <c r="Y538" s="169"/>
      <c r="AB538" s="295"/>
      <c r="AC538" s="191"/>
      <c r="AD538" s="191"/>
      <c r="AE538" s="191"/>
      <c r="AF538" s="191"/>
      <c r="AG538" s="191"/>
      <c r="AH538" s="191"/>
      <c r="AI538" s="191"/>
      <c r="AJ538" s="296"/>
    </row>
    <row r="539" spans="19:36">
      <c r="S539" s="169"/>
      <c r="T539" s="169"/>
      <c r="V539" s="175"/>
      <c r="W539" s="176"/>
      <c r="X539" s="169"/>
      <c r="Y539" s="169"/>
      <c r="AB539" s="295"/>
      <c r="AC539" s="191"/>
      <c r="AD539" s="191"/>
      <c r="AE539" s="191"/>
      <c r="AF539" s="191"/>
      <c r="AG539" s="191"/>
      <c r="AH539" s="191"/>
      <c r="AI539" s="191"/>
      <c r="AJ539" s="296"/>
    </row>
    <row r="540" spans="19:36">
      <c r="S540" s="169"/>
      <c r="T540" s="169"/>
      <c r="V540" s="175"/>
      <c r="W540" s="176"/>
      <c r="X540" s="169"/>
      <c r="Y540" s="169"/>
      <c r="AB540" s="295"/>
      <c r="AC540" s="191"/>
      <c r="AD540" s="191"/>
      <c r="AE540" s="191"/>
      <c r="AF540" s="191"/>
      <c r="AG540" s="191"/>
      <c r="AH540" s="191"/>
      <c r="AI540" s="191"/>
      <c r="AJ540" s="296"/>
    </row>
    <row r="541" spans="19:36">
      <c r="S541" s="169"/>
      <c r="T541" s="169"/>
      <c r="V541" s="175"/>
      <c r="W541" s="176"/>
      <c r="X541" s="169"/>
      <c r="Y541" s="169"/>
      <c r="AB541" s="295"/>
      <c r="AC541" s="191"/>
      <c r="AD541" s="191"/>
      <c r="AE541" s="191"/>
      <c r="AF541" s="191"/>
      <c r="AG541" s="191"/>
      <c r="AH541" s="191"/>
      <c r="AI541" s="191"/>
      <c r="AJ541" s="296"/>
    </row>
    <row r="542" spans="19:36">
      <c r="S542" s="169"/>
      <c r="T542" s="169"/>
      <c r="V542" s="175"/>
      <c r="W542" s="176"/>
      <c r="X542" s="169"/>
      <c r="Y542" s="169"/>
      <c r="AB542" s="295"/>
      <c r="AC542" s="191"/>
      <c r="AD542" s="191"/>
      <c r="AE542" s="191"/>
      <c r="AF542" s="191"/>
      <c r="AG542" s="191"/>
      <c r="AH542" s="191"/>
      <c r="AI542" s="191"/>
      <c r="AJ542" s="296"/>
    </row>
    <row r="543" spans="19:36">
      <c r="S543" s="169"/>
      <c r="T543" s="169"/>
      <c r="V543" s="175"/>
      <c r="W543" s="176"/>
      <c r="X543" s="169"/>
      <c r="Y543" s="169"/>
      <c r="AB543" s="295"/>
      <c r="AC543" s="191"/>
      <c r="AD543" s="191"/>
      <c r="AE543" s="191"/>
      <c r="AF543" s="191"/>
      <c r="AG543" s="191"/>
      <c r="AH543" s="191"/>
      <c r="AI543" s="191"/>
      <c r="AJ543" s="296"/>
    </row>
    <row r="544" spans="19:36">
      <c r="S544" s="169"/>
      <c r="T544" s="169"/>
      <c r="V544" s="175"/>
      <c r="W544" s="176"/>
      <c r="X544" s="169"/>
      <c r="Y544" s="169"/>
      <c r="AB544" s="295"/>
      <c r="AC544" s="191"/>
      <c r="AD544" s="191"/>
      <c r="AE544" s="191"/>
      <c r="AF544" s="191"/>
      <c r="AG544" s="191"/>
      <c r="AH544" s="191"/>
      <c r="AI544" s="191"/>
      <c r="AJ544" s="296"/>
    </row>
    <row r="545" spans="19:36">
      <c r="S545" s="169"/>
      <c r="T545" s="169"/>
      <c r="V545" s="175"/>
      <c r="W545" s="176"/>
      <c r="X545" s="169"/>
      <c r="Y545" s="169"/>
      <c r="AB545" s="295"/>
      <c r="AC545" s="191"/>
      <c r="AD545" s="191"/>
      <c r="AE545" s="191"/>
      <c r="AF545" s="191"/>
      <c r="AG545" s="191"/>
      <c r="AH545" s="191"/>
      <c r="AI545" s="191"/>
      <c r="AJ545" s="296"/>
    </row>
    <row r="546" spans="19:36">
      <c r="S546" s="169"/>
      <c r="T546" s="169"/>
      <c r="V546" s="175"/>
      <c r="W546" s="176"/>
      <c r="X546" s="169"/>
      <c r="Y546" s="169"/>
      <c r="AB546" s="295"/>
      <c r="AC546" s="191"/>
      <c r="AD546" s="191"/>
      <c r="AE546" s="191"/>
      <c r="AF546" s="191"/>
      <c r="AG546" s="191"/>
      <c r="AH546" s="191"/>
      <c r="AI546" s="191"/>
      <c r="AJ546" s="296"/>
    </row>
    <row r="547" spans="19:36">
      <c r="S547" s="169"/>
      <c r="T547" s="169"/>
      <c r="V547" s="175"/>
      <c r="W547" s="176"/>
      <c r="X547" s="169"/>
      <c r="Y547" s="169"/>
      <c r="AB547" s="295"/>
      <c r="AC547" s="191"/>
      <c r="AD547" s="191"/>
      <c r="AE547" s="191"/>
      <c r="AF547" s="191"/>
      <c r="AG547" s="191"/>
      <c r="AH547" s="191"/>
      <c r="AI547" s="191"/>
      <c r="AJ547" s="296"/>
    </row>
    <row r="548" spans="19:36">
      <c r="S548" s="169"/>
      <c r="T548" s="169"/>
      <c r="V548" s="175"/>
      <c r="W548" s="176"/>
      <c r="X548" s="169"/>
      <c r="Y548" s="169"/>
      <c r="AB548" s="295"/>
      <c r="AC548" s="191"/>
      <c r="AD548" s="191"/>
      <c r="AE548" s="191"/>
      <c r="AF548" s="191"/>
      <c r="AG548" s="191"/>
      <c r="AH548" s="191"/>
      <c r="AI548" s="191"/>
      <c r="AJ548" s="296"/>
    </row>
    <row r="549" spans="19:36">
      <c r="S549" s="169"/>
      <c r="T549" s="169"/>
      <c r="V549" s="175"/>
      <c r="W549" s="176"/>
      <c r="X549" s="169"/>
      <c r="Y549" s="169"/>
      <c r="AB549" s="295"/>
      <c r="AC549" s="191"/>
      <c r="AD549" s="191"/>
      <c r="AE549" s="191"/>
      <c r="AF549" s="191"/>
      <c r="AG549" s="191"/>
      <c r="AH549" s="191"/>
      <c r="AI549" s="191"/>
      <c r="AJ549" s="296"/>
    </row>
    <row r="550" spans="19:36">
      <c r="S550" s="169"/>
      <c r="T550" s="169"/>
      <c r="V550" s="175"/>
      <c r="W550" s="176"/>
      <c r="X550" s="169"/>
      <c r="Y550" s="169"/>
      <c r="AB550" s="295"/>
      <c r="AC550" s="191"/>
      <c r="AD550" s="191"/>
      <c r="AE550" s="191"/>
      <c r="AF550" s="191"/>
      <c r="AG550" s="191"/>
      <c r="AH550" s="191"/>
      <c r="AI550" s="191"/>
      <c r="AJ550" s="296"/>
    </row>
    <row r="551" spans="19:36">
      <c r="S551" s="169"/>
      <c r="T551" s="169"/>
      <c r="V551" s="175"/>
      <c r="W551" s="176"/>
      <c r="X551" s="169"/>
      <c r="Y551" s="169"/>
      <c r="AB551" s="295"/>
      <c r="AC551" s="191"/>
      <c r="AD551" s="191"/>
      <c r="AE551" s="191"/>
      <c r="AF551" s="191"/>
      <c r="AG551" s="191"/>
      <c r="AH551" s="191"/>
      <c r="AI551" s="191"/>
      <c r="AJ551" s="296"/>
    </row>
    <row r="552" spans="19:36">
      <c r="S552" s="169"/>
      <c r="T552" s="169"/>
      <c r="V552" s="175"/>
      <c r="W552" s="176"/>
      <c r="X552" s="169"/>
      <c r="Y552" s="169"/>
      <c r="AB552" s="295"/>
      <c r="AC552" s="191"/>
      <c r="AD552" s="191"/>
      <c r="AE552" s="191"/>
      <c r="AF552" s="191"/>
      <c r="AG552" s="191"/>
      <c r="AH552" s="191"/>
      <c r="AI552" s="191"/>
      <c r="AJ552" s="296"/>
    </row>
    <row r="553" spans="19:36">
      <c r="S553" s="169"/>
      <c r="T553" s="169"/>
      <c r="V553" s="175"/>
      <c r="W553" s="176"/>
      <c r="X553" s="169"/>
      <c r="Y553" s="169"/>
      <c r="AB553" s="295"/>
      <c r="AC553" s="191"/>
      <c r="AD553" s="191"/>
      <c r="AE553" s="191"/>
      <c r="AF553" s="191"/>
      <c r="AG553" s="191"/>
      <c r="AH553" s="191"/>
      <c r="AI553" s="191"/>
      <c r="AJ553" s="296"/>
    </row>
    <row r="554" spans="19:36">
      <c r="S554" s="169"/>
      <c r="T554" s="169"/>
      <c r="V554" s="175"/>
      <c r="W554" s="176"/>
      <c r="X554" s="169"/>
      <c r="Y554" s="169"/>
      <c r="AB554" s="295"/>
      <c r="AC554" s="191"/>
      <c r="AD554" s="191"/>
      <c r="AE554" s="191"/>
      <c r="AF554" s="191"/>
      <c r="AG554" s="191"/>
      <c r="AH554" s="191"/>
      <c r="AI554" s="191"/>
      <c r="AJ554" s="296"/>
    </row>
    <row r="555" spans="19:36">
      <c r="S555" s="169"/>
      <c r="T555" s="169"/>
      <c r="V555" s="175"/>
      <c r="W555" s="176"/>
      <c r="X555" s="169"/>
      <c r="Y555" s="169"/>
      <c r="AB555" s="295"/>
      <c r="AC555" s="191"/>
      <c r="AD555" s="191"/>
      <c r="AE555" s="191"/>
      <c r="AF555" s="191"/>
      <c r="AG555" s="191"/>
      <c r="AH555" s="191"/>
      <c r="AI555" s="191"/>
      <c r="AJ555" s="296"/>
    </row>
    <row r="556" spans="19:36">
      <c r="S556" s="169"/>
      <c r="T556" s="169"/>
      <c r="V556" s="175"/>
      <c r="W556" s="176"/>
      <c r="X556" s="169"/>
      <c r="Y556" s="169"/>
      <c r="AB556" s="295"/>
      <c r="AC556" s="191"/>
      <c r="AD556" s="191"/>
      <c r="AE556" s="191"/>
      <c r="AF556" s="191"/>
      <c r="AG556" s="191"/>
      <c r="AH556" s="191"/>
      <c r="AI556" s="191"/>
      <c r="AJ556" s="296"/>
    </row>
    <row r="557" spans="19:36">
      <c r="S557" s="169"/>
      <c r="T557" s="169"/>
      <c r="V557" s="175"/>
      <c r="W557" s="176"/>
      <c r="X557" s="169"/>
      <c r="Y557" s="169"/>
      <c r="AB557" s="295"/>
      <c r="AC557" s="191"/>
      <c r="AD557" s="191"/>
      <c r="AE557" s="191"/>
      <c r="AF557" s="191"/>
      <c r="AG557" s="191"/>
      <c r="AH557" s="191"/>
      <c r="AI557" s="191"/>
      <c r="AJ557" s="296"/>
    </row>
    <row r="558" spans="19:36">
      <c r="S558" s="169"/>
      <c r="T558" s="169"/>
      <c r="V558" s="175"/>
      <c r="W558" s="176"/>
      <c r="X558" s="169"/>
      <c r="Y558" s="169"/>
      <c r="AB558" s="295"/>
      <c r="AC558" s="191"/>
      <c r="AD558" s="191"/>
      <c r="AE558" s="191"/>
      <c r="AF558" s="191"/>
      <c r="AG558" s="191"/>
      <c r="AH558" s="191"/>
      <c r="AI558" s="191"/>
      <c r="AJ558" s="296"/>
    </row>
    <row r="559" spans="19:36">
      <c r="S559" s="169"/>
      <c r="T559" s="169"/>
      <c r="V559" s="175"/>
      <c r="W559" s="176"/>
      <c r="X559" s="169"/>
      <c r="Y559" s="169"/>
      <c r="AB559" s="295"/>
      <c r="AC559" s="191"/>
      <c r="AD559" s="191"/>
      <c r="AE559" s="191"/>
      <c r="AF559" s="191"/>
      <c r="AG559" s="191"/>
      <c r="AH559" s="191"/>
      <c r="AI559" s="191"/>
      <c r="AJ559" s="296"/>
    </row>
    <row r="560" spans="19:36">
      <c r="S560" s="169"/>
      <c r="T560" s="169"/>
      <c r="V560" s="175"/>
      <c r="W560" s="176"/>
      <c r="X560" s="169"/>
      <c r="Y560" s="169"/>
      <c r="AB560" s="295"/>
      <c r="AC560" s="191"/>
      <c r="AD560" s="191"/>
      <c r="AE560" s="191"/>
      <c r="AF560" s="191"/>
      <c r="AG560" s="191"/>
      <c r="AH560" s="191"/>
      <c r="AI560" s="191"/>
      <c r="AJ560" s="296"/>
    </row>
    <row r="561" spans="19:36">
      <c r="S561" s="169"/>
      <c r="T561" s="169"/>
      <c r="V561" s="175"/>
      <c r="W561" s="176"/>
      <c r="X561" s="169"/>
      <c r="Y561" s="169"/>
      <c r="AB561" s="295"/>
      <c r="AC561" s="191"/>
      <c r="AD561" s="191"/>
      <c r="AE561" s="191"/>
      <c r="AF561" s="191"/>
      <c r="AG561" s="191"/>
      <c r="AH561" s="191"/>
      <c r="AI561" s="191"/>
      <c r="AJ561" s="296"/>
    </row>
    <row r="562" spans="19:36">
      <c r="S562" s="169"/>
      <c r="T562" s="169"/>
      <c r="V562" s="175"/>
      <c r="W562" s="176"/>
      <c r="X562" s="169"/>
      <c r="Y562" s="169"/>
      <c r="AB562" s="295"/>
      <c r="AC562" s="191"/>
      <c r="AD562" s="191"/>
      <c r="AE562" s="191"/>
      <c r="AF562" s="191"/>
      <c r="AG562" s="191"/>
      <c r="AH562" s="191"/>
      <c r="AI562" s="191"/>
      <c r="AJ562" s="296"/>
    </row>
    <row r="563" spans="19:36">
      <c r="S563" s="169"/>
      <c r="T563" s="169"/>
      <c r="V563" s="175"/>
      <c r="W563" s="176"/>
      <c r="X563" s="169"/>
      <c r="Y563" s="169"/>
      <c r="AB563" s="295"/>
      <c r="AC563" s="191"/>
      <c r="AD563" s="191"/>
      <c r="AE563" s="191"/>
      <c r="AF563" s="191"/>
      <c r="AG563" s="191"/>
      <c r="AH563" s="191"/>
      <c r="AI563" s="191"/>
      <c r="AJ563" s="296"/>
    </row>
    <row r="564" spans="19:36">
      <c r="S564" s="169"/>
      <c r="T564" s="169"/>
      <c r="V564" s="175"/>
      <c r="W564" s="176"/>
      <c r="X564" s="169"/>
      <c r="Y564" s="169"/>
      <c r="AB564" s="295"/>
      <c r="AC564" s="191"/>
      <c r="AD564" s="191"/>
      <c r="AE564" s="191"/>
      <c r="AF564" s="191"/>
      <c r="AG564" s="191"/>
      <c r="AH564" s="191"/>
      <c r="AI564" s="191"/>
      <c r="AJ564" s="296"/>
    </row>
    <row r="565" spans="19:36">
      <c r="S565" s="169"/>
      <c r="T565" s="169"/>
      <c r="V565" s="175"/>
      <c r="W565" s="176"/>
      <c r="X565" s="169"/>
      <c r="Y565" s="169"/>
      <c r="AB565" s="295"/>
      <c r="AC565" s="191"/>
      <c r="AD565" s="191"/>
      <c r="AE565" s="191"/>
      <c r="AF565" s="191"/>
      <c r="AG565" s="191"/>
      <c r="AH565" s="191"/>
      <c r="AI565" s="191"/>
      <c r="AJ565" s="296"/>
    </row>
    <row r="566" spans="19:36">
      <c r="S566" s="169"/>
      <c r="T566" s="169"/>
      <c r="V566" s="175"/>
      <c r="W566" s="176"/>
      <c r="X566" s="169"/>
      <c r="Y566" s="169"/>
      <c r="AB566" s="295"/>
      <c r="AC566" s="191"/>
      <c r="AD566" s="191"/>
      <c r="AE566" s="191"/>
      <c r="AF566" s="191"/>
      <c r="AG566" s="191"/>
      <c r="AH566" s="191"/>
      <c r="AI566" s="191"/>
      <c r="AJ566" s="296"/>
    </row>
    <row r="567" spans="19:36">
      <c r="S567" s="169"/>
      <c r="T567" s="169"/>
      <c r="V567" s="175"/>
      <c r="W567" s="176"/>
      <c r="X567" s="169"/>
      <c r="Y567" s="169"/>
      <c r="AB567" s="295"/>
      <c r="AC567" s="191"/>
      <c r="AD567" s="191"/>
      <c r="AE567" s="191"/>
      <c r="AF567" s="191"/>
      <c r="AG567" s="191"/>
      <c r="AH567" s="191"/>
      <c r="AI567" s="191"/>
      <c r="AJ567" s="296"/>
    </row>
    <row r="568" spans="19:36">
      <c r="S568" s="169"/>
      <c r="T568" s="169"/>
      <c r="V568" s="175"/>
      <c r="W568" s="176"/>
      <c r="X568" s="169"/>
      <c r="Y568" s="169"/>
      <c r="AB568" s="295"/>
      <c r="AC568" s="191"/>
      <c r="AD568" s="191"/>
      <c r="AE568" s="191"/>
      <c r="AF568" s="191"/>
      <c r="AG568" s="191"/>
      <c r="AH568" s="191"/>
      <c r="AI568" s="191"/>
      <c r="AJ568" s="296"/>
    </row>
    <row r="569" spans="19:36">
      <c r="S569" s="169"/>
      <c r="T569" s="169"/>
      <c r="V569" s="175"/>
      <c r="W569" s="176"/>
      <c r="X569" s="169"/>
      <c r="Y569" s="169"/>
      <c r="AB569" s="295"/>
      <c r="AC569" s="191"/>
      <c r="AD569" s="191"/>
      <c r="AE569" s="191"/>
      <c r="AF569" s="191"/>
      <c r="AG569" s="191"/>
      <c r="AH569" s="191"/>
      <c r="AI569" s="191"/>
      <c r="AJ569" s="296"/>
    </row>
    <row r="570" spans="19:36">
      <c r="S570" s="169"/>
      <c r="T570" s="169"/>
      <c r="V570" s="175"/>
      <c r="W570" s="176"/>
      <c r="X570" s="169"/>
      <c r="Y570" s="169"/>
      <c r="AB570" s="295"/>
      <c r="AC570" s="191"/>
      <c r="AD570" s="191"/>
      <c r="AE570" s="191"/>
      <c r="AF570" s="191"/>
      <c r="AG570" s="191"/>
      <c r="AH570" s="191"/>
      <c r="AI570" s="191"/>
      <c r="AJ570" s="296"/>
    </row>
    <row r="571" spans="19:36">
      <c r="S571" s="169"/>
      <c r="T571" s="169"/>
      <c r="V571" s="175"/>
      <c r="W571" s="176"/>
      <c r="X571" s="169"/>
      <c r="Y571" s="169"/>
      <c r="AB571" s="295"/>
      <c r="AC571" s="191"/>
      <c r="AD571" s="191"/>
      <c r="AE571" s="191"/>
      <c r="AF571" s="191"/>
      <c r="AG571" s="191"/>
      <c r="AH571" s="191"/>
      <c r="AI571" s="191"/>
      <c r="AJ571" s="296"/>
    </row>
    <row r="572" spans="19:36">
      <c r="S572" s="169"/>
      <c r="T572" s="169"/>
      <c r="V572" s="175"/>
      <c r="W572" s="176"/>
      <c r="X572" s="169"/>
      <c r="Y572" s="169"/>
      <c r="AB572" s="295"/>
      <c r="AC572" s="191"/>
      <c r="AD572" s="191"/>
      <c r="AE572" s="191"/>
      <c r="AF572" s="191"/>
      <c r="AG572" s="191"/>
      <c r="AH572" s="191"/>
      <c r="AI572" s="191"/>
      <c r="AJ572" s="296"/>
    </row>
    <row r="573" spans="19:36">
      <c r="S573" s="169"/>
      <c r="T573" s="169"/>
      <c r="V573" s="175"/>
      <c r="W573" s="176"/>
      <c r="X573" s="169"/>
      <c r="Y573" s="169"/>
      <c r="AB573" s="295"/>
      <c r="AC573" s="191"/>
      <c r="AD573" s="191"/>
      <c r="AE573" s="191"/>
      <c r="AF573" s="191"/>
      <c r="AG573" s="191"/>
      <c r="AH573" s="191"/>
      <c r="AI573" s="191"/>
      <c r="AJ573" s="296"/>
    </row>
    <row r="574" spans="19:36">
      <c r="S574" s="169"/>
      <c r="T574" s="169"/>
      <c r="V574" s="175"/>
      <c r="W574" s="176"/>
      <c r="X574" s="169"/>
      <c r="Y574" s="169"/>
      <c r="AB574" s="295"/>
      <c r="AC574" s="191"/>
      <c r="AD574" s="191"/>
      <c r="AE574" s="191"/>
      <c r="AF574" s="191"/>
      <c r="AG574" s="191"/>
      <c r="AH574" s="191"/>
      <c r="AI574" s="191"/>
      <c r="AJ574" s="296"/>
    </row>
    <row r="575" spans="19:36">
      <c r="S575" s="169"/>
      <c r="T575" s="169"/>
      <c r="V575" s="175"/>
      <c r="W575" s="176"/>
      <c r="X575" s="169"/>
      <c r="Y575" s="169"/>
      <c r="AB575" s="295"/>
      <c r="AC575" s="191"/>
      <c r="AD575" s="191"/>
      <c r="AE575" s="191"/>
      <c r="AF575" s="191"/>
      <c r="AG575" s="191"/>
      <c r="AH575" s="191"/>
      <c r="AI575" s="191"/>
      <c r="AJ575" s="296"/>
    </row>
    <row r="576" spans="19:36">
      <c r="S576" s="169"/>
      <c r="T576" s="169"/>
      <c r="V576" s="175"/>
      <c r="W576" s="176"/>
      <c r="X576" s="169"/>
      <c r="Y576" s="169"/>
      <c r="AB576" s="295"/>
      <c r="AC576" s="191"/>
      <c r="AD576" s="191"/>
      <c r="AE576" s="191"/>
      <c r="AF576" s="191"/>
      <c r="AG576" s="191"/>
      <c r="AH576" s="191"/>
      <c r="AI576" s="191"/>
      <c r="AJ576" s="296"/>
    </row>
    <row r="577" spans="19:36">
      <c r="S577" s="169"/>
      <c r="T577" s="169"/>
      <c r="V577" s="175"/>
      <c r="W577" s="176"/>
      <c r="X577" s="169"/>
      <c r="Y577" s="169"/>
      <c r="AB577" s="295"/>
      <c r="AC577" s="191"/>
      <c r="AD577" s="191"/>
      <c r="AE577" s="191"/>
      <c r="AF577" s="191"/>
      <c r="AG577" s="191"/>
      <c r="AH577" s="191"/>
      <c r="AI577" s="191"/>
      <c r="AJ577" s="296"/>
    </row>
    <row r="578" spans="19:36">
      <c r="S578" s="169"/>
      <c r="T578" s="169"/>
      <c r="V578" s="175"/>
      <c r="W578" s="176"/>
      <c r="X578" s="169"/>
      <c r="Y578" s="169"/>
      <c r="AB578" s="295"/>
      <c r="AC578" s="191"/>
      <c r="AD578" s="191"/>
      <c r="AE578" s="191"/>
      <c r="AF578" s="191"/>
      <c r="AG578" s="191"/>
      <c r="AH578" s="191"/>
      <c r="AI578" s="191"/>
      <c r="AJ578" s="296"/>
    </row>
    <row r="579" spans="19:36">
      <c r="S579" s="169"/>
      <c r="T579" s="169"/>
      <c r="V579" s="175"/>
      <c r="W579" s="176"/>
      <c r="X579" s="169"/>
      <c r="Y579" s="169"/>
      <c r="AB579" s="295"/>
      <c r="AC579" s="191"/>
      <c r="AD579" s="191"/>
      <c r="AE579" s="191"/>
      <c r="AF579" s="191"/>
      <c r="AG579" s="191"/>
      <c r="AH579" s="191"/>
      <c r="AI579" s="191"/>
      <c r="AJ579" s="296"/>
    </row>
    <row r="580" spans="19:36">
      <c r="S580" s="169"/>
      <c r="T580" s="169"/>
      <c r="V580" s="175"/>
      <c r="W580" s="176"/>
      <c r="X580" s="169"/>
      <c r="Y580" s="169"/>
      <c r="AB580" s="295"/>
      <c r="AC580" s="191"/>
      <c r="AD580" s="191"/>
      <c r="AE580" s="191"/>
      <c r="AF580" s="191"/>
      <c r="AG580" s="191"/>
      <c r="AH580" s="191"/>
      <c r="AI580" s="191"/>
      <c r="AJ580" s="296"/>
    </row>
    <row r="581" spans="19:36">
      <c r="S581" s="169"/>
      <c r="T581" s="169"/>
      <c r="V581" s="175"/>
      <c r="W581" s="176"/>
      <c r="X581" s="169"/>
      <c r="Y581" s="169"/>
      <c r="AB581" s="295"/>
      <c r="AC581" s="191"/>
      <c r="AD581" s="191"/>
      <c r="AE581" s="191"/>
      <c r="AF581" s="191"/>
      <c r="AG581" s="191"/>
      <c r="AH581" s="191"/>
      <c r="AI581" s="191"/>
      <c r="AJ581" s="296"/>
    </row>
    <row r="582" spans="19:36">
      <c r="S582" s="169"/>
      <c r="T582" s="169"/>
      <c r="V582" s="175"/>
      <c r="W582" s="176"/>
      <c r="X582" s="169"/>
      <c r="Y582" s="169"/>
      <c r="AB582" s="295"/>
      <c r="AC582" s="191"/>
      <c r="AD582" s="191"/>
      <c r="AE582" s="191"/>
      <c r="AF582" s="191"/>
      <c r="AG582" s="191"/>
      <c r="AH582" s="191"/>
      <c r="AI582" s="191"/>
      <c r="AJ582" s="296"/>
    </row>
    <row r="583" spans="19:36">
      <c r="S583" s="169"/>
      <c r="T583" s="169"/>
      <c r="V583" s="175"/>
      <c r="W583" s="176"/>
      <c r="X583" s="169"/>
      <c r="Y583" s="169"/>
      <c r="AB583" s="295"/>
      <c r="AC583" s="191"/>
      <c r="AD583" s="191"/>
      <c r="AE583" s="191"/>
      <c r="AF583" s="191"/>
      <c r="AG583" s="191"/>
      <c r="AH583" s="191"/>
      <c r="AI583" s="191"/>
      <c r="AJ583" s="296"/>
    </row>
    <row r="584" spans="19:36">
      <c r="S584" s="169"/>
      <c r="T584" s="169"/>
      <c r="V584" s="175"/>
      <c r="W584" s="176"/>
      <c r="X584" s="169"/>
      <c r="Y584" s="169"/>
      <c r="AB584" s="295"/>
      <c r="AC584" s="191"/>
      <c r="AD584" s="191"/>
      <c r="AE584" s="191"/>
      <c r="AF584" s="191"/>
      <c r="AG584" s="191"/>
      <c r="AH584" s="191"/>
      <c r="AI584" s="191"/>
      <c r="AJ584" s="296"/>
    </row>
    <row r="585" spans="19:36">
      <c r="S585" s="169"/>
      <c r="T585" s="169"/>
      <c r="V585" s="175"/>
      <c r="W585" s="176"/>
      <c r="X585" s="169"/>
      <c r="Y585" s="169"/>
      <c r="AB585" s="295"/>
      <c r="AC585" s="191"/>
      <c r="AD585" s="191"/>
      <c r="AE585" s="191"/>
      <c r="AF585" s="191"/>
      <c r="AG585" s="191"/>
      <c r="AH585" s="191"/>
      <c r="AI585" s="191"/>
      <c r="AJ585" s="296"/>
    </row>
    <row r="586" spans="19:36">
      <c r="S586" s="169"/>
      <c r="T586" s="169"/>
      <c r="V586" s="175"/>
      <c r="W586" s="176"/>
      <c r="X586" s="169"/>
      <c r="Y586" s="169"/>
      <c r="AB586" s="295"/>
      <c r="AC586" s="191"/>
      <c r="AD586" s="191"/>
      <c r="AE586" s="191"/>
      <c r="AF586" s="191"/>
      <c r="AG586" s="191"/>
      <c r="AH586" s="191"/>
      <c r="AI586" s="191"/>
      <c r="AJ586" s="296"/>
    </row>
    <row r="587" spans="19:36">
      <c r="S587" s="169"/>
      <c r="T587" s="169"/>
      <c r="V587" s="175"/>
      <c r="W587" s="176"/>
      <c r="X587" s="169"/>
      <c r="Y587" s="169"/>
      <c r="AB587" s="295"/>
      <c r="AC587" s="191"/>
      <c r="AD587" s="191"/>
      <c r="AE587" s="191"/>
      <c r="AF587" s="191"/>
      <c r="AG587" s="191"/>
      <c r="AH587" s="191"/>
      <c r="AI587" s="191"/>
      <c r="AJ587" s="296"/>
    </row>
    <row r="588" spans="19:36">
      <c r="S588" s="169"/>
      <c r="T588" s="169"/>
      <c r="V588" s="175"/>
      <c r="W588" s="176"/>
      <c r="X588" s="169"/>
      <c r="Y588" s="169"/>
      <c r="AB588" s="295"/>
      <c r="AC588" s="191"/>
      <c r="AD588" s="191"/>
      <c r="AE588" s="191"/>
      <c r="AF588" s="191"/>
      <c r="AG588" s="191"/>
      <c r="AH588" s="191"/>
      <c r="AI588" s="191"/>
      <c r="AJ588" s="296"/>
    </row>
    <row r="589" spans="19:36">
      <c r="S589" s="169"/>
      <c r="T589" s="169"/>
      <c r="V589" s="175"/>
      <c r="W589" s="176"/>
      <c r="X589" s="169"/>
      <c r="Y589" s="169"/>
      <c r="AB589" s="295"/>
      <c r="AC589" s="191"/>
      <c r="AD589" s="191"/>
      <c r="AE589" s="191"/>
      <c r="AF589" s="191"/>
      <c r="AG589" s="191"/>
      <c r="AH589" s="191"/>
      <c r="AI589" s="191"/>
      <c r="AJ589" s="296"/>
    </row>
    <row r="590" spans="19:36">
      <c r="S590" s="169"/>
      <c r="T590" s="169"/>
      <c r="V590" s="175"/>
      <c r="W590" s="176"/>
      <c r="X590" s="169"/>
      <c r="Y590" s="169"/>
      <c r="AB590" s="295"/>
      <c r="AC590" s="191"/>
      <c r="AD590" s="191"/>
      <c r="AE590" s="191"/>
      <c r="AF590" s="191"/>
      <c r="AG590" s="191"/>
      <c r="AH590" s="191"/>
      <c r="AI590" s="191"/>
      <c r="AJ590" s="296"/>
    </row>
    <row r="591" spans="19:36">
      <c r="S591" s="169"/>
      <c r="T591" s="169"/>
      <c r="V591" s="175"/>
      <c r="W591" s="176"/>
      <c r="X591" s="169"/>
      <c r="Y591" s="169"/>
      <c r="AB591" s="295"/>
      <c r="AC591" s="191"/>
      <c r="AD591" s="191"/>
      <c r="AE591" s="191"/>
      <c r="AF591" s="191"/>
      <c r="AG591" s="191"/>
      <c r="AH591" s="191"/>
      <c r="AI591" s="191"/>
      <c r="AJ591" s="296"/>
    </row>
    <row r="592" spans="19:36">
      <c r="S592" s="169"/>
      <c r="T592" s="169"/>
      <c r="V592" s="175"/>
      <c r="W592" s="176"/>
      <c r="X592" s="169"/>
      <c r="Y592" s="169"/>
      <c r="AB592" s="295"/>
      <c r="AC592" s="191"/>
      <c r="AD592" s="191"/>
      <c r="AE592" s="191"/>
      <c r="AF592" s="191"/>
      <c r="AG592" s="191"/>
      <c r="AH592" s="191"/>
      <c r="AI592" s="191"/>
      <c r="AJ592" s="296"/>
    </row>
    <row r="593" spans="19:36">
      <c r="S593" s="169"/>
      <c r="T593" s="169"/>
      <c r="V593" s="175"/>
      <c r="W593" s="176"/>
      <c r="X593" s="169"/>
      <c r="Y593" s="169"/>
      <c r="AB593" s="295"/>
      <c r="AC593" s="191"/>
      <c r="AD593" s="191"/>
      <c r="AE593" s="191"/>
      <c r="AF593" s="191"/>
      <c r="AG593" s="191"/>
      <c r="AH593" s="191"/>
      <c r="AI593" s="191"/>
      <c r="AJ593" s="296"/>
    </row>
    <row r="594" spans="19:36">
      <c r="S594" s="169"/>
      <c r="T594" s="169"/>
      <c r="V594" s="175"/>
      <c r="W594" s="176"/>
      <c r="X594" s="169"/>
      <c r="Y594" s="169"/>
      <c r="AB594" s="295"/>
      <c r="AC594" s="191"/>
      <c r="AD594" s="191"/>
      <c r="AE594" s="191"/>
      <c r="AF594" s="191"/>
      <c r="AG594" s="191"/>
      <c r="AH594" s="191"/>
      <c r="AI594" s="191"/>
      <c r="AJ594" s="296"/>
    </row>
    <row r="595" spans="19:36">
      <c r="S595" s="169"/>
      <c r="T595" s="169"/>
      <c r="V595" s="175"/>
      <c r="W595" s="176"/>
      <c r="X595" s="169"/>
      <c r="Y595" s="169"/>
      <c r="AB595" s="295"/>
      <c r="AC595" s="191"/>
      <c r="AD595" s="191"/>
      <c r="AE595" s="191"/>
      <c r="AF595" s="191"/>
      <c r="AG595" s="191"/>
      <c r="AH595" s="191"/>
      <c r="AI595" s="191"/>
      <c r="AJ595" s="296"/>
    </row>
    <row r="596" spans="19:36">
      <c r="S596" s="169"/>
      <c r="T596" s="169"/>
      <c r="V596" s="175"/>
      <c r="W596" s="176"/>
      <c r="X596" s="169"/>
      <c r="Y596" s="169"/>
      <c r="AB596" s="295"/>
      <c r="AC596" s="191"/>
      <c r="AD596" s="191"/>
      <c r="AE596" s="191"/>
      <c r="AF596" s="191"/>
      <c r="AG596" s="191"/>
      <c r="AH596" s="191"/>
      <c r="AI596" s="191"/>
      <c r="AJ596" s="296"/>
    </row>
    <row r="597" spans="19:36">
      <c r="S597" s="169"/>
      <c r="T597" s="169"/>
      <c r="V597" s="175"/>
      <c r="W597" s="176"/>
      <c r="X597" s="169"/>
      <c r="Y597" s="169"/>
      <c r="AB597" s="295"/>
      <c r="AC597" s="191"/>
      <c r="AD597" s="191"/>
      <c r="AE597" s="191"/>
      <c r="AF597" s="191"/>
      <c r="AG597" s="191"/>
      <c r="AH597" s="191"/>
      <c r="AI597" s="191"/>
      <c r="AJ597" s="296"/>
    </row>
    <row r="598" spans="19:36">
      <c r="S598" s="169"/>
      <c r="T598" s="169"/>
      <c r="V598" s="175"/>
      <c r="W598" s="176"/>
      <c r="X598" s="169"/>
      <c r="Y598" s="169"/>
      <c r="AB598" s="295"/>
      <c r="AC598" s="191"/>
      <c r="AD598" s="191"/>
      <c r="AE598" s="191"/>
      <c r="AF598" s="191"/>
      <c r="AG598" s="191"/>
      <c r="AH598" s="191"/>
      <c r="AI598" s="191"/>
      <c r="AJ598" s="296"/>
    </row>
    <row r="599" spans="19:36">
      <c r="S599" s="169"/>
      <c r="T599" s="169"/>
      <c r="V599" s="175"/>
      <c r="W599" s="176"/>
      <c r="X599" s="169"/>
      <c r="Y599" s="169"/>
      <c r="AB599" s="295"/>
      <c r="AC599" s="191"/>
      <c r="AD599" s="191"/>
      <c r="AE599" s="191"/>
      <c r="AF599" s="191"/>
      <c r="AG599" s="191"/>
      <c r="AH599" s="191"/>
      <c r="AI599" s="191"/>
      <c r="AJ599" s="296"/>
    </row>
    <row r="600" spans="19:36">
      <c r="S600" s="169"/>
      <c r="T600" s="169"/>
      <c r="V600" s="175"/>
      <c r="W600" s="176"/>
      <c r="X600" s="169"/>
      <c r="Y600" s="169"/>
      <c r="AB600" s="295"/>
      <c r="AC600" s="191"/>
      <c r="AD600" s="191"/>
      <c r="AE600" s="191"/>
      <c r="AF600" s="191"/>
      <c r="AG600" s="191"/>
      <c r="AH600" s="191"/>
      <c r="AI600" s="191"/>
      <c r="AJ600" s="296"/>
    </row>
    <row r="601" spans="19:36">
      <c r="S601" s="169"/>
      <c r="T601" s="169"/>
      <c r="V601" s="175"/>
      <c r="W601" s="176"/>
      <c r="X601" s="169"/>
      <c r="Y601" s="169"/>
      <c r="AB601" s="295"/>
      <c r="AC601" s="191"/>
      <c r="AD601" s="191"/>
      <c r="AE601" s="191"/>
      <c r="AF601" s="191"/>
      <c r="AG601" s="191"/>
      <c r="AH601" s="191"/>
      <c r="AI601" s="191"/>
      <c r="AJ601" s="296"/>
    </row>
    <row r="602" spans="19:36">
      <c r="S602" s="169"/>
      <c r="T602" s="169"/>
      <c r="V602" s="175"/>
      <c r="W602" s="176"/>
      <c r="X602" s="169"/>
      <c r="Y602" s="169"/>
      <c r="AB602" s="295"/>
      <c r="AC602" s="191"/>
      <c r="AD602" s="191"/>
      <c r="AE602" s="191"/>
      <c r="AF602" s="191"/>
      <c r="AG602" s="191"/>
      <c r="AH602" s="191"/>
      <c r="AI602" s="191"/>
      <c r="AJ602" s="296"/>
    </row>
    <row r="603" spans="19:36">
      <c r="S603" s="169"/>
      <c r="T603" s="169"/>
      <c r="V603" s="175"/>
      <c r="W603" s="176"/>
      <c r="X603" s="169"/>
      <c r="Y603" s="169"/>
      <c r="AB603" s="295"/>
      <c r="AC603" s="191"/>
      <c r="AD603" s="191"/>
      <c r="AE603" s="191"/>
      <c r="AF603" s="191"/>
      <c r="AG603" s="191"/>
      <c r="AH603" s="191"/>
      <c r="AI603" s="191"/>
      <c r="AJ603" s="296"/>
    </row>
    <row r="604" spans="19:36">
      <c r="S604" s="169"/>
      <c r="T604" s="169"/>
      <c r="V604" s="175"/>
      <c r="W604" s="176"/>
      <c r="X604" s="169"/>
      <c r="Y604" s="169"/>
      <c r="AB604" s="295"/>
      <c r="AC604" s="191"/>
      <c r="AD604" s="191"/>
      <c r="AE604" s="191"/>
      <c r="AF604" s="191"/>
      <c r="AG604" s="191"/>
      <c r="AH604" s="191"/>
      <c r="AI604" s="191"/>
      <c r="AJ604" s="296"/>
    </row>
    <row r="605" spans="19:36">
      <c r="S605" s="169"/>
      <c r="T605" s="169"/>
      <c r="V605" s="175"/>
      <c r="W605" s="176"/>
      <c r="X605" s="169"/>
      <c r="Y605" s="169"/>
      <c r="AB605" s="295"/>
      <c r="AC605" s="191"/>
      <c r="AD605" s="191"/>
      <c r="AE605" s="191"/>
      <c r="AF605" s="191"/>
      <c r="AG605" s="191"/>
      <c r="AH605" s="191"/>
      <c r="AI605" s="191"/>
      <c r="AJ605" s="296"/>
    </row>
    <row r="606" spans="19:36">
      <c r="S606" s="169"/>
      <c r="T606" s="169"/>
      <c r="V606" s="175"/>
      <c r="W606" s="176"/>
      <c r="X606" s="169"/>
      <c r="Y606" s="169"/>
      <c r="AB606" s="295"/>
      <c r="AC606" s="191"/>
      <c r="AD606" s="191"/>
      <c r="AE606" s="191"/>
      <c r="AF606" s="191"/>
      <c r="AG606" s="191"/>
      <c r="AH606" s="191"/>
      <c r="AI606" s="191"/>
      <c r="AJ606" s="296"/>
    </row>
    <row r="607" spans="19:36">
      <c r="S607" s="169"/>
      <c r="T607" s="169"/>
      <c r="V607" s="175"/>
      <c r="W607" s="176"/>
      <c r="X607" s="169"/>
      <c r="Y607" s="169"/>
      <c r="AB607" s="295"/>
      <c r="AC607" s="191"/>
      <c r="AD607" s="191"/>
      <c r="AE607" s="191"/>
      <c r="AF607" s="191"/>
      <c r="AG607" s="191"/>
      <c r="AH607" s="191"/>
      <c r="AI607" s="191"/>
      <c r="AJ607" s="296"/>
    </row>
    <row r="608" spans="19:36">
      <c r="S608" s="169"/>
      <c r="T608" s="169"/>
      <c r="V608" s="175"/>
      <c r="W608" s="176"/>
      <c r="X608" s="169"/>
      <c r="Y608" s="169"/>
      <c r="AB608" s="295"/>
      <c r="AC608" s="191"/>
      <c r="AD608" s="191"/>
      <c r="AE608" s="191"/>
      <c r="AF608" s="191"/>
      <c r="AG608" s="191"/>
      <c r="AH608" s="191"/>
      <c r="AI608" s="191"/>
      <c r="AJ608" s="296"/>
    </row>
    <row r="609" spans="19:36">
      <c r="S609" s="169"/>
      <c r="T609" s="169"/>
      <c r="V609" s="175"/>
      <c r="W609" s="176"/>
      <c r="X609" s="169"/>
      <c r="Y609" s="169"/>
      <c r="AB609" s="295"/>
      <c r="AC609" s="191"/>
      <c r="AD609" s="191"/>
      <c r="AE609" s="191"/>
      <c r="AF609" s="191"/>
      <c r="AG609" s="191"/>
      <c r="AH609" s="191"/>
      <c r="AI609" s="191"/>
      <c r="AJ609" s="296"/>
    </row>
    <row r="610" spans="19:36">
      <c r="S610" s="169"/>
      <c r="T610" s="169"/>
      <c r="V610" s="175"/>
      <c r="W610" s="176"/>
      <c r="X610" s="169"/>
      <c r="Y610" s="169"/>
      <c r="AB610" s="295"/>
      <c r="AC610" s="191"/>
      <c r="AD610" s="191"/>
      <c r="AE610" s="191"/>
      <c r="AF610" s="191"/>
      <c r="AG610" s="191"/>
      <c r="AH610" s="191"/>
      <c r="AI610" s="191"/>
      <c r="AJ610" s="296"/>
    </row>
    <row r="611" spans="19:36">
      <c r="S611" s="169"/>
      <c r="T611" s="169"/>
      <c r="V611" s="175"/>
      <c r="W611" s="176"/>
      <c r="X611" s="169"/>
      <c r="Y611" s="169"/>
      <c r="AB611" s="295"/>
      <c r="AC611" s="191"/>
      <c r="AD611" s="191"/>
      <c r="AE611" s="191"/>
      <c r="AF611" s="191"/>
      <c r="AG611" s="191"/>
      <c r="AH611" s="191"/>
      <c r="AI611" s="191"/>
      <c r="AJ611" s="296"/>
    </row>
    <row r="612" spans="19:36">
      <c r="S612" s="169"/>
      <c r="T612" s="169"/>
      <c r="V612" s="175"/>
      <c r="W612" s="176"/>
      <c r="X612" s="169"/>
      <c r="Y612" s="169"/>
      <c r="AB612" s="295"/>
      <c r="AC612" s="191"/>
      <c r="AD612" s="191"/>
      <c r="AE612" s="191"/>
      <c r="AF612" s="191"/>
      <c r="AG612" s="191"/>
      <c r="AH612" s="191"/>
      <c r="AI612" s="191"/>
      <c r="AJ612" s="296"/>
    </row>
    <row r="613" spans="19:36">
      <c r="S613" s="169"/>
      <c r="T613" s="169"/>
      <c r="V613" s="175"/>
      <c r="W613" s="176"/>
      <c r="X613" s="169"/>
      <c r="Y613" s="169"/>
      <c r="AB613" s="295"/>
      <c r="AC613" s="191"/>
      <c r="AD613" s="191"/>
      <c r="AE613" s="191"/>
      <c r="AF613" s="191"/>
      <c r="AG613" s="191"/>
      <c r="AH613" s="191"/>
      <c r="AI613" s="191"/>
      <c r="AJ613" s="296"/>
    </row>
    <row r="614" spans="19:36">
      <c r="S614" s="169"/>
      <c r="T614" s="169"/>
      <c r="V614" s="175"/>
      <c r="W614" s="176"/>
      <c r="X614" s="169"/>
      <c r="Y614" s="169"/>
      <c r="AB614" s="295"/>
      <c r="AC614" s="191"/>
      <c r="AD614" s="191"/>
      <c r="AE614" s="191"/>
      <c r="AF614" s="191"/>
      <c r="AG614" s="191"/>
      <c r="AH614" s="191"/>
      <c r="AI614" s="191"/>
      <c r="AJ614" s="296"/>
    </row>
    <row r="615" spans="19:36">
      <c r="S615" s="169"/>
      <c r="T615" s="169"/>
      <c r="V615" s="175"/>
      <c r="W615" s="176"/>
      <c r="X615" s="169"/>
      <c r="Y615" s="169"/>
      <c r="AB615" s="295"/>
      <c r="AC615" s="191"/>
      <c r="AD615" s="191"/>
      <c r="AE615" s="191"/>
      <c r="AF615" s="191"/>
      <c r="AG615" s="191"/>
      <c r="AH615" s="191"/>
      <c r="AI615" s="191"/>
      <c r="AJ615" s="296"/>
    </row>
    <row r="616" spans="19:36">
      <c r="S616" s="169"/>
      <c r="T616" s="169"/>
      <c r="V616" s="175"/>
      <c r="W616" s="176"/>
      <c r="X616" s="169"/>
      <c r="Y616" s="169"/>
      <c r="AB616" s="295"/>
      <c r="AC616" s="191"/>
      <c r="AD616" s="191"/>
      <c r="AE616" s="191"/>
      <c r="AF616" s="191"/>
      <c r="AG616" s="191"/>
      <c r="AH616" s="191"/>
      <c r="AI616" s="191"/>
      <c r="AJ616" s="296"/>
    </row>
    <row r="617" spans="19:36">
      <c r="S617" s="169"/>
      <c r="T617" s="169"/>
      <c r="V617" s="175"/>
      <c r="W617" s="176"/>
      <c r="X617" s="169"/>
      <c r="Y617" s="169"/>
      <c r="AB617" s="295"/>
      <c r="AC617" s="191"/>
      <c r="AD617" s="191"/>
      <c r="AE617" s="191"/>
      <c r="AF617" s="191"/>
      <c r="AG617" s="191"/>
      <c r="AH617" s="191"/>
      <c r="AI617" s="191"/>
      <c r="AJ617" s="296"/>
    </row>
    <row r="618" spans="19:36">
      <c r="S618" s="169"/>
      <c r="T618" s="169"/>
      <c r="V618" s="175"/>
      <c r="W618" s="176"/>
      <c r="X618" s="169"/>
      <c r="Y618" s="169"/>
      <c r="AB618" s="295"/>
      <c r="AC618" s="191"/>
      <c r="AD618" s="191"/>
      <c r="AE618" s="191"/>
      <c r="AF618" s="191"/>
      <c r="AG618" s="191"/>
      <c r="AH618" s="191"/>
      <c r="AI618" s="191"/>
      <c r="AJ618" s="296"/>
    </row>
    <row r="619" spans="19:36">
      <c r="S619" s="169"/>
      <c r="T619" s="169"/>
      <c r="V619" s="175"/>
      <c r="W619" s="176"/>
      <c r="X619" s="169"/>
      <c r="Y619" s="169"/>
      <c r="AB619" s="295"/>
      <c r="AC619" s="191"/>
      <c r="AD619" s="191"/>
      <c r="AE619" s="191"/>
      <c r="AF619" s="191"/>
      <c r="AG619" s="191"/>
      <c r="AH619" s="191"/>
      <c r="AI619" s="191"/>
      <c r="AJ619" s="296"/>
    </row>
    <row r="620" spans="19:36">
      <c r="S620" s="169"/>
      <c r="T620" s="169"/>
      <c r="V620" s="175"/>
      <c r="W620" s="176"/>
      <c r="X620" s="169"/>
      <c r="Y620" s="169"/>
      <c r="AB620" s="295"/>
      <c r="AC620" s="191"/>
      <c r="AD620" s="191"/>
      <c r="AE620" s="191"/>
      <c r="AF620" s="191"/>
      <c r="AG620" s="191"/>
      <c r="AH620" s="191"/>
      <c r="AI620" s="191"/>
      <c r="AJ620" s="296"/>
    </row>
    <row r="621" spans="19:36">
      <c r="S621" s="169"/>
      <c r="T621" s="169"/>
      <c r="V621" s="175"/>
      <c r="W621" s="176"/>
      <c r="X621" s="169"/>
      <c r="Y621" s="169"/>
      <c r="AB621" s="295"/>
      <c r="AC621" s="191"/>
      <c r="AD621" s="191"/>
      <c r="AE621" s="191"/>
      <c r="AF621" s="191"/>
      <c r="AG621" s="191"/>
      <c r="AH621" s="191"/>
      <c r="AI621" s="191"/>
      <c r="AJ621" s="296"/>
    </row>
    <row r="622" spans="19:36">
      <c r="S622" s="169"/>
      <c r="T622" s="169"/>
      <c r="V622" s="175"/>
      <c r="W622" s="176"/>
      <c r="X622" s="169"/>
      <c r="Y622" s="169"/>
      <c r="AB622" s="295"/>
      <c r="AC622" s="191"/>
      <c r="AD622" s="191"/>
      <c r="AE622" s="191"/>
      <c r="AF622" s="191"/>
      <c r="AG622" s="191"/>
      <c r="AH622" s="191"/>
      <c r="AI622" s="191"/>
      <c r="AJ622" s="296"/>
    </row>
    <row r="623" spans="19:36">
      <c r="S623" s="169"/>
      <c r="T623" s="169"/>
      <c r="V623" s="175"/>
      <c r="W623" s="176"/>
      <c r="X623" s="169"/>
      <c r="Y623" s="169"/>
      <c r="AB623" s="295"/>
      <c r="AC623" s="191"/>
      <c r="AD623" s="191"/>
      <c r="AE623" s="191"/>
      <c r="AF623" s="191"/>
      <c r="AG623" s="191"/>
      <c r="AH623" s="191"/>
      <c r="AI623" s="191"/>
      <c r="AJ623" s="296"/>
    </row>
    <row r="624" spans="19:36">
      <c r="S624" s="169"/>
      <c r="T624" s="169"/>
      <c r="V624" s="175"/>
      <c r="W624" s="176"/>
      <c r="X624" s="169"/>
      <c r="Y624" s="169"/>
      <c r="AB624" s="295"/>
      <c r="AC624" s="191"/>
      <c r="AD624" s="191"/>
      <c r="AE624" s="191"/>
      <c r="AF624" s="191"/>
      <c r="AG624" s="191"/>
      <c r="AH624" s="191"/>
      <c r="AI624" s="191"/>
      <c r="AJ624" s="296"/>
    </row>
    <row r="625" spans="19:36">
      <c r="S625" s="169"/>
      <c r="T625" s="169"/>
      <c r="V625" s="175"/>
      <c r="W625" s="176"/>
      <c r="X625" s="169"/>
      <c r="Y625" s="169"/>
      <c r="AB625" s="295"/>
      <c r="AC625" s="191"/>
      <c r="AD625" s="191"/>
      <c r="AE625" s="191"/>
      <c r="AF625" s="191"/>
      <c r="AG625" s="191"/>
      <c r="AH625" s="191"/>
      <c r="AI625" s="191"/>
      <c r="AJ625" s="296"/>
    </row>
    <row r="626" spans="19:36">
      <c r="S626" s="169"/>
      <c r="T626" s="169"/>
      <c r="V626" s="175"/>
      <c r="W626" s="176"/>
      <c r="X626" s="169"/>
      <c r="Y626" s="169"/>
      <c r="AB626" s="295"/>
      <c r="AC626" s="191"/>
      <c r="AD626" s="191"/>
      <c r="AE626" s="191"/>
      <c r="AF626" s="191"/>
      <c r="AG626" s="191"/>
      <c r="AH626" s="191"/>
      <c r="AI626" s="191"/>
      <c r="AJ626" s="296"/>
    </row>
    <row r="627" spans="19:36">
      <c r="S627" s="169"/>
      <c r="T627" s="169"/>
      <c r="V627" s="175"/>
      <c r="W627" s="176"/>
      <c r="X627" s="169"/>
      <c r="Y627" s="169"/>
      <c r="AB627" s="295"/>
      <c r="AC627" s="191"/>
      <c r="AD627" s="191"/>
      <c r="AE627" s="191"/>
      <c r="AF627" s="191"/>
      <c r="AG627" s="191"/>
      <c r="AH627" s="191"/>
      <c r="AI627" s="191"/>
      <c r="AJ627" s="296"/>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75" priority="2">
      <formula>#REF!&lt;&gt;_xludf.INDIRECT(_xludf.ADDRESS(_xludf.ROW()-200,_xludf.COLUMN()))</formula>
    </cfRule>
  </conditionalFormatting>
  <conditionalFormatting sqref="AB9:AI9">
    <cfRule type="expression" dxfId="74"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83A2A-DA74-4652-A859-0F94AF557E72}">
  <sheetPr codeName="Sheet1"/>
  <dimension ref="A1"/>
  <sheetViews>
    <sheetView workbookViewId="0">
      <selection activeCell="M10" sqref="M10"/>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G1348"/>
  <sheetViews>
    <sheetView showGridLines="0" zoomScale="70" zoomScaleNormal="70" workbookViewId="0">
      <selection activeCell="B22" sqref="B22"/>
    </sheetView>
  </sheetViews>
  <sheetFormatPr defaultColWidth="11.5703125" defaultRowHeight="15"/>
  <cols>
    <col min="1" max="1" width="49.28515625"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customWidth="1"/>
    <col min="25" max="25" width="35.85546875" style="49" customWidth="1"/>
    <col min="26" max="26" width="37.42578125" style="49" customWidth="1"/>
    <col min="27" max="27" width="23.57031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2" width="55.7109375" style="49" hidden="1" customWidth="1"/>
    <col min="53" max="53" width="41.28515625" style="49" hidden="1" customWidth="1"/>
    <col min="54" max="75" width="11.5703125" style="49" hidden="1" customWidth="1"/>
    <col min="76" max="76" width="14.42578125" customWidth="1"/>
    <col min="77" max="77" width="12.140625" customWidth="1"/>
    <col min="78" max="102" width="11.5703125" customWidth="1"/>
  </cols>
  <sheetData>
    <row r="1" spans="1:81" s="114" customFormat="1" ht="196.9" customHeight="1" thickBot="1">
      <c r="A1" s="107"/>
      <c r="B1" s="108"/>
      <c r="C1" s="108"/>
      <c r="D1" s="115"/>
      <c r="E1" s="108"/>
      <c r="F1" s="118" t="s">
        <v>342</v>
      </c>
      <c r="G1" s="243"/>
      <c r="H1" s="243"/>
      <c r="I1" s="99"/>
      <c r="J1" s="99"/>
      <c r="K1" s="99"/>
      <c r="L1" s="99"/>
      <c r="M1" s="99"/>
      <c r="N1" s="99"/>
      <c r="O1" s="99"/>
      <c r="P1" s="99"/>
      <c r="Q1" s="99"/>
      <c r="R1" s="99"/>
      <c r="S1" s="99"/>
      <c r="T1" s="99"/>
      <c r="U1" s="128" t="s">
        <v>343</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343</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6"/>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7" t="s">
        <v>49</v>
      </c>
      <c r="AU3" s="318"/>
      <c r="AV3" s="49"/>
      <c r="AW3" s="49"/>
      <c r="AX3" s="49"/>
      <c r="AY3" s="49"/>
      <c r="AZ3" s="49"/>
      <c r="BA3" s="49"/>
      <c r="BB3" s="316"/>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6"/>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169</v>
      </c>
      <c r="H5" s="248"/>
      <c r="I5" s="138"/>
      <c r="J5" s="138"/>
      <c r="K5" s="138"/>
      <c r="L5" s="138"/>
      <c r="M5" s="138"/>
      <c r="N5" s="138"/>
      <c r="O5" s="233"/>
      <c r="AT5" s="60"/>
      <c r="AU5" s="319" t="s">
        <v>168</v>
      </c>
      <c r="AV5" s="138"/>
      <c r="AW5" s="138"/>
      <c r="AX5" s="138"/>
      <c r="AY5" s="233"/>
      <c r="BB5" s="316"/>
    </row>
    <row r="6" spans="1:81" ht="18" customHeight="1">
      <c r="A6" s="104"/>
      <c r="B6" s="105"/>
      <c r="C6" s="105"/>
      <c r="D6" s="137"/>
      <c r="F6" s="239"/>
      <c r="G6" s="245" t="s">
        <v>356</v>
      </c>
      <c r="H6" s="245"/>
      <c r="I6" s="153"/>
      <c r="J6" s="153"/>
      <c r="K6" s="153"/>
      <c r="L6" s="153"/>
      <c r="M6" s="153"/>
      <c r="N6" s="153"/>
      <c r="O6" s="227"/>
      <c r="U6" s="241" t="s">
        <v>176</v>
      </c>
      <c r="AT6" s="54"/>
      <c r="AU6" t="s">
        <v>616</v>
      </c>
      <c r="AY6" s="87"/>
      <c r="BB6" s="316"/>
    </row>
    <row r="7" spans="1:81">
      <c r="A7" s="104"/>
      <c r="B7" s="105"/>
      <c r="C7" s="105"/>
      <c r="D7" s="137"/>
      <c r="F7" s="239"/>
      <c r="G7" s="223"/>
      <c r="H7" s="223"/>
      <c r="I7" s="165"/>
      <c r="O7" s="87"/>
      <c r="U7" s="53" t="s">
        <v>26</v>
      </c>
      <c r="V7" s="49" t="s">
        <v>75</v>
      </c>
      <c r="W7" s="49" t="s">
        <v>19</v>
      </c>
      <c r="AT7" s="54"/>
      <c r="AY7" s="87"/>
    </row>
    <row r="8" spans="1:81" ht="15.75" thickBot="1">
      <c r="A8" s="104"/>
      <c r="B8" s="105"/>
      <c r="C8" s="105"/>
      <c r="D8" s="137"/>
      <c r="F8" s="240"/>
      <c r="G8" s="246"/>
      <c r="H8" s="246"/>
      <c r="I8" s="234"/>
      <c r="J8" s="139"/>
      <c r="K8" s="139"/>
      <c r="L8" s="139"/>
      <c r="M8" s="139"/>
      <c r="N8" s="139"/>
      <c r="O8" s="235"/>
      <c r="U8" s="53" t="s">
        <v>266</v>
      </c>
      <c r="V8" s="153">
        <v>8</v>
      </c>
      <c r="AT8" s="54"/>
      <c r="AY8" s="87"/>
    </row>
    <row r="9" spans="1:81">
      <c r="A9" s="104"/>
      <c r="B9" s="105"/>
      <c r="C9" s="105"/>
      <c r="D9" s="137"/>
      <c r="F9" s="223"/>
      <c r="G9" s="223"/>
      <c r="H9" s="223"/>
      <c r="I9" s="165"/>
      <c r="U9" s="53" t="s">
        <v>267</v>
      </c>
      <c r="V9" s="153" t="s">
        <v>611</v>
      </c>
      <c r="W9" s="49" t="s">
        <v>333</v>
      </c>
      <c r="AT9" s="54"/>
      <c r="AY9" s="87"/>
    </row>
    <row r="10" spans="1:81" ht="15.75" thickBot="1">
      <c r="A10" s="104"/>
      <c r="B10" s="105"/>
      <c r="C10" s="105"/>
      <c r="D10" s="137"/>
      <c r="U10" s="53" t="s">
        <v>354</v>
      </c>
      <c r="V10" s="153" t="s">
        <v>239</v>
      </c>
      <c r="AT10" s="63"/>
      <c r="AU10" s="64"/>
      <c r="AV10" s="139"/>
      <c r="AW10" s="139"/>
      <c r="AX10" s="139"/>
      <c r="AY10" s="235"/>
    </row>
    <row r="11" spans="1:81">
      <c r="A11" s="104"/>
      <c r="B11" s="105"/>
      <c r="C11" s="105"/>
      <c r="D11" s="137"/>
      <c r="U11" s="53" t="s">
        <v>329</v>
      </c>
      <c r="V11" s="153">
        <v>2000</v>
      </c>
      <c r="W11" s="49" t="s">
        <v>113</v>
      </c>
    </row>
    <row r="12" spans="1:81" ht="18.75">
      <c r="A12" s="104"/>
      <c r="B12" s="105"/>
      <c r="C12" s="105"/>
      <c r="D12" s="137"/>
      <c r="F12" s="241" t="s">
        <v>256</v>
      </c>
    </row>
    <row r="13" spans="1:81" ht="18.75">
      <c r="A13" s="104"/>
      <c r="B13" s="105"/>
      <c r="C13" s="105"/>
      <c r="D13" s="137"/>
      <c r="F13" s="242" t="s">
        <v>170</v>
      </c>
      <c r="G13" s="247" t="s">
        <v>64</v>
      </c>
      <c r="H13" s="247" t="s">
        <v>125</v>
      </c>
      <c r="I13" s="236" t="s">
        <v>67</v>
      </c>
      <c r="J13" s="236" t="s">
        <v>66</v>
      </c>
      <c r="K13" s="236" t="s">
        <v>65</v>
      </c>
      <c r="L13" s="236" t="s">
        <v>118</v>
      </c>
      <c r="M13" s="236" t="s">
        <v>119</v>
      </c>
      <c r="N13" s="236" t="s">
        <v>183</v>
      </c>
      <c r="O13" s="236" t="s">
        <v>184</v>
      </c>
      <c r="P13" s="237" t="s">
        <v>121</v>
      </c>
      <c r="AT13" s="66" t="s">
        <v>167</v>
      </c>
    </row>
    <row r="14" spans="1:81">
      <c r="A14" s="104"/>
      <c r="B14" s="105"/>
      <c r="C14" s="105"/>
      <c r="D14" s="137"/>
      <c r="U14" s="53" t="s">
        <v>171</v>
      </c>
      <c r="V14" s="49" t="s">
        <v>172</v>
      </c>
      <c r="W14" s="49" t="s">
        <v>178</v>
      </c>
      <c r="X14" s="49" t="s">
        <v>179</v>
      </c>
      <c r="AT14" t="s">
        <v>26</v>
      </c>
      <c r="AU14" t="s">
        <v>19</v>
      </c>
      <c r="AV14" s="49" t="s">
        <v>76</v>
      </c>
      <c r="AW14" s="49" t="s">
        <v>75</v>
      </c>
    </row>
    <row r="15" spans="1:81">
      <c r="A15" s="104"/>
      <c r="B15" s="105"/>
      <c r="C15" s="105"/>
      <c r="D15" s="137"/>
      <c r="U15" s="245" t="s">
        <v>140</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5" ht="24">
      <c r="T17" s="262"/>
      <c r="U17" s="314" t="s">
        <v>362</v>
      </c>
      <c r="V17" s="262"/>
      <c r="W17" s="262"/>
      <c r="X17" s="262"/>
      <c r="Y17" s="262"/>
      <c r="Z17" s="262"/>
      <c r="AA17" s="262"/>
      <c r="AB17" s="262"/>
      <c r="AT17" s="53" t="s">
        <v>107</v>
      </c>
      <c r="AU17" s="53"/>
      <c r="AV17" s="49" t="s">
        <v>78</v>
      </c>
      <c r="AW17" s="49">
        <v>7850</v>
      </c>
    </row>
    <row r="18" spans="1:85">
      <c r="C18" s="130"/>
      <c r="T18" s="262"/>
      <c r="U18" s="263"/>
      <c r="V18" s="262"/>
      <c r="W18" s="262"/>
      <c r="X18" s="262"/>
      <c r="Y18" s="262"/>
      <c r="Z18" s="262"/>
      <c r="AA18" s="262"/>
      <c r="AB18" s="262"/>
      <c r="AT18" s="53" t="s">
        <v>79</v>
      </c>
      <c r="AU18" s="53" t="s">
        <v>97</v>
      </c>
      <c r="AV18" s="49" t="s">
        <v>80</v>
      </c>
      <c r="AW18" s="49">
        <v>1</v>
      </c>
    </row>
    <row r="19" spans="1:85">
      <c r="C19" s="130"/>
      <c r="T19" s="262"/>
      <c r="U19" s="263"/>
      <c r="V19" s="262"/>
      <c r="W19" s="262"/>
      <c r="X19" s="262"/>
      <c r="Y19" s="262"/>
      <c r="Z19" s="262"/>
      <c r="AA19" s="262"/>
      <c r="AB19" s="262"/>
      <c r="AT19" s="53" t="s">
        <v>81</v>
      </c>
      <c r="AU19" s="53" t="s">
        <v>96</v>
      </c>
      <c r="AV19" s="49" t="s">
        <v>82</v>
      </c>
      <c r="AW19" s="49">
        <v>5</v>
      </c>
    </row>
    <row r="20" spans="1:85">
      <c r="A20" s="77" t="s">
        <v>26</v>
      </c>
      <c r="B20" s="49" t="s">
        <v>75</v>
      </c>
      <c r="C20" s="130"/>
      <c r="T20" s="262"/>
      <c r="U20" s="263"/>
      <c r="V20" s="262"/>
      <c r="W20" s="262"/>
      <c r="X20" s="262"/>
      <c r="Y20" s="262"/>
      <c r="Z20" s="262"/>
      <c r="AA20" s="262"/>
      <c r="AB20" s="262"/>
      <c r="AT20" s="53" t="s">
        <v>83</v>
      </c>
      <c r="AU20" s="53" t="s">
        <v>97</v>
      </c>
      <c r="AV20" s="49" t="s">
        <v>80</v>
      </c>
      <c r="AW20" s="49">
        <v>1</v>
      </c>
    </row>
    <row r="21" spans="1:85">
      <c r="A21" s="49" t="s">
        <v>798</v>
      </c>
      <c r="B21" s="257">
        <v>0.1</v>
      </c>
      <c r="C21" s="130"/>
      <c r="AT21" s="53"/>
      <c r="AU21" s="53"/>
    </row>
    <row r="22" spans="1:85" ht="15" customHeight="1">
      <c r="A22" s="49" t="s">
        <v>796</v>
      </c>
      <c r="B22" s="257"/>
      <c r="C22" s="130"/>
      <c r="AT22" s="53" t="s">
        <v>247</v>
      </c>
      <c r="AU22" s="53" t="s">
        <v>248</v>
      </c>
      <c r="AV22" s="49" t="s">
        <v>57</v>
      </c>
      <c r="AW22" s="49" t="s">
        <v>255</v>
      </c>
    </row>
    <row r="23" spans="1:85" s="73" customFormat="1" ht="24">
      <c r="A23" s="49" t="s">
        <v>797</v>
      </c>
      <c r="B23" s="257">
        <v>0</v>
      </c>
      <c r="C23" s="130"/>
      <c r="D23" s="98"/>
      <c r="F23" s="53"/>
      <c r="G23" s="53"/>
      <c r="H23" s="53"/>
      <c r="I23" s="49"/>
      <c r="J23" s="49"/>
      <c r="K23" s="165"/>
      <c r="L23" s="165"/>
      <c r="M23" s="165"/>
      <c r="N23" s="165"/>
      <c r="O23" s="165"/>
      <c r="P23" s="165"/>
      <c r="Q23" s="165"/>
      <c r="R23" s="165"/>
      <c r="S23" s="165"/>
      <c r="T23" s="262"/>
      <c r="U23" s="314" t="s">
        <v>621</v>
      </c>
      <c r="V23" s="262"/>
      <c r="W23" s="262"/>
      <c r="X23" s="262"/>
      <c r="Y23" s="262"/>
      <c r="Z23" s="262"/>
      <c r="AA23" s="262"/>
      <c r="AB23" s="262"/>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6.5" thickBot="1">
      <c r="A24" s="49" t="s">
        <v>90</v>
      </c>
      <c r="B24" s="257">
        <v>-43.14</v>
      </c>
      <c r="C24" s="130"/>
      <c r="D24" s="98"/>
      <c r="F24" s="53"/>
      <c r="G24" s="53"/>
      <c r="H24" s="53"/>
      <c r="I24" s="49"/>
      <c r="J24" s="49"/>
      <c r="K24" s="165"/>
      <c r="L24" s="165"/>
      <c r="M24" s="165"/>
      <c r="N24" s="165"/>
      <c r="O24" s="165"/>
      <c r="P24" s="165"/>
      <c r="Q24" s="165"/>
      <c r="R24" s="165"/>
      <c r="S24" s="165"/>
      <c r="T24" s="262"/>
      <c r="U24" s="265" t="s">
        <v>308</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c r="A25" s="165" t="s">
        <v>370</v>
      </c>
      <c r="B25" s="257"/>
      <c r="C25" s="57"/>
      <c r="D25" s="98"/>
      <c r="F25" s="53"/>
      <c r="G25" s="53"/>
      <c r="H25" s="53"/>
      <c r="I25" s="49"/>
      <c r="J25" s="49"/>
      <c r="K25" s="165"/>
      <c r="L25" s="165"/>
      <c r="M25" s="165"/>
      <c r="N25" s="165"/>
      <c r="O25" s="165"/>
      <c r="P25" s="165"/>
      <c r="Q25" s="165"/>
      <c r="R25" s="165"/>
      <c r="S25" s="165"/>
      <c r="T25" s="262"/>
      <c r="U25" s="266"/>
      <c r="V25" s="267" t="s">
        <v>265</v>
      </c>
      <c r="W25" s="268"/>
      <c r="X25" s="268"/>
      <c r="Y25" s="268"/>
      <c r="Z25" s="268"/>
      <c r="AA25" s="268"/>
      <c r="AB25" s="269"/>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t="s">
        <v>369</v>
      </c>
      <c r="B26" s="257"/>
      <c r="C26" s="57"/>
      <c r="D26" s="98"/>
      <c r="F26" s="53"/>
      <c r="G26" s="53"/>
      <c r="H26" s="53"/>
      <c r="I26" s="49"/>
      <c r="J26" s="49"/>
      <c r="K26" s="165"/>
      <c r="L26" s="165"/>
      <c r="M26" s="165"/>
      <c r="N26" s="165"/>
      <c r="O26" s="165"/>
      <c r="P26" s="165"/>
      <c r="Q26" s="165"/>
      <c r="R26" s="165"/>
      <c r="S26" s="165"/>
      <c r="T26" s="262"/>
      <c r="U26" s="187"/>
      <c r="V26" s="31" t="s">
        <v>557</v>
      </c>
      <c r="W26" s="278"/>
      <c r="X26" s="278"/>
      <c r="Y26" s="278"/>
      <c r="Z26" s="278"/>
      <c r="AA26" s="278"/>
      <c r="AB26" s="279"/>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187"/>
      <c r="V27" s="264"/>
      <c r="W27" s="262"/>
      <c r="X27" s="262"/>
      <c r="Y27" s="262"/>
      <c r="Z27" s="262"/>
      <c r="AA27" s="262"/>
      <c r="AB27" s="270"/>
      <c r="AC27" s="49"/>
      <c r="AD27" s="49"/>
      <c r="AE27" s="49"/>
      <c r="AF27" s="49"/>
      <c r="AG27" s="49"/>
      <c r="AH27" s="49"/>
      <c r="AI27" s="49"/>
      <c r="AJ27" s="49"/>
      <c r="AK27" s="49"/>
      <c r="AL27" s="49"/>
      <c r="AM27" s="49"/>
      <c r="AN27" s="49"/>
      <c r="AO27" s="49"/>
      <c r="AP27" s="49"/>
      <c r="AQ27" s="49"/>
      <c r="AR27" s="49"/>
      <c r="AS27" s="262"/>
      <c r="AT27" s="390" t="s">
        <v>297</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ht="16.5" thickBot="1">
      <c r="A28" s="67"/>
      <c r="B28" s="57"/>
      <c r="C28" s="57"/>
      <c r="D28" s="98"/>
      <c r="F28" s="53"/>
      <c r="G28" s="53"/>
      <c r="H28" s="53"/>
      <c r="I28" s="49"/>
      <c r="J28" s="49"/>
      <c r="K28" s="165"/>
      <c r="L28" s="165"/>
      <c r="M28" s="165"/>
      <c r="N28" s="165"/>
      <c r="O28" s="165"/>
      <c r="P28" s="165"/>
      <c r="Q28" s="165"/>
      <c r="R28" s="165"/>
      <c r="S28" s="165"/>
      <c r="T28" s="262"/>
      <c r="U28" s="187"/>
      <c r="V28" s="264"/>
      <c r="W28" s="262"/>
      <c r="X28" s="262"/>
      <c r="Y28" s="262"/>
      <c r="Z28" s="262"/>
      <c r="AA28" s="262"/>
      <c r="AB28" s="270"/>
      <c r="AC28" s="49"/>
      <c r="AD28" s="49"/>
      <c r="AE28" s="49"/>
      <c r="AF28" s="49"/>
      <c r="AG28" s="49"/>
      <c r="AH28" s="49"/>
      <c r="AI28" s="49"/>
      <c r="AJ28" s="49"/>
      <c r="AK28" s="49"/>
      <c r="AL28" s="49"/>
      <c r="AM28" s="49"/>
      <c r="AN28" s="49"/>
      <c r="AO28" s="49"/>
      <c r="AP28" s="49"/>
      <c r="AQ28" s="49"/>
      <c r="AR28" s="49"/>
      <c r="AS28" s="262"/>
      <c r="AT28" s="391" t="s">
        <v>309</v>
      </c>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ht="15.75" thickBot="1">
      <c r="A29" s="67"/>
      <c r="B29" s="57"/>
      <c r="C29" s="57"/>
      <c r="D29" s="98"/>
      <c r="F29" s="223"/>
      <c r="G29" s="223"/>
      <c r="H29" s="223"/>
      <c r="I29" s="165"/>
      <c r="J29" s="165"/>
      <c r="K29" s="165"/>
      <c r="L29" s="165"/>
      <c r="M29" s="165"/>
      <c r="N29" s="165"/>
      <c r="O29" s="165"/>
      <c r="P29" s="165"/>
      <c r="Q29" s="165"/>
      <c r="R29" s="165"/>
      <c r="S29" s="165"/>
      <c r="T29" s="262"/>
      <c r="U29" s="271"/>
      <c r="V29" s="272"/>
      <c r="W29" s="273"/>
      <c r="X29" s="273"/>
      <c r="Y29" s="273"/>
      <c r="Z29" s="273"/>
      <c r="AA29" s="273"/>
      <c r="AB29" s="274"/>
      <c r="AC29" s="49"/>
      <c r="AD29" s="49"/>
      <c r="AE29" s="49"/>
      <c r="AF29" s="49"/>
      <c r="AG29" s="49"/>
      <c r="AH29" s="49"/>
      <c r="AI29" s="49"/>
      <c r="AJ29" s="49"/>
      <c r="AK29" s="49"/>
      <c r="AL29" s="49"/>
      <c r="AM29" s="49"/>
      <c r="AN29" s="49"/>
      <c r="AO29" s="49"/>
      <c r="AP29" s="49"/>
      <c r="AQ29" s="49"/>
      <c r="AR29" s="49"/>
      <c r="AS29" s="262"/>
      <c r="AT29" s="266"/>
      <c r="AU29" s="267" t="s">
        <v>298</v>
      </c>
      <c r="AV29" s="268"/>
      <c r="AW29" s="268"/>
      <c r="AX29" s="268"/>
      <c r="AY29" s="268"/>
      <c r="AZ29" s="268"/>
      <c r="BA29" s="269"/>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c r="A30" s="67"/>
      <c r="B30" s="57"/>
      <c r="C30" s="57"/>
      <c r="D30" s="98"/>
      <c r="F30" s="223"/>
      <c r="G30" s="223"/>
      <c r="H30" s="223"/>
      <c r="I30" s="165"/>
      <c r="J30" s="165"/>
      <c r="K30" s="165"/>
      <c r="L30" s="165"/>
      <c r="M30" s="165"/>
      <c r="N30" s="165"/>
      <c r="O30" s="165"/>
      <c r="P30" s="165"/>
      <c r="Q30" s="165"/>
      <c r="R30" s="165"/>
      <c r="S30" s="165"/>
      <c r="T30" s="262"/>
      <c r="U30" s="263"/>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187"/>
      <c r="AU30" s="264" t="s">
        <v>364</v>
      </c>
      <c r="AV30" s="262"/>
      <c r="AW30" s="262"/>
      <c r="AX30" s="262"/>
      <c r="AY30" s="262"/>
      <c r="AZ30" s="262"/>
      <c r="BA30" s="270"/>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ht="18.75">
      <c r="A31" s="67"/>
      <c r="B31" s="57"/>
      <c r="C31" s="57"/>
      <c r="D31" s="98"/>
      <c r="F31" s="223"/>
      <c r="G31" s="223"/>
      <c r="H31" s="223"/>
      <c r="I31" s="165"/>
      <c r="J31" s="165"/>
      <c r="K31" s="165"/>
      <c r="L31" s="165"/>
      <c r="M31" s="165"/>
      <c r="N31" s="165"/>
      <c r="O31" s="165"/>
      <c r="P31" s="165"/>
      <c r="Q31" s="165"/>
      <c r="R31" s="165"/>
      <c r="S31" s="165"/>
      <c r="T31" s="262"/>
      <c r="U31" s="261" t="s">
        <v>268</v>
      </c>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187"/>
      <c r="AU31" s="264"/>
      <c r="AV31" s="262"/>
      <c r="AW31" s="262"/>
      <c r="AX31" s="262"/>
      <c r="AY31" s="262"/>
      <c r="AZ31" s="262"/>
      <c r="BA31" s="270"/>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ht="15.75" thickBo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271"/>
      <c r="AU32" s="272"/>
      <c r="AV32" s="273"/>
      <c r="AW32" s="273"/>
      <c r="AX32" s="273"/>
      <c r="AY32" s="273"/>
      <c r="AZ32" s="273"/>
      <c r="BA32" s="274"/>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3"/>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264"/>
      <c r="AU33" s="264"/>
      <c r="AV33" s="264"/>
      <c r="AW33" s="264"/>
      <c r="AX33" s="264"/>
      <c r="AY33" s="264"/>
      <c r="AZ33" s="264"/>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t="s">
        <v>305</v>
      </c>
      <c r="AU34" t="s">
        <v>299</v>
      </c>
      <c r="AV34" t="s">
        <v>300</v>
      </c>
      <c r="AW34" t="s">
        <v>301</v>
      </c>
      <c r="AX34" t="s">
        <v>302</v>
      </c>
      <c r="AY34" t="s">
        <v>303</v>
      </c>
      <c r="AZ34" t="s">
        <v>304</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3"/>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249" t="s">
        <v>358</v>
      </c>
      <c r="AU35" s="275">
        <v>3314534012.7205801</v>
      </c>
      <c r="AV35" s="275">
        <v>3081878158.8949699</v>
      </c>
      <c r="AW35" s="275">
        <v>1840182184.3132601</v>
      </c>
      <c r="AX35" s="275">
        <v>2774384018.3643699</v>
      </c>
      <c r="AY35" s="275">
        <v>1512816415.4760299</v>
      </c>
      <c r="AZ35" s="275">
        <v>1600511863.0887902</v>
      </c>
      <c r="BA35" s="320"/>
      <c r="BB35" s="320"/>
      <c r="BC35" s="320"/>
      <c r="BD35" s="320"/>
      <c r="BE35" s="320"/>
      <c r="BF35" s="320"/>
      <c r="BG35" s="320"/>
      <c r="BH35" s="320"/>
      <c r="BI35" s="275"/>
      <c r="BJ35" s="275"/>
      <c r="BK35" s="275"/>
      <c r="BL35" s="275"/>
      <c r="BM35" s="275"/>
      <c r="BN35" s="275"/>
      <c r="BO35" s="275"/>
      <c r="BP35" s="275"/>
      <c r="BQ35" s="275"/>
      <c r="BR35" s="275"/>
      <c r="BS35" s="275"/>
      <c r="BT35" s="275"/>
      <c r="BU35" s="275"/>
      <c r="BV35" s="275"/>
      <c r="BW35" s="275"/>
      <c r="BX35" s="320"/>
      <c r="BY35" s="320"/>
      <c r="BZ35" s="320"/>
      <c r="CA35" s="320"/>
      <c r="CB35" s="277"/>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249" t="s">
        <v>359</v>
      </c>
      <c r="AU36" s="275">
        <v>1055891969963.09</v>
      </c>
      <c r="AV36" s="275">
        <v>1055479154089.4</v>
      </c>
      <c r="AW36" s="275">
        <v>948221129197.00696</v>
      </c>
      <c r="AX36" s="275">
        <v>1022542866466.14</v>
      </c>
      <c r="AY36" s="275">
        <v>894719232580.89404</v>
      </c>
      <c r="AZ36" s="275">
        <v>926912366122.27295</v>
      </c>
      <c r="BA36" s="320"/>
      <c r="BB36" s="320"/>
      <c r="BC36" s="320"/>
      <c r="BD36" s="320"/>
      <c r="BE36" s="320"/>
      <c r="BF36" s="320"/>
      <c r="BG36" s="320"/>
      <c r="BH36" s="320"/>
      <c r="BI36" s="275"/>
      <c r="BJ36" s="275"/>
      <c r="BK36" s="275"/>
      <c r="BL36" s="275"/>
      <c r="BM36" s="275"/>
      <c r="BN36" s="275"/>
      <c r="BO36" s="275"/>
      <c r="BP36" s="275"/>
      <c r="BQ36" s="275"/>
      <c r="BR36" s="275"/>
      <c r="BS36" s="275"/>
      <c r="BT36" s="275"/>
      <c r="BU36" s="275"/>
      <c r="BV36" s="275"/>
      <c r="BW36" s="275"/>
      <c r="BX36" s="320"/>
      <c r="BY36" s="320"/>
      <c r="BZ36" s="320"/>
      <c r="CA36" s="320"/>
      <c r="CB36" s="277"/>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49" t="s">
        <v>360</v>
      </c>
      <c r="AU37" s="275">
        <v>-45147326232.825699</v>
      </c>
      <c r="AV37" s="275">
        <v>-44949393770.070694</v>
      </c>
      <c r="AW37" s="275">
        <v>-35464515613.138397</v>
      </c>
      <c r="AX37" s="275">
        <v>-41741902656.033951</v>
      </c>
      <c r="AY37" s="275">
        <v>-32139751520.124847</v>
      </c>
      <c r="AZ37" s="275">
        <v>-33410997607.811249</v>
      </c>
      <c r="BA37" s="320"/>
      <c r="BB37" s="320"/>
      <c r="BC37" s="320"/>
      <c r="BD37" s="320"/>
      <c r="BE37" s="320"/>
      <c r="BF37" s="320"/>
      <c r="BG37" s="320"/>
      <c r="BH37" s="320"/>
      <c r="BI37" s="275"/>
      <c r="BJ37" s="275"/>
      <c r="BK37" s="275"/>
      <c r="BL37" s="275"/>
      <c r="BM37" s="275"/>
      <c r="BN37" s="275"/>
      <c r="BO37" s="275"/>
      <c r="BP37" s="275"/>
      <c r="BQ37" s="275"/>
      <c r="BR37" s="275"/>
      <c r="BS37" s="275"/>
      <c r="BT37" s="275"/>
      <c r="BU37" s="275"/>
      <c r="BV37" s="275"/>
      <c r="BW37" s="275"/>
      <c r="BX37" s="320"/>
      <c r="BY37" s="320"/>
      <c r="BZ37" s="320"/>
      <c r="CA37" s="320"/>
      <c r="CB37" s="277"/>
      <c r="CC37" s="264"/>
      <c r="CD37" s="264"/>
      <c r="CE37" s="264"/>
      <c r="CF37" s="264"/>
      <c r="CG37" s="264"/>
    </row>
    <row r="38" spans="1:85" s="73" customFormat="1">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249" t="s">
        <v>558</v>
      </c>
      <c r="AU38" s="49" t="s">
        <v>560</v>
      </c>
      <c r="AV38" s="49" t="s">
        <v>559</v>
      </c>
      <c r="AW38" s="49" t="s">
        <v>560</v>
      </c>
      <c r="AX38" s="49" t="s">
        <v>560</v>
      </c>
      <c r="AY38" s="49" t="s">
        <v>560</v>
      </c>
      <c r="AZ38" s="49" t="s">
        <v>560</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249" t="s">
        <v>561</v>
      </c>
      <c r="AU39" s="49" t="s">
        <v>562</v>
      </c>
      <c r="AV39" s="49" t="s">
        <v>563</v>
      </c>
      <c r="AW39" s="49" t="s">
        <v>301</v>
      </c>
      <c r="AX39" s="49" t="s">
        <v>564</v>
      </c>
      <c r="AY39" s="49" t="s">
        <v>565</v>
      </c>
      <c r="AZ39" s="49" t="s">
        <v>304</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264"/>
      <c r="AU40" s="262"/>
      <c r="AV40" s="262"/>
      <c r="AW40" s="262"/>
      <c r="AX40" s="262"/>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ht="15.75">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391" t="s">
        <v>306</v>
      </c>
      <c r="AU41" s="262"/>
      <c r="AV41" s="262"/>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ht="15.75">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391"/>
      <c r="AU42" s="262"/>
      <c r="AV42" s="262"/>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ht="15.75">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391"/>
      <c r="AU43" s="262"/>
      <c r="AV43" s="262"/>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76"/>
      <c r="AU44" s="262"/>
      <c r="AV44" s="262"/>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76"/>
      <c r="AU45" s="262"/>
      <c r="AV45" s="262"/>
      <c r="AW45" t="s">
        <v>785</v>
      </c>
      <c r="AX45" t="s">
        <v>781</v>
      </c>
      <c r="AY45" s="49" t="s">
        <v>279</v>
      </c>
      <c r="AZ45" s="49" t="s">
        <v>783</v>
      </c>
      <c r="BA45" s="49" t="s">
        <v>784</v>
      </c>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49"/>
      <c r="AT46" t="s">
        <v>782</v>
      </c>
      <c r="AU46">
        <v>4</v>
      </c>
      <c r="AV46" s="49"/>
      <c r="AW46">
        <v>1</v>
      </c>
      <c r="AX46"/>
      <c r="AY46" s="49" t="s">
        <v>786</v>
      </c>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49"/>
      <c r="AT47"/>
      <c r="AU47"/>
      <c r="AV47" s="49"/>
      <c r="AW47" s="73">
        <v>2</v>
      </c>
      <c r="AX47"/>
      <c r="AY47" s="49" t="s">
        <v>787</v>
      </c>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49"/>
      <c r="AW48" s="49">
        <v>3</v>
      </c>
      <c r="AX48" s="49"/>
      <c r="AY48" s="49" t="s">
        <v>788</v>
      </c>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49"/>
      <c r="AW49" s="49">
        <v>4</v>
      </c>
      <c r="AX49" s="49"/>
      <c r="AY49" s="49" t="s">
        <v>789</v>
      </c>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ht="18.75">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49"/>
      <c r="AT51" t="s">
        <v>271</v>
      </c>
      <c r="AU51"/>
      <c r="AV51" s="49"/>
      <c r="AW51" s="49"/>
      <c r="AX51"/>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49"/>
      <c r="AT52" s="53" t="s">
        <v>99</v>
      </c>
      <c r="AU52" s="53" t="s">
        <v>19</v>
      </c>
      <c r="AV52" s="53" t="s">
        <v>108</v>
      </c>
      <c r="AW52" s="53" t="s">
        <v>100</v>
      </c>
      <c r="AX52" s="53" t="s">
        <v>795</v>
      </c>
      <c r="AY52" s="53" t="s">
        <v>790</v>
      </c>
      <c r="AZ52" s="53" t="s">
        <v>791</v>
      </c>
      <c r="BA52" s="53" t="s">
        <v>792</v>
      </c>
      <c r="BB52" s="53" t="s">
        <v>793</v>
      </c>
      <c r="BC52" s="53" t="s">
        <v>794</v>
      </c>
      <c r="BD52" s="53" t="s">
        <v>779</v>
      </c>
      <c r="BE52" s="53" t="s">
        <v>780</v>
      </c>
      <c r="BF52" s="49"/>
      <c r="BG52" s="49"/>
      <c r="BH52" s="49"/>
      <c r="BI52" s="49"/>
      <c r="BJ52" s="49"/>
      <c r="BK52" s="49"/>
      <c r="BQ52" s="49"/>
      <c r="BR52" s="49"/>
      <c r="BS52" s="49"/>
      <c r="BT52" s="49"/>
      <c r="BU52" s="49"/>
      <c r="BV52" s="49"/>
      <c r="BW52" s="49"/>
      <c r="BX52"/>
      <c r="BY52"/>
      <c r="BZ52"/>
      <c r="CA52"/>
      <c r="CB52"/>
    </row>
    <row r="53" spans="1:80" s="73" customFormat="1">
      <c r="A53" s="67"/>
      <c r="B53" s="57"/>
      <c r="C53" s="57"/>
      <c r="D53" s="98"/>
      <c r="F53" s="223"/>
      <c r="G53" s="223"/>
      <c r="H53" s="223"/>
      <c r="I53" s="165"/>
      <c r="J53" s="165"/>
      <c r="K53" s="165"/>
      <c r="L53" s="165"/>
      <c r="M53" s="165"/>
      <c r="N53" s="165"/>
      <c r="O53" s="165"/>
      <c r="P53" s="165"/>
      <c r="Q53" s="165"/>
      <c r="R53" s="165"/>
      <c r="S53" s="165"/>
      <c r="T53" s="262"/>
      <c r="U53" s="263"/>
      <c r="V53" s="262"/>
      <c r="W53" s="262"/>
      <c r="X53" s="262"/>
      <c r="Y53" s="262"/>
      <c r="Z53" s="262"/>
      <c r="AA53" s="262"/>
      <c r="AB53" s="262"/>
      <c r="AC53" s="49"/>
      <c r="AD53" s="49"/>
      <c r="AE53" s="49"/>
      <c r="AF53" s="49"/>
      <c r="AG53" s="49"/>
      <c r="AH53" s="49"/>
      <c r="AI53" s="49"/>
      <c r="AJ53" s="49"/>
      <c r="AK53" s="49"/>
      <c r="AL53" s="49"/>
      <c r="AM53" s="49"/>
      <c r="AN53" s="49"/>
      <c r="AO53" s="49"/>
      <c r="AP53" s="49"/>
      <c r="AQ53" s="49"/>
      <c r="AR53" s="49"/>
      <c r="AS53" s="49"/>
      <c r="AT53" s="54" t="s">
        <v>220</v>
      </c>
      <c r="AU53"/>
      <c r="AV53" s="381" t="s">
        <v>57</v>
      </c>
      <c r="AW53" s="87" t="s">
        <v>249</v>
      </c>
      <c r="AX53" s="49"/>
      <c r="AY53" s="49"/>
      <c r="AZ53" s="49"/>
      <c r="BA53" s="49"/>
      <c r="BB53" s="49"/>
      <c r="BC53" s="49"/>
      <c r="BD53" s="49"/>
      <c r="BE53" s="49"/>
      <c r="BF53" s="49"/>
      <c r="BG53" s="49"/>
      <c r="BH53" s="49"/>
      <c r="BI53" s="49"/>
      <c r="BJ53" s="49"/>
      <c r="BK53" s="49"/>
      <c r="BQ53" s="49"/>
      <c r="BR53" s="49"/>
      <c r="BS53" s="49"/>
      <c r="BT53" s="49"/>
      <c r="BU53" s="49"/>
      <c r="BV53" s="49"/>
      <c r="BW53" s="49"/>
      <c r="BX53"/>
      <c r="BY53"/>
      <c r="BZ53"/>
      <c r="CA53"/>
      <c r="CB53"/>
    </row>
    <row r="54" spans="1:80"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49"/>
      <c r="AT54" s="54" t="s">
        <v>221</v>
      </c>
      <c r="AU54"/>
      <c r="AV54" s="381" t="s">
        <v>57</v>
      </c>
      <c r="AW54" s="87" t="s">
        <v>250</v>
      </c>
      <c r="AX54" s="49"/>
      <c r="AY54" s="49"/>
      <c r="AZ54" s="49"/>
      <c r="BA54" s="49"/>
      <c r="BB54" s="49"/>
      <c r="BC54" s="49"/>
      <c r="BD54" s="49"/>
      <c r="BE54" s="49"/>
      <c r="BF54" s="49"/>
      <c r="BG54" s="49"/>
      <c r="BH54" s="49"/>
      <c r="BI54" s="49"/>
      <c r="BJ54" s="49"/>
      <c r="BK54" s="49"/>
      <c r="BQ54" s="49"/>
      <c r="BR54" s="49"/>
      <c r="BS54" s="49"/>
      <c r="BT54" s="49"/>
      <c r="BU54" s="49"/>
      <c r="BV54" s="49"/>
      <c r="BW54" s="49"/>
      <c r="BX54"/>
      <c r="BY54"/>
      <c r="BZ54"/>
      <c r="CA54"/>
      <c r="CB54"/>
    </row>
    <row r="55" spans="1:80"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49"/>
      <c r="AT55" s="54" t="s">
        <v>222</v>
      </c>
      <c r="AU55"/>
      <c r="AV55" s="381" t="s">
        <v>57</v>
      </c>
      <c r="AW55" s="87" t="s">
        <v>251</v>
      </c>
      <c r="AX55" s="49"/>
      <c r="AY55" s="49"/>
      <c r="AZ55" s="49"/>
      <c r="BA55" s="49"/>
      <c r="BB55" s="49"/>
      <c r="BC55" s="49"/>
      <c r="BD55" s="49"/>
      <c r="BE55" s="49"/>
      <c r="BF55" s="49"/>
      <c r="BG55" s="49"/>
      <c r="BH55" s="49"/>
      <c r="BI55" s="49"/>
      <c r="BJ55" s="49"/>
      <c r="BK55" s="49"/>
      <c r="BQ55" s="49"/>
      <c r="BR55" s="49"/>
      <c r="BS55" s="49"/>
      <c r="BT55" s="49"/>
      <c r="BU55" s="49"/>
      <c r="BV55" s="49"/>
      <c r="BW55" s="49"/>
      <c r="BX55"/>
      <c r="BY55"/>
      <c r="BZ55"/>
      <c r="CA55"/>
      <c r="CB55"/>
    </row>
    <row r="56" spans="1:80"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49"/>
      <c r="AT56" s="54" t="s">
        <v>223</v>
      </c>
      <c r="AU56"/>
      <c r="AV56" s="381" t="s">
        <v>57</v>
      </c>
      <c r="AW56" s="87" t="s">
        <v>252</v>
      </c>
      <c r="AX56" s="49"/>
      <c r="AY56" s="49"/>
      <c r="AZ56" s="49"/>
      <c r="BA56" s="49"/>
      <c r="BB56" s="49"/>
      <c r="BC56" s="49"/>
      <c r="BD56" s="49"/>
      <c r="BE56" s="49"/>
      <c r="BF56" s="49"/>
      <c r="BG56" s="49"/>
      <c r="BH56" s="49"/>
      <c r="BI56" s="49"/>
      <c r="BJ56" s="49"/>
      <c r="BK56" s="49"/>
      <c r="BQ56" s="49"/>
      <c r="BR56" s="49"/>
      <c r="BS56" s="49"/>
      <c r="BT56" s="49"/>
      <c r="BU56" s="49"/>
      <c r="BV56" s="49"/>
      <c r="BW56" s="49"/>
      <c r="BX56"/>
      <c r="BY56"/>
      <c r="BZ56"/>
      <c r="CA56"/>
      <c r="CB56"/>
    </row>
    <row r="57" spans="1:80"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49"/>
      <c r="AT57" s="54" t="s">
        <v>224</v>
      </c>
      <c r="AU57"/>
      <c r="AV57" s="381" t="s">
        <v>57</v>
      </c>
      <c r="AW57" s="87" t="s">
        <v>253</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49"/>
      <c r="AT58" s="54" t="s">
        <v>225</v>
      </c>
      <c r="AU58"/>
      <c r="AV58" s="381" t="s">
        <v>57</v>
      </c>
      <c r="AW58" s="87" t="s">
        <v>254</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49"/>
      <c r="AT59" s="54" t="s">
        <v>226</v>
      </c>
      <c r="AU59"/>
      <c r="AV59" s="381" t="s">
        <v>57</v>
      </c>
      <c r="AW59" s="87">
        <v>501</v>
      </c>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49"/>
      <c r="AT60" s="54" t="s">
        <v>227</v>
      </c>
      <c r="AU60"/>
      <c r="AV60" s="49" t="s">
        <v>111</v>
      </c>
      <c r="AW60" s="382">
        <v>3310000000</v>
      </c>
      <c r="AX60" s="275">
        <v>3310000000</v>
      </c>
      <c r="AY60" s="275">
        <v>3080000000</v>
      </c>
      <c r="AZ60" s="275">
        <v>2770000000</v>
      </c>
      <c r="BA60" s="275">
        <v>1510000000</v>
      </c>
      <c r="BB60" s="275">
        <v>3310000000</v>
      </c>
      <c r="BC60" s="275">
        <v>3080000000</v>
      </c>
      <c r="BD60" s="275">
        <v>2770000000</v>
      </c>
      <c r="BE60" s="275">
        <v>1510000000</v>
      </c>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49"/>
      <c r="AT61" s="54" t="s">
        <v>228</v>
      </c>
      <c r="AU61"/>
      <c r="AV61" s="275" t="s">
        <v>216</v>
      </c>
      <c r="AW61" s="382">
        <v>1060000000000</v>
      </c>
      <c r="AX61" s="275">
        <v>1060000000000</v>
      </c>
      <c r="AY61" s="275">
        <v>1060000000000</v>
      </c>
      <c r="AZ61" s="275">
        <v>1020000000000</v>
      </c>
      <c r="BA61" s="275">
        <v>895000000000</v>
      </c>
      <c r="BB61" s="275">
        <v>1060000000000</v>
      </c>
      <c r="BC61" s="275">
        <v>1060000000000</v>
      </c>
      <c r="BD61" s="275">
        <v>1020000000000</v>
      </c>
      <c r="BE61" s="275">
        <v>895000000000</v>
      </c>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49"/>
      <c r="AT62" s="54" t="s">
        <v>229</v>
      </c>
      <c r="AU62"/>
      <c r="AV62" s="49" t="s">
        <v>217</v>
      </c>
      <c r="AW62" s="382">
        <v>-45100000000</v>
      </c>
      <c r="AX62" s="275">
        <v>-45100000000</v>
      </c>
      <c r="AY62" s="275">
        <v>-44900000000</v>
      </c>
      <c r="AZ62" s="275">
        <v>-41700000000</v>
      </c>
      <c r="BA62" s="275">
        <v>-32100000000</v>
      </c>
      <c r="BB62" s="275">
        <v>-45100000000</v>
      </c>
      <c r="BC62" s="275">
        <v>-44900000000</v>
      </c>
      <c r="BD62" s="275">
        <v>-41700000000</v>
      </c>
      <c r="BE62" s="275">
        <v>-32100000000</v>
      </c>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49"/>
      <c r="AT63" s="54" t="s">
        <v>230</v>
      </c>
      <c r="AU63"/>
      <c r="AV63" s="49" t="s">
        <v>112</v>
      </c>
      <c r="AW63" s="87">
        <v>0</v>
      </c>
      <c r="AX63" s="275"/>
      <c r="AY63" s="49"/>
      <c r="AZ63" s="49"/>
      <c r="BA63" s="49"/>
      <c r="BB63" s="275"/>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49"/>
      <c r="AT64" s="54" t="s">
        <v>231</v>
      </c>
      <c r="AU64"/>
      <c r="AV64" s="49" t="s">
        <v>112</v>
      </c>
      <c r="AW64" s="87">
        <v>0</v>
      </c>
      <c r="AX64" s="275"/>
      <c r="AY64" s="49"/>
      <c r="AZ64" s="49"/>
      <c r="BA64" s="49"/>
      <c r="BB64" s="275"/>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49"/>
      <c r="AT65" s="54" t="s">
        <v>232</v>
      </c>
      <c r="AU65"/>
      <c r="AV65" s="49" t="s">
        <v>112</v>
      </c>
      <c r="AW65" s="87">
        <v>0</v>
      </c>
      <c r="AX65" s="275"/>
      <c r="AY65" s="49"/>
      <c r="AZ65" s="49"/>
      <c r="BA65" s="49"/>
      <c r="BB65" s="275"/>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49"/>
      <c r="AT66" s="54" t="s">
        <v>233</v>
      </c>
      <c r="AU66"/>
      <c r="AV66" s="381" t="s">
        <v>219</v>
      </c>
      <c r="AW66" s="87">
        <v>2</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49"/>
      <c r="AT67" s="54" t="s">
        <v>234</v>
      </c>
      <c r="AU67"/>
      <c r="AV67" s="381" t="s">
        <v>219</v>
      </c>
      <c r="AW67" s="87">
        <v>10</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75"/>
      <c r="AT68" s="54" t="s">
        <v>235</v>
      </c>
      <c r="AU68"/>
      <c r="AV68" s="381" t="s">
        <v>112</v>
      </c>
      <c r="AW68" s="87">
        <v>1</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75"/>
      <c r="AT69" s="54" t="s">
        <v>238</v>
      </c>
      <c r="AU69"/>
      <c r="AV69" s="381" t="s">
        <v>113</v>
      </c>
      <c r="AW69" s="87">
        <v>1027</v>
      </c>
      <c r="AX69" s="49"/>
      <c r="AY69" s="49"/>
      <c r="AZ69" s="49"/>
      <c r="BA69" s="49"/>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75"/>
      <c r="AT70" s="54" t="s">
        <v>236</v>
      </c>
      <c r="AU70" t="s">
        <v>102</v>
      </c>
      <c r="AV70" s="381" t="s">
        <v>89</v>
      </c>
      <c r="AW70" s="87" t="s">
        <v>101</v>
      </c>
      <c r="AX70" s="49">
        <v>0</v>
      </c>
      <c r="AY70" s="49">
        <v>0</v>
      </c>
      <c r="AZ70" s="49">
        <v>0</v>
      </c>
      <c r="BA70" s="49">
        <v>0</v>
      </c>
      <c r="BB70" s="49">
        <v>0</v>
      </c>
      <c r="BC70" s="49">
        <v>0</v>
      </c>
      <c r="BD70" s="49">
        <v>0</v>
      </c>
      <c r="BE70" s="49">
        <v>0</v>
      </c>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75"/>
      <c r="AT71" s="54" t="s">
        <v>237</v>
      </c>
      <c r="AU71" t="s">
        <v>102</v>
      </c>
      <c r="AV71" s="381" t="s">
        <v>89</v>
      </c>
      <c r="AW71" s="87" t="s">
        <v>101</v>
      </c>
      <c r="AX71" s="49">
        <v>-42.7</v>
      </c>
      <c r="AY71" s="49">
        <v>-42.7</v>
      </c>
      <c r="AZ71" s="49">
        <v>-42.7</v>
      </c>
      <c r="BA71" s="49">
        <v>-42.7</v>
      </c>
      <c r="BB71" s="49">
        <v>-42.7</v>
      </c>
      <c r="BC71" s="49">
        <v>-42.7</v>
      </c>
      <c r="BD71" s="49">
        <v>-42.7</v>
      </c>
      <c r="BE71" s="49">
        <v>-42.7</v>
      </c>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75"/>
      <c r="AT72" s="54" t="s">
        <v>272</v>
      </c>
      <c r="AU72"/>
      <c r="AV72" s="381" t="s">
        <v>113</v>
      </c>
      <c r="AW72" s="87">
        <v>1325</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8.75">
      <c r="A73" s="67"/>
      <c r="B73" s="57"/>
      <c r="C73" s="57"/>
      <c r="D73" s="98"/>
      <c r="F73" s="223"/>
      <c r="G73" s="223"/>
      <c r="H73" s="223"/>
      <c r="I73" s="165"/>
      <c r="J73" s="165"/>
      <c r="K73" s="165"/>
      <c r="L73" s="165"/>
      <c r="M73" s="165"/>
      <c r="N73" s="165"/>
      <c r="O73" s="165"/>
      <c r="P73" s="165"/>
      <c r="Q73" s="165"/>
      <c r="R73" s="165"/>
      <c r="S73" s="165"/>
      <c r="T73" s="262"/>
      <c r="U73" s="261" t="s">
        <v>351</v>
      </c>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75"/>
      <c r="AT73" s="54" t="s">
        <v>273</v>
      </c>
      <c r="AU73"/>
      <c r="AV73" s="381" t="s">
        <v>219</v>
      </c>
      <c r="AW73" s="87">
        <v>2</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75"/>
      <c r="AT74" s="54" t="s">
        <v>274</v>
      </c>
      <c r="AU74"/>
      <c r="AV74" s="381" t="s">
        <v>219</v>
      </c>
      <c r="AW74" s="87">
        <v>300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6.5" thickBot="1">
      <c r="A75" s="67"/>
      <c r="B75" s="57"/>
      <c r="C75" s="57"/>
      <c r="D75" s="98"/>
      <c r="F75" s="223"/>
      <c r="G75" s="223"/>
      <c r="H75" s="223"/>
      <c r="I75" s="165"/>
      <c r="J75" s="165"/>
      <c r="K75" s="165"/>
      <c r="L75" s="165"/>
      <c r="M75" s="165"/>
      <c r="N75" s="165"/>
      <c r="O75" s="165"/>
      <c r="P75" s="165"/>
      <c r="Q75" s="165"/>
      <c r="R75" s="165"/>
      <c r="S75" s="165"/>
      <c r="T75" s="262"/>
      <c r="U75" s="265" t="s">
        <v>352</v>
      </c>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75"/>
      <c r="AT75" s="54" t="s">
        <v>275</v>
      </c>
      <c r="AU75"/>
      <c r="AV75" s="49"/>
      <c r="AW75" s="87">
        <v>10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98"/>
      <c r="F76" s="223"/>
      <c r="G76" s="223"/>
      <c r="H76" s="223"/>
      <c r="I76" s="165"/>
      <c r="J76" s="165"/>
      <c r="K76" s="165"/>
      <c r="L76" s="165"/>
      <c r="M76" s="165"/>
      <c r="N76" s="165"/>
      <c r="O76" s="165"/>
      <c r="P76" s="165"/>
      <c r="Q76" s="165"/>
      <c r="R76" s="165"/>
      <c r="S76" s="165"/>
      <c r="T76" s="262"/>
      <c r="U76" s="266"/>
      <c r="V76" s="267" t="s">
        <v>270</v>
      </c>
      <c r="W76" s="268"/>
      <c r="X76" s="268"/>
      <c r="Y76" s="268"/>
      <c r="Z76" s="268"/>
      <c r="AA76" s="268"/>
      <c r="AB76" s="269"/>
      <c r="AC76" s="49"/>
      <c r="AD76" s="49"/>
      <c r="AE76" s="49"/>
      <c r="AF76" s="49"/>
      <c r="AG76" s="49"/>
      <c r="AH76" s="49"/>
      <c r="AI76" s="49"/>
      <c r="AJ76" s="49"/>
      <c r="AK76" s="49"/>
      <c r="AL76" s="49"/>
      <c r="AM76" s="49"/>
      <c r="AN76" s="49"/>
      <c r="AO76" s="49"/>
      <c r="AP76" s="49"/>
      <c r="AQ76" s="49"/>
      <c r="AR76" s="49"/>
      <c r="AS76" s="49"/>
      <c r="AT76" s="54" t="s">
        <v>276</v>
      </c>
      <c r="AU76"/>
      <c r="AV76" s="49">
        <v>1</v>
      </c>
      <c r="AW76" s="87">
        <v>7.4999999999999997E-3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3"/>
      <c r="G77" s="223"/>
      <c r="H77" s="223"/>
      <c r="I77" s="165"/>
      <c r="J77" s="165"/>
      <c r="K77" s="165"/>
      <c r="L77" s="165"/>
      <c r="M77" s="165"/>
      <c r="N77" s="165"/>
      <c r="O77" s="165"/>
      <c r="P77" s="165"/>
      <c r="Q77" s="165"/>
      <c r="R77" s="165"/>
      <c r="S77" s="165"/>
      <c r="T77" s="262"/>
      <c r="U77" s="187"/>
      <c r="V77" s="31" t="s">
        <v>612</v>
      </c>
      <c r="W77" s="278"/>
      <c r="X77" s="278"/>
      <c r="Y77" s="278"/>
      <c r="Z77" s="278"/>
      <c r="AA77" s="278"/>
      <c r="AB77" s="279"/>
      <c r="AC77" s="49"/>
      <c r="AD77" s="49"/>
      <c r="AE77" s="49"/>
      <c r="AF77" s="49"/>
      <c r="AG77" s="49"/>
      <c r="AH77" s="49"/>
      <c r="AI77" s="49"/>
      <c r="AJ77" s="49"/>
      <c r="AK77" s="49"/>
      <c r="AL77" s="49"/>
      <c r="AM77" s="49"/>
      <c r="AN77" s="49"/>
      <c r="AO77" s="49"/>
      <c r="AP77" s="49"/>
      <c r="AQ77" s="49"/>
      <c r="AR77" s="49"/>
      <c r="AS77" s="49"/>
      <c r="AT77" s="54" t="s">
        <v>277</v>
      </c>
      <c r="AU77" s="49"/>
      <c r="AV77" s="49">
        <v>1</v>
      </c>
      <c r="AW77" s="87">
        <v>6.4000000000000003E-3</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98"/>
      <c r="F78" s="223"/>
      <c r="G78" s="223"/>
      <c r="H78" s="223"/>
      <c r="I78" s="165"/>
      <c r="J78" s="165"/>
      <c r="K78" s="165"/>
      <c r="L78" s="165"/>
      <c r="M78" s="165"/>
      <c r="N78" s="165"/>
      <c r="O78" s="165"/>
      <c r="P78" s="165"/>
      <c r="Q78" s="165"/>
      <c r="R78" s="165"/>
      <c r="S78" s="165"/>
      <c r="T78" s="262"/>
      <c r="U78" s="289"/>
      <c r="V78" s="262"/>
      <c r="W78" s="262"/>
      <c r="X78" s="262"/>
      <c r="Y78" s="262"/>
      <c r="Z78" s="262"/>
      <c r="AA78" s="262"/>
      <c r="AB78" s="270"/>
      <c r="AC78" s="49"/>
      <c r="AD78" s="49"/>
      <c r="AE78" s="49"/>
      <c r="AF78" s="49"/>
      <c r="AG78" s="49"/>
      <c r="AH78" s="49"/>
      <c r="AI78" s="49"/>
      <c r="AJ78" s="49"/>
      <c r="AK78" s="49"/>
      <c r="AL78" s="49"/>
      <c r="AM78" s="49"/>
      <c r="AN78" s="49"/>
      <c r="AO78" s="49"/>
      <c r="AP78" s="49"/>
      <c r="AQ78" s="49"/>
      <c r="AR78" s="49"/>
      <c r="AS78" s="49"/>
      <c r="AT78" s="54" t="s">
        <v>278</v>
      </c>
      <c r="AU78"/>
      <c r="AV78" s="49">
        <v>1</v>
      </c>
      <c r="AW78" s="87">
        <v>0.01</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ht="15.75" thickBot="1">
      <c r="A79" s="67"/>
      <c r="B79" s="57"/>
      <c r="C79" s="57"/>
      <c r="D79" s="98"/>
      <c r="F79" s="223"/>
      <c r="G79" s="223"/>
      <c r="H79" s="223"/>
      <c r="I79" s="165"/>
      <c r="J79" s="165"/>
      <c r="K79" s="165"/>
      <c r="L79" s="165"/>
      <c r="M79" s="165"/>
      <c r="N79" s="165"/>
      <c r="O79" s="165"/>
      <c r="P79" s="165"/>
      <c r="Q79" s="165"/>
      <c r="R79" s="165"/>
      <c r="S79" s="165"/>
      <c r="T79" s="262"/>
      <c r="U79" s="288"/>
      <c r="V79" s="273"/>
      <c r="W79" s="273"/>
      <c r="X79" s="273"/>
      <c r="Y79" s="273"/>
      <c r="Z79" s="273"/>
      <c r="AA79" s="273"/>
      <c r="AB79" s="274"/>
      <c r="AC79" s="49"/>
      <c r="AD79" s="49"/>
      <c r="AE79" s="49"/>
      <c r="AF79" s="49"/>
      <c r="AG79" s="49"/>
      <c r="AH79" s="49"/>
      <c r="AI79" s="49"/>
      <c r="AJ79" s="49"/>
      <c r="AK79" s="49"/>
      <c r="AL79" s="49"/>
      <c r="AM79" s="49"/>
      <c r="AN79" s="49"/>
      <c r="AO79" s="49"/>
      <c r="AP79" s="49"/>
      <c r="AQ79" s="49"/>
      <c r="AR79" s="49"/>
      <c r="AS79" s="49"/>
      <c r="AT79" s="54" t="s">
        <v>279</v>
      </c>
      <c r="AU79"/>
      <c r="AV79" s="49" t="s">
        <v>280</v>
      </c>
      <c r="AW79" s="87">
        <v>36</v>
      </c>
      <c r="AX79" s="49">
        <v>20</v>
      </c>
      <c r="AY79" s="49">
        <v>22</v>
      </c>
      <c r="AZ79" s="49">
        <v>21</v>
      </c>
      <c r="BA79" s="49">
        <v>24</v>
      </c>
      <c r="BB79" s="49">
        <v>20</v>
      </c>
      <c r="BC79" s="49">
        <v>22</v>
      </c>
      <c r="BD79" s="49">
        <v>21</v>
      </c>
      <c r="BE79" s="49">
        <v>24</v>
      </c>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c r="A80" s="67"/>
      <c r="B80" s="57"/>
      <c r="C80" s="57"/>
      <c r="D80" s="98"/>
      <c r="F80" s="223"/>
      <c r="G80" s="223"/>
      <c r="H80" s="223"/>
      <c r="I80" s="165"/>
      <c r="J80" s="165"/>
      <c r="K80" s="165"/>
      <c r="L80" s="165"/>
      <c r="M80" s="165"/>
      <c r="N80" s="165"/>
      <c r="O80" s="165"/>
      <c r="P80" s="165"/>
      <c r="Q80" s="165"/>
      <c r="R80" s="165"/>
      <c r="S80" s="165"/>
      <c r="T80" s="262"/>
      <c r="U80" s="262"/>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49"/>
      <c r="AT80" s="54" t="s">
        <v>281</v>
      </c>
      <c r="AU80"/>
      <c r="AV80" s="49">
        <v>1</v>
      </c>
      <c r="AW80" s="87">
        <v>5</v>
      </c>
      <c r="AX80" s="49">
        <v>3</v>
      </c>
      <c r="AY80" s="49">
        <v>3</v>
      </c>
      <c r="AZ80" s="49">
        <v>3</v>
      </c>
      <c r="BA80" s="49">
        <v>3</v>
      </c>
      <c r="BB80" s="49">
        <v>4</v>
      </c>
      <c r="BC80" s="49">
        <v>4</v>
      </c>
      <c r="BD80" s="49">
        <v>4</v>
      </c>
      <c r="BE80" s="49">
        <v>4</v>
      </c>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8"/>
      <c r="F81" s="223"/>
      <c r="G81" s="223"/>
      <c r="H81" s="223"/>
      <c r="I81" s="165"/>
      <c r="J81" s="165"/>
      <c r="K81" s="165"/>
      <c r="L81" s="165"/>
      <c r="M81" s="165"/>
      <c r="N81" s="165"/>
      <c r="O81" s="165"/>
      <c r="P81" s="165"/>
      <c r="Q81" s="165"/>
      <c r="R81" s="165"/>
      <c r="S81" s="165"/>
      <c r="T81" s="262"/>
      <c r="U81" s="310" t="s">
        <v>355</v>
      </c>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49"/>
      <c r="AT81" s="54" t="s">
        <v>282</v>
      </c>
      <c r="AU81"/>
      <c r="AV81" s="49">
        <v>1</v>
      </c>
      <c r="AW81" s="382">
        <v>10000000</v>
      </c>
      <c r="AX81" s="275"/>
      <c r="AY81" s="275"/>
      <c r="AZ81" s="275"/>
      <c r="BA81" s="275"/>
      <c r="BB81" s="275"/>
      <c r="BC81" s="275"/>
      <c r="BD81" s="275"/>
      <c r="BE81" s="275"/>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c r="A82" s="67"/>
      <c r="B82" s="57"/>
      <c r="C82" s="57"/>
      <c r="D82" s="98"/>
      <c r="F82" s="223"/>
      <c r="G82" s="223"/>
      <c r="H82" s="223"/>
      <c r="I82" s="165"/>
      <c r="J82" s="165"/>
      <c r="K82" s="165"/>
      <c r="L82" s="165"/>
      <c r="M82" s="165"/>
      <c r="N82" s="165"/>
      <c r="O82" s="165"/>
      <c r="P82" s="165"/>
      <c r="Q82" s="165"/>
      <c r="R82" s="165"/>
      <c r="S82" s="165"/>
      <c r="T82" s="262"/>
      <c r="U82" s="262"/>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49"/>
      <c r="AT82" s="54" t="s">
        <v>283</v>
      </c>
      <c r="AU82"/>
      <c r="AV82" s="49">
        <v>1</v>
      </c>
      <c r="AW82" s="87">
        <v>0.89500000000000002</v>
      </c>
      <c r="AX82" s="49"/>
      <c r="AY82" s="49"/>
      <c r="AZ82" s="49"/>
      <c r="BA82" s="49"/>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ht="15.75">
      <c r="A83" s="67"/>
      <c r="B83" s="57"/>
      <c r="C83" s="57"/>
      <c r="D83" s="98"/>
      <c r="F83" s="223"/>
      <c r="G83" s="223"/>
      <c r="H83" s="223"/>
      <c r="I83" s="165"/>
      <c r="J83" s="165"/>
      <c r="K83" s="165"/>
      <c r="L83" s="165"/>
      <c r="M83" s="165"/>
      <c r="N83" s="165"/>
      <c r="O83" s="165"/>
      <c r="P83" s="165"/>
      <c r="Q83" s="165"/>
      <c r="R83" s="165"/>
      <c r="S83" s="165"/>
      <c r="T83" s="262"/>
      <c r="U83" s="265" t="s">
        <v>367</v>
      </c>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49"/>
      <c r="AT83" s="54" t="s">
        <v>284</v>
      </c>
      <c r="AU83" t="s">
        <v>285</v>
      </c>
      <c r="AV83" s="49" t="s">
        <v>89</v>
      </c>
      <c r="AW83" s="87" t="s">
        <v>101</v>
      </c>
      <c r="AX83" s="49">
        <v>129.4</v>
      </c>
      <c r="AY83" s="49">
        <v>129.4</v>
      </c>
      <c r="AZ83" s="49">
        <v>129.4</v>
      </c>
      <c r="BA83" s="49">
        <v>129.4</v>
      </c>
      <c r="BB83" s="49">
        <v>129.4</v>
      </c>
      <c r="BC83" s="49">
        <v>129.4</v>
      </c>
      <c r="BD83" s="49">
        <v>129.4</v>
      </c>
      <c r="BE83" s="49">
        <v>129.4</v>
      </c>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ht="18.75">
      <c r="A84" s="67"/>
      <c r="B84" s="57"/>
      <c r="C84" s="57"/>
      <c r="D84" s="98"/>
      <c r="F84" s="223"/>
      <c r="G84" s="223"/>
      <c r="H84" s="223"/>
      <c r="I84" s="165"/>
      <c r="J84" s="165"/>
      <c r="K84" s="165"/>
      <c r="L84" s="165"/>
      <c r="M84" s="165"/>
      <c r="N84" s="165"/>
      <c r="O84" s="165"/>
      <c r="P84" s="165"/>
      <c r="Q84" s="165"/>
      <c r="R84" s="165"/>
      <c r="S84" s="165"/>
      <c r="T84" s="262"/>
      <c r="U84" s="261"/>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49"/>
      <c r="AT84" s="54" t="s">
        <v>286</v>
      </c>
      <c r="AU84" t="s">
        <v>102</v>
      </c>
      <c r="AV84" s="49" t="s">
        <v>89</v>
      </c>
      <c r="AW84" s="87" t="s">
        <v>101</v>
      </c>
      <c r="AX84" s="49">
        <v>129.4</v>
      </c>
      <c r="AY84" s="49">
        <v>129.4</v>
      </c>
      <c r="AZ84" s="49">
        <v>129.4</v>
      </c>
      <c r="BA84" s="49">
        <v>129.4</v>
      </c>
      <c r="BB84" s="49">
        <v>129.4</v>
      </c>
      <c r="BC84" s="49">
        <v>129.4</v>
      </c>
      <c r="BD84" s="49">
        <v>129.4</v>
      </c>
      <c r="BE84" s="49">
        <v>129.4</v>
      </c>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9.5" thickBot="1">
      <c r="A85" s="67"/>
      <c r="B85" s="57"/>
      <c r="C85" s="57"/>
      <c r="D85" s="98"/>
      <c r="F85" s="223"/>
      <c r="G85" s="223"/>
      <c r="H85" s="223"/>
      <c r="I85" s="165"/>
      <c r="J85" s="165"/>
      <c r="K85" s="165"/>
      <c r="L85" s="165"/>
      <c r="M85" s="165"/>
      <c r="N85" s="165"/>
      <c r="O85" s="165"/>
      <c r="P85" s="165"/>
      <c r="Q85" s="165"/>
      <c r="R85" s="165"/>
      <c r="S85" s="165"/>
      <c r="T85" s="262"/>
      <c r="U85" s="261"/>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49"/>
      <c r="AT85" s="54" t="s">
        <v>287</v>
      </c>
      <c r="AU85"/>
      <c r="AV85" s="49">
        <v>1</v>
      </c>
      <c r="AW85" s="87">
        <v>0.11</v>
      </c>
      <c r="AX85" s="49"/>
      <c r="AY85" s="49"/>
      <c r="AZ85" s="49"/>
      <c r="BA85" s="49"/>
      <c r="BB85" s="49"/>
      <c r="BC85" s="49"/>
      <c r="BD85" s="49"/>
      <c r="BE85" s="49"/>
      <c r="BF85" s="49"/>
      <c r="BG85" s="49"/>
      <c r="BH85" s="49"/>
      <c r="BI85" s="49"/>
      <c r="BJ85" s="49"/>
      <c r="BK85" s="49"/>
      <c r="BL85" s="49"/>
      <c r="BM85" s="49"/>
      <c r="BN85" s="49"/>
      <c r="BO85" s="49"/>
      <c r="BP85" s="49"/>
      <c r="BQ85" s="49"/>
      <c r="BR85" s="49"/>
      <c r="BS85" s="49"/>
      <c r="BT85" s="49"/>
      <c r="BU85" s="49"/>
      <c r="BV85" s="49"/>
      <c r="BW85" s="49"/>
      <c r="BX85"/>
      <c r="BY85"/>
      <c r="BZ85"/>
      <c r="CA85"/>
      <c r="CB85"/>
    </row>
    <row r="86" spans="1:80" s="73" customFormat="1">
      <c r="A86" s="67"/>
      <c r="B86" s="57"/>
      <c r="C86" s="57"/>
      <c r="D86" s="98"/>
      <c r="F86" s="223"/>
      <c r="G86" s="223"/>
      <c r="H86" s="223"/>
      <c r="I86" s="165"/>
      <c r="J86" s="165"/>
      <c r="K86" s="165"/>
      <c r="L86" s="165"/>
      <c r="M86" s="165"/>
      <c r="N86" s="165"/>
      <c r="O86" s="165"/>
      <c r="P86" s="165"/>
      <c r="Q86" s="165"/>
      <c r="R86" s="165"/>
      <c r="S86" s="165"/>
      <c r="T86" s="262"/>
      <c r="U86" s="266"/>
      <c r="V86" s="267" t="s">
        <v>353</v>
      </c>
      <c r="W86" s="268"/>
      <c r="X86" s="268"/>
      <c r="Y86" s="268"/>
      <c r="Z86" s="268"/>
      <c r="AA86" s="268"/>
      <c r="AB86" s="269"/>
      <c r="AC86" s="49"/>
      <c r="AD86" s="49"/>
      <c r="AE86" s="49"/>
      <c r="AF86" s="49"/>
      <c r="AG86" s="49"/>
      <c r="AH86" s="49"/>
      <c r="AI86" s="49"/>
      <c r="AJ86" s="49"/>
      <c r="AK86" s="49"/>
      <c r="AL86" s="49"/>
      <c r="AM86" s="49"/>
      <c r="AN86" s="49"/>
      <c r="AO86" s="49"/>
      <c r="AP86" s="49"/>
      <c r="AQ86" s="49"/>
      <c r="AR86" s="49"/>
      <c r="AS86" s="49"/>
      <c r="AT86" s="54" t="s">
        <v>288</v>
      </c>
      <c r="AU86"/>
      <c r="AV86" s="49" t="s">
        <v>289</v>
      </c>
      <c r="AW86" s="87">
        <v>0</v>
      </c>
      <c r="AX86" s="49"/>
      <c r="AY86" s="49"/>
      <c r="AZ86" s="49"/>
      <c r="BA86" s="49"/>
      <c r="BB86" s="49"/>
      <c r="BC86" s="49"/>
      <c r="BD86" s="49"/>
      <c r="BE86" s="49"/>
      <c r="BF86" s="49"/>
      <c r="BG86" s="49"/>
      <c r="BH86" s="49"/>
      <c r="BI86" s="49"/>
      <c r="BJ86" s="49"/>
      <c r="BK86" s="49"/>
      <c r="BL86" s="49"/>
      <c r="BM86" s="49"/>
      <c r="BN86" s="49"/>
      <c r="BO86" s="49"/>
      <c r="BP86" s="49"/>
      <c r="BQ86" s="49"/>
      <c r="BR86" s="49"/>
      <c r="BS86" s="49"/>
      <c r="BT86" s="49"/>
      <c r="BU86" s="49"/>
      <c r="BV86" s="49"/>
      <c r="BW86" s="49"/>
      <c r="BX86"/>
      <c r="BY86"/>
      <c r="BZ86"/>
      <c r="CA86"/>
      <c r="CB86"/>
    </row>
    <row r="87" spans="1:80" s="73" customFormat="1">
      <c r="A87" s="67"/>
      <c r="B87" s="57"/>
      <c r="C87" s="57"/>
      <c r="D87" s="98"/>
      <c r="F87" s="223"/>
      <c r="G87" s="223"/>
      <c r="H87" s="223"/>
      <c r="I87" s="165"/>
      <c r="J87" s="165"/>
      <c r="K87" s="165"/>
      <c r="L87" s="165"/>
      <c r="M87" s="165"/>
      <c r="N87" s="165"/>
      <c r="O87" s="165"/>
      <c r="P87" s="165"/>
      <c r="Q87" s="165"/>
      <c r="R87" s="165"/>
      <c r="S87" s="165"/>
      <c r="T87" s="262"/>
      <c r="U87" s="187"/>
      <c r="V87" s="31" t="s">
        <v>366</v>
      </c>
      <c r="W87" s="278"/>
      <c r="X87" s="278"/>
      <c r="Y87" s="278"/>
      <c r="Z87" s="278"/>
      <c r="AA87" s="278"/>
      <c r="AB87" s="279"/>
      <c r="AC87" s="49"/>
      <c r="AD87" s="49"/>
      <c r="AE87" s="49"/>
      <c r="AF87" s="49"/>
      <c r="AG87" s="49"/>
      <c r="AH87" s="49"/>
      <c r="AI87" s="49"/>
      <c r="AJ87" s="49"/>
      <c r="AK87" s="49"/>
      <c r="AL87" s="49"/>
      <c r="AM87" s="49"/>
      <c r="AN87" s="49"/>
      <c r="AO87" s="49"/>
      <c r="AP87" s="49"/>
      <c r="AQ87" s="49"/>
      <c r="AR87" s="49"/>
      <c r="AS87" s="49"/>
      <c r="AT87" s="54" t="s">
        <v>290</v>
      </c>
      <c r="AU87"/>
      <c r="AV87" s="49" t="s">
        <v>57</v>
      </c>
      <c r="AW87" s="87">
        <v>0</v>
      </c>
      <c r="AX87" s="49"/>
      <c r="AY87" s="49"/>
      <c r="AZ87" s="49"/>
      <c r="BA87" s="49"/>
      <c r="BB87" s="49"/>
      <c r="BC87" s="49"/>
      <c r="BD87" s="49"/>
      <c r="BE87" s="49"/>
      <c r="BF87" s="49"/>
      <c r="BG87" s="49"/>
      <c r="BH87" s="49"/>
      <c r="BI87" s="49"/>
      <c r="BJ87" s="49"/>
      <c r="BK87" s="49"/>
      <c r="BL87" s="49"/>
      <c r="BM87" s="49"/>
      <c r="BN87" s="49"/>
      <c r="BO87" s="49"/>
      <c r="BP87" s="49"/>
      <c r="BQ87" s="49"/>
      <c r="BR87" s="49"/>
      <c r="BS87" s="49"/>
      <c r="BT87" s="49"/>
      <c r="BU87" s="49"/>
      <c r="BV87" s="49"/>
      <c r="BW87" s="49"/>
      <c r="BX87"/>
      <c r="BY87"/>
      <c r="BZ87"/>
      <c r="CA87"/>
      <c r="CB87"/>
    </row>
    <row r="88" spans="1:80" s="73" customFormat="1" ht="15.75">
      <c r="A88" s="67"/>
      <c r="B88" s="57"/>
      <c r="C88" s="57"/>
      <c r="D88" s="98"/>
      <c r="F88" s="223"/>
      <c r="G88" s="223"/>
      <c r="H88" s="223"/>
      <c r="I88" s="165"/>
      <c r="J88" s="165"/>
      <c r="K88" s="165"/>
      <c r="L88" s="165"/>
      <c r="M88" s="165"/>
      <c r="N88" s="165"/>
      <c r="O88" s="165"/>
      <c r="P88" s="165"/>
      <c r="Q88" s="165"/>
      <c r="R88" s="165"/>
      <c r="S88" s="165"/>
      <c r="T88" s="262"/>
      <c r="U88" s="290"/>
      <c r="V88" s="315" t="s">
        <v>357</v>
      </c>
      <c r="W88" s="262"/>
      <c r="X88" s="262"/>
      <c r="Y88" s="262"/>
      <c r="Z88" s="262"/>
      <c r="AA88" s="262"/>
      <c r="AB88" s="270"/>
      <c r="AC88" s="49"/>
      <c r="AD88" s="49"/>
      <c r="AE88" s="49"/>
      <c r="AF88" s="49"/>
      <c r="AG88" s="49"/>
      <c r="AH88" s="49"/>
      <c r="AI88" s="49"/>
      <c r="AJ88" s="49"/>
      <c r="AK88" s="49"/>
      <c r="AL88" s="49"/>
      <c r="AM88" s="49"/>
      <c r="AN88" s="49"/>
      <c r="AO88" s="49"/>
      <c r="AP88" s="49"/>
      <c r="AQ88" s="49"/>
      <c r="AR88" s="49"/>
      <c r="AS88" s="49"/>
      <c r="AT88" s="54" t="s">
        <v>291</v>
      </c>
      <c r="AU88"/>
      <c r="AV88" s="49" t="s">
        <v>57</v>
      </c>
      <c r="AW88" s="87">
        <v>1</v>
      </c>
      <c r="AX88" s="49"/>
      <c r="AY88" s="49"/>
      <c r="AZ88" s="49"/>
      <c r="BA88" s="49"/>
      <c r="BB88" s="49"/>
      <c r="BC88" s="49"/>
      <c r="BD88" s="49"/>
      <c r="BE88" s="49"/>
      <c r="BF88" s="275"/>
      <c r="BG88" s="275"/>
      <c r="BH88" s="275"/>
      <c r="BI88" s="275"/>
      <c r="BJ88" s="275"/>
      <c r="BK88" s="275"/>
      <c r="BL88" s="275"/>
      <c r="BM88" s="275"/>
      <c r="BN88" s="275"/>
      <c r="BO88" s="275"/>
      <c r="BP88" s="275"/>
      <c r="BQ88" s="275"/>
      <c r="BR88" s="275"/>
      <c r="BS88" s="275"/>
      <c r="BT88" s="275"/>
      <c r="BU88" s="275"/>
      <c r="BV88" s="275"/>
      <c r="BW88" s="275"/>
      <c r="BX88" s="320"/>
      <c r="BY88" s="320"/>
      <c r="BZ88" s="320"/>
      <c r="CA88"/>
      <c r="CB88"/>
    </row>
    <row r="89" spans="1:80" s="73" customFormat="1">
      <c r="A89" s="67"/>
      <c r="B89" s="57"/>
      <c r="C89" s="57"/>
      <c r="D89" s="98"/>
      <c r="F89" s="223"/>
      <c r="G89" s="223"/>
      <c r="H89" s="223"/>
      <c r="I89" s="165"/>
      <c r="J89" s="165"/>
      <c r="K89" s="165"/>
      <c r="L89" s="165"/>
      <c r="M89" s="165"/>
      <c r="N89" s="165"/>
      <c r="O89" s="165"/>
      <c r="P89" s="165"/>
      <c r="Q89" s="165"/>
      <c r="R89" s="165"/>
      <c r="S89" s="165"/>
      <c r="T89" s="262"/>
      <c r="U89" s="289"/>
      <c r="V89" s="31"/>
      <c r="W89" s="278"/>
      <c r="X89" s="278"/>
      <c r="Y89" s="278"/>
      <c r="Z89" s="278"/>
      <c r="AA89" s="278"/>
      <c r="AB89" s="279"/>
      <c r="AC89" s="49"/>
      <c r="AD89" s="49"/>
      <c r="AE89" s="49"/>
      <c r="AF89" s="49"/>
      <c r="AG89" s="49"/>
      <c r="AH89" s="49"/>
      <c r="AI89" s="49"/>
      <c r="AJ89" s="49"/>
      <c r="AK89" s="49"/>
      <c r="AL89" s="49"/>
      <c r="AM89" s="49"/>
      <c r="AN89" s="49"/>
      <c r="AO89" s="49"/>
      <c r="AP89" s="49"/>
      <c r="AQ89" s="49"/>
      <c r="AR89" s="49"/>
      <c r="AS89" s="49"/>
      <c r="AT89" s="54" t="s">
        <v>292</v>
      </c>
      <c r="AU89"/>
      <c r="AV89" s="49" t="s">
        <v>57</v>
      </c>
      <c r="AW89" s="87" t="s">
        <v>294</v>
      </c>
      <c r="AX89" s="49"/>
      <c r="AY89" s="49"/>
      <c r="AZ89" s="49"/>
      <c r="BA89" s="49"/>
      <c r="BB89" s="49"/>
      <c r="BC89" s="49"/>
      <c r="BD89" s="49"/>
      <c r="BE89" s="49"/>
      <c r="BF89" s="275"/>
      <c r="BG89" s="275"/>
      <c r="BH89" s="275"/>
      <c r="BI89" s="275"/>
      <c r="BJ89" s="275"/>
      <c r="BK89" s="275"/>
      <c r="BL89" s="275"/>
      <c r="BM89" s="275"/>
      <c r="BN89" s="275"/>
      <c r="BO89" s="275"/>
      <c r="BP89" s="275"/>
      <c r="BQ89" s="275"/>
      <c r="BR89" s="275"/>
      <c r="BS89" s="275"/>
      <c r="BT89" s="275"/>
      <c r="BU89" s="275"/>
      <c r="BV89" s="275"/>
      <c r="BW89" s="275"/>
      <c r="BX89" s="320"/>
      <c r="BY89" s="320"/>
      <c r="BZ89" s="320"/>
      <c r="CA89"/>
      <c r="CB89"/>
    </row>
    <row r="90" spans="1:80" s="73" customFormat="1" ht="15.75" thickBot="1">
      <c r="A90" s="67"/>
      <c r="B90" s="57"/>
      <c r="C90" s="57"/>
      <c r="D90" s="98"/>
      <c r="F90" s="223"/>
      <c r="G90" s="223"/>
      <c r="H90" s="223"/>
      <c r="I90" s="165"/>
      <c r="J90" s="165"/>
      <c r="K90" s="165"/>
      <c r="L90" s="165"/>
      <c r="M90" s="165"/>
      <c r="N90" s="165"/>
      <c r="O90" s="165"/>
      <c r="P90" s="165"/>
      <c r="Q90" s="165"/>
      <c r="R90" s="165"/>
      <c r="S90" s="165"/>
      <c r="T90" s="262"/>
      <c r="U90" s="289"/>
      <c r="V90" s="262"/>
      <c r="W90" s="262"/>
      <c r="X90" s="262"/>
      <c r="Y90" s="262"/>
      <c r="Z90" s="262"/>
      <c r="AA90" s="262"/>
      <c r="AB90" s="270"/>
      <c r="AC90" s="49"/>
      <c r="AD90" s="49"/>
      <c r="AE90" s="49"/>
      <c r="AF90" s="49"/>
      <c r="AG90" s="49"/>
      <c r="AH90" s="49"/>
      <c r="AI90" s="49"/>
      <c r="AJ90" s="49"/>
      <c r="AK90" s="49"/>
      <c r="AL90" s="49"/>
      <c r="AM90" s="49"/>
      <c r="AN90" s="49"/>
      <c r="AO90" s="49"/>
      <c r="AP90" s="49"/>
      <c r="AQ90" s="49"/>
      <c r="AR90" s="49"/>
      <c r="AS90" s="49"/>
      <c r="AT90" s="63" t="s">
        <v>293</v>
      </c>
      <c r="AU90" s="64" t="s">
        <v>615</v>
      </c>
      <c r="AV90" s="139"/>
      <c r="AW90" s="235" t="s">
        <v>101</v>
      </c>
      <c r="AX90" s="49"/>
      <c r="AY90" s="49"/>
      <c r="AZ90" s="49"/>
      <c r="BA90" s="49"/>
      <c r="BB90" s="49"/>
      <c r="BC90" s="49"/>
      <c r="BD90" s="49"/>
      <c r="BE90" s="49"/>
      <c r="BF90" s="275"/>
      <c r="BG90" s="275"/>
      <c r="BH90" s="275"/>
      <c r="BI90" s="275"/>
      <c r="BJ90" s="275"/>
      <c r="BK90" s="275"/>
      <c r="BL90" s="275"/>
      <c r="BM90" s="275"/>
      <c r="BN90" s="275"/>
      <c r="BO90" s="275"/>
      <c r="BP90" s="275"/>
      <c r="BQ90" s="275"/>
      <c r="BR90" s="275"/>
      <c r="BS90" s="275"/>
      <c r="BT90" s="275"/>
      <c r="BU90" s="275"/>
      <c r="BV90" s="275"/>
      <c r="BW90" s="275"/>
      <c r="BX90" s="320"/>
      <c r="BY90" s="320"/>
      <c r="BZ90" s="320"/>
      <c r="CA90"/>
      <c r="CB90"/>
    </row>
    <row r="91" spans="1:80" s="73" customFormat="1" ht="15.75" thickBot="1">
      <c r="A91" s="67"/>
      <c r="B91" s="57"/>
      <c r="C91" s="57"/>
      <c r="D91" s="98"/>
      <c r="F91" s="223"/>
      <c r="G91" s="223"/>
      <c r="H91" s="223"/>
      <c r="I91" s="165"/>
      <c r="J91" s="165"/>
      <c r="K91" s="165"/>
      <c r="L91" s="165"/>
      <c r="M91" s="165"/>
      <c r="N91" s="165"/>
      <c r="O91" s="165"/>
      <c r="P91" s="165"/>
      <c r="Q91" s="165"/>
      <c r="R91" s="165"/>
      <c r="S91" s="165"/>
      <c r="T91" s="262"/>
      <c r="U91" s="291"/>
      <c r="V91" s="273"/>
      <c r="W91" s="273"/>
      <c r="X91" s="273"/>
      <c r="Y91" s="273"/>
      <c r="Z91" s="273"/>
      <c r="AA91" s="273"/>
      <c r="AB91" s="274"/>
      <c r="AC91" s="49"/>
      <c r="AD91" s="49"/>
      <c r="AE91" s="49"/>
      <c r="AF91" s="49"/>
      <c r="AG91" s="49"/>
      <c r="AH91" s="49"/>
      <c r="AI91" s="49"/>
      <c r="AJ91" s="49"/>
      <c r="AK91" s="49"/>
      <c r="AL91" s="49"/>
      <c r="AM91" s="49"/>
      <c r="AN91" s="49"/>
      <c r="AO91" s="49"/>
      <c r="AP91" s="49"/>
      <c r="AQ91" s="49"/>
      <c r="AR91" s="49"/>
      <c r="AS91" s="49"/>
      <c r="AT91" s="60"/>
      <c r="AU91" s="61"/>
      <c r="AV91" s="380" t="s">
        <v>219</v>
      </c>
      <c r="AW91" s="233"/>
      <c r="AX91" s="49"/>
      <c r="AY91" s="49"/>
      <c r="AZ91" s="49"/>
      <c r="BA91" s="49"/>
      <c r="BB91" s="49"/>
      <c r="BC91" s="49"/>
      <c r="BD91" s="49"/>
      <c r="BE91" s="49"/>
      <c r="BF91" s="275"/>
      <c r="BG91" s="275"/>
      <c r="BH91" s="275"/>
      <c r="BI91" s="275"/>
      <c r="BJ91" s="275"/>
      <c r="BK91" s="275"/>
      <c r="BL91" s="275"/>
      <c r="BM91" s="275"/>
      <c r="BN91" s="275"/>
      <c r="BO91" s="275"/>
      <c r="BP91" s="275"/>
      <c r="BQ91" s="275"/>
      <c r="BR91" s="275"/>
      <c r="BS91" s="275"/>
      <c r="BT91" s="275"/>
      <c r="BU91" s="275"/>
      <c r="BV91" s="275"/>
      <c r="BW91" s="275"/>
      <c r="BX91" s="320"/>
      <c r="BY91" s="320"/>
      <c r="BZ91" s="320"/>
      <c r="CA91"/>
      <c r="CB91"/>
    </row>
    <row r="92" spans="1:80"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49"/>
      <c r="AT92" s="54"/>
      <c r="AU92"/>
      <c r="AV92" s="381" t="s">
        <v>219</v>
      </c>
      <c r="AW92" s="87"/>
      <c r="AX92" s="49"/>
      <c r="AY92" s="49"/>
      <c r="AZ92" s="49"/>
      <c r="BA92" s="49"/>
      <c r="BB92" s="49"/>
      <c r="BC92" s="49"/>
      <c r="BD92" s="49"/>
      <c r="BE92" s="49"/>
      <c r="BF92" s="275"/>
      <c r="BG92" s="275"/>
      <c r="BH92" s="275"/>
      <c r="BI92" s="275"/>
      <c r="BJ92" s="275"/>
      <c r="BK92" s="275"/>
      <c r="BL92" s="275"/>
      <c r="BM92" s="275"/>
      <c r="BN92" s="275"/>
      <c r="BO92" s="275"/>
      <c r="BP92" s="275"/>
      <c r="BQ92" s="275"/>
      <c r="BR92" s="275"/>
      <c r="BS92" s="275"/>
      <c r="BT92" s="275"/>
      <c r="BU92" s="275"/>
      <c r="BV92" s="275"/>
      <c r="BW92" s="275"/>
      <c r="BX92" s="320"/>
      <c r="BY92" s="320"/>
      <c r="BZ92" s="320"/>
      <c r="CA92"/>
      <c r="CB92"/>
    </row>
    <row r="93" spans="1:80"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49"/>
      <c r="AT93" s="49"/>
      <c r="AU93" s="49"/>
      <c r="AV93" s="49"/>
      <c r="AW93" s="49"/>
      <c r="AX93" s="49"/>
      <c r="AY93" s="49"/>
      <c r="AZ93" s="49"/>
      <c r="BA93" s="49"/>
      <c r="BB93" s="275"/>
      <c r="BC93" s="275"/>
      <c r="BD93" s="275"/>
      <c r="BE93" s="275"/>
      <c r="BF93" s="275"/>
      <c r="BG93" s="275"/>
      <c r="BH93" s="275"/>
      <c r="BI93" s="275"/>
      <c r="BJ93" s="275"/>
      <c r="BK93" s="275"/>
      <c r="BL93" s="275"/>
      <c r="BM93" s="275"/>
      <c r="BN93" s="275"/>
      <c r="BO93" s="275"/>
      <c r="BP93" s="275"/>
      <c r="BQ93" s="275"/>
      <c r="BR93" s="275"/>
      <c r="BS93" s="275"/>
      <c r="BT93" s="275"/>
      <c r="BU93" s="275"/>
      <c r="BV93" s="275"/>
      <c r="BW93" s="275"/>
      <c r="BX93" s="320"/>
      <c r="BY93" s="320"/>
      <c r="BZ93" s="320"/>
      <c r="CA93"/>
      <c r="CB93"/>
    </row>
    <row r="94" spans="1:80" s="73" customFormat="1">
      <c r="A94" s="67"/>
      <c r="B94" s="57"/>
      <c r="C94" s="57"/>
      <c r="D94" s="98"/>
      <c r="F94" s="223"/>
      <c r="G94" s="223"/>
      <c r="H94" s="223"/>
      <c r="I94" s="165"/>
      <c r="J94" s="165"/>
      <c r="K94" s="165"/>
      <c r="L94" s="165"/>
      <c r="M94" s="165"/>
      <c r="N94" s="165"/>
      <c r="O94" s="165"/>
      <c r="P94" s="165"/>
      <c r="Q94" s="165"/>
      <c r="R94" s="165"/>
      <c r="S94" s="165"/>
      <c r="T94" s="165"/>
      <c r="U94" s="223"/>
      <c r="V94" s="165"/>
      <c r="W94" s="165"/>
      <c r="X94" s="165"/>
      <c r="Y94" s="165"/>
      <c r="Z94" s="165"/>
      <c r="AA94" s="165"/>
      <c r="AB94" s="165"/>
      <c r="AC94" s="49"/>
      <c r="AD94" s="49"/>
      <c r="AE94" s="49"/>
      <c r="AF94" s="49"/>
      <c r="AG94" s="49"/>
      <c r="AH94" s="49"/>
      <c r="AI94" s="49"/>
      <c r="AJ94" s="49"/>
      <c r="AK94" s="49"/>
      <c r="AL94" s="49"/>
      <c r="AM94" s="49"/>
      <c r="AN94" s="49"/>
      <c r="AO94" s="49"/>
      <c r="AP94" s="49"/>
      <c r="AQ94" s="49"/>
      <c r="AR94" s="49"/>
      <c r="AS94" s="49"/>
      <c r="AT94" s="49"/>
      <c r="AU94" s="49"/>
      <c r="AV94" s="49"/>
      <c r="AW94" s="49"/>
      <c r="AX94" s="49"/>
      <c r="AY94" s="49"/>
      <c r="AZ94" s="49"/>
      <c r="BA94" s="49"/>
      <c r="BB94" s="275"/>
      <c r="BC94" s="275"/>
      <c r="BD94" s="275"/>
      <c r="BE94" s="275"/>
      <c r="BF94" s="275"/>
      <c r="BG94" s="275"/>
      <c r="BH94" s="275"/>
      <c r="BI94" s="275"/>
      <c r="BJ94" s="275"/>
      <c r="BK94" s="275"/>
      <c r="BL94" s="275"/>
      <c r="BM94" s="275"/>
      <c r="BN94" s="275"/>
      <c r="BO94" s="275"/>
      <c r="BP94" s="275"/>
      <c r="BQ94" s="275"/>
      <c r="BR94" s="275"/>
      <c r="BS94" s="275"/>
      <c r="BT94" s="275"/>
      <c r="BU94" s="275"/>
      <c r="BV94" s="275"/>
      <c r="BW94" s="275"/>
      <c r="BX94" s="320"/>
      <c r="BY94" s="320"/>
      <c r="BZ94" s="320"/>
      <c r="CA94"/>
      <c r="CB94"/>
    </row>
    <row r="95" spans="1:80" s="73" customFormat="1">
      <c r="A95" s="67"/>
      <c r="B95" s="57"/>
      <c r="C95" s="57"/>
      <c r="D95" s="98"/>
      <c r="F95" s="223"/>
      <c r="G95" s="223"/>
      <c r="H95" s="223"/>
      <c r="I95" s="165"/>
      <c r="J95" s="165"/>
      <c r="K95" s="165"/>
      <c r="L95" s="165"/>
      <c r="M95" s="165"/>
      <c r="N95" s="165"/>
      <c r="O95" s="165"/>
      <c r="P95" s="165"/>
      <c r="Q95" s="165"/>
      <c r="R95" s="165"/>
      <c r="S95" s="165"/>
      <c r="T95" s="165"/>
      <c r="V95" s="165"/>
      <c r="W95" s="165"/>
      <c r="X95" s="165"/>
      <c r="Y95" s="165"/>
      <c r="Z95" s="165"/>
      <c r="AA95" s="165"/>
      <c r="AB95" s="165"/>
      <c r="AC95" s="49"/>
      <c r="AD95" s="49"/>
      <c r="AE95" s="49"/>
      <c r="AF95" s="49"/>
      <c r="AG95" s="49"/>
      <c r="AH95" s="49"/>
      <c r="AI95" s="49"/>
      <c r="AJ95" s="49"/>
      <c r="AK95" s="49"/>
      <c r="AL95" s="49"/>
      <c r="AM95" s="49"/>
      <c r="AN95" s="49"/>
      <c r="AO95" s="49"/>
      <c r="AP95" s="49"/>
      <c r="AQ95" s="49"/>
      <c r="AR95" s="49"/>
      <c r="AS95" s="49"/>
      <c r="AT95" s="49"/>
      <c r="AU95" s="49"/>
      <c r="AV95" s="49"/>
      <c r="AW95" s="49"/>
      <c r="AX95" s="49"/>
      <c r="AY95" s="49"/>
      <c r="AZ95" s="49"/>
      <c r="BA95" s="49"/>
      <c r="BB95" s="275"/>
      <c r="BC95" s="275"/>
      <c r="BD95" s="275"/>
      <c r="BE95" s="275"/>
      <c r="BF95" s="275"/>
      <c r="BG95" s="275"/>
      <c r="BH95" s="275"/>
      <c r="BI95" s="275"/>
      <c r="BJ95" s="275"/>
      <c r="BK95" s="275"/>
      <c r="BL95" s="275"/>
      <c r="BM95" s="275"/>
      <c r="BN95" s="275"/>
      <c r="BO95" s="275"/>
      <c r="BP95" s="275"/>
      <c r="BQ95" s="275"/>
      <c r="BR95" s="275"/>
      <c r="BS95" s="275"/>
      <c r="BT95" s="275"/>
      <c r="BU95" s="275"/>
      <c r="BV95" s="275"/>
      <c r="BW95" s="275"/>
      <c r="BX95" s="320"/>
      <c r="BY95" s="320"/>
      <c r="BZ95" s="320"/>
      <c r="CA95"/>
      <c r="CB95"/>
    </row>
    <row r="96" spans="1:80" s="73" customFormat="1">
      <c r="A96" s="67"/>
      <c r="B96" s="57"/>
      <c r="C96" s="57"/>
      <c r="D96" s="98"/>
      <c r="F96" s="223"/>
      <c r="G96" s="223"/>
      <c r="H96" s="223"/>
      <c r="I96" s="165"/>
      <c r="J96" s="165"/>
      <c r="K96" s="165"/>
      <c r="L96" s="165"/>
      <c r="M96" s="165"/>
      <c r="N96" s="165"/>
      <c r="O96" s="165"/>
      <c r="P96" s="165"/>
      <c r="Q96" s="165"/>
      <c r="R96" s="165"/>
      <c r="S96" s="165"/>
      <c r="T96" s="165"/>
      <c r="AC96"/>
      <c r="AD96"/>
      <c r="AE96"/>
      <c r="AF96"/>
      <c r="AG96"/>
      <c r="AH96"/>
      <c r="AI96"/>
      <c r="AJ96"/>
      <c r="AK96"/>
      <c r="AL96"/>
      <c r="AM96"/>
      <c r="AN96"/>
      <c r="AO96"/>
      <c r="AP96"/>
      <c r="AQ96" s="49"/>
      <c r="AR96" s="49"/>
      <c r="AS96" s="49"/>
      <c r="AT96" s="49"/>
      <c r="AU96" s="49"/>
      <c r="AV96" s="49"/>
      <c r="AW96" s="49"/>
      <c r="AX96" s="49"/>
      <c r="AY96" s="49"/>
      <c r="AZ96" s="49"/>
      <c r="BA96" s="49"/>
      <c r="BB96" s="275"/>
      <c r="BC96" s="275"/>
      <c r="BD96" s="275"/>
      <c r="BE96" s="275"/>
      <c r="BF96" s="275"/>
      <c r="BG96" s="275"/>
      <c r="BH96" s="275"/>
      <c r="BI96" s="275"/>
      <c r="BJ96" s="275"/>
      <c r="BK96" s="275"/>
      <c r="BL96" s="275"/>
      <c r="BM96" s="275"/>
      <c r="BN96" s="275"/>
      <c r="BO96" s="275"/>
      <c r="BP96" s="275"/>
      <c r="BQ96" s="275"/>
      <c r="BR96" s="275"/>
      <c r="BS96" s="275"/>
      <c r="BT96" s="275"/>
      <c r="BU96" s="275"/>
      <c r="BV96" s="275"/>
      <c r="BW96" s="275"/>
      <c r="BX96" s="320"/>
      <c r="BY96" s="320"/>
      <c r="BZ96" s="320"/>
      <c r="CA96"/>
      <c r="CB96"/>
    </row>
    <row r="97" spans="20:46" ht="22.15" customHeight="1">
      <c r="T97" s="262"/>
      <c r="U97" s="314" t="s">
        <v>297</v>
      </c>
      <c r="V97" s="264"/>
      <c r="W97" s="264"/>
      <c r="X97" s="264"/>
      <c r="Y97" s="264"/>
      <c r="Z97" s="264"/>
      <c r="AA97" s="264"/>
      <c r="AB97" s="264"/>
      <c r="AC97"/>
      <c r="AT97" s="66" t="s">
        <v>218</v>
      </c>
    </row>
    <row r="98" spans="20:46" ht="19.5" thickBot="1">
      <c r="T98" s="262"/>
      <c r="U98" s="321" t="s">
        <v>309</v>
      </c>
      <c r="V98" s="264"/>
      <c r="W98" s="262"/>
      <c r="X98" s="262"/>
      <c r="Y98" s="262"/>
      <c r="Z98" s="262"/>
      <c r="AA98" s="262"/>
      <c r="AB98" s="262"/>
      <c r="AC98"/>
    </row>
    <row r="99" spans="20:46">
      <c r="T99" s="262"/>
      <c r="U99" s="266"/>
      <c r="V99" s="267" t="s">
        <v>365</v>
      </c>
      <c r="W99" s="268"/>
      <c r="X99" s="268"/>
      <c r="Y99" s="268"/>
      <c r="Z99" s="268"/>
      <c r="AA99" s="268"/>
      <c r="AB99" s="269"/>
      <c r="AC99"/>
    </row>
    <row r="100" spans="20:46">
      <c r="T100" s="262"/>
      <c r="U100" s="187"/>
      <c r="V100" s="31" t="s">
        <v>364</v>
      </c>
      <c r="W100" s="278"/>
      <c r="X100" s="278"/>
      <c r="Y100" s="278"/>
      <c r="Z100" s="278"/>
      <c r="AA100" s="278"/>
      <c r="AB100" s="279"/>
      <c r="AC100"/>
    </row>
    <row r="101" spans="20:46">
      <c r="T101" s="262"/>
      <c r="U101" s="187"/>
      <c r="V101" s="264"/>
      <c r="W101" s="262"/>
      <c r="X101" s="262"/>
      <c r="Y101" s="262"/>
      <c r="Z101" s="262"/>
      <c r="AA101" s="262"/>
      <c r="AB101" s="270"/>
      <c r="AC101"/>
    </row>
    <row r="102" spans="20:46" ht="15.75" thickBot="1">
      <c r="T102" s="262"/>
      <c r="U102" s="271"/>
      <c r="V102" s="272"/>
      <c r="W102" s="273"/>
      <c r="X102" s="273"/>
      <c r="Y102" s="273"/>
      <c r="Z102" s="273"/>
      <c r="AA102" s="273"/>
      <c r="AB102" s="274"/>
      <c r="AC102"/>
    </row>
    <row r="103" spans="20:46">
      <c r="T103" s="262"/>
      <c r="U103" s="264"/>
      <c r="V103" s="264"/>
      <c r="W103" s="264"/>
      <c r="X103" s="264"/>
      <c r="Y103" s="264"/>
      <c r="Z103" s="264"/>
      <c r="AA103" s="264"/>
      <c r="AB103" s="264"/>
      <c r="AC103"/>
    </row>
    <row r="104" spans="20:46">
      <c r="T104" s="262"/>
      <c r="U104" t="s">
        <v>305</v>
      </c>
      <c r="V104" t="s">
        <v>299</v>
      </c>
      <c r="W104" t="s">
        <v>300</v>
      </c>
      <c r="X104" t="s">
        <v>301</v>
      </c>
      <c r="Y104" t="s">
        <v>302</v>
      </c>
      <c r="Z104" t="s">
        <v>303</v>
      </c>
      <c r="AA104" t="s">
        <v>304</v>
      </c>
      <c r="AB104" s="264"/>
      <c r="AC104"/>
    </row>
    <row r="105" spans="20:46">
      <c r="T105" s="262"/>
      <c r="U105" s="249" t="s">
        <v>358</v>
      </c>
      <c r="V105" s="275">
        <v>3314534012.7205801</v>
      </c>
      <c r="W105" s="275">
        <v>3081878158.8949699</v>
      </c>
      <c r="X105" s="275">
        <v>1840182184.3132601</v>
      </c>
      <c r="Y105" s="275">
        <v>2774384018.3643699</v>
      </c>
      <c r="Z105" s="275">
        <v>1512816415.4760299</v>
      </c>
      <c r="AA105" s="275">
        <v>1600511863.0887902</v>
      </c>
      <c r="AB105" s="277"/>
      <c r="AC105" s="320"/>
    </row>
    <row r="106" spans="20:46">
      <c r="T106" s="262"/>
      <c r="U106" s="249" t="s">
        <v>359</v>
      </c>
      <c r="V106" s="275">
        <v>1055891969963.09</v>
      </c>
      <c r="W106" s="275">
        <v>1055479154089.4</v>
      </c>
      <c r="X106" s="275">
        <v>948221129197.00696</v>
      </c>
      <c r="Y106" s="275">
        <v>1022542866466.14</v>
      </c>
      <c r="Z106" s="275">
        <v>894719232580.89404</v>
      </c>
      <c r="AA106" s="275">
        <v>926912366122.27295</v>
      </c>
      <c r="AB106" s="277"/>
      <c r="AC106" s="320"/>
    </row>
    <row r="107" spans="20:46">
      <c r="T107" s="262"/>
      <c r="U107" s="249" t="s">
        <v>360</v>
      </c>
      <c r="V107" s="275">
        <v>-45147326232.825699</v>
      </c>
      <c r="W107" s="275">
        <v>-44949393770.070694</v>
      </c>
      <c r="X107" s="275">
        <v>-35464515613.138397</v>
      </c>
      <c r="Y107" s="275">
        <v>-41741902656.033951</v>
      </c>
      <c r="Z107" s="275">
        <v>-32139751520.124847</v>
      </c>
      <c r="AA107" s="275">
        <v>-33410997607.811249</v>
      </c>
      <c r="AB107" s="277"/>
      <c r="AC107" s="320"/>
    </row>
    <row r="108" spans="20:46">
      <c r="T108" s="262"/>
      <c r="U108" s="263"/>
      <c r="V108" s="262"/>
      <c r="W108" s="262"/>
      <c r="X108" s="262"/>
      <c r="Y108" s="262"/>
      <c r="Z108" s="262"/>
      <c r="AA108" s="262"/>
      <c r="AB108" s="264"/>
      <c r="AC108"/>
    </row>
    <row r="109" spans="20:46" ht="18.75">
      <c r="T109" s="262"/>
      <c r="U109" s="321" t="s">
        <v>361</v>
      </c>
      <c r="V109" s="262"/>
      <c r="W109" s="262"/>
      <c r="X109" s="262"/>
      <c r="Y109" s="262"/>
      <c r="Z109" s="262"/>
      <c r="AA109" s="262"/>
      <c r="AB109" s="264"/>
      <c r="AC109"/>
    </row>
    <row r="110" spans="20:46">
      <c r="T110" s="262"/>
      <c r="U110" s="264"/>
      <c r="V110" s="262"/>
      <c r="W110" s="262"/>
      <c r="X110" s="262"/>
      <c r="Y110" s="262"/>
      <c r="Z110" s="262"/>
      <c r="AA110" s="262"/>
      <c r="AB110" s="264"/>
      <c r="AC110"/>
    </row>
    <row r="111" spans="20:46">
      <c r="T111" s="262"/>
      <c r="U111" s="263"/>
      <c r="V111" s="262"/>
      <c r="W111" s="262"/>
      <c r="X111" s="262"/>
      <c r="Y111" s="262"/>
      <c r="Z111" s="262"/>
      <c r="AA111" s="262"/>
      <c r="AB111" s="262"/>
    </row>
    <row r="112" spans="20:46">
      <c r="T112" s="262"/>
      <c r="U112" s="263"/>
      <c r="V112" s="262"/>
      <c r="W112" s="262"/>
      <c r="X112" s="262"/>
      <c r="Y112" s="262"/>
      <c r="Z112" s="262"/>
      <c r="AA112" s="262"/>
      <c r="AB112" s="264"/>
      <c r="AC112"/>
    </row>
    <row r="113" spans="20:41" ht="19.5" thickBot="1">
      <c r="T113" s="262"/>
      <c r="U113" s="321" t="s">
        <v>368</v>
      </c>
      <c r="V113" s="262"/>
      <c r="W113" s="262"/>
      <c r="X113" s="262"/>
      <c r="Y113" s="262"/>
      <c r="Z113" s="262"/>
      <c r="AA113" s="262"/>
      <c r="AB113" s="264"/>
      <c r="AC113"/>
      <c r="AD113"/>
    </row>
    <row r="114" spans="20:41">
      <c r="T114" s="262"/>
      <c r="U114" s="266"/>
      <c r="V114" s="267" t="s">
        <v>363</v>
      </c>
      <c r="W114" s="268"/>
      <c r="X114" s="268"/>
      <c r="Y114" s="268"/>
      <c r="Z114" s="268"/>
      <c r="AA114" s="268"/>
      <c r="AB114" s="269"/>
      <c r="AC114"/>
      <c r="AD114"/>
    </row>
    <row r="115" spans="20:41">
      <c r="T115" s="262"/>
      <c r="U115" s="187"/>
      <c r="V115" s="31" t="s">
        <v>366</v>
      </c>
      <c r="W115" s="278"/>
      <c r="X115" s="278"/>
      <c r="Y115" s="278"/>
      <c r="Z115" s="278"/>
      <c r="AA115" s="278"/>
      <c r="AB115" s="279"/>
      <c r="AC115"/>
      <c r="AD115"/>
    </row>
    <row r="116" spans="20:41">
      <c r="T116" s="262"/>
      <c r="U116" s="187"/>
      <c r="V116" s="264"/>
      <c r="W116" s="262"/>
      <c r="X116" s="262"/>
      <c r="Y116" s="262"/>
      <c r="Z116" s="262"/>
      <c r="AA116" s="262"/>
      <c r="AB116" s="270"/>
    </row>
    <row r="117" spans="20:41" ht="15.75" thickBot="1">
      <c r="T117" s="262"/>
      <c r="U117" s="271"/>
      <c r="V117" s="272"/>
      <c r="W117" s="273"/>
      <c r="X117" s="273"/>
      <c r="Y117" s="273"/>
      <c r="Z117" s="273"/>
      <c r="AA117" s="273"/>
      <c r="AB117" s="274"/>
    </row>
    <row r="118" spans="20:41">
      <c r="T118" s="262"/>
      <c r="U118" s="276"/>
      <c r="V118" s="262"/>
      <c r="W118" s="262"/>
      <c r="X118" s="262"/>
      <c r="Y118" s="262"/>
      <c r="Z118" s="262"/>
      <c r="AA118" s="262"/>
      <c r="AB118" s="262"/>
    </row>
    <row r="125" spans="20:41">
      <c r="U125" s="223"/>
      <c r="V125" s="165"/>
      <c r="W125" s="165"/>
      <c r="X125" s="165"/>
      <c r="Y125" s="165"/>
      <c r="Z125" s="165"/>
      <c r="AA125" s="165"/>
      <c r="AB125" s="165"/>
    </row>
    <row r="126" spans="20:41">
      <c r="U126" s="249" t="s">
        <v>177</v>
      </c>
    </row>
    <row r="127" spans="20:41">
      <c r="U127" s="53" t="s">
        <v>141</v>
      </c>
      <c r="V127" s="49" t="s">
        <v>68</v>
      </c>
      <c r="W127" s="49" t="s">
        <v>142</v>
      </c>
      <c r="X127" s="49" t="s">
        <v>152</v>
      </c>
      <c r="Y127" s="50" t="s">
        <v>143</v>
      </c>
      <c r="Z127" s="50" t="s">
        <v>307</v>
      </c>
      <c r="AA127" s="49" t="s">
        <v>153</v>
      </c>
      <c r="AB127" s="49" t="s">
        <v>269</v>
      </c>
      <c r="AC127" s="53" t="s">
        <v>19</v>
      </c>
      <c r="AF127" s="49" t="s">
        <v>64</v>
      </c>
      <c r="AG127" s="49" t="s">
        <v>144</v>
      </c>
      <c r="AH127" s="49" t="s">
        <v>141</v>
      </c>
      <c r="AI127" s="49" t="s">
        <v>118</v>
      </c>
      <c r="AJ127" s="49" t="s">
        <v>145</v>
      </c>
      <c r="AK127" s="49" t="s">
        <v>146</v>
      </c>
      <c r="AL127" s="49" t="s">
        <v>147</v>
      </c>
      <c r="AM127" s="49" t="s">
        <v>148</v>
      </c>
      <c r="AN127" s="49" t="s">
        <v>149</v>
      </c>
      <c r="AO127" s="49" t="s">
        <v>150</v>
      </c>
    </row>
    <row r="128" spans="20:41">
      <c r="V128" s="5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c r="Y139" s="50"/>
      <c r="Z139" s="50"/>
      <c r="AC139" s="53"/>
      <c r="AI139" s="51"/>
    </row>
    <row r="140" spans="25:52">
      <c r="Y140" s="50"/>
      <c r="Z140" s="50"/>
      <c r="AC140" s="53"/>
      <c r="AI140" s="51"/>
    </row>
    <row r="141" spans="25:52">
      <c r="Y141" s="50"/>
      <c r="Z141" s="50"/>
      <c r="AC141" s="53"/>
      <c r="AI141" s="51"/>
    </row>
    <row r="142" spans="25:52" ht="27.6" customHeight="1">
      <c r="Y142" s="50"/>
      <c r="Z142" s="50"/>
      <c r="AC142" s="53"/>
      <c r="AI142" s="51"/>
      <c r="AT142" s="66" t="s">
        <v>588</v>
      </c>
    </row>
    <row r="143" spans="25:52">
      <c r="Y143" s="50"/>
      <c r="Z143" s="50"/>
      <c r="AC143" s="53"/>
      <c r="AI143" s="51"/>
      <c r="AT143" t="s">
        <v>589</v>
      </c>
      <c r="AU143" s="49" t="s">
        <v>590</v>
      </c>
      <c r="AV143" s="49" t="s">
        <v>594</v>
      </c>
      <c r="AW143" s="49" t="s">
        <v>591</v>
      </c>
      <c r="AX143" s="49" t="s">
        <v>595</v>
      </c>
      <c r="AY143" s="49" t="s">
        <v>592</v>
      </c>
      <c r="AZ143" s="49" t="s">
        <v>596</v>
      </c>
    </row>
    <row r="144" spans="25:52">
      <c r="Y144" s="50"/>
      <c r="Z144" s="50"/>
      <c r="AC144" s="53"/>
      <c r="AI144" s="51"/>
      <c r="AU144" s="49"/>
    </row>
    <row r="145" spans="22:47">
      <c r="Y145" s="50"/>
      <c r="Z145" s="50"/>
      <c r="AC145" s="53"/>
      <c r="AI145" s="51"/>
      <c r="AU145" s="49"/>
    </row>
    <row r="146" spans="22:47">
      <c r="Y146" s="50"/>
      <c r="Z146" s="50"/>
      <c r="AC146" s="53"/>
      <c r="AI146" s="51"/>
      <c r="AU146" s="49"/>
    </row>
    <row r="147" spans="22:47">
      <c r="Y147" s="50"/>
      <c r="Z147" s="50"/>
      <c r="AC147" s="53"/>
      <c r="AI147" s="51"/>
      <c r="AU147" s="49"/>
    </row>
    <row r="148" spans="22:47">
      <c r="Y148" s="50"/>
      <c r="Z148" s="50"/>
      <c r="AC148" s="53"/>
      <c r="AI148" s="51"/>
      <c r="AU148" s="49"/>
    </row>
    <row r="149" spans="22:47">
      <c r="Y149" s="50"/>
      <c r="Z149" s="50"/>
      <c r="AC149" s="53"/>
      <c r="AI149" s="51"/>
      <c r="AU149" s="49"/>
    </row>
    <row r="150" spans="22:47">
      <c r="Y150" s="50"/>
      <c r="Z150" s="50"/>
      <c r="AC150" s="53"/>
      <c r="AI150" s="51"/>
      <c r="AU150" s="49"/>
    </row>
    <row r="151" spans="22:47">
      <c r="Y151" s="50"/>
      <c r="Z151" s="50"/>
      <c r="AC151" s="53"/>
      <c r="AI151" s="51"/>
      <c r="AU151" s="49"/>
    </row>
    <row r="152" spans="22:47">
      <c r="V152" s="51"/>
      <c r="Y152" s="50"/>
      <c r="Z152" s="50"/>
      <c r="AC152" s="53"/>
      <c r="AI152" s="51"/>
      <c r="AU152" s="49"/>
    </row>
    <row r="153" spans="22:47">
      <c r="V153" s="51"/>
      <c r="Y153" s="50"/>
      <c r="Z153" s="50"/>
      <c r="AC153" s="53"/>
      <c r="AI153" s="51"/>
      <c r="AU153" s="49"/>
    </row>
    <row r="154" spans="22:47">
      <c r="V154" s="51"/>
      <c r="Y154" s="50"/>
      <c r="Z154" s="50"/>
      <c r="AC154" s="53"/>
      <c r="AI154" s="51"/>
      <c r="AU154" s="49"/>
    </row>
    <row r="155" spans="22:47">
      <c r="V155" s="51"/>
      <c r="Y155" s="50"/>
      <c r="Z155" s="50"/>
      <c r="AC155" s="53"/>
      <c r="AI155" s="51"/>
      <c r="AU155" s="49"/>
    </row>
    <row r="156" spans="22:47">
      <c r="V156" s="51"/>
      <c r="Y156" s="50"/>
      <c r="Z156" s="50"/>
      <c r="AC156" s="53"/>
      <c r="AI156" s="51"/>
      <c r="AU156" s="49"/>
    </row>
    <row r="157" spans="22:47">
      <c r="V157" s="51"/>
      <c r="Y157" s="50"/>
      <c r="Z157" s="50"/>
      <c r="AC157" s="53"/>
      <c r="AI157" s="51"/>
      <c r="AU157" s="49"/>
    </row>
    <row r="158" spans="22:47">
      <c r="V158" s="51"/>
      <c r="Y158" s="50"/>
      <c r="Z158" s="50"/>
      <c r="AC158" s="53"/>
      <c r="AI158" s="51"/>
      <c r="AU158" s="49"/>
    </row>
    <row r="159" spans="22:47">
      <c r="V159" s="51"/>
      <c r="Y159" s="50"/>
      <c r="Z159" s="50"/>
      <c r="AC159" s="53"/>
      <c r="AI159" s="51"/>
      <c r="AU159" s="49"/>
    </row>
    <row r="160" spans="22:47">
      <c r="V160" s="51"/>
      <c r="Y160" s="50"/>
      <c r="Z160" s="50"/>
      <c r="AC160" s="53"/>
      <c r="AI160" s="51"/>
      <c r="AU160" s="49"/>
    </row>
    <row r="161" spans="22:47">
      <c r="V161" s="51"/>
      <c r="Y161" s="50"/>
      <c r="Z161" s="50"/>
      <c r="AC161" s="53"/>
      <c r="AI161" s="51"/>
      <c r="AU161" s="49"/>
    </row>
    <row r="162" spans="22:47">
      <c r="V162" s="51"/>
      <c r="Y162" s="50"/>
      <c r="Z162" s="50"/>
      <c r="AC162" s="53"/>
      <c r="AI162" s="51"/>
      <c r="AU162" s="49"/>
    </row>
    <row r="163" spans="22:47">
      <c r="V163" s="51"/>
      <c r="Y163" s="50"/>
      <c r="Z163" s="50"/>
      <c r="AC163" s="53"/>
      <c r="AI163" s="51"/>
      <c r="AU163" s="49"/>
    </row>
    <row r="164" spans="22:47">
      <c r="V164" s="51"/>
      <c r="Y164" s="50"/>
      <c r="Z164" s="50"/>
      <c r="AC164" s="53"/>
      <c r="AI164" s="51"/>
      <c r="AU164" s="49"/>
    </row>
    <row r="165" spans="22:47">
      <c r="V165" s="51"/>
      <c r="Y165" s="50"/>
      <c r="Z165" s="50"/>
      <c r="AC165" s="53"/>
      <c r="AI165" s="51"/>
      <c r="AU165" s="49"/>
    </row>
    <row r="166" spans="22:47">
      <c r="V166" s="51"/>
      <c r="Y166" s="50"/>
      <c r="Z166" s="50"/>
      <c r="AC166" s="53"/>
      <c r="AI166" s="51"/>
      <c r="AU166" s="49"/>
    </row>
    <row r="167" spans="22:47">
      <c r="V167" s="53"/>
      <c r="W167" s="53"/>
      <c r="X167" s="53"/>
      <c r="Y167" s="53"/>
      <c r="Z167" s="53"/>
      <c r="AA167" s="53"/>
      <c r="AB167" s="53"/>
      <c r="AC167" s="53"/>
      <c r="AD167" s="53"/>
      <c r="AI167" s="51"/>
      <c r="AU167" s="49"/>
    </row>
    <row r="168" spans="22:47">
      <c r="V168" s="53"/>
      <c r="W168" s="53"/>
      <c r="X168" s="53"/>
      <c r="Y168" s="53"/>
      <c r="Z168" s="53"/>
      <c r="AA168" s="53"/>
      <c r="AB168" s="53"/>
      <c r="AC168" s="53"/>
      <c r="AD168" s="53"/>
      <c r="AI168" s="51"/>
      <c r="AU168" s="49"/>
    </row>
    <row r="169" spans="22:47">
      <c r="V169" s="53"/>
      <c r="W169" s="53"/>
      <c r="X169" s="53"/>
      <c r="Y169" s="53"/>
      <c r="Z169" s="53"/>
      <c r="AA169" s="53"/>
      <c r="AB169" s="53"/>
      <c r="AC169" s="53"/>
      <c r="AD169" s="53"/>
      <c r="AI169" s="51"/>
      <c r="AU169" s="49"/>
    </row>
    <row r="170" spans="22:47">
      <c r="V170" s="53"/>
      <c r="W170" s="53"/>
      <c r="X170" s="53"/>
      <c r="Y170" s="53"/>
      <c r="Z170" s="53"/>
      <c r="AA170" s="53"/>
      <c r="AB170" s="53"/>
      <c r="AC170" s="53"/>
      <c r="AD170" s="53"/>
      <c r="AI170" s="51"/>
      <c r="AU170" s="49"/>
    </row>
    <row r="171" spans="22:47">
      <c r="V171" s="53"/>
      <c r="W171" s="53"/>
      <c r="X171" s="53"/>
      <c r="Y171" s="53"/>
      <c r="Z171" s="53"/>
      <c r="AA171" s="53"/>
      <c r="AB171" s="53"/>
      <c r="AC171" s="53"/>
      <c r="AD171" s="53"/>
      <c r="AI171" s="51"/>
      <c r="AU171" s="49"/>
    </row>
    <row r="172" spans="22:47">
      <c r="V172" s="53"/>
      <c r="W172" s="53"/>
      <c r="X172" s="53"/>
      <c r="Y172" s="53"/>
      <c r="Z172" s="53"/>
      <c r="AA172" s="53"/>
      <c r="AB172" s="53"/>
      <c r="AC172" s="53"/>
      <c r="AD172" s="53"/>
      <c r="AI172" s="51"/>
      <c r="AU172" s="49"/>
    </row>
    <row r="173" spans="22:47">
      <c r="V173" s="53"/>
      <c r="W173" s="53"/>
      <c r="X173" s="53"/>
      <c r="Y173" s="53"/>
      <c r="Z173" s="53"/>
      <c r="AA173" s="53"/>
      <c r="AB173" s="53"/>
      <c r="AC173" s="53"/>
      <c r="AD173" s="53"/>
      <c r="AI173" s="51"/>
      <c r="AU173" s="49"/>
    </row>
    <row r="174" spans="22:47">
      <c r="V174" s="53"/>
      <c r="W174" s="53"/>
      <c r="X174" s="53"/>
      <c r="Y174" s="53"/>
      <c r="Z174" s="53"/>
      <c r="AA174" s="53"/>
      <c r="AB174" s="53"/>
      <c r="AC174" s="53"/>
      <c r="AD174" s="53"/>
      <c r="AI174" s="51"/>
      <c r="AU174" s="49"/>
    </row>
    <row r="175" spans="22:47">
      <c r="V175" s="53"/>
      <c r="W175" s="53"/>
      <c r="X175" s="53"/>
      <c r="Y175" s="53"/>
      <c r="Z175" s="53"/>
      <c r="AA175" s="53"/>
      <c r="AB175" s="53"/>
      <c r="AC175" s="53"/>
      <c r="AD175" s="53"/>
      <c r="AI175" s="51"/>
      <c r="AU175" s="49"/>
    </row>
    <row r="176" spans="22:47">
      <c r="V176" s="53"/>
      <c r="W176" s="53"/>
      <c r="X176" s="53"/>
      <c r="Y176" s="53"/>
      <c r="Z176" s="53"/>
      <c r="AA176" s="53"/>
      <c r="AB176" s="53"/>
      <c r="AC176" s="53"/>
      <c r="AD176" s="53"/>
      <c r="AI176" s="51"/>
      <c r="AU176" s="49"/>
    </row>
    <row r="177" spans="22:47">
      <c r="V177" s="53"/>
      <c r="W177" s="53"/>
      <c r="X177" s="53"/>
      <c r="Y177" s="53"/>
      <c r="Z177" s="53"/>
      <c r="AA177" s="53"/>
      <c r="AB177" s="53"/>
      <c r="AC177" s="53"/>
      <c r="AD177" s="53"/>
      <c r="AI177" s="51"/>
      <c r="AU177" s="49"/>
    </row>
    <row r="178" spans="22:47">
      <c r="V178" s="53"/>
      <c r="W178" s="53"/>
      <c r="X178" s="53"/>
      <c r="Y178" s="53"/>
      <c r="Z178" s="53"/>
      <c r="AA178" s="53"/>
      <c r="AB178" s="53"/>
      <c r="AC178" s="53"/>
      <c r="AD178" s="53"/>
      <c r="AI178" s="51"/>
      <c r="AU178" s="49"/>
    </row>
    <row r="179" spans="22:47">
      <c r="V179" s="53"/>
      <c r="W179" s="53"/>
      <c r="X179" s="53"/>
      <c r="Y179" s="53"/>
      <c r="Z179" s="53"/>
      <c r="AA179" s="53"/>
      <c r="AB179" s="53"/>
      <c r="AC179" s="53"/>
      <c r="AD179" s="53"/>
      <c r="AI179" s="51"/>
      <c r="AU179" s="49"/>
    </row>
    <row r="180" spans="22:47">
      <c r="V180" s="53"/>
      <c r="W180" s="53"/>
      <c r="X180" s="53"/>
      <c r="Y180" s="53"/>
      <c r="Z180" s="53"/>
      <c r="AA180" s="53"/>
      <c r="AB180" s="53"/>
      <c r="AC180" s="53"/>
      <c r="AD180" s="53"/>
      <c r="AI180" s="51"/>
      <c r="AU180" s="49"/>
    </row>
    <row r="181" spans="22:47">
      <c r="V181" s="53"/>
      <c r="W181" s="53"/>
      <c r="X181" s="53"/>
      <c r="Y181" s="53"/>
      <c r="Z181" s="53"/>
      <c r="AA181" s="53"/>
      <c r="AB181" s="53"/>
      <c r="AC181" s="53"/>
      <c r="AD181" s="53"/>
      <c r="AI181" s="51"/>
      <c r="AU181" s="49"/>
    </row>
    <row r="182" spans="22:47">
      <c r="V182" s="53"/>
      <c r="W182" s="53"/>
      <c r="X182" s="53"/>
      <c r="Y182" s="53"/>
      <c r="Z182" s="53"/>
      <c r="AA182" s="53"/>
      <c r="AB182" s="53"/>
      <c r="AC182" s="53"/>
      <c r="AD182" s="53"/>
      <c r="AI182" s="51"/>
      <c r="AU182" s="49"/>
    </row>
    <row r="183" spans="22:47">
      <c r="V183" s="53"/>
      <c r="W183" s="53"/>
      <c r="X183" s="53"/>
      <c r="Y183" s="53"/>
      <c r="Z183" s="53"/>
      <c r="AA183" s="53"/>
      <c r="AB183" s="53"/>
      <c r="AC183" s="53"/>
      <c r="AD183" s="53"/>
      <c r="AI183" s="51"/>
      <c r="AU183" s="49"/>
    </row>
    <row r="184" spans="22:47">
      <c r="V184" s="51"/>
      <c r="Y184" s="50"/>
      <c r="Z184" s="50"/>
      <c r="AC184" s="53"/>
      <c r="AF184" s="407"/>
      <c r="AG184" s="407"/>
      <c r="AH184" s="407"/>
      <c r="AI184" s="408"/>
      <c r="AJ184" s="407"/>
      <c r="AK184" s="407"/>
      <c r="AL184" s="407"/>
      <c r="AM184" s="407"/>
      <c r="AN184" s="407"/>
      <c r="AO184" s="407"/>
      <c r="AU184" s="49"/>
    </row>
    <row r="185" spans="22:47">
      <c r="V185" s="51"/>
      <c r="Y185" s="50"/>
      <c r="Z185" s="50"/>
      <c r="AC185" s="53"/>
      <c r="AF185" s="407"/>
      <c r="AG185" s="407"/>
      <c r="AH185" s="407"/>
      <c r="AI185" s="408"/>
      <c r="AJ185" s="407"/>
      <c r="AK185" s="407"/>
      <c r="AL185" s="407"/>
      <c r="AM185" s="407"/>
      <c r="AN185" s="407"/>
      <c r="AO185" s="407"/>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53"/>
      <c r="AI220" s="51"/>
      <c r="AU220" s="49"/>
    </row>
    <row r="221" spans="22:47">
      <c r="V221" s="51"/>
      <c r="Y221" s="50"/>
      <c r="Z221" s="50"/>
      <c r="AC221" s="53"/>
      <c r="AI221" s="51"/>
      <c r="AU221" s="49"/>
    </row>
    <row r="222" spans="22:47">
      <c r="V222" s="51"/>
      <c r="Y222" s="50"/>
      <c r="Z222" s="50"/>
      <c r="AC222" s="53"/>
      <c r="AI222" s="51"/>
      <c r="AU222" s="49"/>
    </row>
    <row r="223" spans="22:47">
      <c r="V223" s="51"/>
      <c r="Y223" s="50"/>
      <c r="Z223" s="50"/>
      <c r="AC223" s="53"/>
      <c r="AI223" s="51"/>
      <c r="AU223" s="49"/>
    </row>
    <row r="224" spans="22:47">
      <c r="V224" s="51"/>
      <c r="Y224" s="50"/>
      <c r="Z224" s="50"/>
      <c r="AC224" s="53"/>
      <c r="AI224" s="51"/>
      <c r="AU224" s="49"/>
    </row>
    <row r="225" spans="22:47">
      <c r="V225" s="51"/>
      <c r="Y225" s="50"/>
      <c r="Z225" s="50"/>
      <c r="AC225" s="53"/>
      <c r="AI225" s="51"/>
      <c r="AU225" s="49"/>
    </row>
    <row r="226" spans="22:47">
      <c r="V226" s="51"/>
      <c r="Y226" s="50"/>
      <c r="Z226" s="50"/>
      <c r="AC226" s="53"/>
      <c r="AI226" s="51"/>
      <c r="AU226" s="49"/>
    </row>
    <row r="227" spans="22:47">
      <c r="V227" s="51"/>
      <c r="Y227" s="50"/>
      <c r="Z227" s="50"/>
      <c r="AC227" s="53"/>
      <c r="AI227" s="51"/>
      <c r="AU227" s="49"/>
    </row>
    <row r="228" spans="22:47">
      <c r="V228" s="51"/>
      <c r="Y228" s="50"/>
      <c r="Z228" s="50"/>
      <c r="AC228" s="53"/>
      <c r="AI228" s="51"/>
      <c r="AU228" s="49"/>
    </row>
    <row r="229" spans="22:47">
      <c r="V229" s="51"/>
      <c r="Y229" s="50"/>
      <c r="Z229" s="50"/>
      <c r="AC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53"/>
      <c r="AI296" s="51"/>
      <c r="AU296" s="49"/>
    </row>
    <row r="297" spans="22:47">
      <c r="V297" s="51"/>
      <c r="Y297" s="50"/>
      <c r="Z297" s="50"/>
      <c r="AC297" s="53"/>
      <c r="AI297" s="51"/>
      <c r="AU297" s="49"/>
    </row>
    <row r="298" spans="22:47">
      <c r="V298" s="51"/>
      <c r="Y298" s="50"/>
      <c r="Z298" s="50"/>
      <c r="AC298" s="53"/>
      <c r="AI298" s="51"/>
      <c r="AU298" s="49"/>
    </row>
    <row r="299" spans="22:47">
      <c r="V299" s="51"/>
      <c r="Y299" s="50"/>
      <c r="Z299" s="50"/>
      <c r="AC299" s="53"/>
      <c r="AI299" s="51"/>
      <c r="AU299" s="49"/>
    </row>
    <row r="300" spans="22:47">
      <c r="V300" s="51"/>
      <c r="Y300" s="50"/>
      <c r="Z300" s="50"/>
      <c r="AC300" s="53"/>
      <c r="AI300" s="51"/>
      <c r="AU300" s="49"/>
    </row>
    <row r="301" spans="22:47">
      <c r="V301" s="51"/>
      <c r="Y301" s="50"/>
      <c r="Z301" s="50"/>
      <c r="AC301" s="53"/>
      <c r="AI301" s="51"/>
      <c r="AU301" s="49"/>
    </row>
    <row r="302" spans="22:47">
      <c r="V302" s="51"/>
      <c r="Y302" s="50"/>
      <c r="Z302" s="50"/>
      <c r="AC302" s="53"/>
      <c r="AI302" s="51"/>
      <c r="AU302" s="49"/>
    </row>
    <row r="303" spans="22:47">
      <c r="V303" s="51"/>
      <c r="Y303" s="50"/>
      <c r="Z303" s="50"/>
      <c r="AC303" s="53"/>
      <c r="AI303" s="51"/>
      <c r="AU303" s="49"/>
    </row>
    <row r="304" spans="22:47">
      <c r="V304" s="51"/>
      <c r="Y304" s="50"/>
      <c r="Z304" s="50"/>
      <c r="AC304" s="53"/>
      <c r="AI304" s="51"/>
      <c r="AU304" s="49"/>
    </row>
    <row r="305" spans="22:47">
      <c r="V305" s="51"/>
      <c r="Y305" s="50"/>
      <c r="Z305" s="50"/>
      <c r="AC305" s="53"/>
      <c r="AI305" s="51"/>
      <c r="AU305" s="49"/>
    </row>
    <row r="306" spans="22:47">
      <c r="V306" s="51"/>
      <c r="Y306" s="50"/>
      <c r="Z306" s="50"/>
      <c r="AC306" s="53"/>
      <c r="AI306" s="51"/>
      <c r="AU306" s="49"/>
    </row>
    <row r="307" spans="22:47">
      <c r="V307" s="51"/>
      <c r="Y307" s="50"/>
      <c r="Z307" s="50"/>
      <c r="AC307" s="53"/>
      <c r="AI307" s="51"/>
      <c r="AU307" s="49"/>
    </row>
    <row r="308" spans="22:47">
      <c r="V308" s="51"/>
      <c r="Y308" s="50"/>
      <c r="Z308" s="50"/>
      <c r="AC308" s="53"/>
      <c r="AI308" s="51"/>
      <c r="AU308" s="49"/>
    </row>
    <row r="309" spans="22:47">
      <c r="V309" s="51"/>
      <c r="Y309" s="50"/>
      <c r="Z309" s="50"/>
      <c r="AC309" s="53"/>
      <c r="AI309" s="51"/>
      <c r="AU309" s="49"/>
    </row>
    <row r="310" spans="22:47">
      <c r="V310" s="51"/>
      <c r="Y310" s="50"/>
      <c r="Z310" s="50"/>
      <c r="AC310" s="53"/>
      <c r="AI310" s="51"/>
      <c r="AU310" s="49"/>
    </row>
    <row r="311" spans="22:47">
      <c r="V311" s="51"/>
      <c r="Y311" s="50"/>
      <c r="Z311" s="50"/>
      <c r="AC311" s="53"/>
      <c r="AI311" s="51"/>
      <c r="AU311" s="49"/>
    </row>
    <row r="312" spans="22:47">
      <c r="V312" s="51"/>
      <c r="Y312" s="50"/>
      <c r="Z312" s="50"/>
      <c r="AC312" s="53"/>
      <c r="AI312" s="51"/>
      <c r="AU312" s="49"/>
    </row>
    <row r="313" spans="22:47">
      <c r="V313" s="51"/>
      <c r="Y313" s="50"/>
      <c r="Z313" s="50"/>
      <c r="AC313" s="53"/>
      <c r="AI313" s="51"/>
      <c r="AU313" s="49"/>
    </row>
    <row r="314" spans="22:47">
      <c r="V314" s="51"/>
      <c r="Y314" s="50"/>
      <c r="Z314" s="50"/>
      <c r="AC314" s="53"/>
      <c r="AI314" s="51"/>
      <c r="AU314" s="49"/>
    </row>
    <row r="315" spans="22:47">
      <c r="V315" s="51"/>
      <c r="Y315" s="50"/>
      <c r="Z315" s="50"/>
      <c r="AC315" s="53"/>
      <c r="AI315" s="51"/>
      <c r="AU315" s="49"/>
    </row>
    <row r="316" spans="22:47">
      <c r="V316" s="51"/>
      <c r="Y316" s="50"/>
      <c r="Z316" s="50"/>
      <c r="AC316" s="53"/>
      <c r="AI316" s="51"/>
      <c r="AU316" s="49"/>
    </row>
    <row r="317" spans="22:47">
      <c r="V317" s="51"/>
      <c r="Y317" s="50"/>
      <c r="Z317" s="50"/>
      <c r="AC317" s="53"/>
      <c r="AI317" s="51"/>
      <c r="AU317" s="49"/>
    </row>
    <row r="318" spans="22:47">
      <c r="V318" s="51"/>
      <c r="Y318" s="50"/>
      <c r="Z318" s="50"/>
      <c r="AC318" s="53"/>
      <c r="AI318" s="51"/>
      <c r="AU318" s="49"/>
    </row>
    <row r="319" spans="22:47">
      <c r="V319" s="51"/>
      <c r="Y319" s="50"/>
      <c r="Z319" s="50"/>
      <c r="AC319" s="53"/>
      <c r="AI319" s="51"/>
      <c r="AU319" s="49"/>
    </row>
    <row r="320" spans="22:47">
      <c r="V320" s="51"/>
      <c r="Y320" s="50"/>
      <c r="Z320" s="50"/>
      <c r="AC320" s="53"/>
      <c r="AI320" s="51"/>
      <c r="AU320" s="49"/>
    </row>
    <row r="321" spans="22:47">
      <c r="V321" s="51"/>
      <c r="Y321" s="50"/>
      <c r="Z321" s="50"/>
      <c r="AC321" s="53"/>
      <c r="AI321" s="51"/>
      <c r="AU321" s="49"/>
    </row>
    <row r="322" spans="22:47">
      <c r="V322" s="51"/>
      <c r="Y322" s="50"/>
      <c r="Z322" s="50"/>
      <c r="AC322" s="53"/>
      <c r="AI322" s="51"/>
      <c r="AU322" s="49"/>
    </row>
    <row r="323" spans="22:47">
      <c r="V323" s="51"/>
      <c r="Y323" s="50"/>
      <c r="Z323" s="50"/>
      <c r="AC323" s="53"/>
      <c r="AI323" s="51"/>
      <c r="AU323" s="49"/>
    </row>
    <row r="324" spans="22:47">
      <c r="V324" s="51"/>
      <c r="Y324" s="50"/>
      <c r="Z324" s="50"/>
      <c r="AC324" s="53"/>
      <c r="AI324" s="51"/>
      <c r="AU324" s="49"/>
    </row>
    <row r="325" spans="22:47">
      <c r="V325" s="51"/>
      <c r="Y325" s="50"/>
      <c r="Z325" s="50"/>
      <c r="AC325" s="53"/>
      <c r="AI325" s="51"/>
      <c r="AU325" s="49"/>
    </row>
    <row r="326" spans="22:47">
      <c r="V326" s="51"/>
      <c r="Y326" s="50"/>
      <c r="Z326" s="50"/>
      <c r="AC326" s="53"/>
      <c r="AI326" s="51"/>
      <c r="AU326" s="49"/>
    </row>
    <row r="327" spans="22:47">
      <c r="V327" s="51"/>
      <c r="Y327" s="50"/>
      <c r="Z327" s="50"/>
      <c r="AC327" s="53"/>
      <c r="AI327" s="51"/>
      <c r="AU327" s="49"/>
    </row>
    <row r="328" spans="22:47">
      <c r="V328" s="51"/>
      <c r="Y328" s="50"/>
      <c r="Z328" s="50"/>
      <c r="AC328" s="53"/>
      <c r="AI328" s="51"/>
      <c r="AU328" s="49"/>
    </row>
    <row r="329" spans="22:47">
      <c r="V329" s="51"/>
      <c r="Y329" s="50"/>
      <c r="Z329" s="50"/>
      <c r="AC329" s="53"/>
      <c r="AI329" s="51"/>
      <c r="AU329" s="49"/>
    </row>
    <row r="330" spans="22:47">
      <c r="V330" s="51"/>
      <c r="Y330" s="50"/>
      <c r="Z330" s="50"/>
      <c r="AC330" s="53"/>
      <c r="AI330" s="51"/>
      <c r="AU330" s="49"/>
    </row>
    <row r="331" spans="22:47">
      <c r="V331" s="51"/>
      <c r="Y331" s="50"/>
      <c r="Z331" s="50"/>
      <c r="AC331" s="53"/>
      <c r="AI331" s="51"/>
      <c r="AU331" s="49"/>
    </row>
    <row r="332" spans="22:47">
      <c r="V332" s="51"/>
      <c r="Y332" s="50"/>
      <c r="Z332" s="50"/>
      <c r="AC332" s="53"/>
      <c r="AI332" s="51"/>
      <c r="AU332" s="49"/>
    </row>
    <row r="333" spans="22:47">
      <c r="V333" s="51"/>
      <c r="Y333" s="50"/>
      <c r="Z333" s="50"/>
      <c r="AC333" s="53"/>
      <c r="AI333" s="51"/>
      <c r="AU333" s="49"/>
    </row>
    <row r="334" spans="22:47">
      <c r="V334" s="51"/>
      <c r="Y334" s="50"/>
      <c r="Z334" s="50"/>
      <c r="AC334" s="53"/>
      <c r="AI334" s="51"/>
      <c r="AU334" s="49"/>
    </row>
    <row r="335" spans="22:47">
      <c r="V335" s="51"/>
      <c r="Y335" s="50"/>
      <c r="Z335" s="50"/>
      <c r="AC335" s="53"/>
      <c r="AI335" s="51"/>
      <c r="AU335" s="49"/>
    </row>
    <row r="336" spans="22:47">
      <c r="V336" s="51"/>
      <c r="Y336" s="50"/>
      <c r="Z336" s="50"/>
      <c r="AC336" s="53"/>
      <c r="AI336" s="51"/>
      <c r="AU336" s="49"/>
    </row>
    <row r="337" spans="22:47">
      <c r="V337" s="51"/>
      <c r="Y337" s="50"/>
      <c r="Z337" s="50"/>
      <c r="AC337" s="53"/>
      <c r="AI337" s="51"/>
      <c r="AU337" s="49"/>
    </row>
    <row r="338" spans="22:47">
      <c r="V338" s="51"/>
      <c r="Y338" s="50"/>
      <c r="Z338" s="50"/>
      <c r="AC338" s="53"/>
      <c r="AI338" s="51"/>
      <c r="AU338" s="49"/>
    </row>
    <row r="339" spans="22:47">
      <c r="V339" s="51"/>
      <c r="Y339" s="50"/>
      <c r="Z339" s="50"/>
      <c r="AC339" s="53"/>
      <c r="AI339" s="51"/>
      <c r="AU339" s="49"/>
    </row>
    <row r="340" spans="22:47">
      <c r="V340" s="51"/>
      <c r="Y340" s="50"/>
      <c r="Z340" s="50"/>
      <c r="AC340" s="53"/>
      <c r="AI340" s="51"/>
      <c r="AU340" s="49"/>
    </row>
    <row r="341" spans="22:47">
      <c r="V341" s="51"/>
      <c r="Y341" s="50"/>
      <c r="Z341" s="50"/>
      <c r="AC341" s="53"/>
      <c r="AI341" s="51"/>
      <c r="AU341" s="49"/>
    </row>
    <row r="342" spans="22:47">
      <c r="V342" s="51"/>
      <c r="Y342" s="50"/>
      <c r="Z342" s="50"/>
      <c r="AC342" s="53"/>
      <c r="AI342" s="51"/>
      <c r="AU342" s="49"/>
    </row>
    <row r="343" spans="22:47">
      <c r="V343" s="51"/>
      <c r="Y343" s="50"/>
      <c r="Z343" s="50"/>
      <c r="AC343" s="53"/>
      <c r="AI343" s="51"/>
      <c r="AU343" s="49"/>
    </row>
    <row r="344" spans="22:47">
      <c r="V344" s="51"/>
      <c r="Y344" s="50"/>
      <c r="Z344" s="50"/>
      <c r="AC344" s="53"/>
      <c r="AI344" s="51"/>
      <c r="AU344" s="49"/>
    </row>
    <row r="345" spans="22:47">
      <c r="V345" s="51"/>
      <c r="Y345" s="50"/>
      <c r="Z345" s="50"/>
      <c r="AC345" s="53"/>
      <c r="AI345" s="51"/>
      <c r="AU345" s="49"/>
    </row>
    <row r="346" spans="22:47">
      <c r="V346" s="51"/>
      <c r="Y346" s="50"/>
      <c r="Z346" s="50"/>
      <c r="AC346" s="53"/>
      <c r="AI346" s="51"/>
      <c r="AU346" s="49"/>
    </row>
    <row r="347" spans="22:47">
      <c r="V347" s="51"/>
      <c r="Y347" s="50"/>
      <c r="Z347" s="50"/>
      <c r="AC347" s="53"/>
      <c r="AI347" s="51"/>
      <c r="AU347" s="49"/>
    </row>
    <row r="348" spans="22:47">
      <c r="V348" s="51"/>
      <c r="Y348" s="50"/>
      <c r="Z348" s="50"/>
      <c r="AC348" s="53"/>
      <c r="AI348" s="51"/>
      <c r="AU348" s="49"/>
    </row>
    <row r="349" spans="22:47">
      <c r="V349" s="51"/>
      <c r="Y349" s="50"/>
      <c r="Z349" s="50"/>
      <c r="AC349" s="53"/>
      <c r="AI349" s="51"/>
      <c r="AU349" s="49"/>
    </row>
    <row r="350" spans="22:47">
      <c r="V350" s="51"/>
      <c r="Y350" s="50"/>
      <c r="Z350" s="50"/>
      <c r="AC350" s="53"/>
      <c r="AI350" s="51"/>
      <c r="AU350" s="49"/>
    </row>
    <row r="351" spans="22:47">
      <c r="V351" s="51"/>
      <c r="Y351" s="50"/>
      <c r="Z351" s="50"/>
      <c r="AC351" s="53"/>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I373" s="51"/>
      <c r="AU373" s="49"/>
    </row>
    <row r="374" spans="22:47">
      <c r="V374" s="51"/>
      <c r="Y374" s="50"/>
      <c r="Z374" s="50"/>
      <c r="AC374" s="53"/>
      <c r="AI374" s="51"/>
      <c r="AU374" s="49"/>
    </row>
    <row r="375" spans="22:47">
      <c r="V375" s="51"/>
      <c r="Y375" s="50"/>
      <c r="Z375" s="50"/>
      <c r="AC375" s="53"/>
      <c r="AI375" s="51"/>
      <c r="AU375" s="49"/>
    </row>
    <row r="376" spans="22:47">
      <c r="V376" s="51"/>
      <c r="Y376" s="50"/>
      <c r="Z376" s="50"/>
      <c r="AC376" s="53"/>
      <c r="AI376" s="51"/>
      <c r="AU376" s="49"/>
    </row>
    <row r="377" spans="22:47">
      <c r="V377" s="51"/>
      <c r="Y377" s="50"/>
      <c r="Z377" s="50"/>
      <c r="AC377" s="53"/>
      <c r="AI377" s="51"/>
      <c r="AU377" s="49"/>
    </row>
    <row r="378" spans="22:47">
      <c r="V378" s="51"/>
      <c r="Y378" s="50"/>
      <c r="Z378" s="50"/>
      <c r="AC378" s="53"/>
      <c r="AI378" s="51"/>
      <c r="AU378" s="49"/>
    </row>
    <row r="379" spans="22:47">
      <c r="V379" s="51"/>
      <c r="Y379" s="50"/>
      <c r="Z379" s="50"/>
      <c r="AC379" s="53"/>
      <c r="AI379" s="51"/>
      <c r="AU379" s="49"/>
    </row>
    <row r="380" spans="22:47">
      <c r="V380" s="51"/>
      <c r="Y380" s="50"/>
      <c r="Z380" s="50"/>
      <c r="AC380" s="53"/>
      <c r="AI380" s="51"/>
      <c r="AU380" s="49"/>
    </row>
    <row r="381" spans="22:47">
      <c r="V381" s="51"/>
      <c r="Y381" s="50"/>
      <c r="Z381" s="50"/>
      <c r="AC381" s="53"/>
      <c r="AI381" s="51"/>
      <c r="AU381" s="49"/>
    </row>
    <row r="382" spans="22:47">
      <c r="V382" s="51"/>
      <c r="Y382" s="50"/>
      <c r="Z382" s="50"/>
      <c r="AC382" s="53"/>
      <c r="AI382" s="51"/>
      <c r="AU382" s="49"/>
    </row>
    <row r="383" spans="22:47">
      <c r="V383" s="51"/>
      <c r="Y383" s="50"/>
      <c r="Z383" s="50"/>
      <c r="AC383" s="53"/>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Y493" s="50"/>
      <c r="Z493" s="50"/>
      <c r="AC493" s="53"/>
      <c r="AI493" s="51"/>
      <c r="AU493" s="49"/>
    </row>
    <row r="494" spans="22:47">
      <c r="V494" s="51"/>
      <c r="Y494" s="50"/>
      <c r="Z494" s="50"/>
      <c r="AC494" s="53"/>
      <c r="AI494" s="51"/>
      <c r="AU494" s="49"/>
    </row>
    <row r="495" spans="22:47">
      <c r="V495" s="51"/>
      <c r="Y495" s="50"/>
      <c r="Z495" s="50"/>
      <c r="AC495" s="53"/>
      <c r="AI495" s="51"/>
      <c r="AU495" s="49"/>
    </row>
    <row r="496" spans="22:47">
      <c r="V496" s="51"/>
      <c r="AC496" s="53"/>
      <c r="AI496" s="51"/>
      <c r="AU496" s="49"/>
    </row>
    <row r="497" spans="22:47">
      <c r="V497" s="51"/>
      <c r="AC497" s="53"/>
      <c r="AI497" s="51"/>
      <c r="AU497" s="49"/>
    </row>
    <row r="498" spans="22:47">
      <c r="V498" s="51"/>
      <c r="AC498" s="53"/>
      <c r="AI498" s="51"/>
      <c r="AU498" s="49"/>
    </row>
    <row r="499" spans="22:47">
      <c r="V499" s="51"/>
      <c r="AC499" s="53"/>
      <c r="AI499" s="51"/>
      <c r="AU499" s="49"/>
    </row>
    <row r="500" spans="22:47">
      <c r="V500" s="51"/>
      <c r="AC500" s="53"/>
      <c r="AI500" s="51"/>
      <c r="AU500" s="49"/>
    </row>
    <row r="501" spans="22:47">
      <c r="V501" s="51"/>
      <c r="AC501" s="53"/>
      <c r="AI501" s="51"/>
      <c r="AU501" s="49"/>
    </row>
    <row r="502" spans="22:47">
      <c r="V502" s="51"/>
      <c r="AC502" s="53"/>
      <c r="AI502" s="51"/>
      <c r="AU502" s="49"/>
    </row>
    <row r="503" spans="22:47">
      <c r="V503" s="51"/>
      <c r="AC503" s="53"/>
      <c r="AI503" s="51"/>
      <c r="AU503" s="49"/>
    </row>
    <row r="504" spans="22:47">
      <c r="V504" s="51"/>
      <c r="AC504" s="53"/>
      <c r="AI504" s="51"/>
      <c r="AU504" s="49"/>
    </row>
    <row r="505" spans="22:47">
      <c r="V505" s="51"/>
      <c r="AC505" s="53"/>
      <c r="AI505" s="51"/>
      <c r="AU505" s="49"/>
    </row>
    <row r="506" spans="22:47">
      <c r="V506" s="51"/>
      <c r="AC506" s="53"/>
      <c r="AI506" s="51"/>
      <c r="AU506" s="49"/>
    </row>
    <row r="507" spans="22:47">
      <c r="V507" s="51"/>
      <c r="AC507" s="53"/>
      <c r="AI507" s="51"/>
      <c r="AU507" s="49"/>
    </row>
    <row r="508" spans="22:47">
      <c r="V508" s="51"/>
      <c r="AC508" s="53"/>
      <c r="AI508" s="51"/>
      <c r="AU508" s="49"/>
    </row>
    <row r="509" spans="22:47">
      <c r="V509" s="51"/>
      <c r="AC509" s="53"/>
      <c r="AI509" s="51"/>
      <c r="AU509" s="49"/>
    </row>
    <row r="510" spans="22:47">
      <c r="V510" s="51"/>
      <c r="AC510" s="53"/>
      <c r="AI510" s="51"/>
      <c r="AU510" s="49"/>
    </row>
    <row r="511" spans="22:47">
      <c r="V511" s="51"/>
      <c r="AC511" s="53"/>
      <c r="AI511" s="51"/>
      <c r="AU511" s="49"/>
    </row>
    <row r="512" spans="22:47">
      <c r="V512" s="51"/>
      <c r="AC512" s="53"/>
      <c r="AI512" s="51"/>
      <c r="AU512" s="49"/>
    </row>
    <row r="513" spans="22:47">
      <c r="V513" s="51"/>
      <c r="AC513" s="53"/>
      <c r="AI513" s="51"/>
      <c r="AU513" s="49"/>
    </row>
    <row r="514" spans="22:47">
      <c r="V514" s="51"/>
      <c r="AC514" s="53"/>
      <c r="AI514" s="51"/>
      <c r="AU514" s="49"/>
    </row>
    <row r="515" spans="22:47">
      <c r="V515" s="51"/>
      <c r="AC515" s="53"/>
      <c r="AI515" s="51"/>
      <c r="AU515" s="49"/>
    </row>
    <row r="516" spans="22:47">
      <c r="V516" s="51"/>
      <c r="AC516" s="53"/>
      <c r="AI516" s="51"/>
      <c r="AU516" s="49"/>
    </row>
    <row r="517" spans="22:47">
      <c r="V517" s="51"/>
      <c r="AC517" s="53"/>
      <c r="AI517" s="51"/>
      <c r="AU517" s="49"/>
    </row>
    <row r="518" spans="22:47">
      <c r="V518" s="51"/>
      <c r="AC518" s="53"/>
      <c r="AI518" s="51"/>
      <c r="AU518" s="49"/>
    </row>
    <row r="519" spans="22:47">
      <c r="V519" s="51"/>
      <c r="AC519" s="53"/>
      <c r="AI519" s="51"/>
      <c r="AU519" s="49"/>
    </row>
    <row r="520" spans="22:47">
      <c r="V520" s="51"/>
      <c r="AC520" s="53"/>
      <c r="AI520" s="51"/>
      <c r="AU520" s="49"/>
    </row>
    <row r="521" spans="22:47">
      <c r="V521" s="51"/>
      <c r="AC521" s="53"/>
      <c r="AI521" s="51"/>
      <c r="AU521" s="49"/>
    </row>
    <row r="522" spans="22:47">
      <c r="V522" s="51"/>
      <c r="AC522" s="53"/>
      <c r="AI522" s="51"/>
      <c r="AU522" s="49"/>
    </row>
    <row r="523" spans="22:47">
      <c r="V523" s="51"/>
      <c r="AC523" s="53"/>
      <c r="AI523" s="51"/>
      <c r="AU523" s="49"/>
    </row>
    <row r="524" spans="22:47">
      <c r="V524" s="51"/>
      <c r="AC524" s="53"/>
      <c r="AI524" s="51"/>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row>
    <row r="710" spans="22:47">
      <c r="V710" s="51"/>
      <c r="AC710" s="53"/>
      <c r="AI710" s="51"/>
    </row>
    <row r="711" spans="22:47">
      <c r="V711" s="51"/>
      <c r="AC711" s="53"/>
      <c r="AI711" s="51"/>
    </row>
    <row r="712" spans="22:47">
      <c r="V712" s="51"/>
      <c r="AC712" s="53"/>
      <c r="AI712" s="51"/>
    </row>
    <row r="713" spans="22:47">
      <c r="V713" s="51"/>
      <c r="AC713" s="53"/>
      <c r="AI713" s="51"/>
    </row>
    <row r="714" spans="22:47">
      <c r="V714" s="51"/>
      <c r="AI714" s="51"/>
    </row>
    <row r="715" spans="22:47">
      <c r="V715" s="51"/>
      <c r="AI715" s="51"/>
    </row>
    <row r="716" spans="22:47">
      <c r="V716" s="51"/>
      <c r="AI716" s="51"/>
    </row>
    <row r="717" spans="22:47">
      <c r="V717" s="51"/>
      <c r="AI717" s="51"/>
    </row>
    <row r="718" spans="22:47">
      <c r="V718" s="51"/>
      <c r="AI718" s="51"/>
    </row>
    <row r="719" spans="22:47">
      <c r="V719" s="51"/>
      <c r="AI719" s="51"/>
    </row>
    <row r="720" spans="22:47">
      <c r="V720" s="51"/>
      <c r="AI720" s="51"/>
    </row>
    <row r="721" spans="22:35">
      <c r="V721" s="51"/>
      <c r="AI721"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97</xdr:row>
                    <xdr:rowOff>47625</xdr:rowOff>
                  </from>
                  <to>
                    <xdr:col>45</xdr:col>
                    <xdr:colOff>2543175</xdr:colOff>
                    <xdr:row>99</xdr:row>
                    <xdr:rowOff>161925</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5"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6"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75</xdr:row>
                    <xdr:rowOff>19050</xdr:rowOff>
                  </from>
                  <to>
                    <xdr:col>20</xdr:col>
                    <xdr:colOff>3086100</xdr:colOff>
                    <xdr:row>76</xdr:row>
                    <xdr:rowOff>190500</xdr:rowOff>
                  </to>
                </anchor>
              </controlPr>
            </control>
          </mc:Choice>
        </mc:AlternateContent>
        <mc:AlternateContent xmlns:mc="http://schemas.openxmlformats.org/markup-compatibility/2006">
          <mc:Choice Requires="x14">
            <control shapeId="5149" r:id="rId18" name="Button 29">
              <controlPr defaultSize="0" print="0" autoFill="0" autoPict="0" macro="[0]!select_Bladad_py_curves_insert">
                <anchor moveWithCells="1" sizeWithCells="1">
                  <from>
                    <xdr:col>20</xdr:col>
                    <xdr:colOff>47625</xdr:colOff>
                    <xdr:row>85</xdr:row>
                    <xdr:rowOff>19050</xdr:rowOff>
                  </from>
                  <to>
                    <xdr:col>20</xdr:col>
                    <xdr:colOff>3086100</xdr:colOff>
                    <xdr:row>87</xdr:row>
                    <xdr:rowOff>0</xdr:rowOff>
                  </to>
                </anchor>
              </controlPr>
            </control>
          </mc:Choice>
        </mc:AlternateContent>
        <mc:AlternateContent xmlns:mc="http://schemas.openxmlformats.org/markup-compatibility/2006">
          <mc:Choice Requires="x14">
            <control shapeId="5151" r:id="rId19" name="Button 31">
              <controlPr defaultSize="0" print="0" autoFill="0" autoPict="0" macro="[0]!select_Bladad_py_curves_output">
                <anchor moveWithCells="1" sizeWithCells="1">
                  <from>
                    <xdr:col>20</xdr:col>
                    <xdr:colOff>47625</xdr:colOff>
                    <xdr:row>75</xdr:row>
                    <xdr:rowOff>28575</xdr:rowOff>
                  </from>
                  <to>
                    <xdr:col>20</xdr:col>
                    <xdr:colOff>3086100</xdr:colOff>
                    <xdr:row>77</xdr:row>
                    <xdr:rowOff>9525</xdr:rowOff>
                  </to>
                </anchor>
              </controlPr>
            </control>
          </mc:Choice>
        </mc:AlternateContent>
        <mc:AlternateContent xmlns:mc="http://schemas.openxmlformats.org/markup-compatibility/2006">
          <mc:Choice Requires="x14">
            <control shapeId="5152" r:id="rId20" name="Button 32">
              <controlPr defaultSize="0" print="0" autoFill="0" autoPict="0" macro="[0]!apply_py_curves">
                <anchor moveWithCells="1" sizeWithCells="1">
                  <from>
                    <xdr:col>20</xdr:col>
                    <xdr:colOff>57150</xdr:colOff>
                    <xdr:row>77</xdr:row>
                    <xdr:rowOff>19050</xdr:rowOff>
                  </from>
                  <to>
                    <xdr:col>21</xdr:col>
                    <xdr:colOff>2495550</xdr:colOff>
                    <xdr:row>78</xdr:row>
                    <xdr:rowOff>171450</xdr:rowOff>
                  </to>
                </anchor>
              </controlPr>
            </control>
          </mc:Choice>
        </mc:AlternateContent>
        <mc:AlternateContent xmlns:mc="http://schemas.openxmlformats.org/markup-compatibility/2006">
          <mc:Choice Requires="x14">
            <control shapeId="5153" r:id="rId21" name="Button 33">
              <controlPr defaultSize="0" print="0" autoFill="0" autoPict="0" macro="[0]!apply_py_curves_insert_PJ">
                <anchor moveWithCells="1" sizeWithCells="1">
                  <from>
                    <xdr:col>20</xdr:col>
                    <xdr:colOff>38100</xdr:colOff>
                    <xdr:row>89</xdr:row>
                    <xdr:rowOff>9525</xdr:rowOff>
                  </from>
                  <to>
                    <xdr:col>21</xdr:col>
                    <xdr:colOff>2476500</xdr:colOff>
                    <xdr:row>90</xdr:row>
                    <xdr:rowOff>171450</xdr:rowOff>
                  </to>
                </anchor>
              </controlPr>
            </control>
          </mc:Choice>
        </mc:AlternateContent>
        <mc:AlternateContent xmlns:mc="http://schemas.openxmlformats.org/markup-compatibility/2006">
          <mc:Choice Requires="x14">
            <control shapeId="5154" r:id="rId22" name="Button 34">
              <controlPr defaultSize="0" print="0" autoFill="0" autoPict="0" macro="[0]!select_Bladad_py_curves_fig_insert">
                <anchor moveWithCells="1" sizeWithCells="1">
                  <from>
                    <xdr:col>20</xdr:col>
                    <xdr:colOff>47625</xdr:colOff>
                    <xdr:row>87</xdr:row>
                    <xdr:rowOff>19050</xdr:rowOff>
                  </from>
                  <to>
                    <xdr:col>20</xdr:col>
                    <xdr:colOff>3086100</xdr:colOff>
                    <xdr:row>88</xdr:row>
                    <xdr:rowOff>161925</xdr:rowOff>
                  </to>
                </anchor>
              </controlPr>
            </control>
          </mc:Choice>
        </mc:AlternateContent>
        <mc:AlternateContent xmlns:mc="http://schemas.openxmlformats.org/markup-compatibility/2006">
          <mc:Choice Requires="x14">
            <control shapeId="5155" r:id="rId23" name="Button 35">
              <controlPr defaultSize="0" print="0" autoFill="0" autoPict="0" macro="[0]!fill_Bladed_table_py">
                <anchor moveWithCells="1" sizeWithCells="1">
                  <from>
                    <xdr:col>20</xdr:col>
                    <xdr:colOff>19050</xdr:colOff>
                    <xdr:row>83</xdr:row>
                    <xdr:rowOff>76200</xdr:rowOff>
                  </from>
                  <to>
                    <xdr:col>21</xdr:col>
                    <xdr:colOff>2457450</xdr:colOff>
                    <xdr:row>84</xdr:row>
                    <xdr:rowOff>190500</xdr:rowOff>
                  </to>
                </anchor>
              </controlPr>
            </control>
          </mc:Choice>
        </mc:AlternateContent>
        <mc:AlternateContent xmlns:mc="http://schemas.openxmlformats.org/markup-compatibility/2006">
          <mc:Choice Requires="x14">
            <control shapeId="5141" r:id="rId24" name="Dropdown_Bladed_py_loadcase">
              <controlPr defaultSize="0" autoLine="0" autoPict="0" macro="[0]!plot_Bladed_py_curves">
                <anchor moveWithCells="1">
                  <from>
                    <xdr:col>20</xdr:col>
                    <xdr:colOff>66675</xdr:colOff>
                    <xdr:row>31</xdr:row>
                    <xdr:rowOff>9525</xdr:rowOff>
                  </from>
                  <to>
                    <xdr:col>22</xdr:col>
                    <xdr:colOff>19050</xdr:colOff>
                    <xdr:row>32</xdr:row>
                    <xdr:rowOff>152400</xdr:rowOff>
                  </to>
                </anchor>
              </controlPr>
            </control>
          </mc:Choice>
        </mc:AlternateContent>
        <mc:AlternateContent xmlns:mc="http://schemas.openxmlformats.org/markup-compatibility/2006">
          <mc:Choice Requires="x14">
            <control shapeId="5146" r:id="rId25"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6"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7"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6" r:id="rId28" name="Button 36">
              <controlPr defaultSize="0" print="0" autoFill="0" autoPict="0" macro="[0]!open_Bladed_soil_mat_csv">
                <anchor moveWithCells="1" sizeWithCells="1">
                  <from>
                    <xdr:col>20</xdr:col>
                    <xdr:colOff>47625</xdr:colOff>
                    <xdr:row>98</xdr:row>
                    <xdr:rowOff>19050</xdr:rowOff>
                  </from>
                  <to>
                    <xdr:col>20</xdr:col>
                    <xdr:colOff>3086100</xdr:colOff>
                    <xdr:row>100</xdr:row>
                    <xdr:rowOff>0</xdr:rowOff>
                  </to>
                </anchor>
              </controlPr>
            </control>
          </mc:Choice>
        </mc:AlternateContent>
        <mc:AlternateContent xmlns:mc="http://schemas.openxmlformats.org/markup-compatibility/2006">
          <mc:Choice Requires="x14">
            <control shapeId="5157" r:id="rId29" name="Button 37">
              <controlPr defaultSize="0" print="0" autoFill="0" autoPict="0" macro="[0]!load_Bladed_soil_stiffness_mat">
                <anchor moveWithCells="1" sizeWithCells="1">
                  <from>
                    <xdr:col>20</xdr:col>
                    <xdr:colOff>47625</xdr:colOff>
                    <xdr:row>100</xdr:row>
                    <xdr:rowOff>19050</xdr:rowOff>
                  </from>
                  <to>
                    <xdr:col>20</xdr:col>
                    <xdr:colOff>3076575</xdr:colOff>
                    <xdr:row>101</xdr:row>
                    <xdr:rowOff>171450</xdr:rowOff>
                  </to>
                </anchor>
              </controlPr>
            </control>
          </mc:Choice>
        </mc:AlternateContent>
        <mc:AlternateContent xmlns:mc="http://schemas.openxmlformats.org/markup-compatibility/2006">
          <mc:Choice Requires="x14">
            <control shapeId="5160" r:id="rId30" name="Button 40">
              <controlPr defaultSize="0" print="0" autoFill="0" autoPict="0" macro="[0]!open_BLADED_pj_file_stiff_mat">
                <anchor moveWithCells="1" sizeWithCells="1">
                  <from>
                    <xdr:col>20</xdr:col>
                    <xdr:colOff>47625</xdr:colOff>
                    <xdr:row>113</xdr:row>
                    <xdr:rowOff>19050</xdr:rowOff>
                  </from>
                  <to>
                    <xdr:col>20</xdr:col>
                    <xdr:colOff>3086100</xdr:colOff>
                    <xdr:row>115</xdr:row>
                    <xdr:rowOff>0</xdr:rowOff>
                  </to>
                </anchor>
              </controlPr>
            </control>
          </mc:Choice>
        </mc:AlternateContent>
        <mc:AlternateContent xmlns:mc="http://schemas.openxmlformats.org/markup-compatibility/2006">
          <mc:Choice Requires="x14">
            <control shapeId="5161" r:id="rId31" name="Button 41">
              <controlPr defaultSize="0" print="0" autoFill="0" autoPict="0" macro="[0]!apply_soil_stiff_Bladed">
                <anchor moveWithCells="1" sizeWithCells="1">
                  <from>
                    <xdr:col>20</xdr:col>
                    <xdr:colOff>47625</xdr:colOff>
                    <xdr:row>115</xdr:row>
                    <xdr:rowOff>19050</xdr:rowOff>
                  </from>
                  <to>
                    <xdr:col>21</xdr:col>
                    <xdr:colOff>2381250</xdr:colOff>
                    <xdr:row>116</xdr:row>
                    <xdr:rowOff>171450</xdr:rowOff>
                  </to>
                </anchor>
              </controlPr>
            </control>
          </mc:Choice>
        </mc:AlternateContent>
        <mc:AlternateContent xmlns:mc="http://schemas.openxmlformats.org/markup-compatibility/2006">
          <mc:Choice Requires="x14">
            <control shapeId="5162" r:id="rId32" name="Button 42">
              <controlPr defaultSize="0" print="0" autoFill="0" autoPict="0" macro="[0]!export_Modeshapes">
                <anchor moveWithCells="1" sizeWithCells="1">
                  <from>
                    <xdr:col>46</xdr:col>
                    <xdr:colOff>47625</xdr:colOff>
                    <xdr:row>97</xdr:row>
                    <xdr:rowOff>47625</xdr:rowOff>
                  </from>
                  <to>
                    <xdr:col>47</xdr:col>
                    <xdr:colOff>523875</xdr:colOff>
                    <xdr:row>99</xdr:row>
                    <xdr:rowOff>161925</xdr:rowOff>
                  </to>
                </anchor>
              </controlPr>
            </control>
          </mc:Choice>
        </mc:AlternateContent>
        <mc:AlternateContent xmlns:mc="http://schemas.openxmlformats.org/markup-compatibility/2006">
          <mc:Choice Requires="x14">
            <control shapeId="5159" r:id="rId33" name="Dropdown_Bladed_stiff_mat">
              <controlPr defaultSize="0" autoLine="0" autoPict="0">
                <anchor moveWithCells="1">
                  <from>
                    <xdr:col>20</xdr:col>
                    <xdr:colOff>38100</xdr:colOff>
                    <xdr:row>109</xdr:row>
                    <xdr:rowOff>66675</xdr:rowOff>
                  </from>
                  <to>
                    <xdr:col>21</xdr:col>
                    <xdr:colOff>2209800</xdr:colOff>
                    <xdr:row>110</xdr:row>
                    <xdr:rowOff>57150</xdr:rowOff>
                  </to>
                </anchor>
              </controlPr>
            </control>
          </mc:Choice>
        </mc:AlternateContent>
        <mc:AlternateContent xmlns:mc="http://schemas.openxmlformats.org/markup-compatibility/2006">
          <mc:Choice Requires="x14">
            <control shapeId="5164" r:id="rId34" name="Button 44">
              <controlPr defaultSize="0" print="0" autoFill="0" autoPict="0" macro="[0]!select_JBOOST_out">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5" name="Button 45">
              <controlPr defaultSize="0" print="0" autoFill="0" autoPict="0" macro="[0]!select_JBOOST_out">
                <anchor moveWithCells="1" sizeWithCells="1">
                  <from>
                    <xdr:col>0</xdr:col>
                    <xdr:colOff>2600325</xdr:colOff>
                    <xdr:row>16</xdr:row>
                    <xdr:rowOff>247650</xdr:rowOff>
                  </from>
                  <to>
                    <xdr:col>1</xdr:col>
                    <xdr:colOff>1743075</xdr:colOff>
                    <xdr:row>18</xdr:row>
                    <xdr:rowOff>152400</xdr:rowOff>
                  </to>
                </anchor>
              </controlPr>
            </control>
          </mc:Choice>
        </mc:AlternateContent>
      </controls>
    </mc:Choice>
  </mc:AlternateContent>
  <tableParts count="12">
    <tablePart r:id="rId36"/>
    <tablePart r:id="rId37"/>
    <tablePart r:id="rId38"/>
    <tablePart r:id="rId39"/>
    <tablePart r:id="rId40"/>
    <tablePart r:id="rId41"/>
    <tablePart r:id="rId42"/>
    <tablePart r:id="rId43"/>
    <tablePart r:id="rId44"/>
    <tablePart r:id="rId45"/>
    <tablePart r:id="rId46"/>
    <tablePart r:id="rId4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GlobalConfig</vt:lpstr>
      <vt:lpstr>CreateStucture</vt:lpstr>
      <vt:lpstr>BuildYourStructure</vt:lpstr>
      <vt:lpstr>StructureOverview</vt:lpstr>
      <vt:lpstr>Sheet1</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2026-01-26T14:34:36Z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