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F7066736-713B-49F8-A5AC-54D41D050318}" xr6:coauthVersionLast="47" xr6:coauthVersionMax="47" xr10:uidLastSave="{00000000-0000-0000-0000-000000000000}"/>
  <bookViews>
    <workbookView xWindow="-28908" yWindow="-8424" windowWidth="29016" windowHeight="174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4" i="6" l="1"/>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<sst xmlns="http://schemas.openxmlformats.org/spreadsheetml/2006/main" count="1606" uniqueCount="668">
  <si>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</si>
  <si>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</si>
  <si>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</si>
  <si>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</si>
  <si>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</si>
  <si>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</si>
  <si>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</si>
  <si>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</si>
  <si>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</si>
  <si>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</si>
  <si>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</si>
  <si>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</si>
  <si>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</si>
  <si>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</si>
  <si>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</si>
  <si>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</si>
  <si>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</si>
  <si>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</si>
  <si>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</si>
  <si>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</si>
  <si>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</si>
  <si>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</si>
  <si>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</si>
  <si>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</si>
  <si>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</si>
  <si>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</si>
  <si>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</si>
  <si>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</si>
  <si>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</si>
  <si>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</si>
  <si>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</si>
  <si>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</si>
  <si>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</si>
  <si>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</si>
  <si>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</si>
  <si>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</si>
  <si>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</si>
  <si>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</si>
  <si>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</si>
  <si>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</si>
  <si>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</si>
  <si>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</si>
  <si>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</si>
  <si>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</si>
  <si>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</si>
  <si>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</si>
  <si>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</si>
  <si>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</si>
  <si>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</si>
  <si>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</si>
  <si>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</si>
  <si>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</si>
  <si>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</si>
  <si>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</si>
  <si>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</si>
  <si>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</si>
  <si>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</si>
  <si>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</si>
  <si>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</si>
  <si>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</si>
  <si>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</si>
  <si>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</si>
  <si>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</si>
  <si>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</si>
  <si>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</si>
  <si>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</si>
  <si>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</si>
  <si>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</si>
  <si>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</si>
  <si>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</si>
  <si>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</si>
  <si>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</si>
  <si>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</si>
  <si>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</si>
  <si>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</si>
  <si>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</si>
  <si>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</si>
  <si>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</si>
  <si>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</si>
  <si>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</si>
  <si>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</si>
  <si>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</si>
  <si>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</si>
  <si>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</si>
  <si>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</si>
  <si>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</si>
  <si>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</si>
  <si>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</si>
  <si>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</si>
  <si>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</si>
  <si>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</si>
  <si>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</si>
  <si>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</si>
  <si>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</si>
  <si>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</si>
  <si>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</si>
  <si>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</si>
  <si>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</si>
  <si>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</si>
  <si>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</si>
  <si>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</si>
  <si>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</si>
  <si>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</si>
  <si>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</si>
  <si>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</si>
  <si>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</si>
  <si>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</si>
  <si>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</si>
  <si>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</si>
  <si>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</si>
  <si>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</si>
  <si>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</si>
  <si>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</si>
  <si>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</si>
  <si>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</si>
  <si>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</si>
  <si>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</si>
  <si>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</si>
  <si>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</si>
  <si>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</si>
  <si>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</si>
  <si>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</si>
  <si>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</si>
  <si>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</si>
  <si>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</si>
  <si>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</si>
  <si>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</si>
  <si>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</si>
  <si>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</si>
  <si>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</si>
  <si>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</si>
  <si>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</si>
  <si>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</si>
  <si>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</si>
  <si>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</si>
  <si>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</si>
  <si>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</si>
  <si>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</si>
  <si>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</si>
  <si>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</si>
  <si>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</si>
  <si>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</si>
  <si>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</si>
  <si>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</si>
  <si>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</si>
  <si>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</si>
  <si>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</si>
  <si>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</si>
  <si>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</si>
  <si>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</si>
  <si>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</si>
  <si>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</si>
  <si>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</si>
  <si>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</si>
  <si>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</si>
  <si>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</si>
  <si>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</si>
  <si>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</si>
  <si>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</si>
  <si>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</si>
  <si>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</si>
  <si>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</si>
  <si>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</si>
  <si>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</si>
  <si>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</si>
  <si>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</si>
  <si>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</si>
  <si>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</si>
  <si>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</si>
  <si>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</si>
  <si>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</si>
  <si>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</si>
  <si>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</si>
  <si>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</si>
  <si>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</si>
  <si>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</si>
  <si>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</si>
  <si>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</si>
  <si>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</si>
  <si>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</si>
  <si>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</si>
  <si>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</si>
  <si>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</si>
  <si>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</si>
  <si>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</si>
  <si>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</si>
  <si>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</si>
  <si>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</si>
  <si>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</si>
  <si>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</si>
  <si>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</si>
  <si>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</si>
  <si>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</si>
  <si>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</si>
  <si>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</si>
  <si>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</si>
  <si>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</si>
  <si>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</si>
  <si>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</si>
  <si>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</si>
  <si>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</si>
  <si>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</si>
  <si>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</si>
  <si>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</si>
  <si>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</si>
  <si>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</si>
  <si>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</si>
  <si>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</si>
  <si>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</si>
  <si>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</si>
  <si>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</si>
  <si>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</si>
  <si>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</si>
  <si>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</si>
  <si>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</si>
  <si>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</si>
  <si>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</si>
  <si>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</si>
  <si>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</si>
  <si>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</si>
  <si>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</si>
  <si>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</si>
  <si>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</si>
  <si>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</si>
  <si>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</si>
  <si>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</si>
  <si>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</si>
  <si>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</si>
  <si>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</si>
  <si>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</si>
  <si>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</si>
  <si>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</si>
  <si>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</si>
  <si>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</si>
  <si>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</si>
  <si>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</si>
  <si>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</si>
  <si>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</si>
  <si>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</si>
  <si>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</si>
  <si>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</si>
  <si>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</si>
  <si>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</si>
  <si>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</si>
  <si>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</si>
  <si>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</si>
  <si>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</si>
  <si>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</si>
  <si>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</si>
  <si>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</si>
  <si>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</si>
  <si>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</si>
  <si>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</si>
  <si>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</si>
  <si>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</si>
  <si>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</si>
  <si>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</si>
  <si>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</si>
  <si>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</si>
  <si>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</si>
  <si>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</si>
  <si>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</si>
  <si>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</si>
  <si>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</si>
  <si>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</si>
  <si>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</si>
  <si>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</si>
  <si>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</si>
  <si>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</si>
  <si>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</si>
  <si>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</si>
  <si>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</si>
  <si>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</si>
  <si>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</si>
  <si>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</si>
  <si>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</si>
  <si>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</si>
  <si>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</si>
  <si>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</si>
  <si>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</si>
  <si>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</si>
  <si>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</si>
  <si>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</si>
  <si>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</si>
  <si>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</si>
  <si>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</si>
  <si>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</si>
  <si>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</si>
  <si>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</si>
  <si>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</si>
  <si>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</si>
  <si>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</si>
  <si>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</si>
  <si>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</si>
  <si>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</si>
  <si>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</si>
  <si>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</si>
  <si>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</si>
  <si>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</si>
  <si>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</si>
  <si>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</si>
  <si>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</si>
  <si>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</si>
  <si>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</si>
  <si>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</si>
  <si>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</si>
  <si>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</si>
  <si>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</si>
  <si>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</si>
  <si>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</si>
  <si>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</si>
  <si>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</si>
  <si>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</si>
  <si>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</si>
  <si>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</si>
  <si>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</si>
  <si>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</si>
  <si>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</si>
  <si>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</si>
  <si>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</si>
  <si>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</si>
  <si>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</si>
  <si>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</si>
  <si>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</si>
  <si>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</si>
  <si>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</si>
  <si>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</si>
  <si>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</si>
  <si>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</si>
  <si>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</si>
  <si>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</si>
  <si>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</si>
  <si>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</si>
  <si>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</si>
  <si>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</si>
  <si>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</si>
  <si>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</si>
  <si>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</si>
  <si>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</si>
  <si>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</si>
  <si>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</si>
  <si>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</si>
  <si>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</si>
  <si>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</si>
  <si>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</si>
  <si>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</si>
  <si>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</si>
  <si>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</si>
  <si>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</si>
  <si>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</si>
  <si>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</si>
  <si>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</si>
  <si>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</si>
  <si>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</si>
  <si>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</si>
  <si>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</si>
  <si>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</si>
  <si>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</si>
  <si>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</si>
  <si>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</si>
  <si>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</si>
  <si>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</si>
  <si>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</si>
  <si>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</si>
  <si>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</si>
  <si>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</si>
  <si>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</si>
  <si>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</si>
  <si>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</si>
  <si>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</si>
  <si>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</si>
  <si>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</si>
  <si>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</si>
  <si>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</si>
  <si>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</si>
  <si>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</si>
  <si>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</si>
  <si>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</si>
  <si>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</si>
  <si>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</si>
  <si>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</si>
  <si>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</si>
  <si>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</si>
  <si>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</si>
  <si>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</si>
  <si>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</si>
  <si>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</si>
  <si>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</si>
  <si>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</si>
  <si>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</si>
  <si>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</si>
  <si>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</si>
  <si>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</si>
  <si>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</si>
  <si>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</si>
  <si>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</si>
  <si>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</si>
  <si>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</si>
  <si>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</si>
  <si>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</si>
  <si>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</si>
  <si>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</si>
  <si>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</si>
  <si>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</si>
  <si>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</si>
  <si>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</si>
  <si>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</si>
  <si>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</si>
  <si>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</si>
  <si>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</si>
  <si>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</si>
  <si>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</si>
  <si>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</si>
  <si>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</si>
  <si>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</si>
  <si>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</si>
  <si>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</si>
  <si>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</si>
  <si>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</si>
  <si>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</si>
  <si>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</si>
  <si>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</si>
  <si>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</si>
  <si>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</si>
  <si>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</si>
  <si>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</si>
  <si>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</si>
  <si>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</si>
  <si>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</si>
  <si>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</si>
  <si>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</si>
  <si>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</si>
  <si>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</si>
  <si>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</si>
  <si>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</si>
  <si>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</si>
  <si>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</si>
  <si>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</si>
  <si>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</si>
  <si>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</si>
  <si>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</si>
  <si>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</si>
  <si>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</si>
  <si>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</si>
  <si>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</si>
  <si>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</si>
  <si>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</si>
  <si>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</si>
  <si>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</si>
  <si>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</si>
  <si>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</si>
  <si>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</si>
  <si>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</si>
  <si>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</si>
  <si>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</si>
  <si>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</si>
  <si>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</si>
  <si>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</si>
  <si>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</si>
  <si>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</si>
  <si>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</si>
  <si>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</si>
  <si>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</si>
  <si>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</si>
  <si>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</si>
  <si>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</si>
  <si>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</si>
  <si>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</si>
  <si>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</si>
  <si>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</si>
  <si>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</si>
  <si>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</si>
  <si>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</si>
  <si>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</si>
  <si>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</si>
  <si>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</si>
  <si>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</si>
  <si>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</si>
  <si>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</si>
  <si>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</si>
  <si>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</si>
  <si>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</si>
  <si>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</si>
  <si>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</si>
  <si>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</si>
  <si>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</si>
  <si>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</si>
  <si>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</si>
  <si>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</si>
  <si>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</si>
  <si>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</si>
  <si>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</si>
  <si>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</si>
  <si>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</si>
  <si>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</si>
  <si>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</si>
  <si>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</si>
  <si>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</si>
  <si>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</si>
  <si>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</si>
  <si>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</si>
  <si>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</si>
  <si>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</si>
  <si>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</si>
  <si>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</si>
  <si>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</si>
  <si>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</si>
  <si>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</si>
  <si>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</si>
  <si>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</si>
  <si>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</si>
  <si>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</si>
  <si>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</si>
  <si>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</si>
  <si>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</si>
  <si>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</si>
  <si>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</si>
  <si>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</si>
  <si>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</si>
  <si>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</si>
  <si>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</si>
  <si>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</si>
  <si>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</si>
  <si>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</si>
  <si>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</si>
  <si>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</si>
  <si>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</si>
  <si>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</si>
  <si>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</si>
  <si>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</si>
  <si>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</si>
  <si>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</si>
  <si>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</si>
  <si>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</si>
  <si>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</si>
  <si>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</si>
  <si>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</si>
  <si>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</si>
  <si>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</si>
  <si>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</si>
  <si>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</si>
  <si>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</si>
  <si>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</si>
  <si>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</si>
  <si>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251110MHJ_25A518_LILA____Vestas_124p53_7p5_15MW</t>
  </si>
  <si>
    <t>Vestas_124p53_7p5_15MW</t>
  </si>
  <si>
    <t>0230-6582_V00 , HH+5m, TC2</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</si>
  <si>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</si>
  <si>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</si>
  <si>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</si>
  <si>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</si>
  <si>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</si>
  <si>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</si>
  <si>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</si>
  <si>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</si>
  <si>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</si>
  <si>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</si>
  <si>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</si>
  <si>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</si>
  <si>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</si>
  <si>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</si>
  <si>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</si>
  <si>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</si>
  <si>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</si>
  <si>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</si>
  <si>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</si>
  <si>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</si>
  <si>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</si>
  <si>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</si>
  <si>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</si>
  <si>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</si>
  <si>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</si>
  <si>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</si>
  <si>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</si>
  <si>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</si>
  <si>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</si>
  <si>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</si>
  <si>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</si>
  <si>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</si>
  <si>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</si>
  <si>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</si>
  <si>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</si>
  <si>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</si>
  <si>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</si>
  <si>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</si>
  <si>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</si>
  <si>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</si>
  <si>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</si>
  <si>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</si>
  <si>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</si>
  <si>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</si>
  <si>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</si>
  <si>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</si>
  <si>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</si>
  <si>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</si>
  <si>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</si>
  <si>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</si>
  <si>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</si>
  <si>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</si>
  <si>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</si>
  <si>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</si>
  <si>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</si>
  <si>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</si>
  <si>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</si>
  <si>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</si>
  <si>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</si>
  <si>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</si>
  <si>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</si>
  <si>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</si>
  <si>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</si>
  <si>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</si>
  <si>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</si>
  <si>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</si>
  <si>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</si>
  <si>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</si>
  <si>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</si>
  <si>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</si>
  <si>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</si>
  <si>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</si>
  <si>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</si>
  <si>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</si>
  <si>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</si>
  <si>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251125IOZ_25A524_pFEED___DP-SGRE-A1-D86_L0_G1_S2</t>
  </si>
  <si>
    <t>DP-SGRE-A1-D86_L0_G1_S2</t>
  </si>
  <si>
    <t>251125UKR_25A524_pFEED___SGRE_128p52_7p5_15MW</t>
  </si>
  <si>
    <t>SGRE_128p52_7p5_15MW</t>
  </si>
  <si>
    <t>interface level</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</si>
  <si>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</si>
  <si>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</si>
  <si>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</si>
  <si>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</si>
  <si>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</si>
  <si>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</si>
  <si>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</si>
  <si>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</si>
  <si>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MP Flange</t>
  </si>
  <si>
    <t>Internal Access System</t>
  </si>
  <si>
    <t>FL01</t>
  </si>
  <si>
    <t>Top section platform</t>
  </si>
  <si>
    <t>Damper module - sFSD1 structure</t>
  </si>
  <si>
    <t>Damper module - sFSD1 site parts</t>
  </si>
  <si>
    <t>Lift platform</t>
  </si>
  <si>
    <t>Top other internals</t>
  </si>
  <si>
    <t>Top other site parts</t>
  </si>
  <si>
    <t>Cable loop platform</t>
  </si>
  <si>
    <t>Coating (top section)</t>
  </si>
  <si>
    <t>FL02</t>
  </si>
  <si>
    <t>FL03</t>
  </si>
  <si>
    <t>Mid-H section platform</t>
  </si>
  <si>
    <t>Coating (mid-H section)</t>
  </si>
  <si>
    <t>Mid-H other internals</t>
  </si>
  <si>
    <t>Mid-H other site parts</t>
  </si>
  <si>
    <t>FL04</t>
  </si>
  <si>
    <t>FL05</t>
  </si>
  <si>
    <t>Mid-L section platform</t>
  </si>
  <si>
    <t>Coating (mid-L section)</t>
  </si>
  <si>
    <t>Mid-L other internals</t>
  </si>
  <si>
    <t>Mid-L other site parts</t>
  </si>
  <si>
    <t>FL06</t>
  </si>
  <si>
    <t>FL07</t>
  </si>
  <si>
    <t>Section platform</t>
  </si>
  <si>
    <t>Coating (bottom section)</t>
  </si>
  <si>
    <t>Bottom other internals</t>
  </si>
  <si>
    <t>Bottom other site parts</t>
  </si>
  <si>
    <t>LV platform site parts</t>
  </si>
  <si>
    <t>FL08</t>
  </si>
  <si>
    <t>Bladed_PJ_file_ULS_(Static.red_BE)</t>
  </si>
  <si>
    <t>C:\Users\aaron.lange\Desktop\Projekte\Geometrie_Converter\PY-curves_Bladed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</si>
</sst>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4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1" fontId="0" fillId="0" borderId="9" xfId="0" applyNumberFormat="1" applyFont="1" applyFill="1" applyBorder="1" applyAlignment="1">
      <alignment horizontal="left" vertical="center"/>
    </xf>
    <xf numFmtId="0" fontId="3" fillId="0" borderId="0" xfId="0" applyFont="1" applyFill="1" applyAlignment="1">
      <alignment horizontal="center" vertical="center"/>
    </xf>
    <xf numFmtId="0" fontId="0" fillId="0" borderId="0" xfId="0" applyFont="1" applyFill="1" applyAlignment="1">
      <alignment horizontal="center" vertical="center"/>
    </xf>
    <xf numFmtId="1" fontId="0" fillId="0" borderId="0" xfId="0" applyNumberFormat="1" applyFont="1" applyFill="1" applyAlignment="1">
      <alignment horizontal="center" vertical="center"/>
    </xf>
    <xf numFmtId="0" fontId="3" fillId="0" borderId="0" xfId="0" applyFont="1" applyFill="1" applyAlignment="1">
      <alignment horizontal="left"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1" fontId="18" fillId="0" borderId="0" xfId="0" applyNumberFormat="1" applyFont="1" applyFill="1" applyAlignment="1">
      <alignment horizontal="center"/>
    </xf>
    <xf numFmtId="0" fontId="0" fillId="0" borderId="0" xfId="0" applyFont="1" applyFill="1"/>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2" fontId="0" fillId="0" borderId="0" xfId="0" applyNumberFormat="1" applyFont="1" applyFill="1"/>
    <xf numFmtId="1" fontId="18" fillId="0" borderId="9" xfId="0" applyNumberFormat="1" applyFont="1" applyFill="1" applyBorder="1" applyAlignment="1">
      <alignment horizontal="center"/>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166" fontId="0" fillId="0" borderId="0" xfId="0" applyNumberFormat="1" applyFill="1" applyAlignment="1">
      <alignment horizontal="center"/>
    </xf>
    <xf numFmtId="11" fontId="0" fillId="0" borderId="0" xfId="0" applyNumberFormat="1" applyFill="1" applyAlignment="1">
      <alignment horizontal="center"/>
    </xf>
    <xf numFmtId="0" fontId="0" fillId="0" borderId="9" xfId="0" applyFill="1" applyBorder="1" applyAlignment="1">
      <alignment horizontal="left"/>
    </xf>
    <xf numFmtId="0" fontId="0" fillId="0" borderId="46" xfId="0" applyBorder="1" applyAlignment="1">
      <alignment horizontal="center"/>
    </xf>
    <xf numFmtId="0" fontId="0" fillId="0" borderId="10" xfId="0" applyBorder="1" applyAlignment="1">
      <alignment horizontal="left"/>
    </xf>
    <xf numFmtId="0" fontId="0" fillId="0" borderId="9" xfId="0" applyFont="1" applyFill="1" applyBorder="1" applyAlignment="1">
      <alignment horizontal="left"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7">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6"/>
      <tableStyleElement type="headerRow" dxfId="485"/>
      <tableStyleElement type="firstRowStripe" dxfId="484"/>
      <tableStyleElement type="secondRowStripe" dxfId="483"/>
    </tableStyle>
    <tableStyle name="MySqlDefault" pivot="0" table="0" count="2" xr9:uid="{D5D904E1-2A2C-42D4-AF54-2F4144BE2919}">
      <tableStyleElement type="wholeTable" dxfId="482"/>
      <tableStyleElement type="headerRow" dxfId="48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4"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1PWL_25A518_LILA____Vestas_119p76_7p5_15MW"/>
    <item val="251110REO_25A518_LILA____Vestas_119p76_7p5_15MW"/>
    <item val="251110MHJ_25A518_LILA____Vestas_124p53_7p5_15MW"/>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1_EMPTY_STRUCTURE"/>
  </itemLst>
</formControlPr>
</file>

<file path=xl/ctrlProps/ctrlProp50.xml><?xml version="1.0" encoding="utf-8"?>
<formControlPr xmlns="http://schemas.microsoft.com/office/spreadsheetml/2009/9/main" objectType="Drop" dropStyle="combo" dx="26" noThreeD="1" sel="0"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8" val="6">
  <itemLst>
    <item val="251105CIM_24A523_CD______DP-___L0_G0_S0_SGRE"/>
    <item val="251105PCY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24BUP_25A518_LILA____DP-C1_L0_G0_S1_Vestas"/>
    <item val="251124MCL_25A518_LILA____DP-C2_G0_L0_S1_Vestas"/>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19JUO_25A524_pFEED___DP-A__L0_G0_S1_VEST"/>
    <item val="251120EAQ_25A524_pFEED___DP-A__L1_G1_S2_VEST"/>
    <item val="251121QBT_25A524_pFEED___DP-A__L1_G2_S3_-EST"/>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125IOZ_25A524_pFEED___DP-SGRE-A1-D86_L0_G1_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70</xdr:row>
          <xdr:rowOff>68580</xdr:rowOff>
        </xdr:from>
        <xdr:to>
          <xdr:col>1</xdr:col>
          <xdr:colOff>2354580</xdr:colOff>
          <xdr:row>73</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80</xdr:col>
          <xdr:colOff>1606923</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80</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87</xdr:col>
      <xdr:colOff>331269</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83</xdr:col>
          <xdr:colOff>1436145</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81</xdr:col>
          <xdr:colOff>1623508</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81</xdr:col>
          <xdr:colOff>1646368</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1074419</xdr:colOff>
      <xdr:row>2</xdr:row>
      <xdr:rowOff>0</xdr:rowOff>
    </xdr:from>
    <xdr:to>
      <xdr:col>86</xdr:col>
      <xdr:colOff>1528851</xdr:colOff>
      <xdr:row>23</xdr:row>
      <xdr:rowOff>207645</xdr:rowOff>
    </xdr:to>
    <xdr:pic>
      <xdr:nvPicPr>
        <xdr:cNvPr id="4138" name="Fig_MP_plot" hidden="1">
          <a:extLst>
            <a:ext uri="{FF2B5EF4-FFF2-40B4-BE49-F238E27FC236}">
              <a16:creationId xmlns:a16="http://schemas.microsoft.com/office/drawing/2014/main" id="{BD3B3393-BBA8-8A25-26F4-E69CDF61AAD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876239" y="2773680"/>
          <a:ext cx="16298652" cy="5343525"/>
        </a:xfrm>
        <a:prstGeom prst="rect">
          <a:avLst/>
        </a:prstGeom>
      </xdr:spPr>
    </xdr:pic>
    <xdr:clientData/>
  </xdr:twoCellAnchor>
  <xdr:twoCellAnchor editAs="oneCell">
    <xdr:from>
      <xdr:col>90</xdr:col>
      <xdr:colOff>0</xdr:colOff>
      <xdr:row>2</xdr:row>
      <xdr:rowOff>0</xdr:rowOff>
    </xdr:from>
    <xdr:to>
      <xdr:col>97</xdr:col>
      <xdr:colOff>1565910</xdr:colOff>
      <xdr:row>23</xdr:row>
      <xdr:rowOff>207645</xdr:rowOff>
    </xdr:to>
    <xdr:pic>
      <xdr:nvPicPr>
        <xdr:cNvPr id="4148" name="Fig_TOWER_plot">
          <a:extLst>
            <a:ext uri="{FF2B5EF4-FFF2-40B4-BE49-F238E27FC236}">
              <a16:creationId xmlns:a16="http://schemas.microsoft.com/office/drawing/2014/main" id="{E5D004EA-6A6E-55FA-A969-A79E60B8080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6576000" y="2773680"/>
          <a:ext cx="1636395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214059</xdr:colOff>
      <xdr:row>6</xdr:row>
      <xdr:rowOff>6234</xdr:rowOff>
    </xdr:from>
    <xdr:to>
      <xdr:col>63</xdr:col>
      <xdr:colOff>747684</xdr:colOff>
      <xdr:row>116</xdr:row>
      <xdr:rowOff>123281</xdr:rowOff>
    </xdr:to>
    <xdr:pic>
      <xdr:nvPicPr>
        <xdr:cNvPr id="25" name="Fig_Assambly_plot_Overview2">
          <a:extLst>
            <a:ext uri="{FF2B5EF4-FFF2-40B4-BE49-F238E27FC236}">
              <a16:creationId xmlns:a16="http://schemas.microsoft.com/office/drawing/2014/main" id="{5037F39D-D1A6-CC1E-12FD-D3AFA0F5DCBF}"/>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847441" y="3913216"/>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45719</xdr:rowOff>
        </xdr:from>
        <xdr:to>
          <xdr:col>45</xdr:col>
          <xdr:colOff>2545080</xdr:colOff>
          <xdr:row>96</xdr:row>
          <xdr:rowOff>161176</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81</xdr:col>
          <xdr:colOff>359229</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81</xdr:col>
          <xdr:colOff>359229</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45721</xdr:colOff>
          <xdr:row>94</xdr:row>
          <xdr:rowOff>45719</xdr:rowOff>
        </xdr:from>
        <xdr:to>
          <xdr:col>47</xdr:col>
          <xdr:colOff>522516</xdr:colOff>
          <xdr:row>96</xdr:row>
          <xdr:rowOff>161176</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F7B44D8-7FA1-20C5-1287-D29FBB0EAD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80" dataDxfId="140">
  <autoFilter ref="E13:L14" xr:uid="{51AF5F9E-A6E5-4BA1-83BE-2546351DAE06}"/>
  <tableColumns count="8">
    <tableColumn id="8" xr3:uid="{D8E7188F-4B6E-47C9-B812-934BBA8BB09F}" name="Name" dataDxfId="148"/>
    <tableColumn id="1" xr3:uid="{8004DE55-01A0-4AB5-A007-D379F8ED184F}" name="Project ID" dataDxfId="147"/>
    <tableColumn id="2" xr3:uid="{73AEE22B-B9CF-4401-B31E-64902257C6A9}" name="Phase" dataDxfId="146"/>
    <tableColumn id="3" xr3:uid="{6CD7BEF9-707B-4F7D-A334-46DB51B6F454}" name="Structure ID" dataDxfId="145"/>
    <tableColumn id="4" xr3:uid="{5572AB9F-884A-4001-85E7-5E708A2DFC71}" name="Author" dataDxfId="144"/>
    <tableColumn id="5" xr3:uid="{AFCB5F1D-C5C1-4D21-A7C0-310C0D52F9E4}" name="Water Depth [m]" dataDxfId="143"/>
    <tableColumn id="6" xr3:uid="{149EEBB8-62A5-42C4-97FD-484848DB0825}" name="Height Reference" dataDxfId="142"/>
    <tableColumn id="7" xr3:uid="{82ECC3EB-0382-490B-8CE7-963B13E4D1A1}" name="Comments" dataDxfId="14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79" dataDxfId="478">
  <autoFilter ref="E18:L19" xr:uid="{58117B73-5FCA-4002-A528-31B3F83BDE75}"/>
  <tableColumns count="8">
    <tableColumn id="1" xr3:uid="{5C484AAB-AA0F-4FBD-9543-28D80EB7F84D}" name="Name" dataDxfId="477"/>
    <tableColumn id="2" xr3:uid="{87603448-795E-499B-8754-D6455D5FF52F}" name="Project ID" dataDxfId="476"/>
    <tableColumn id="3" xr3:uid="{51EA6487-4EF3-43A9-B440-34893EEEEAB2}" name="Phase" dataDxfId="475"/>
    <tableColumn id="4" xr3:uid="{4AC48BB5-6D2E-492F-89B1-5662010991A8}" name="Structure ID" dataDxfId="474"/>
    <tableColumn id="5" xr3:uid="{2AE3ED2D-7CAB-45B8-AA43-6197A5DBB9C2}" name="Author" dataDxfId="473"/>
    <tableColumn id="6" xr3:uid="{BC0E3E2E-DE67-4FD9-94E9-5C112B52D3FD}" name="Water Depth [m]" dataDxfId="472"/>
    <tableColumn id="7" xr3:uid="{16928D7F-3DB7-43BD-BCF5-5C279A3E16F5}" name="Height Reference" dataDxfId="471"/>
    <tableColumn id="8" xr3:uid="{1B5280CC-AB0D-434E-A63A-CAC42F67BB4D}" name="Comments" dataDxfId="47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8" totalsRowShown="0" headerRowDxfId="469" dataDxfId="124">
  <autoFilter ref="E112:J138" xr:uid="{C9C31EE9-6B44-4D67-9597-BD108F88B355}"/>
  <sortState xmlns:xlrd2="http://schemas.microsoft.com/office/spreadsheetml/2017/richdata2" ref="E113:O137">
    <sortCondition ref="E112:E137"/>
  </sortState>
  <tableColumns count="6">
    <tableColumn id="1" xr3:uid="{15F53C56-04A7-4EA4-A64D-A2A5A78E2AA2}" name="Section" dataDxfId="130"/>
    <tableColumn id="2" xr3:uid="{01B5124C-F6E1-40D2-9236-F2D6BE941DD3}" name="Top [m]" dataDxfId="129"/>
    <tableColumn id="3" xr3:uid="{0537C90E-D320-4AC4-8392-2A7C45CE31A1}" name="Bottom [m]" dataDxfId="128"/>
    <tableColumn id="4" xr3:uid="{3F0DC3DB-26F8-4D70-A358-70EF5E1596F5}" name="D, top [m]" dataDxfId="127"/>
    <tableColumn id="5" xr3:uid="{25F6B1D8-AC49-468F-BDCD-72AC07BB3CD0}" name="D, bottom [m]" dataDxfId="126"/>
    <tableColumn id="6" xr3:uid="{3ED99EE5-BCA8-4244-A3E5-81C6F22A9AB2}" name="t [mm]" dataDxfId="125"/>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8" dataDxfId="131">
  <autoFilter ref="Z12:AG13" xr:uid="{F46B677D-4D25-4464-BE0D-6A1E644518C5}"/>
  <tableColumns count="8">
    <tableColumn id="1" xr3:uid="{ECD0389F-015D-412B-9FF1-D5BEAAD27FC1}" name="Identifier" dataDxfId="139"/>
    <tableColumn id="2" xr3:uid="{90794316-AE1E-4D40-A728-B5B995A9CF65}" name="Phase" dataDxfId="138"/>
    <tableColumn id="3" xr3:uid="{B8C9242D-AC32-4E57-A861-DB7E615D6A1C}" name="Structure ID" dataDxfId="137"/>
    <tableColumn id="4" xr3:uid="{1EEB510B-3010-431D-B8C6-870D9180A629}" name="Water Depth [m]" dataDxfId="136"/>
    <tableColumn id="5" xr3:uid="{B6F5C20C-83C1-4B16-B4D3-933D066BB6A0}" name="Height Reference" dataDxfId="135"/>
    <tableColumn id="6" xr3:uid="{26EA3A2D-14E0-4809-9795-74592B4984AD}" name="Comments" dataDxfId="134"/>
    <tableColumn id="7" xr3:uid="{9AC62F3C-D12C-40A1-8AF4-F7C9B043F1FB}" name="Column1" dataDxfId="133"/>
    <tableColumn id="8" xr3:uid="{3E080D4B-C5E2-4330-9305-E6C23BBD7273}" name="Column2" dataDxfId="1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4" totalsRowShown="0" headerRowDxfId="467" dataDxfId="117">
  <autoFilter ref="Z18:AE44" xr:uid="{186CFF05-2CD9-405C-829A-5AD7B62A8ACE}"/>
  <sortState xmlns:xlrd2="http://schemas.microsoft.com/office/spreadsheetml/2017/richdata2" ref="Z19:AJ43">
    <sortCondition ref="Z18:Z43"/>
  </sortState>
  <tableColumns count="6">
    <tableColumn id="1" xr3:uid="{66D6C4E1-74CA-4A30-A085-277EA5E62B3C}" name="Section" dataDxfId="123"/>
    <tableColumn id="2" xr3:uid="{D0F6ECD2-6414-48B2-9B47-1C3B8BAC860B}" name="Top [m]" dataDxfId="122"/>
    <tableColumn id="3" xr3:uid="{575FC20A-0259-4081-83F8-71040557AEA8}" name="Bottom [m]" dataDxfId="121"/>
    <tableColumn id="4" xr3:uid="{529E5CD0-69F2-4E59-86A7-A3E6F1B39E96}" name="D, top [m]" dataDxfId="120"/>
    <tableColumn id="5" xr3:uid="{7F90AAFA-52D7-47DB-A99D-3E3E0AEE6541}" name="D, bottom [m]" dataDxfId="119"/>
    <tableColumn id="6" xr3:uid="{1B01547B-4485-4B79-8DB3-FCEA1C806B60}" name="t [mm]" dataDxfId="1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6" totalsRowShown="0" headerRowDxfId="466" dataDxfId="107">
  <autoFilter ref="P112:X116" xr:uid="{C2F2D263-B298-4967-B7BA-2043D2636A28}"/>
  <tableColumns count="9">
    <tableColumn id="9" xr3:uid="{983AA3EE-D554-4611-9143-CB18ADA5BC06}" name="Name" dataDxfId="116"/>
    <tableColumn id="2" xr3:uid="{365B74CD-D14D-4F75-ABA6-B5CBD126E6F2}" name="Top [m]" dataDxfId="115"/>
    <tableColumn id="12" xr3:uid="{3CC0B321-8A95-4AEE-8DFB-77DAE8FAB528}" name="Bottom [m]" dataDxfId="114"/>
    <tableColumn id="1" xr3:uid="{7FB591EB-274F-4F3E-B74A-6F28CC328DE4}" name="Mass [kg]" dataDxfId="113"/>
    <tableColumn id="3" xr3:uid="{A784A254-7F89-4432-A825-189B7ECA8E65}" name="Diameter [m]" dataDxfId="112"/>
    <tableColumn id="4" xr3:uid="{F8C96D7F-B5D1-4BBA-AAC1-5DD28CDDAB83}" name="Orientation [°]" dataDxfId="111"/>
    <tableColumn id="5" xr3:uid="{8A748228-8297-4696-9641-35315BDA533B}" name="Distance Axis to Axis [m]" dataDxfId="110"/>
    <tableColumn id="6" xr3:uid="{B67665FB-C840-474D-8316-B278CF74897C}" name="Gap between surfaces [m]" dataDxfId="109"/>
    <tableColumn id="8" xr3:uid="{F25FB915-DF95-48AD-A31E-E1F612E013F8}" name="Surface roughness [m]" dataDxfId="10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2" totalsRowShown="0" dataDxfId="97">
  <autoFilter ref="AG18:AO22" xr:uid="{BDE973CA-C8D2-4A67-ACE1-6BE97A1FF0C7}"/>
  <tableColumns count="9">
    <tableColumn id="9" xr3:uid="{55BF990C-941A-438C-86DE-D99A5424D8A4}" name="Name" dataDxfId="106"/>
    <tableColumn id="2" xr3:uid="{D2CC7DEA-1AC5-4558-B6A8-7A00324F8731}" name="Top [m]" dataDxfId="105"/>
    <tableColumn id="12" xr3:uid="{63B7643C-B71B-4F75-B941-E84BE173CC9A}" name="Bottom [m]" dataDxfId="104"/>
    <tableColumn id="1" xr3:uid="{0CF10764-8502-40DE-A7D1-8C4A349A8579}" name="Mass [kg]" dataDxfId="103"/>
    <tableColumn id="3" xr3:uid="{6AD7EABF-97C4-4AEA-B0AC-DE90F01EB468}" name="Diameter [m]" dataDxfId="102"/>
    <tableColumn id="4" xr3:uid="{BFB95885-457B-4D4B-89F6-AA13FDEA9F79}" name="Orientation [°]" dataDxfId="101"/>
    <tableColumn id="5" xr3:uid="{9B1D150A-1A8C-4C66-AB77-616A58B247DE}" name="Distance Axis to Axis" dataDxfId="100"/>
    <tableColumn id="6" xr3:uid="{DB6D9C23-B49D-42B3-8F2A-AC0E2EF73BFC}" name="Gap between surfaces" dataDxfId="99"/>
    <tableColumn id="10" xr3:uid="{728CC840-0A89-4FB8-9043-F90088D45FD9}" name="Surface roughness [m]" dataDxfId="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69" totalsRowShown="0" headerRowDxfId="204" dataDxfId="203">
  <autoFilter ref="E27:L69" xr:uid="{46FD7C67-BF9C-41F4-B134-682EDE7A007C}"/>
  <sortState xmlns:xlrd2="http://schemas.microsoft.com/office/spreadsheetml/2017/richdata2" ref="E28:I29">
    <sortCondition descending="1" ref="G27:G29"/>
  </sortState>
  <tableColumns count="8">
    <tableColumn id="1" xr3:uid="{43AB1C43-FBC5-42AE-8DFA-4651B77C56A0}" name="Name" dataDxfId="202"/>
    <tableColumn id="2" xr3:uid="{75FB6F15-9784-4F9D-9947-41C8E7DD1CC9}" name="Project ID" dataDxfId="201"/>
    <tableColumn id="3" xr3:uid="{DF3379D9-9371-4EDE-B715-A6A40C072275}" name="Phase" dataDxfId="200"/>
    <tableColumn id="4" xr3:uid="{B2F66CA1-64D8-49D4-A1DA-28FD14EC75C2}" name="Structure ID" dataDxfId="199"/>
    <tableColumn id="5" xr3:uid="{E0EC4989-22E7-49A3-8DAC-034A87568E19}" name="Author" dataDxfId="198"/>
    <tableColumn id="6" xr3:uid="{9873A46F-D488-4AA7-BC64-C1E65C65D808}" name="Water Depth [m]" dataDxfId="197"/>
    <tableColumn id="7" xr3:uid="{CD60E691-17C5-40B2-9E26-571B6CB0C11D}" name="Height Reference" dataDxfId="196"/>
    <tableColumn id="8" xr3:uid="{BE63F67B-A499-43CA-8496-D50515A1122F}" name="Comments" dataDxfId="19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65" dataDxfId="178">
  <autoFilter ref="AQ13:AX14" xr:uid="{4C688CB2-0B79-4AE2-B2DC-6850E0999F22}"/>
  <tableColumns count="8">
    <tableColumn id="1" xr3:uid="{4F627CE6-59C4-4523-A98C-81FD64443B88}" name="Name" dataDxfId="186"/>
    <tableColumn id="2" xr3:uid="{19921618-20B3-46FF-937E-24E6775D797E}" name="Project ID" dataDxfId="185"/>
    <tableColumn id="3" xr3:uid="{B1F7CCA9-A1BD-4F05-9237-B6284F3056E5}" name="Phase" dataDxfId="184"/>
    <tableColumn id="4" xr3:uid="{D5F33D5B-370E-46F7-BB6A-B74EC6139333}" name="Structure ID" dataDxfId="183"/>
    <tableColumn id="5" xr3:uid="{A7DF7C25-D9CF-4ABB-B7CD-68DC60608B9A}" name="Author" dataDxfId="182"/>
    <tableColumn id="6" xr3:uid="{A1DB5BD8-96E9-4ECB-89FE-50CF6529DD7E}" name="Water Depth [m]" dataDxfId="181"/>
    <tableColumn id="7" xr3:uid="{2B99DBD7-0B0D-4BA1-87CB-C7AC621E6F3F}" name="Height Reference" dataDxfId="180"/>
    <tableColumn id="8" xr3:uid="{19FE9739-9ACA-485C-B665-39324EE0EC72}" name="Comments" dataDxfId="17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64" dataDxfId="463">
  <autoFilter ref="AQ18:AX19" xr:uid="{82B2E050-F7C0-4103-ACF7-1508C2548380}"/>
  <tableColumns count="8">
    <tableColumn id="10" xr3:uid="{CB736CE1-960A-48C8-BE2F-39474891F806}" name="Name" dataDxfId="462"/>
    <tableColumn id="2" xr3:uid="{4D521BF5-BEDD-467B-BCA6-F197DD205F5D}" name="Project ID" dataDxfId="461"/>
    <tableColumn id="3" xr3:uid="{0D0764F3-2EB6-4AFD-8BBF-4B2A213694FB}" name="Phase" dataDxfId="460"/>
    <tableColumn id="4" xr3:uid="{F735A36B-0E53-4B21-98AF-8098D165B7A4}" name="Structure ID" dataDxfId="459"/>
    <tableColumn id="5" xr3:uid="{DD6C5343-9FF0-4988-B7AD-68A2B196AE75}" name="Author" dataDxfId="458"/>
    <tableColumn id="6" xr3:uid="{593B4864-FEBF-42DA-A98D-9BD5E874FDA3}" name="Water Depth [m]" dataDxfId="457"/>
    <tableColumn id="7" xr3:uid="{AD918F6B-4A01-4D99-AEC7-AC9BF6550DE3}" name="Height Reference" dataDxfId="456"/>
    <tableColumn id="8" xr3:uid="{6A7BA4BB-16FD-4D7C-9237-4C0172BBB075}" name="Comments" dataDxfId="45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54" dataDxfId="453">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52"/>
    <tableColumn id="2" xr3:uid="{AA39DD39-8C8E-4F66-AA28-5EB59746565D}" name="Top [m]" dataDxfId="451"/>
    <tableColumn id="3" xr3:uid="{E2F479E9-17D9-4C2D-BF7C-2640F78B84E4}" name="Bottom [m]" dataDxfId="450"/>
    <tableColumn id="4" xr3:uid="{C69849FB-2BB9-4BF6-8192-78ED7173DD46}" name="D, top [m]" dataDxfId="449"/>
    <tableColumn id="5" xr3:uid="{837623EF-EE9F-47D2-AAAD-D903281C1D0A}" name="D, bottom [m]" dataDxfId="448"/>
    <tableColumn id="6" xr3:uid="{FDE46510-9BFE-418F-AE03-598BF29FF831}" name="t [mm]" dataDxfId="44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46" dataDxfId="445">
  <autoFilter ref="BB112:BJ113" xr:uid="{E1532FB8-4FA8-44E8-9D28-3535D0247613}"/>
  <tableColumns count="9">
    <tableColumn id="9" xr3:uid="{DDF4C359-0ED4-4157-B9B0-FFEC4F20A42C}" name="Name" dataDxfId="444"/>
    <tableColumn id="2" xr3:uid="{19BE9D85-AB85-4478-869F-084DC21BFD73}" name="Top [m]" dataDxfId="443"/>
    <tableColumn id="12" xr3:uid="{60D0BC20-AB8D-45D9-B128-1553A1D96305}" name="Bottom [m]" dataDxfId="442"/>
    <tableColumn id="3" xr3:uid="{662A2295-30AD-4A23-9CB2-ED339894A5E3}" name="Mass [kg]" dataDxfId="441"/>
    <tableColumn id="1" xr3:uid="{7BB91480-5314-4B92-B955-96A05520598B}" name="Diameter [m]" dataDxfId="440"/>
    <tableColumn id="4" xr3:uid="{288140B8-5B54-4E75-9449-01E8BB0785E7}" name="Orientation [°]" dataDxfId="439"/>
    <tableColumn id="5" xr3:uid="{04DC00AE-32C9-416C-ACBC-DEF2672988E5}" name="Distance Axis to Axis [m]" dataDxfId="438"/>
    <tableColumn id="6" xr3:uid="{55C6527D-0D27-4523-B175-D1F63F0DDCEC}" name="Gap between surfaces [m]" dataDxfId="437"/>
    <tableColumn id="7" xr3:uid="{0BEC8B77-AA74-4444-96C4-C6CFE771E16C}" name="Surface roughness [m]" dataDxfId="43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435" dataDxfId="434">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433"/>
    <tableColumn id="2" xr3:uid="{EC6A5746-7A0B-4DAB-8EBD-EDC20D766606}" name="Project ID" dataDxfId="432"/>
    <tableColumn id="3" xr3:uid="{2A15135F-98D6-4FBD-AE84-5EF0B52672ED}" name="Phase" dataDxfId="431"/>
    <tableColumn id="4" xr3:uid="{A7219BBA-68F7-4990-95D5-9B5A4EC218AA}" name="Structure ID" dataDxfId="430"/>
    <tableColumn id="5" xr3:uid="{ACC137C5-3CF1-40F4-952F-3B5BEC9A8ED2}" name="Author" dataDxfId="429"/>
    <tableColumn id="6" xr3:uid="{28B9B9E9-3ACF-4467-8F04-662CFC688071}" name="Water Depth [m]" dataDxfId="428"/>
    <tableColumn id="7" xr3:uid="{352B6A31-2237-4251-83A7-8BBEBAA34145}" name="Height Reference" dataDxfId="427"/>
    <tableColumn id="8" xr3:uid="{E5B30FA6-D94B-4AC3-882C-68878254E410}" name="Comments" dataDxfId="426"/>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25" dataDxfId="169">
  <autoFilter ref="BM12:BT13" xr:uid="{95B9336E-C6A5-4C93-9BED-34E5AF05FA6C}"/>
  <tableColumns count="8">
    <tableColumn id="1" xr3:uid="{BFA931EE-6FF8-44FC-AD54-32A5CF9115A2}" name="Name" dataDxfId="177"/>
    <tableColumn id="2" xr3:uid="{890F5896-05F5-47DB-B9DE-92FEF30867DB}" name="Project ID" dataDxfId="176"/>
    <tableColumn id="3" xr3:uid="{B37A2062-3A26-4ECC-B4E4-991B88E82CB2}" name="Phase" dataDxfId="175"/>
    <tableColumn id="4" xr3:uid="{C64DA219-F7AA-44CC-BC3D-62956AF84B2E}" name="Structure ID" dataDxfId="174"/>
    <tableColumn id="5" xr3:uid="{47235A3E-EBF6-486D-8ADC-74E88BA72554}" name="Author" dataDxfId="173"/>
    <tableColumn id="6" xr3:uid="{6F9496C9-78A5-48EB-ADDB-1E499513D04A}" name="Water Depth [m]" dataDxfId="172"/>
    <tableColumn id="7" xr3:uid="{377B6EFB-A6E2-452C-9D74-166D22A947E2}" name="Height Reference" dataDxfId="171"/>
    <tableColumn id="8" xr3:uid="{CCFF71E1-8925-43BC-8785-1A52849BE151}" name="Comments" dataDxfId="17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24" dataDxfId="42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422"/>
    <tableColumn id="2" xr3:uid="{E8281684-BC71-4E35-8AE4-31AC648F4A83}" name="Top [m]" dataDxfId="421"/>
    <tableColumn id="3" xr3:uid="{6B784D87-E7E2-4CF9-935B-9C0C8FC2DBC2}" name="Bottom [m]" dataDxfId="420"/>
    <tableColumn id="4" xr3:uid="{96A3790F-0CF8-4CB5-8340-C0A20382D4FC}" name="D, top [m]" dataDxfId="419"/>
    <tableColumn id="5" xr3:uid="{222474F9-E0FB-441A-81D5-07306740C4B2}" name="D, bottom [m]" dataDxfId="418"/>
    <tableColumn id="6" xr3:uid="{541ECBE1-3529-43CA-B9AD-3DE9306D1235}" name="t [mm]" dataDxfId="41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416">
  <autoFilter ref="BT18:CB23" xr:uid="{6CC2DE03-626B-408F-BF0C-226561799664}"/>
  <tableColumns count="9">
    <tableColumn id="9" xr3:uid="{C4C238D0-5357-48AB-969A-BE97844E5B70}" name="Name" dataDxfId="415"/>
    <tableColumn id="2" xr3:uid="{75F4D18E-F4BE-42B7-BB68-BF337C8DBA12}" name="Top [m]" dataDxfId="414"/>
    <tableColumn id="12" xr3:uid="{7C08C228-C676-4F90-9088-C9A3D6E72EB7}" name="Bottom [m]" dataDxfId="413"/>
    <tableColumn id="3" xr3:uid="{935DDAA6-49E6-45F6-B4AC-FCE8DF0B0A4D}" name="Mass [kg]" dataDxfId="412"/>
    <tableColumn id="1" xr3:uid="{E1D9BE0D-D944-4F2C-BAFF-1BA4FBB69ECE}" name="Diameter [m]" dataDxfId="411"/>
    <tableColumn id="4" xr3:uid="{A5E1EAFC-3DD4-4294-8717-665AE71BEDA8}" name="Orientation [°]" dataDxfId="410"/>
    <tableColumn id="5" xr3:uid="{5CE5C6CE-44B0-4B32-B390-246BAF490F6A}" name="Distance Axis to Axis" dataDxfId="409"/>
    <tableColumn id="6" xr3:uid="{CBE21F9B-8BA2-4737-8F56-34AD78C68BC3}" name="Gap between surfaces" dataDxfId="408"/>
    <tableColumn id="7" xr3:uid="{18326CB3-EF8F-4E97-ADA5-82B71868B5B1}" name="Surface roughness [m]" dataDxfId="40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149">
  <autoFilter ref="EA12:EI19" xr:uid="{6273375F-28C8-4A14-A545-8B988B5C9E65}"/>
  <tableColumns count="9">
    <tableColumn id="1" xr3:uid="{C3AE8FB7-66D2-47E1-8AA6-F0260BDFFCB8}" name="Identifier" dataDxfId="158"/>
    <tableColumn id="2" xr3:uid="{5F848737-A14E-44D6-9231-85AB48A55526}" name="Power [MW]" dataDxfId="157"/>
    <tableColumn id="3" xr3:uid="{2C93533D-1E27-4EB2-B7E6-3A19FEC55632}" name="Rotor Diameter [m]" dataDxfId="156"/>
    <tableColumn id="4" xr3:uid="{9D1780E5-E668-4D12-AF46-0A1DF433FA8A}" name="Mass of RNA [kg]" dataDxfId="155"/>
    <tableColumn id="5" xr3:uid="{1CA8A517-990E-4959-826C-118C5EC0C261}" name="Inertia of RNA fore-aft @COG [kg m^2]" dataDxfId="154"/>
    <tableColumn id="6" xr3:uid="{9FFE4A1F-E32A-49E7-8031-A24CF653CD8C}" name="Inertia of RNA side-side @COG [kg m^2]" dataDxfId="153"/>
    <tableColumn id="8" xr3:uid="{C481EB76-DD37-4979-8B5D-F3C81E38423E}" name="vertical offset TT to HH [m] " dataDxfId="152"/>
    <tableColumn id="7" xr3:uid="{3BD257A8-5786-4E03-8F1F-6116921828A3}" name="vertical offset TT_COG [m]" dataDxfId="151"/>
    <tableColumn id="9" xr3:uid="{A74BD603-BB70-4B62-BE72-E692B1275ED2}" name="comment" dataDxfId="1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67" totalsRowShown="0" headerRowDxfId="406" dataDxfId="72">
  <autoFilter ref="CC112:CH167" xr:uid="{6624AC03-091B-4440-AE35-46757D89154C}"/>
  <sortState xmlns:xlrd2="http://schemas.microsoft.com/office/spreadsheetml/2017/richdata2" ref="CC113:CM137">
    <sortCondition ref="CC112:CC137"/>
  </sortState>
  <tableColumns count="6">
    <tableColumn id="1" xr3:uid="{4712795E-488A-48E6-9477-0C98BE5C778B}" name="Section" dataDxfId="78"/>
    <tableColumn id="2" xr3:uid="{AF3B0F66-A97E-469B-BB2C-92E08B9852BC}" name="Top [m]" dataDxfId="77"/>
    <tableColumn id="3" xr3:uid="{EC9C8893-C993-4BCE-BD9D-E7180486ABFE}" name="Bottom [m]" dataDxfId="76"/>
    <tableColumn id="4" xr3:uid="{ED8DD31F-6E20-4C5F-BC92-0B6DB7A1B362}" name="D, top [m]" dataDxfId="75"/>
    <tableColumn id="5" xr3:uid="{2B890B63-A561-40A7-9FBB-7B8D47FD2656}" name="D, bottom [m]" dataDxfId="74"/>
    <tableColumn id="6" xr3:uid="{F255FA0B-5DF3-4FA4-A7BD-E6FEACC8E738}" name="t [mm]" dataDxfId="7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41" totalsRowShown="0" headerRowDxfId="405" dataDxfId="55">
  <autoFilter ref="CN112:CV141" xr:uid="{053322B7-F3E5-4935-832F-DFBC92EF3AA2}"/>
  <tableColumns count="9">
    <tableColumn id="9" xr3:uid="{AB7A3BD0-E047-4B9B-B321-179F40ECC452}" name="Name" dataDxfId="64"/>
    <tableColumn id="2" xr3:uid="{3AED4E5F-8B5F-4607-A3FD-EEAB134CA7C8}" name="Top [m]" dataDxfId="63"/>
    <tableColumn id="12" xr3:uid="{84257648-6597-4C8A-AD5A-3D3D0B07220D}" name="Bottom [m]" dataDxfId="62"/>
    <tableColumn id="3" xr3:uid="{20FDA9C3-BF70-4D85-A870-C8B7ADD0F944}" name="Mass [kg]" dataDxfId="61"/>
    <tableColumn id="1" xr3:uid="{A1DA6B57-09C6-4BA3-8C6D-34B4DE0BC8C4}" name="Diameter [m]" dataDxfId="60"/>
    <tableColumn id="4" xr3:uid="{7B401936-3842-4626-8801-F37D73E9C6DF}" name="Orientation [°]" dataDxfId="59"/>
    <tableColumn id="5" xr3:uid="{3E808003-5E60-482F-ABF1-D2D73158ED75}" name="Distance Axis to Axis [m]" dataDxfId="58"/>
    <tableColumn id="6" xr3:uid="{AA2B16CF-21CA-4B65-91DB-2046C745D885}" name="Gap between surfaces [m]" dataDxfId="57"/>
    <tableColumn id="7" xr3:uid="{269E9AEB-7728-4497-93C0-92D0DDE32F7B}" name="Surface roughness [m]" dataDxfId="5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5" totalsRowShown="0" headerRowDxfId="404" dataDxfId="403">
  <autoFilter ref="CC27:CJ45" xr:uid="{9E39EC90-AC52-4EC1-B4CF-9799F74991BE}"/>
  <sortState xmlns:xlrd2="http://schemas.microsoft.com/office/spreadsheetml/2017/richdata2" ref="CC28:CG29">
    <sortCondition descending="1" ref="CE27:CE29"/>
  </sortState>
  <tableColumns count="8">
    <tableColumn id="1" xr3:uid="{30A99A19-40E5-433E-929D-3A4779ACB1CE}" name="Name" dataDxfId="402"/>
    <tableColumn id="2" xr3:uid="{B126DBC5-55C1-442E-B96B-933B020A9CD4}" name="Project ID" dataDxfId="401"/>
    <tableColumn id="3" xr3:uid="{348D5BC0-8868-4781-8DF0-2E04B537B73E}" name="Phase" dataDxfId="400"/>
    <tableColumn id="4" xr3:uid="{056B06E5-26E8-494B-83AF-1C87FB2162FC}" name="Structure ID" dataDxfId="399"/>
    <tableColumn id="5" xr3:uid="{EF179F4C-6CE0-4E71-9486-F0E6D0E71C4C}" name="Author" dataDxfId="398"/>
    <tableColumn id="6" xr3:uid="{2FDCFB50-700F-4830-AD68-13F9C0B1CC31}" name="Water Depth [m]" dataDxfId="397"/>
    <tableColumn id="7" xr3:uid="{DE9B320D-8967-4FD8-BAE1-C291FB3ED005}" name="Height Reference" dataDxfId="396"/>
    <tableColumn id="8" xr3:uid="{F3B1D1F4-B5F0-41CE-A016-0A556B19BA4F}" name="Comments" dataDxfId="39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94" dataDxfId="79">
  <autoFilter ref="CX12:DE13" xr:uid="{636DA4FD-EDFB-4F12-A89B-84FBA35E7AC5}"/>
  <tableColumns count="8">
    <tableColumn id="1" xr3:uid="{E34E574E-744D-4554-AD98-E3D18572D674}" name="Name" dataDxfId="87"/>
    <tableColumn id="2" xr3:uid="{E411370A-1A97-44E5-BD18-89879F80115C}" name="Project ID" dataDxfId="86"/>
    <tableColumn id="3" xr3:uid="{F8DB145A-5EEF-4C6B-8F9D-B588A17D3C5D}" name="Phase" dataDxfId="85"/>
    <tableColumn id="4" xr3:uid="{43BB9CC2-4974-4122-BCFD-6271174F98E0}" name="Structure ID" dataDxfId="84"/>
    <tableColumn id="5" xr3:uid="{1E3D4F3B-C73C-4C7A-9F63-2C7CEB367AA8}" name="Author" dataDxfId="83"/>
    <tableColumn id="6" xr3:uid="{CF6F63D6-FC41-4D2D-B310-0191259847FF}" name="Water Depth [m]" dataDxfId="82"/>
    <tableColumn id="7" xr3:uid="{50321489-A2C4-4A01-B8EA-6B294362F8E1}" name="Height Reference" dataDxfId="81"/>
    <tableColumn id="8" xr3:uid="{06A4F591-EE1D-409E-A39C-00884C167657}" name="Comments" dataDxfId="8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3" totalsRowShown="0" headerRowDxfId="393" dataDxfId="65">
  <autoFilter ref="CX18:DC73" xr:uid="{899803F4-C2CA-4425-9A32-A18B58E6ABD0}"/>
  <sortState xmlns:xlrd2="http://schemas.microsoft.com/office/spreadsheetml/2017/richdata2" ref="CX19:DH43">
    <sortCondition ref="CX18:CX43"/>
  </sortState>
  <tableColumns count="6">
    <tableColumn id="1" xr3:uid="{0011CC99-7AB3-49B8-9DB0-22F1E3955E91}" name="Section" dataDxfId="71"/>
    <tableColumn id="2" xr3:uid="{BB1ACF23-16B7-4C47-80B0-893A33C698A9}" name="Top [m]" dataDxfId="70"/>
    <tableColumn id="3" xr3:uid="{D5324E74-51EE-432A-847E-5AE29B7CA4D7}" name="Bottom [m]" dataDxfId="69"/>
    <tableColumn id="4" xr3:uid="{FFBDC83C-AA98-41F1-91F3-EE469D2DD36A}" name="D, top [m]" dataDxfId="68"/>
    <tableColumn id="5" xr3:uid="{B936FF01-5C34-41FB-BD9D-F28D153F9BDF}" name="D, bottom [m]" dataDxfId="67"/>
    <tableColumn id="6" xr3:uid="{19D1010E-9125-43B6-B42C-67FA9586EDA8}" name="t [mm]" dataDxfId="6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47" totalsRowShown="0" dataDxfId="45">
  <autoFilter ref="DE18:DM47" xr:uid="{12F79D89-930A-4420-97C7-60370F1121DC}"/>
  <tableColumns count="9">
    <tableColumn id="9" xr3:uid="{5BB60229-57C8-489B-8AD5-280AB6D93E54}" name="Name" dataDxfId="54"/>
    <tableColumn id="2" xr3:uid="{EAC19ED0-15BB-4F2F-B297-347769AEDA92}" name="Top [m]" dataDxfId="53"/>
    <tableColumn id="12" xr3:uid="{47A7AF06-EC9F-427D-8F50-53F82DB050A6}" name="Bottom [m]" dataDxfId="52"/>
    <tableColumn id="3" xr3:uid="{50700484-30B3-4605-8578-AD4FBA12A5B2}" name="Mass [kg]" dataDxfId="51"/>
    <tableColumn id="1" xr3:uid="{E557ADD3-D28A-4C96-B6FA-AF6D98691265}" name="Diameter [m]" dataDxfId="50"/>
    <tableColumn id="4" xr3:uid="{E8468086-16DA-4063-B0B5-DAC02A29244C}" name="Orientation [°]" dataDxfId="49"/>
    <tableColumn id="5" xr3:uid="{62B06F09-4543-4DBA-8F55-1F54D6CC331B}" name="Distance Axis to Axis" dataDxfId="48"/>
    <tableColumn id="6" xr3:uid="{FC078448-A491-4E57-AF88-7DC574214818}" name="Gap between surfaces" dataDxfId="47"/>
    <tableColumn id="7" xr3:uid="{C7E82548-94F1-43F3-BD70-20A3E76E01FF}" name="Surface roughness [m]" dataDxfId="4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392" dataDxfId="159" headerRowBorderDxfId="391" tableBorderDxfId="390">
  <autoFilter ref="DP111:DX118" xr:uid="{25902508-4CE0-4A3E-B393-EABB076E5067}"/>
  <tableColumns count="9">
    <tableColumn id="1" xr3:uid="{9AAE1BAC-6413-45AA-8F9A-CA13CBCAD201}" name="Name" dataDxfId="168"/>
    <tableColumn id="2" xr3:uid="{3752FAA6-8F43-4A1F-BDEE-07A53859F1E7}" name="Power [MW]" dataDxfId="167"/>
    <tableColumn id="10" xr3:uid="{458667F5-0408-492D-B92E-A3D3C270519C}" name="Rotor Diameter [m]" dataDxfId="166"/>
    <tableColumn id="3" xr3:uid="{7DB2ACAF-6D53-482F-8CEF-8073695D2184}" name="Mass of RNA [kg]" dataDxfId="165"/>
    <tableColumn id="4" xr3:uid="{AD0550DD-2078-47BE-8718-A80100547BC6}" name="Inertia of RNA fore-aft @COG [kg m^2]" dataDxfId="164"/>
    <tableColumn id="5" xr3:uid="{FE2F1CB5-7238-43D1-BD0E-870267602329}" name="Inertia of RNA side-side @COG [kg m^2]" dataDxfId="163"/>
    <tableColumn id="6" xr3:uid="{A8B68FE9-4E32-421F-B38A-D43A617ACB98}" name="Vertical Offset TT to HH [m] " dataDxfId="162"/>
    <tableColumn id="7" xr3:uid="{37A681FC-3A2A-4D32-AA7F-00F65FE7DB9F}" name="Vertical Offset TT_COG [m]" dataDxfId="161"/>
    <tableColumn id="8" xr3:uid="{F94ECCEB-31E8-4416-B7C7-95B8A86CF8EF}" name="comment" dataDxfId="160"/>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89" dataDxfId="88">
  <autoFilter ref="CC13:CJ14" xr:uid="{397229C1-1F12-4CBF-B6B4-CB03E2E3BFA9}"/>
  <tableColumns count="8">
    <tableColumn id="8" xr3:uid="{E63A535F-BCB0-44B8-8F04-578B46D6E770}" name="Name" dataDxfId="96"/>
    <tableColumn id="1" xr3:uid="{B9957457-BDC3-4CF1-9176-6CA78312100C}" name="Project ID" dataDxfId="95"/>
    <tableColumn id="2" xr3:uid="{80468BCA-98DD-4134-986A-E851A347BC30}" name="Phase" dataDxfId="94"/>
    <tableColumn id="3" xr3:uid="{67E3806B-7891-47B8-A1BB-6F885C398898}" name="Structure ID" dataDxfId="93"/>
    <tableColumn id="4" xr3:uid="{6C238ADE-02B5-4280-8D9D-D6D61829E1C8}" name="Author" dataDxfId="92"/>
    <tableColumn id="5" xr3:uid="{BBE37E48-DDDB-4337-B479-B53F958EE83B}" name="Water Depth [m]" dataDxfId="91"/>
    <tableColumn id="6" xr3:uid="{EF4EC37F-00E8-4ECB-96FE-474EA9113144}" name="Height Reference" dataDxfId="90"/>
    <tableColumn id="7" xr3:uid="{99A6AD24-F860-4BEC-8C44-6586D7FD3AD4}" name="Comments" dataDxfId="8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88" dataDxfId="387">
  <autoFilter ref="CC18:CJ19" xr:uid="{C0874040-C2DB-43F6-B287-C9435510382F}"/>
  <tableColumns count="8">
    <tableColumn id="8" xr3:uid="{66E27245-2779-4BA5-A76B-62FAEF1B8D83}" name="Name" dataDxfId="386"/>
    <tableColumn id="1" xr3:uid="{F05D82B9-A3A9-4B5D-8F4C-F5F2E3C3CCCB}" name="Project ID" dataDxfId="385"/>
    <tableColumn id="2" xr3:uid="{26B1AA90-9284-4437-9662-5EE258D1BF02}" name="Phase" dataDxfId="384"/>
    <tableColumn id="3" xr3:uid="{C387B0A8-DD1F-4CAA-A2A0-0CB14896F5A5}" name="Structure ID" dataDxfId="383"/>
    <tableColumn id="4" xr3:uid="{BDB95725-7649-45A0-98F4-7A9E987A142F}" name="Author" dataDxfId="382"/>
    <tableColumn id="5" xr3:uid="{3C66E869-D7F2-4755-910A-43BD60F14BA7}" name="Water Depth [m]" dataDxfId="381"/>
    <tableColumn id="6" xr3:uid="{55C1D2E1-F2F1-4A64-9076-8A4F4366F33A}" name="Height Reference" dataDxfId="380"/>
    <tableColumn id="7" xr3:uid="{793CE583-F8F6-49BF-B270-75E722DF596A}" name="Comments" dataDxfId="37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7" headerRowDxfId="378" dataDxfId="377">
  <autoFilter ref="D6:K87" xr:uid="{6964430C-2D65-45C4-817F-08653037EDFC}"/>
  <tableColumns count="8">
    <tableColumn id="1" xr3:uid="{1C924510-54DB-4186-8521-598E5FD7BF93}" name="Section" totalsRowLabel="Ergebnis" dataDxfId="376" totalsRowDxfId="375"/>
    <tableColumn id="2" xr3:uid="{29F8F207-72DF-4027-A39E-C3D956F79382}" name="Affiliation" dataDxfId="374" totalsRowDxfId="373"/>
    <tableColumn id="3" xr3:uid="{F1A86E12-282B-4FE8-A989-9056549BE251}" name="local Section" dataDxfId="372" totalsRowDxfId="371"/>
    <tableColumn id="4" xr3:uid="{1F0B5480-90D3-4DBF-AAEC-010EB8A46507}" name="Top [m]" dataDxfId="370" totalsRowDxfId="369"/>
    <tableColumn id="5" xr3:uid="{2F9EEEB1-AE18-4058-A215-9A6EAD23E6F0}" name="Bottom [m]" dataDxfId="368" totalsRowDxfId="367"/>
    <tableColumn id="6" xr3:uid="{CAF3E9FD-22BF-4C53-97D3-15DEA70C9DE2}" name="D, top [m]" dataDxfId="366" totalsRowDxfId="365"/>
    <tableColumn id="7" xr3:uid="{EE4449DD-273C-4967-8180-25E33E65F937}" name="D, bottom [m]" dataDxfId="364" totalsRowDxfId="363"/>
    <tableColumn id="8" xr3:uid="{E06D75BA-2195-4DA0-AB09-E9EF471B8154}" name="t [mm]" dataDxfId="362" totalsRowDxfId="36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39" totalsRowShown="0" headerRowDxfId="360" dataDxfId="359">
  <autoFilter ref="Q6:Z39" xr:uid="{99775F4D-8879-4247-BCBB-9E55004F5FE5}"/>
  <tableColumns count="10">
    <tableColumn id="8" xr3:uid="{4222E379-EA2F-436F-A27E-F66347A2B7A2}" name="Affiliation" dataDxfId="358"/>
    <tableColumn id="1" xr3:uid="{00244646-90F3-4DDD-AB6B-0373781AFF60}" name="Name" dataDxfId="357"/>
    <tableColumn id="2" xr3:uid="{6305BA78-EC7F-4D5E-A143-DF4E3CB9A56C}" name="Top [m]" dataDxfId="356"/>
    <tableColumn id="3" xr3:uid="{156C5A02-52CD-48BE-87D5-E9BF8F935E99}" name="Bottom [m]" dataDxfId="355"/>
    <tableColumn id="4" xr3:uid="{BA986155-703C-4151-964B-7F7638569588}" name="Mass [kg]" dataDxfId="354"/>
    <tableColumn id="5" xr3:uid="{5FB39ED9-35A0-4964-ADC5-B9008F43FCB7}" name="Diameter [m]" dataDxfId="353"/>
    <tableColumn id="6" xr3:uid="{094B0EAF-8736-4B85-A464-028FE0E10FAC}" name="Orientation [°]" dataDxfId="352"/>
    <tableColumn id="7" xr3:uid="{F864D980-FF18-446E-8D28-70D3CBCA43E9}" name="Distance Axis to Axis [m]" dataDxfId="351"/>
    <tableColumn id="9" xr3:uid="{FD2E8D1C-F275-49BC-BD8B-D63D6205E6DF}" name="Gap between surfaces [m]" dataDxfId="350"/>
    <tableColumn id="10" xr3:uid="{DFEB932C-31A8-42AF-A99C-78CC47E5676D}" name="Surface roughness [m]" dataDxfId="34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48" dataDxfId="346" headerRowBorderDxfId="347" tableBorderDxfId="345" totalsRowBorderDxfId="344">
  <autoFilter ref="AB31:AG35" xr:uid="{A1E86920-59C8-4A34-A4FA-D52D35DC047E}"/>
  <tableColumns count="6">
    <tableColumn id="1" xr3:uid="{D7BA5792-F27A-42AB-84A6-1A5C5073E624}" name="Affiliation" dataDxfId="343"/>
    <tableColumn id="3" xr3:uid="{F299E913-54CD-48A0-BB41-0880A93754FE}" name="Top [m]" dataDxfId="342"/>
    <tableColumn id="4" xr3:uid="{3FE7280C-AE16-43A5-98C5-AC81567063F8}" name="Bottom [m]" dataDxfId="341"/>
    <tableColumn id="5" xr3:uid="{494E1F17-E9F7-4B30-BF2F-0D837AD6C9EB}" name="D, top [m]" dataDxfId="340"/>
    <tableColumn id="6" xr3:uid="{9D18588B-23C1-495C-A81D-3BA5AF2F1DDD}" name="D, bottom [m]" dataDxfId="339"/>
    <tableColumn id="7" xr3:uid="{C3BA2567-9ACF-4834-A3FA-9599A0D98796}" name="t [mm]" dataDxfId="338"/>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37" dataDxfId="335" headerRowBorderDxfId="336" tableBorderDxfId="334">
  <autoFilter ref="AB27:AE28" xr:uid="{CD52EECF-AB78-4C57-8765-66AA1058C0CF}"/>
  <tableColumns count="4">
    <tableColumn id="1" xr3:uid="{035BC3C9-B7CD-47B5-94D2-F8D64A04FD6C}" name="Affiliation" dataDxfId="333"/>
    <tableColumn id="2" xr3:uid="{9093341A-644E-4005-A4B0-0B05612EE421}" name="Elevation [m]" dataDxfId="332"/>
    <tableColumn id="3" xr3:uid="{71FE16E7-7251-4F14-B28B-4C6055F6AED1}" name="Mass [t]" dataDxfId="331"/>
    <tableColumn id="4" xr3:uid="{87F4221A-61DF-4C79-A116-8098A7C6FAAE}" name="comment" dataDxfId="330"/>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29" dataDxfId="328">
  <autoFilter ref="AD14:AH18" xr:uid="{8D334D84-754D-4685-9A4A-6A66B2E4FFB9}"/>
  <tableColumns count="5">
    <tableColumn id="1" xr3:uid="{DB673771-BB6D-4B68-81A2-B0DFC2758DC6}" name="Top [m]" dataDxfId="327"/>
    <tableColumn id="2" xr3:uid="{88DBAEFE-0CE9-43B7-BBD5-30E29A54DD0E}" name="Bottom [m]" dataDxfId="326"/>
    <tableColumn id="3" xr3:uid="{88F4E89D-F5DC-463C-AE91-5C5F8B82A591}" name="Marine Growth [mm]" dataDxfId="325"/>
    <tableColumn id="4" xr3:uid="{ABEE5949-3D04-400D-9A95-F3EBF7837C0E}" name="Density  [kg/m^3]" dataDxfId="324"/>
    <tableColumn id="5" xr3:uid="{F538BE21-E07F-43DA-9EA7-D7658B55572F}" name="Surface Roughness [m]" dataDxfId="32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22" dataDxfId="321">
  <autoFilter ref="AB22:AE24" xr:uid="{87B4A03F-1005-4720-8887-A14737394284}"/>
  <tableColumns count="4">
    <tableColumn id="1" xr3:uid="{79B3039B-DCB3-4DB5-9657-9170C1A7D7A1}" name="Bottom [m]" dataDxfId="320"/>
    <tableColumn id="2" xr3:uid="{798BD679-C372-4555-9ABA-DF12AF1BEB7B}" name="Top [m]" dataDxfId="319"/>
    <tableColumn id="3" xr3:uid="{C28B4B73-F57A-4DF1-B531-CD436CEA398C}" name="cd" dataDxfId="318"/>
    <tableColumn id="4" xr3:uid="{B75141CC-AB54-4904-90B7-845CA3D69A1B}" name="cm" dataDxfId="31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16" dataDxfId="314" headerRowBorderDxfId="315" tableBorderDxfId="313" totalsRowBorderDxfId="312">
  <autoFilter ref="AB8:AJ9" xr:uid="{72CE8A2A-6760-4548-BB1E-BCA204D8C1BA}"/>
  <tableColumns count="9">
    <tableColumn id="1" xr3:uid="{46A5A21B-3002-456C-8AD9-5ECB42AC421F}" name="Name" dataDxfId="311"/>
    <tableColumn id="2" xr3:uid="{F5B4AC32-29FD-42F7-91EC-62CC42FCE0D7}" name="Power [MW]" dataDxfId="310"/>
    <tableColumn id="3" xr3:uid="{F6A77E93-EA0B-4A7B-91D9-D14361BC8B1A}" name="Rotor Diameter [m]" dataDxfId="309"/>
    <tableColumn id="4" xr3:uid="{324F57B3-0BB2-4A0A-864F-C4E295BA1417}" name="Mass of RNA [kg]" dataDxfId="308"/>
    <tableColumn id="5" xr3:uid="{498958C1-FF10-460A-950F-D28B6D477E67}" name="Inertia of RNA fore-aft @COG [kg m^2]" dataDxfId="307"/>
    <tableColumn id="8" xr3:uid="{234964DC-3BFC-4170-9D6A-7B3DBC67A11F}" name="Inertia of RNA side-side @COG [kg m^2]" dataDxfId="306"/>
    <tableColumn id="6" xr3:uid="{9A250389-A125-48C0-9709-4FC870698E51}" name="Vertical Offset TT to HH [m]" dataDxfId="305"/>
    <tableColumn id="7" xr3:uid="{7481D65D-D15B-4189-850C-213AFF247093}" name="Vertical Offset TT_COG [m]" dataDxfId="304"/>
    <tableColumn id="9" xr3:uid="{DC025F26-D4D4-42D6-A0AC-A10FD5B08484}" name="comment" dataDxfId="30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02" dataDxfId="301">
  <autoFilter ref="A5:C11" xr:uid="{C35E7AB2-603F-4F8E-A683-CC2DB9E03260}"/>
  <tableColumns count="3">
    <tableColumn id="1" xr3:uid="{249E4AC0-B025-41CE-B64B-B1C47A8B108A}" name="Parameter" dataDxfId="300" totalsRowDxfId="299"/>
    <tableColumn id="2" xr3:uid="{96957327-E448-409A-A132-2F66C10F1B05}" name="Value" dataDxfId="298" totalsRowDxfId="297"/>
    <tableColumn id="3" xr3:uid="{9BA3C973-0D4E-4458-9364-B9F23256E516}" name="Unit" dataDxfId="296" totalsRowDxfId="295"/>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94" dataDxfId="293">
  <autoFilter ref="A28:C36" xr:uid="{AE7797A4-FD72-46EC-AF51-C7FF0F3EB792}"/>
  <tableColumns count="3">
    <tableColumn id="1" xr3:uid="{BDB642AE-B9A4-45CB-BF41-7BEF68FFEDAB}" name="Structure" dataDxfId="292"/>
    <tableColumn id="2" xr3:uid="{6E51D16D-6FD1-4E9F-B93C-11B153F5BAB1}" name="Mass [t]" dataDxfId="291"/>
    <tableColumn id="3" xr3:uid="{7B4AFB51-C380-4E40-AA9A-07A3C0BB6BB2}" name="Unit" dataDxfId="29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89" tableBorderDxfId="288">
  <autoFilter ref="A40:B44" xr:uid="{5419C822-5D9E-463E-B4A7-260252AD6015}"/>
  <tableColumns count="2">
    <tableColumn id="1" xr3:uid="{F6FA1935-F0E5-4F62-8A4D-4FE7BA111787}" name="Component"/>
    <tableColumn id="2" xr3:uid="{E8E41672-2680-44C2-A52A-44DCFAA10B38}" name="Name" dataDxfId="287"/>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86" dataDxfId="285">
  <autoFilter ref="AT14:AW22" xr:uid="{D00F4F6D-0F31-4182-BC4A-31C745F7BBA9}"/>
  <tableColumns count="4">
    <tableColumn id="1" xr3:uid="{3E7E42D1-2471-409C-AC2F-75B5A8095375}" name="Parameter" dataDxfId="284"/>
    <tableColumn id="4" xr3:uid="{99EC9FE1-9CC9-4583-9D9D-230249F64D0F}" name="comment" dataDxfId="283"/>
    <tableColumn id="3" xr3:uid="{871A325F-4286-41C3-A6A6-BD4642988E4A}" name="Unit" dataDxfId="282"/>
    <tableColumn id="2" xr3:uid="{6C705FCB-5D10-4250-9912-E9DAC119643B}" name="Value" dataDxfId="28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80" dataDxfId="279">
  <autoFilter ref="AT49:BA89" xr:uid="{DD5BEA98-0119-401B-967D-E2418A69409F}"/>
  <tableColumns count="8">
    <tableColumn id="1" xr3:uid="{97054DFB-C884-4592-A429-AE944BB481C1}" name="Project Settings" dataDxfId="278"/>
    <tableColumn id="2" xr3:uid="{D2524D40-326E-4E58-8211-5A59AA750999}" name="comment" dataDxfId="277"/>
    <tableColumn id="3" xr3:uid="{5729FDF9-BAD0-415C-A40D-BF2246A4F377}" name="unit" dataDxfId="276"/>
    <tableColumn id="4" xr3:uid="{686729AC-CA49-4A8F-B589-C61A976CF0C8}" name="default" dataDxfId="275"/>
    <tableColumn id="5" xr3:uid="{725E765C-418F-4C6D-AA24-7B508BA05BFD}" name="FLS_reloading_init" dataDxfId="274"/>
    <tableColumn id="6" xr3:uid="{479B0DF5-8747-43DB-A758-AFD992843CE9}" name="FLS_reloading_loaded" dataDxfId="273"/>
    <tableColumn id="7" xr3:uid="{78D0FF87-44B3-463A-BDA9-5B942BF34C98}" name="ULS_static_red_init" dataDxfId="206"/>
    <tableColumn id="8" xr3:uid="{90712DE4-BB93-41FD-ABAF-B228C6FE1CC4}" name="ULS_static_red_loaded" dataDxfId="20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7" totalsRowShown="0" headerRowDxfId="272" dataDxfId="270" headerRowBorderDxfId="271">
  <autoFilter ref="F13:P17" xr:uid="{71E9ED97-D6B3-4021-B4A0-767262A463AF}"/>
  <tableColumns count="11">
    <tableColumn id="3" xr3:uid="{FEC1B86F-C35E-46DA-A7B6-958218640B32}" name="Use For" dataDxfId="269"/>
    <tableColumn id="12" xr3:uid="{C2A89023-9057-4005-B5BC-7177CA0916E4}" name="Affiliation" dataDxfId="268"/>
    <tableColumn id="8" xr3:uid="{DA5288F4-A6D2-4654-91EF-5216E3A5D06D}" name="Name" dataDxfId="267"/>
    <tableColumn id="1" xr3:uid="{BCF04A15-F7A1-4B02-B968-2B77E93E65C8}" name="Top [m]" dataDxfId="266"/>
    <tableColumn id="2" xr3:uid="{7285DDF2-50C0-437F-A508-26E337365FD6}" name="Bottom [m]" dataDxfId="265"/>
    <tableColumn id="6" xr3:uid="{FF72EB0E-B8A4-4A02-BB1C-1EDDA8FDE8B6}" name="Mass [kg]" dataDxfId="264"/>
    <tableColumn id="4" xr3:uid="{C529D6EA-DB28-489B-9417-E4E43DA45BC2}" name="Diameter [m]" dataDxfId="263"/>
    <tableColumn id="7" xr3:uid="{187EAF26-0053-462C-A746-F4CFDD4FEA26}" name="Orientation [°]" dataDxfId="262"/>
    <tableColumn id="9" xr3:uid="{083E9AAE-21E0-4DD4-92EE-C339CE2D1002}" name="Distance Axis to Axis [m]" dataDxfId="261"/>
    <tableColumn id="13" xr3:uid="{21BE8926-C21A-4E38-9100-554AFA0FA93B}" name="Gap between surfaces [m]" dataDxfId="260"/>
    <tableColumn id="10" xr3:uid="{5E743F44-ADBC-4FED-9125-954BB70B4AA2}" name="Surface roughness [m]" dataDxfId="25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25" totalsRowShown="0" headerRowDxfId="258" dataDxfId="257">
  <autoFilter ref="U124:AC325" xr:uid="{FE356BDF-F7DD-4DF8-8A03-F552C7434686}"/>
  <tableColumns count="9">
    <tableColumn id="1" xr3:uid="{6D2CD887-573B-48AA-98AD-9996FADDC923}" name="Node [-]" dataDxfId="256"/>
    <tableColumn id="2" xr3:uid="{EC70247F-3373-4C15-8E7F-4D2A86B1DE62}" name="Elevation [m]" dataDxfId="255"/>
    <tableColumn id="3" xr3:uid="{083E87E4-CECB-495A-A83F-130B2C844AFE}" name="Local x [m]" dataDxfId="254"/>
    <tableColumn id="4" xr3:uid="{7C868A91-68C1-4A51-B109-53217D6E2AA3}" name="Local y [m]" dataDxfId="253"/>
    <tableColumn id="5" xr3:uid="{86FF08B6-8D4D-4CCD-919D-2EE5F2A56883}" name="Point mass [m]" dataDxfId="252"/>
    <tableColumn id="8" xr3:uid="{D422C604-82A4-4AAE-9FBD-40F6A80A7906}" name="Foundation" dataDxfId="251"/>
    <tableColumn id="6" xr3:uid="{6C286BEE-E8E7-481A-94E7-8A10C03F2B0D}" name="New Node?" dataDxfId="250"/>
    <tableColumn id="9" xr3:uid="{58F26FFD-CDB9-4FAF-BC67-3CCFFD5764A5}" name="Below Seabed?" dataDxfId="249"/>
    <tableColumn id="11" xr3:uid="{18D4C98E-1F06-496E-9B90-0908586BB5D9}" name="comment" dataDxfId="24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24" totalsRowShown="0" headerRowDxfId="247" dataDxfId="246">
  <autoFilter ref="AF124:AO524" xr:uid="{08A0827C-AEB7-4AC5-AC1C-3A9EEE71E512}"/>
  <tableColumns count="10">
    <tableColumn id="1" xr3:uid="{EE8CEEDE-C7F8-49BC-B1C1-62256D68B1F7}" name="Affiliation" dataDxfId="245"/>
    <tableColumn id="2" xr3:uid="{B5C9A065-2A24-4663-A78E-AB359C1B07B6}" name="Member [-]" dataDxfId="244"/>
    <tableColumn id="3" xr3:uid="{6737F7E4-75EA-4406-A7BA-6FC70240743C}" name="Node [-]" dataDxfId="243"/>
    <tableColumn id="4" xr3:uid="{89E5BBF6-3045-4D1E-BBF3-FCAE237AEF1F}" name="Diameter [m]" dataDxfId="242"/>
    <tableColumn id="5" xr3:uid="{6F3CFA72-85FE-4FA1-98D1-C26E66E5227F}" name="Wall thickness [mm]" dataDxfId="241"/>
    <tableColumn id="6" xr3:uid="{6F8DAE76-3BDE-41F7-B41C-569866CCAC01}" name="cd [-]" dataDxfId="240"/>
    <tableColumn id="7" xr3:uid="{38F26F02-A7D4-4714-AB52-DE027CA3C685}" name="cm [-]" dataDxfId="239"/>
    <tableColumn id="8" xr3:uid="{AF03C275-EBB0-4E9C-B3AD-4A9D80A81FED}" name="Marine growth [mm]" dataDxfId="238"/>
    <tableColumn id="9" xr3:uid="{05F492D6-D126-434F-93C6-A121F0788998}" name="Density [kg*m^-3]" dataDxfId="237"/>
    <tableColumn id="10" xr3:uid="{0530F484-7CF4-4A9A-9354-6550550F5D09}" name="Material [-]" dataDxfId="23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35" dataDxfId="234">
  <autoFilter ref="U14:X15" xr:uid="{75D83FCB-684E-49B9-8C8E-EEC425D5900E}"/>
  <tableColumns count="4">
    <tableColumn id="1" xr3:uid="{CB78C727-D5DC-4CA2-BA49-B008160D7D1F}" name="Material" dataDxfId="233"/>
    <tableColumn id="2" xr3:uid="{065FA7D2-18F9-4AC6-BB89-D8104A6F0927}" name="Density" dataDxfId="232"/>
    <tableColumn id="3" xr3:uid="{5D3B327E-2F90-44C2-802D-F2908776C407}" name="Young's Mod. [Pa]" dataDxfId="231"/>
    <tableColumn id="4" xr3:uid="{4882E81A-F94D-4030-BB50-4BFCD860A46F}" name="Shear Mod [Pa]" dataDxfId="230"/>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29" dataDxfId="228">
  <autoFilter ref="U7:W12" xr:uid="{9AD5B26A-0D09-403C-8B9E-50F7200A653D}"/>
  <tableColumns count="3">
    <tableColumn id="1" xr3:uid="{C235FE96-286A-42FA-8098-E93B2B3C8E5E}" name="Parameter" dataDxfId="227"/>
    <tableColumn id="2" xr3:uid="{BD11FF44-1500-4157-941D-41DC78A2A481}" name="Value" dataDxfId="226"/>
    <tableColumn id="3" xr3:uid="{7E4FAC9B-4485-4A2B-BEC6-3BC57CC7FF8C}" name="comment" dataDxfId="22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24" dataDxfId="223">
  <autoFilter ref="AT34:AZ39" xr:uid="{D6C78C0C-8A85-4D2B-92F4-6729B858FAB2}"/>
  <tableColumns count="7">
    <tableColumn id="1" xr3:uid="{05F85C1C-1EED-44A4-A8D4-CF77B2148625}" name="Stiffness" dataDxfId="222"/>
    <tableColumn id="2" xr3:uid="{0B997292-B387-4FA1-B22D-DEBADEB8F969}" name="LC1_FLS_reloading_initial" dataDxfId="221"/>
    <tableColumn id="3" xr3:uid="{6301AC23-3343-46AB-81AA-3A1DDDC46BAC}" name="LC1_FLS_reloading_loaded" dataDxfId="220"/>
    <tableColumn id="7" xr3:uid="{6302C8AA-23A9-43DF-BD36-E2E4B5ED6DAD}" name="LC1_ULS_static" dataDxfId="219"/>
    <tableColumn id="8" xr3:uid="{D8FD348A-57DA-4E5A-BBBE-0D945817FFB8}" name="LC1_ULS_static.red_initial" dataDxfId="218"/>
    <tableColumn id="9" xr3:uid="{3F1EA0C4-11AE-48CD-BCC6-65B2233C75CF}" name="LC1_ULS_static.red_loaded" dataDxfId="217"/>
    <tableColumn id="10" xr3:uid="{5ECD574D-BE96-424F-9C62-684253F937AE}" name="LC1_ULS_cyclic" dataDxfId="21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15" dataDxfId="214">
  <autoFilter ref="U101:AA104" xr:uid="{536D1D01-89C1-4C94-A26C-FBFB46C62350}"/>
  <tableColumns count="7">
    <tableColumn id="1" xr3:uid="{1A5DBD54-67F4-4CE2-8D94-A9850A645C75}" name="Stiffness" dataDxfId="213"/>
    <tableColumn id="2" xr3:uid="{253C0E4D-38B0-41E2-949B-1886D7D550F1}" name="LC1_FLS_reloading_initial" dataDxfId="212"/>
    <tableColumn id="3" xr3:uid="{3997FCF5-7538-456C-857E-6A8DD20ABC92}" name="LC1_FLS_reloading_loaded" dataDxfId="211"/>
    <tableColumn id="7" xr3:uid="{FB26D1A0-3BE5-40ED-B400-38D259D0731C}" name="LC1_ULS_static" dataDxfId="210"/>
    <tableColumn id="8" xr3:uid="{A7CF01F1-A68D-4626-AEE0-0644BF97849E}" name="LC1_ULS_static.red_initial" dataDxfId="209"/>
    <tableColumn id="9" xr3:uid="{A6979E51-5994-44D9-B6E3-4EB7BCDCC7D8}" name="LC1_ULS_static.red_loaded" dataDxfId="208"/>
    <tableColumn id="10" xr3:uid="{1E0E243F-C201-4AF5-BE9B-6214067A713C}" name="LC1_ULS_cyclic" dataDxfId="207"/>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0:AZ144" totalsRowShown="0" headerRowDxfId="193" dataDxfId="194">
  <autoFilter ref="AT140:AZ144" xr:uid="{CE097239-F3F7-4D9F-B256-AEAD4C8B035A}"/>
  <tableColumns count="7">
    <tableColumn id="1" xr3:uid="{CDB1E951-EBD2-4515-99D6-8D4630289E87}" name="config"/>
    <tableColumn id="2" xr3:uid="{4E8FE4DB-4D36-4D8F-B590-3775D8B8D1A4}" name="f order 1 [Hz]" dataDxfId="192"/>
    <tableColumn id="3" xr3:uid="{468C0BCF-F2DF-448A-BCAB-F2FABA44C18D}" name="alpha order 1 [%]" dataDxfId="191"/>
    <tableColumn id="4" xr3:uid="{B4F48874-9D8D-4C54-99B8-AA749EC8A1A3}" name="f order 2 [Hz]" dataDxfId="190"/>
    <tableColumn id="5" xr3:uid="{D4149604-C845-4A22-A873-AF98ABF2F4A5}" name="alpha order 2 [%]" dataDxfId="189"/>
    <tableColumn id="6" xr3:uid="{D6C9E202-7388-4E8F-A3FC-06FCD5E63B9E}" name="f order 3 [Hz]" dataDxfId="188"/>
    <tableColumn id="7" xr3:uid="{9527B0F2-B90B-40B3-972C-5583AA812222}" name="alpha order 3 [%]" dataDxfId="18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2.xml"/><Relationship Id="rId21" Type="http://schemas.openxmlformats.org/officeDocument/2006/relationships/ctrlProp" Target="../ctrlProps/ctrlProp75.xml"/><Relationship Id="rId34" Type="http://schemas.openxmlformats.org/officeDocument/2006/relationships/ctrlProp" Target="../ctrlProps/ctrlProp88.xml"/><Relationship Id="rId42" Type="http://schemas.openxmlformats.org/officeDocument/2006/relationships/table" Target="../tables/table45.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4.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0.xml"/><Relationship Id="rId40" Type="http://schemas.openxmlformats.org/officeDocument/2006/relationships/table" Target="../tables/table43.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39.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4" Type="http://schemas.openxmlformats.org/officeDocument/2006/relationships/table" Target="../tables/table47.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8.xml"/><Relationship Id="rId43" Type="http://schemas.openxmlformats.org/officeDocument/2006/relationships/table" Target="../tables/table46.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D21" sqref="D21"/>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322</v>
      </c>
      <c r="C8" s="68" t="s">
        <v>306</v>
      </c>
      <c r="D8" s="261" t="s">
        <v>307</v>
      </c>
      <c r="E8" s="55"/>
    </row>
    <row r="9" spans="2:5" ht="18">
      <c r="B9" s="260" t="s">
        <v>321</v>
      </c>
      <c r="C9" s="68" t="s">
        <v>323</v>
      </c>
      <c r="D9" s="261" t="s">
        <v>324</v>
      </c>
      <c r="E9" s="55"/>
    </row>
    <row r="10" spans="2:5" ht="18">
      <c r="B10" s="260" t="s">
        <v>341</v>
      </c>
      <c r="C10" s="68" t="s">
        <v>342</v>
      </c>
      <c r="D10" s="261" t="s">
        <v>343</v>
      </c>
      <c r="E10" s="55"/>
    </row>
    <row r="11" spans="2:5" ht="18">
      <c r="B11" s="260" t="s">
        <v>525</v>
      </c>
      <c r="C11" s="68" t="s">
        <v>526</v>
      </c>
      <c r="D11" s="261" t="s">
        <v>527</v>
      </c>
      <c r="E11" s="55"/>
    </row>
    <row r="12" spans="2:5" ht="18">
      <c r="B12" s="260" t="s">
        <v>523</v>
      </c>
      <c r="C12" s="68" t="s">
        <v>524</v>
      </c>
      <c r="D12" s="261" t="s">
        <v>528</v>
      </c>
      <c r="E12" s="55"/>
    </row>
    <row r="13" spans="2:5" ht="18">
      <c r="B13" s="260" t="s">
        <v>529</v>
      </c>
      <c r="C13" s="68" t="s">
        <v>530</v>
      </c>
      <c r="D13" s="261" t="s">
        <v>531</v>
      </c>
      <c r="E13" s="55"/>
    </row>
    <row r="14" spans="2:5" ht="18">
      <c r="B14" s="260" t="s">
        <v>557</v>
      </c>
      <c r="C14" s="68" t="s">
        <v>558</v>
      </c>
      <c r="D14" s="261" t="s">
        <v>559</v>
      </c>
      <c r="E14" s="55"/>
    </row>
    <row r="15" spans="2:5" ht="18">
      <c r="B15" s="383" t="s">
        <v>632</v>
      </c>
      <c r="C15" s="66" t="s">
        <v>633</v>
      </c>
      <c r="D15" s="384" t="s">
        <v>634</v>
      </c>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345</v>
      </c>
      <c r="D25" s="184" t="s">
        <v>158</v>
      </c>
      <c r="E25" s="62"/>
    </row>
    <row r="26" spans="2:5" ht="15" thickBot="1">
      <c r="B26" s="183"/>
      <c r="C26" s="54"/>
      <c r="E26" s="55"/>
    </row>
    <row r="27" spans="2:5" ht="18">
      <c r="B27" s="182" t="s">
        <v>162</v>
      </c>
      <c r="C27" s="180" t="s">
        <v>346</v>
      </c>
      <c r="D27" s="184" t="s">
        <v>159</v>
      </c>
      <c r="E27" s="62"/>
    </row>
    <row r="28" spans="2:5">
      <c r="B28" s="67"/>
      <c r="C28" s="170" t="s">
        <v>163</v>
      </c>
      <c r="E28" s="55"/>
    </row>
    <row r="29" spans="2:5">
      <c r="B29" s="67"/>
      <c r="C29" s="181" t="s">
        <v>347</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357</v>
      </c>
      <c r="D33" t="b">
        <v>0</v>
      </c>
      <c r="E33" s="62" t="s">
        <v>358</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331</v>
      </c>
      <c r="E45" s="55"/>
    </row>
    <row r="46" spans="2:5">
      <c r="B46" s="67"/>
      <c r="C46" s="54"/>
      <c r="D46" t="s">
        <v>618</v>
      </c>
      <c r="E46" s="55"/>
    </row>
    <row r="47" spans="2:5">
      <c r="B47" s="67"/>
      <c r="C47" s="54"/>
      <c r="D47" t="s">
        <v>619</v>
      </c>
      <c r="E47" s="55"/>
    </row>
    <row r="48" spans="2:5">
      <c r="B48" s="67"/>
      <c r="C48" s="54"/>
      <c r="D48" t="s">
        <v>206</v>
      </c>
      <c r="E48" s="55"/>
    </row>
    <row r="49" spans="2:5" ht="15" thickBot="1">
      <c r="B49" s="183"/>
      <c r="C49" s="54"/>
      <c r="E49" s="55"/>
    </row>
    <row r="50" spans="2:5" ht="18">
      <c r="B50" s="182" t="s">
        <v>208</v>
      </c>
      <c r="C50" s="180"/>
      <c r="D50" s="61" t="s">
        <v>209</v>
      </c>
      <c r="E50" s="62"/>
    </row>
    <row r="51" spans="2:5" ht="191.4" customHeight="1">
      <c r="B51" s="67"/>
      <c r="C51" s="181"/>
      <c r="E51" s="55"/>
    </row>
    <row r="52" spans="2:5" ht="15" thickBot="1">
      <c r="B52" s="183"/>
      <c r="C52" s="191"/>
      <c r="D52" s="64"/>
      <c r="E52" s="65"/>
    </row>
    <row r="56" spans="2:5" ht="21">
      <c r="B56" s="85" t="s">
        <v>197</v>
      </c>
    </row>
    <row r="57" spans="2:5" ht="15" thickBot="1"/>
    <row r="58" spans="2:5" ht="217.2" customHeight="1" thickBot="1">
      <c r="B58" s="192" t="s">
        <v>200</v>
      </c>
      <c r="C58" s="60"/>
      <c r="D58" s="61"/>
      <c r="E58" s="62"/>
    </row>
    <row r="59" spans="2:5" ht="18">
      <c r="B59" s="101" t="s">
        <v>190</v>
      </c>
      <c r="C59" s="60"/>
      <c r="D59" s="61"/>
      <c r="E59" s="62"/>
    </row>
    <row r="60" spans="2:5">
      <c r="B60" s="102"/>
      <c r="C60" s="187" t="s">
        <v>185</v>
      </c>
      <c r="E60" s="55"/>
    </row>
    <row r="61" spans="2:5">
      <c r="B61" s="102"/>
      <c r="C61" s="188"/>
      <c r="E61" s="55"/>
    </row>
    <row r="62" spans="2:5">
      <c r="B62" s="102"/>
      <c r="C62" s="189" t="s">
        <v>186</v>
      </c>
      <c r="E62" s="55"/>
    </row>
    <row r="63" spans="2:5">
      <c r="B63" s="102"/>
      <c r="C63" s="343" t="s">
        <v>186</v>
      </c>
      <c r="E63" s="55"/>
    </row>
    <row r="64" spans="2:5">
      <c r="B64" s="102"/>
      <c r="C64" s="188"/>
      <c r="E64" s="55"/>
    </row>
    <row r="65" spans="2:5">
      <c r="B65" s="102"/>
      <c r="C65" s="190" t="s">
        <v>194</v>
      </c>
      <c r="E65" s="55"/>
    </row>
    <row r="66" spans="2:5" ht="15" thickBot="1">
      <c r="B66" s="103"/>
      <c r="C66" s="63"/>
      <c r="D66" s="64"/>
      <c r="E66" s="65"/>
    </row>
    <row r="69" spans="2:5" ht="18">
      <c r="B69" s="345" t="s">
        <v>387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70</xdr:row>
                    <xdr:rowOff>68580</xdr:rowOff>
                  </from>
                  <to>
                    <xdr:col>1</xdr:col>
                    <xdr:colOff>2354580</xdr:colOff>
                    <xdr:row>73</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0" t="s">
        <v>41</v>
      </c>
      <c r="C4" s="391"/>
      <c r="D4" s="392"/>
      <c r="E4" s="40"/>
      <c r="F4" s="393" t="s">
        <v>25</v>
      </c>
      <c r="G4" s="394"/>
      <c r="H4" s="394"/>
      <c r="I4" s="395"/>
      <c r="J4" s="40"/>
      <c r="K4" s="396" t="s">
        <v>42</v>
      </c>
      <c r="L4" s="397"/>
      <c r="M4" s="39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85" zoomScaleNormal="85" workbookViewId="0">
      <selection activeCell="CC39" sqref="CC39"/>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59"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21875" style="50" hidden="1" customWidth="1"/>
    <col min="49" max="49" width="26.5546875" style="81" hidden="1" customWidth="1"/>
    <col min="50" max="50" width="70.88671875" hidden="1" customWidth="1"/>
    <col min="51" max="51" width="27.77734375" hidden="1" customWidth="1"/>
    <col min="52" max="52" width="15.6640625" style="75" hidden="1" customWidth="1"/>
    <col min="53" max="53" width="14" hidden="1" customWidth="1"/>
    <col min="54" max="54" width="71.5546875" style="53" hidden="1" customWidth="1"/>
    <col min="55" max="55" width="25.6640625" style="49" hidden="1" customWidth="1"/>
    <col min="56" max="56" width="26.21875" style="49" hidden="1" customWidth="1"/>
    <col min="57" max="58" width="25.88671875" style="49" hidden="1" customWidth="1"/>
    <col min="59" max="59" width="26.5546875" style="49" hidden="1" customWidth="1"/>
    <col min="60" max="60" width="26.109375" style="49" hidden="1" customWidth="1"/>
    <col min="61" max="61" width="31.2187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customWidth="1"/>
    <col min="82" max="82" width="26.88671875" style="51" customWidth="1"/>
    <col min="83" max="83" width="31" style="51" customWidth="1"/>
    <col min="84" max="84" width="51" style="51" customWidth="1"/>
    <col min="85" max="85" width="25.6640625" style="51" customWidth="1"/>
    <col min="86" max="86" width="26.21875" style="50" customWidth="1"/>
    <col min="87" max="87" width="26.5546875" style="168" customWidth="1"/>
    <col min="88" max="88" width="153.6640625" style="49" customWidth="1"/>
    <col min="89" max="89" width="27.77734375" style="49" customWidth="1"/>
    <col min="90" max="90" width="15.6640625" style="49" customWidth="1"/>
    <col min="91" max="91" width="14" style="49" customWidth="1"/>
    <col min="92" max="92" width="71.5546875" style="359" customWidth="1"/>
    <col min="93" max="93" width="25.6640625" style="49" customWidth="1"/>
    <col min="94" max="94" width="26.21875" style="49" customWidth="1"/>
    <col min="95" max="96" width="25.88671875" style="49" customWidth="1"/>
    <col min="97" max="97" width="26.5546875" style="49" customWidth="1"/>
    <col min="98" max="98" width="26.109375" style="49" customWidth="1"/>
    <col min="99" max="99" width="31.21875" style="49" customWidth="1"/>
    <col min="100" max="100" width="31.5546875" style="49" customWidth="1"/>
    <col min="101" max="101" width="36.33203125"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348</v>
      </c>
      <c r="K1"/>
      <c r="P1" s="53"/>
      <c r="AQ1" s="334" t="s">
        <v>349</v>
      </c>
      <c r="AR1" s="335"/>
      <c r="AS1" s="335"/>
      <c r="AT1" s="335"/>
      <c r="AU1" s="335"/>
      <c r="AV1" s="336"/>
      <c r="AW1" s="61"/>
      <c r="AX1" s="114"/>
      <c r="AY1" s="114"/>
      <c r="AZ1" s="61"/>
      <c r="BA1" s="61"/>
      <c r="BB1" s="250"/>
      <c r="BC1" s="138"/>
      <c r="BD1" s="138"/>
      <c r="BE1" s="138"/>
      <c r="BF1" s="138"/>
      <c r="BG1" s="138"/>
      <c r="BH1" s="138"/>
      <c r="BI1" s="138"/>
      <c r="BJ1" s="138"/>
      <c r="BK1" s="62"/>
      <c r="CC1" s="341" t="s">
        <v>350</v>
      </c>
      <c r="CD1" s="335"/>
      <c r="CE1" s="335"/>
      <c r="CF1" s="335"/>
      <c r="CG1" s="335"/>
      <c r="CH1" s="336"/>
      <c r="CI1" s="138"/>
      <c r="CJ1" s="138"/>
      <c r="CK1" s="138"/>
      <c r="CL1" s="138"/>
      <c r="CM1" s="138"/>
      <c r="CN1" s="250"/>
      <c r="CO1" s="138"/>
      <c r="CP1" s="138"/>
      <c r="CQ1" s="138"/>
      <c r="CR1" s="138"/>
      <c r="CS1" s="138"/>
      <c r="CT1" s="138"/>
      <c r="CU1" s="138"/>
      <c r="CV1" s="138"/>
      <c r="CW1" s="61"/>
      <c r="DP1" s="117" t="s">
        <v>351</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1"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6"/>
      <c r="AQ6" s="240"/>
      <c r="AR6" s="76" t="s">
        <v>131</v>
      </c>
      <c r="AS6" s="72"/>
      <c r="AT6" s="72"/>
      <c r="AU6" s="72"/>
      <c r="AV6" s="72"/>
      <c r="AW6" s="72"/>
      <c r="AX6" s="62"/>
      <c r="AZ6" s="54"/>
      <c r="BB6" s="356"/>
      <c r="BJ6" s="49"/>
      <c r="CC6" s="140"/>
      <c r="CD6" s="76" t="s">
        <v>131</v>
      </c>
      <c r="CE6" s="72"/>
      <c r="CF6" s="72"/>
      <c r="CG6" s="72"/>
      <c r="CH6" s="72"/>
      <c r="CI6" s="228"/>
      <c r="CJ6" s="165"/>
      <c r="CL6" s="77"/>
      <c r="CN6" s="356"/>
      <c r="DP6" s="140"/>
      <c r="DQ6" s="76" t="s">
        <v>131</v>
      </c>
      <c r="DR6" s="76"/>
      <c r="DS6" s="72"/>
      <c r="DT6" s="149"/>
      <c r="DU6" s="149"/>
      <c r="DV6" s="72"/>
      <c r="DW6" s="92"/>
    </row>
    <row r="7" spans="1:139" ht="18" customHeight="1" thickBot="1">
      <c r="A7" s="262"/>
      <c r="B7" s="304"/>
      <c r="C7" s="304"/>
      <c r="D7" s="305"/>
      <c r="E7" s="331"/>
      <c r="F7" s="332" t="s">
        <v>547</v>
      </c>
      <c r="G7" s="152"/>
      <c r="H7" s="152"/>
      <c r="I7" s="152"/>
      <c r="J7" s="152"/>
      <c r="K7" s="152"/>
      <c r="L7" s="152"/>
      <c r="M7" s="152"/>
      <c r="N7" s="54"/>
      <c r="P7" s="53"/>
      <c r="AQ7" s="241"/>
      <c r="AR7" s="332" t="s">
        <v>533</v>
      </c>
      <c r="AS7" s="152"/>
      <c r="AT7" s="152"/>
      <c r="AU7" s="152"/>
      <c r="AV7" s="152"/>
      <c r="AW7" s="152"/>
      <c r="AX7" s="333"/>
      <c r="AZ7" s="54"/>
      <c r="BJ7" s="49"/>
      <c r="CC7" s="141"/>
      <c r="CD7" s="342" t="s">
        <v>538</v>
      </c>
      <c r="CE7" s="152"/>
      <c r="CF7" s="152"/>
      <c r="CG7" s="152"/>
      <c r="CH7" s="152"/>
      <c r="CI7" s="229"/>
      <c r="CJ7" s="153"/>
      <c r="CL7" s="77"/>
      <c r="CN7" s="53"/>
      <c r="DP7" s="142"/>
      <c r="DQ7" s="254" t="s">
        <v>556</v>
      </c>
      <c r="DR7" s="156"/>
      <c r="DS7" s="157"/>
      <c r="DT7" s="158"/>
      <c r="DU7" s="158"/>
      <c r="DV7" s="157"/>
      <c r="DW7" s="159"/>
    </row>
    <row r="8" spans="1:139" ht="18" customHeight="1">
      <c r="A8" s="262"/>
      <c r="B8" s="304"/>
      <c r="C8" s="304"/>
      <c r="D8" s="305"/>
      <c r="E8" s="401" t="s">
        <v>179</v>
      </c>
      <c r="G8" s="73"/>
      <c r="H8" s="73"/>
      <c r="I8" s="73"/>
      <c r="J8" s="73"/>
      <c r="K8" s="73"/>
      <c r="L8" s="73"/>
      <c r="M8" s="73"/>
      <c r="N8" s="54"/>
      <c r="P8" s="53"/>
      <c r="AQ8" s="399" t="s">
        <v>179</v>
      </c>
      <c r="AR8" s="73"/>
      <c r="AS8" s="73"/>
      <c r="AT8" s="73"/>
      <c r="AU8" s="73"/>
      <c r="AV8" s="73"/>
      <c r="AW8" s="73"/>
      <c r="AX8" s="55"/>
      <c r="AZ8" s="54"/>
      <c r="BJ8" s="49"/>
      <c r="CC8" s="403"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2"/>
      <c r="F9" s="74"/>
      <c r="G9" s="74"/>
      <c r="H9" s="74"/>
      <c r="I9" s="344"/>
      <c r="J9" s="74"/>
      <c r="K9" s="74"/>
      <c r="L9" s="74"/>
      <c r="M9" s="74"/>
      <c r="N9" s="54"/>
      <c r="P9" s="53"/>
      <c r="AQ9" s="400"/>
      <c r="AR9" s="344"/>
      <c r="AS9" s="74"/>
      <c r="AT9" s="74"/>
      <c r="AU9" s="74"/>
      <c r="AV9" s="74"/>
      <c r="AW9" s="74"/>
      <c r="AX9" s="65"/>
      <c r="AZ9" s="54"/>
      <c r="BJ9" s="49"/>
      <c r="CC9" s="404"/>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8" t="s">
        <v>135</v>
      </c>
      <c r="AS11"/>
      <c r="AT11"/>
      <c r="AU11"/>
      <c r="AV11"/>
      <c r="AW11"/>
      <c r="AZ11" s="54"/>
      <c r="BJ11" s="49"/>
      <c r="CC11" s="83" t="s">
        <v>135</v>
      </c>
      <c r="CD11"/>
      <c r="CE11"/>
      <c r="CF11"/>
      <c r="CG11"/>
      <c r="CH11"/>
      <c r="CI11" s="49"/>
      <c r="CL11" s="77"/>
      <c r="CN11" s="53"/>
    </row>
    <row r="12" spans="1:139" ht="18" customHeight="1">
      <c r="A12" s="262"/>
      <c r="B12" s="304"/>
      <c r="C12" s="304"/>
      <c r="D12" s="305"/>
      <c r="E12" s="360" t="s">
        <v>393</v>
      </c>
      <c r="F12" s="362" t="s">
        <v>391</v>
      </c>
      <c r="G12" s="363" t="s">
        <v>394</v>
      </c>
      <c r="H12" s="363" t="s">
        <v>427</v>
      </c>
      <c r="I12"/>
      <c r="J12" s="361" t="s">
        <v>517</v>
      </c>
      <c r="K12" s="363" t="s">
        <v>392</v>
      </c>
      <c r="N12" s="54"/>
      <c r="P12" s="53"/>
      <c r="Z12" t="s">
        <v>54</v>
      </c>
      <c r="AA12" t="s">
        <v>53</v>
      </c>
      <c r="AB12" t="s">
        <v>56</v>
      </c>
      <c r="AC12" t="s">
        <v>91</v>
      </c>
      <c r="AD12" t="s">
        <v>87</v>
      </c>
      <c r="AE12" t="s">
        <v>92</v>
      </c>
      <c r="AF12" t="s">
        <v>384</v>
      </c>
      <c r="AG12" t="s">
        <v>386</v>
      </c>
      <c r="AQ12" s="364" t="s">
        <v>393</v>
      </c>
      <c r="AR12" s="365" t="s">
        <v>391</v>
      </c>
      <c r="AS12" s="363" t="s">
        <v>394</v>
      </c>
      <c r="AT12" s="363" t="s">
        <v>476</v>
      </c>
      <c r="AU12" s="381"/>
      <c r="AV12" s="380" t="s">
        <v>522</v>
      </c>
      <c r="AW12" s="363" t="s">
        <v>521</v>
      </c>
      <c r="AX12" s="53"/>
      <c r="AZ12" s="54"/>
      <c r="BJ12" s="49"/>
      <c r="BM12" s="328" t="s">
        <v>128</v>
      </c>
      <c r="BN12" s="49" t="s">
        <v>55</v>
      </c>
      <c r="BO12" s="49" t="s">
        <v>53</v>
      </c>
      <c r="BP12" s="49" t="s">
        <v>56</v>
      </c>
      <c r="BQ12" s="50" t="s">
        <v>385</v>
      </c>
      <c r="BR12" s="49" t="s">
        <v>91</v>
      </c>
      <c r="BS12" s="49" t="s">
        <v>87</v>
      </c>
      <c r="BT12" s="49" t="s">
        <v>92</v>
      </c>
      <c r="CC12" s="364" t="s">
        <v>393</v>
      </c>
      <c r="CD12" s="365" t="s">
        <v>391</v>
      </c>
      <c r="CE12" s="363" t="s">
        <v>394</v>
      </c>
      <c r="CF12" s="363" t="s">
        <v>490</v>
      </c>
      <c r="CG12" s="53"/>
      <c r="CH12" s="380" t="s">
        <v>520</v>
      </c>
      <c r="CI12" s="363" t="s">
        <v>521</v>
      </c>
      <c r="CJ12" s="53"/>
      <c r="CL12" s="77"/>
      <c r="CN12" s="53"/>
      <c r="CX12" s="343" t="s">
        <v>128</v>
      </c>
      <c r="CY12" s="49" t="s">
        <v>55</v>
      </c>
      <c r="CZ12" s="49" t="s">
        <v>53</v>
      </c>
      <c r="DA12" s="49" t="s">
        <v>56</v>
      </c>
      <c r="DB12" s="50" t="s">
        <v>385</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385</v>
      </c>
      <c r="J13" s="49" t="s">
        <v>91</v>
      </c>
      <c r="K13" s="49" t="s">
        <v>87</v>
      </c>
      <c r="L13" s="49" t="s">
        <v>92</v>
      </c>
      <c r="M13" s="49"/>
      <c r="N13" s="54"/>
      <c r="P13" s="53"/>
      <c r="Z13" s="413" t="s">
        <v>444</v>
      </c>
      <c r="AA13" s="413" t="s">
        <v>332</v>
      </c>
      <c r="AB13" s="413" t="s">
        <v>422</v>
      </c>
      <c r="AC13" s="413" t="s">
        <v>402</v>
      </c>
      <c r="AD13" s="413" t="s">
        <v>390</v>
      </c>
      <c r="AE13" s="413">
        <v>43.23</v>
      </c>
      <c r="AF13" s="413" t="s">
        <v>48</v>
      </c>
      <c r="AG13" s="413" t="s">
        <v>403</v>
      </c>
      <c r="AQ13" s="328" t="s">
        <v>128</v>
      </c>
      <c r="AR13" s="49" t="s">
        <v>55</v>
      </c>
      <c r="AS13" s="49" t="s">
        <v>53</v>
      </c>
      <c r="AT13" s="49" t="s">
        <v>56</v>
      </c>
      <c r="AU13" s="50" t="s">
        <v>385</v>
      </c>
      <c r="AV13" s="49" t="s">
        <v>91</v>
      </c>
      <c r="AW13" s="49" t="s">
        <v>87</v>
      </c>
      <c r="AX13" s="49" t="s">
        <v>92</v>
      </c>
      <c r="AZ13" s="54"/>
      <c r="BJ13" s="49"/>
      <c r="BM13" s="413"/>
      <c r="BN13" s="413"/>
      <c r="BO13" s="413"/>
      <c r="BP13" s="413"/>
      <c r="BQ13" s="413"/>
      <c r="BR13" s="413"/>
      <c r="BS13" s="413"/>
      <c r="BT13" s="413"/>
      <c r="CC13" s="375" t="s">
        <v>128</v>
      </c>
      <c r="CD13" s="49" t="s">
        <v>55</v>
      </c>
      <c r="CE13" s="49" t="s">
        <v>53</v>
      </c>
      <c r="CF13" s="49" t="s">
        <v>56</v>
      </c>
      <c r="CG13" s="50" t="s">
        <v>385</v>
      </c>
      <c r="CH13" s="49" t="s">
        <v>91</v>
      </c>
      <c r="CI13" s="49" t="s">
        <v>87</v>
      </c>
      <c r="CJ13" s="49" t="s">
        <v>92</v>
      </c>
      <c r="CL13" s="77"/>
      <c r="CN13" s="53"/>
      <c r="CX13" s="413" t="s">
        <v>514</v>
      </c>
      <c r="CY13" s="413" t="s">
        <v>332</v>
      </c>
      <c r="CZ13" s="413" t="s">
        <v>417</v>
      </c>
      <c r="DA13" s="413" t="s">
        <v>513</v>
      </c>
      <c r="DB13" s="413" t="s">
        <v>390</v>
      </c>
      <c r="DC13" s="413" t="s">
        <v>57</v>
      </c>
      <c r="DD13" s="413" t="s">
        <v>57</v>
      </c>
      <c r="DE13" s="419" t="s">
        <v>512</v>
      </c>
      <c r="EA13" s="410" t="s">
        <v>334</v>
      </c>
      <c r="EB13" s="410">
        <v>15.5</v>
      </c>
      <c r="EC13" s="413">
        <v>236</v>
      </c>
      <c r="ED13" s="413">
        <v>818495</v>
      </c>
      <c r="EE13" s="410">
        <v>175850000</v>
      </c>
      <c r="EF13" s="410">
        <v>315280000</v>
      </c>
      <c r="EG13" s="410">
        <v>5.17</v>
      </c>
      <c r="EH13" s="413">
        <v>4.6100000000000003</v>
      </c>
      <c r="EI13" s="413" t="s">
        <v>335</v>
      </c>
    </row>
    <row r="14" spans="1:139" ht="18" customHeight="1">
      <c r="A14" s="262"/>
      <c r="B14" s="304"/>
      <c r="C14" s="304"/>
      <c r="D14" s="304"/>
      <c r="E14" s="408" t="s">
        <v>444</v>
      </c>
      <c r="F14" s="409" t="s">
        <v>332</v>
      </c>
      <c r="G14" s="409" t="s">
        <v>422</v>
      </c>
      <c r="H14" s="410" t="s">
        <v>402</v>
      </c>
      <c r="I14" s="411" t="s">
        <v>390</v>
      </c>
      <c r="J14" s="431">
        <v>43.23</v>
      </c>
      <c r="K14" s="410" t="s">
        <v>48</v>
      </c>
      <c r="L14" s="412" t="s">
        <v>403</v>
      </c>
      <c r="M14" s="348"/>
      <c r="N14" s="54"/>
      <c r="P14" s="53"/>
      <c r="Z14" s="58"/>
      <c r="AA14" s="58"/>
      <c r="AB14" s="58"/>
      <c r="AC14" s="58"/>
      <c r="AD14" s="58"/>
      <c r="AE14" s="58"/>
      <c r="AQ14" s="412"/>
      <c r="AR14" s="410"/>
      <c r="AS14" s="410"/>
      <c r="AT14" s="410"/>
      <c r="AU14" s="410"/>
      <c r="AV14" s="409"/>
      <c r="AW14" s="410"/>
      <c r="AX14" s="410"/>
      <c r="AZ14" s="54"/>
      <c r="BJ14" s="49"/>
      <c r="BM14" s="58"/>
      <c r="BN14" s="58"/>
      <c r="BO14" s="58"/>
      <c r="BP14" s="58"/>
      <c r="BQ14" s="58"/>
      <c r="BR14" s="58"/>
      <c r="CC14" s="408" t="s">
        <v>514</v>
      </c>
      <c r="CD14" s="409" t="s">
        <v>332</v>
      </c>
      <c r="CE14" s="409" t="s">
        <v>417</v>
      </c>
      <c r="CF14" s="409" t="s">
        <v>513</v>
      </c>
      <c r="CG14" s="409" t="s">
        <v>390</v>
      </c>
      <c r="CH14" s="411" t="s">
        <v>57</v>
      </c>
      <c r="CI14" s="410" t="s">
        <v>57</v>
      </c>
      <c r="CJ14" s="418" t="s">
        <v>512</v>
      </c>
      <c r="CL14" s="77"/>
      <c r="CN14" s="53"/>
      <c r="CX14" s="58"/>
      <c r="CY14" s="58"/>
      <c r="CZ14" s="58"/>
      <c r="DA14" s="58"/>
      <c r="DB14" s="58"/>
      <c r="DC14" s="58"/>
      <c r="EA14" s="410" t="s">
        <v>336</v>
      </c>
      <c r="EB14" s="410">
        <v>15</v>
      </c>
      <c r="EC14" s="413">
        <v>236</v>
      </c>
      <c r="ED14" s="413">
        <v>828950</v>
      </c>
      <c r="EE14" s="410">
        <v>205000000</v>
      </c>
      <c r="EF14" s="410">
        <v>369000000</v>
      </c>
      <c r="EG14" s="410">
        <v>4.2</v>
      </c>
      <c r="EH14" s="413">
        <v>3.26</v>
      </c>
      <c r="EI14" s="413" t="s">
        <v>337</v>
      </c>
    </row>
    <row r="15" spans="1:139" ht="18" customHeight="1">
      <c r="A15" s="262"/>
      <c r="B15" s="304"/>
      <c r="C15" s="304"/>
      <c r="D15" s="304"/>
      <c r="E15" s="408"/>
      <c r="F15" s="431"/>
      <c r="G15" s="431"/>
      <c r="H15" s="439"/>
      <c r="I15" s="432"/>
      <c r="J15" s="432"/>
      <c r="K15" s="439"/>
      <c r="L15" s="430"/>
      <c r="N15" s="54"/>
      <c r="P15" s="53"/>
      <c r="AQ15" s="223"/>
      <c r="AR15"/>
      <c r="AS15"/>
      <c r="AT15"/>
      <c r="AU15"/>
      <c r="AV15"/>
      <c r="AW15"/>
      <c r="AZ15" s="54"/>
      <c r="BJ15" s="49"/>
      <c r="CC15" s="376"/>
      <c r="CI15" s="49"/>
      <c r="CL15" s="77"/>
      <c r="CN15" s="53"/>
      <c r="EA15" s="410" t="s">
        <v>338</v>
      </c>
      <c r="EB15" s="410">
        <v>21.5</v>
      </c>
      <c r="EC15" s="413">
        <v>276</v>
      </c>
      <c r="ED15" s="413">
        <v>1394251</v>
      </c>
      <c r="EE15" s="410">
        <v>382420000</v>
      </c>
      <c r="EF15" s="410">
        <v>639730000</v>
      </c>
      <c r="EG15" s="410">
        <v>6.46</v>
      </c>
      <c r="EH15" s="413">
        <v>5.74</v>
      </c>
      <c r="EI15" s="413" t="s">
        <v>339</v>
      </c>
    </row>
    <row r="16" spans="1:139" ht="18" customHeight="1">
      <c r="A16" s="262"/>
      <c r="B16" s="304"/>
      <c r="C16" s="304"/>
      <c r="D16" s="304"/>
      <c r="E16" s="326"/>
      <c r="K16"/>
      <c r="N16" s="54"/>
      <c r="P16" s="53"/>
      <c r="Z16" s="56" t="s">
        <v>51</v>
      </c>
      <c r="AW16"/>
      <c r="AZ16" s="54"/>
      <c r="BJ16" s="49"/>
      <c r="BM16" s="56" t="s">
        <v>51</v>
      </c>
      <c r="CC16" s="50"/>
      <c r="CI16" s="49"/>
      <c r="CL16" s="77"/>
      <c r="CN16" s="53"/>
      <c r="CX16" s="56" t="s">
        <v>51</v>
      </c>
      <c r="EA16" s="410" t="s">
        <v>355</v>
      </c>
      <c r="EB16" s="410">
        <v>15.5</v>
      </c>
      <c r="EC16" s="413">
        <v>236</v>
      </c>
      <c r="ED16" s="413">
        <v>819000</v>
      </c>
      <c r="EE16" s="410">
        <v>179900000</v>
      </c>
      <c r="EF16" s="410">
        <v>323200000</v>
      </c>
      <c r="EG16" s="410">
        <v>5.17</v>
      </c>
      <c r="EH16" s="413">
        <v>4.62</v>
      </c>
      <c r="EI16" s="413" t="s">
        <v>356</v>
      </c>
    </row>
    <row r="17" spans="1:146" ht="18" customHeight="1">
      <c r="A17" s="262"/>
      <c r="B17" s="304"/>
      <c r="C17" s="304"/>
      <c r="D17" s="304"/>
      <c r="E17" s="85" t="s">
        <v>195</v>
      </c>
      <c r="F17"/>
      <c r="G17"/>
      <c r="H17"/>
      <c r="I17"/>
      <c r="J17"/>
      <c r="K17"/>
      <c r="N17" s="54"/>
      <c r="P17" s="53"/>
      <c r="AQ17" s="358" t="s">
        <v>136</v>
      </c>
      <c r="AR17"/>
      <c r="AS17"/>
      <c r="AT17"/>
      <c r="AU17"/>
      <c r="AV17"/>
      <c r="AW17"/>
      <c r="AZ17" s="54"/>
      <c r="BJ17" s="49"/>
      <c r="CC17" s="85" t="s">
        <v>136</v>
      </c>
      <c r="CD17"/>
      <c r="CE17"/>
      <c r="CF17"/>
      <c r="CG17"/>
      <c r="CH17"/>
      <c r="CI17" s="49"/>
      <c r="CL17" s="77"/>
      <c r="CN17" s="53"/>
      <c r="EA17" s="410" t="s">
        <v>572</v>
      </c>
      <c r="EB17" s="410">
        <v>15</v>
      </c>
      <c r="EC17" s="413">
        <v>236</v>
      </c>
      <c r="ED17" s="413">
        <v>828980</v>
      </c>
      <c r="EE17" s="410">
        <v>213000000</v>
      </c>
      <c r="EF17" s="410">
        <v>366000000</v>
      </c>
      <c r="EG17" s="410">
        <v>4.1900000000000004</v>
      </c>
      <c r="EH17" s="413">
        <v>3.12</v>
      </c>
      <c r="EI17" s="413" t="s">
        <v>573</v>
      </c>
    </row>
    <row r="18" spans="1:146" ht="18" customHeight="1">
      <c r="A18" s="306"/>
      <c r="B18" s="304"/>
      <c r="C18" s="304"/>
      <c r="D18" s="304"/>
      <c r="E18" s="330" t="s">
        <v>128</v>
      </c>
      <c r="F18" s="49" t="s">
        <v>55</v>
      </c>
      <c r="G18" s="49" t="s">
        <v>53</v>
      </c>
      <c r="H18" s="49" t="s">
        <v>56</v>
      </c>
      <c r="I18" s="329" t="s">
        <v>385</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385</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5" t="s">
        <v>128</v>
      </c>
      <c r="CD18" s="49" t="s">
        <v>55</v>
      </c>
      <c r="CE18" s="49" t="s">
        <v>53</v>
      </c>
      <c r="CF18" s="49" t="s">
        <v>56</v>
      </c>
      <c r="CG18" s="370" t="s">
        <v>385</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10" t="s">
        <v>628</v>
      </c>
      <c r="EB18" s="410">
        <v>15.5</v>
      </c>
      <c r="EC18" s="413">
        <v>236</v>
      </c>
      <c r="ED18" s="413">
        <v>819418</v>
      </c>
      <c r="EE18" s="410">
        <v>179000000</v>
      </c>
      <c r="EF18" s="410">
        <v>321000000</v>
      </c>
      <c r="EG18" s="410">
        <v>5.17</v>
      </c>
      <c r="EH18" s="413">
        <v>4.6100000000000003</v>
      </c>
      <c r="EI18" s="413" t="s">
        <v>629</v>
      </c>
    </row>
    <row r="19" spans="1:146" ht="18" customHeight="1">
      <c r="A19" s="304"/>
      <c r="B19" s="304"/>
      <c r="C19" s="304"/>
      <c r="D19" s="304"/>
      <c r="E19" s="367"/>
      <c r="H19" s="49"/>
      <c r="I19" s="50"/>
      <c r="K19" s="49"/>
      <c r="L19" s="53"/>
      <c r="M19" s="50"/>
      <c r="N19" s="54"/>
      <c r="P19" s="53"/>
      <c r="Z19" s="405">
        <v>1</v>
      </c>
      <c r="AA19" s="406">
        <v>8.6349999999999998</v>
      </c>
      <c r="AB19" s="406">
        <v>5.8</v>
      </c>
      <c r="AC19" s="406">
        <v>8.5</v>
      </c>
      <c r="AD19" s="406">
        <v>8.5</v>
      </c>
      <c r="AE19" s="407">
        <v>122</v>
      </c>
      <c r="AG19" s="413" t="s">
        <v>635</v>
      </c>
      <c r="AH19" s="413">
        <v>8.6349999999999998</v>
      </c>
      <c r="AI19" s="413">
        <v>8.6349999999999998</v>
      </c>
      <c r="AJ19" s="413">
        <v>27093</v>
      </c>
      <c r="AK19" s="413"/>
      <c r="AL19" s="413"/>
      <c r="AM19" s="413"/>
      <c r="AN19" s="413"/>
      <c r="AO19" s="413"/>
      <c r="AQ19" s="225"/>
      <c r="AR19" s="49"/>
      <c r="AS19" s="49"/>
      <c r="AT19" s="49"/>
      <c r="AU19" s="49"/>
      <c r="AV19" s="49"/>
      <c r="AW19" s="49"/>
      <c r="AX19" s="49"/>
      <c r="AY19" s="165"/>
      <c r="AZ19" s="54"/>
      <c r="BJ19" s="49"/>
      <c r="CC19" s="53"/>
      <c r="CD19" s="49"/>
      <c r="CE19" s="49"/>
      <c r="CF19" s="49"/>
      <c r="CI19" s="49"/>
      <c r="CL19" s="77"/>
      <c r="CN19" s="53"/>
      <c r="CX19" s="413">
        <v>1</v>
      </c>
      <c r="CY19" s="413">
        <v>143.81999999999996</v>
      </c>
      <c r="CZ19" s="413">
        <v>143.57999999999996</v>
      </c>
      <c r="DA19" s="413">
        <v>4.952</v>
      </c>
      <c r="DB19" s="413">
        <v>5.0199999999999996</v>
      </c>
      <c r="DC19" s="413">
        <v>50</v>
      </c>
      <c r="DE19" s="413" t="s">
        <v>637</v>
      </c>
      <c r="DF19" s="413">
        <v>143.69999999999999</v>
      </c>
      <c r="DG19" s="413">
        <v>143.69999999999999</v>
      </c>
      <c r="DH19" s="413">
        <v>6701</v>
      </c>
      <c r="DI19" s="413"/>
      <c r="DJ19" s="413"/>
      <c r="DK19" s="413"/>
      <c r="DL19" s="413"/>
      <c r="DM19" s="413"/>
      <c r="EA19" s="410" t="s">
        <v>630</v>
      </c>
      <c r="EB19" s="410">
        <v>15.5</v>
      </c>
      <c r="EC19" s="413">
        <v>236</v>
      </c>
      <c r="ED19" s="413">
        <v>819418</v>
      </c>
      <c r="EE19" s="410">
        <v>179000000</v>
      </c>
      <c r="EF19" s="410">
        <v>321000000</v>
      </c>
      <c r="EG19" s="413">
        <v>5.17</v>
      </c>
      <c r="EH19" s="413">
        <v>4.6100000000000003</v>
      </c>
      <c r="EI19" s="413" t="s">
        <v>631</v>
      </c>
    </row>
    <row r="20" spans="1:146" ht="18" customHeight="1" thickBot="1">
      <c r="A20" s="304"/>
      <c r="B20" s="304"/>
      <c r="C20" s="304"/>
      <c r="D20" s="304"/>
      <c r="E20" s="327"/>
      <c r="F20" s="325"/>
      <c r="K20"/>
      <c r="N20" s="54"/>
      <c r="P20" s="53"/>
      <c r="Z20" s="405">
        <v>2</v>
      </c>
      <c r="AA20" s="406">
        <v>5.8</v>
      </c>
      <c r="AB20" s="406">
        <v>2.6</v>
      </c>
      <c r="AC20" s="406">
        <v>8.5</v>
      </c>
      <c r="AD20" s="406">
        <v>8.5</v>
      </c>
      <c r="AE20" s="407">
        <v>110</v>
      </c>
      <c r="AG20" s="413" t="s">
        <v>614</v>
      </c>
      <c r="AH20" s="413">
        <v>7.8849999999999998</v>
      </c>
      <c r="AI20" s="413">
        <v>7.8849999999999998</v>
      </c>
      <c r="AJ20" s="413">
        <v>20388.777454344243</v>
      </c>
      <c r="AK20" s="413"/>
      <c r="AL20" s="413"/>
      <c r="AM20" s="413"/>
      <c r="AN20" s="413"/>
      <c r="AO20" s="413"/>
      <c r="AQ20" s="382"/>
      <c r="AW20" s="49"/>
      <c r="AX20" s="49"/>
      <c r="AZ20" s="54"/>
      <c r="BJ20" s="49"/>
      <c r="BN20" s="93"/>
      <c r="BO20" s="93"/>
      <c r="CC20" s="376"/>
      <c r="CI20" s="49"/>
      <c r="CL20" s="77"/>
      <c r="CN20" s="53"/>
      <c r="CX20" s="413">
        <v>2</v>
      </c>
      <c r="CY20" s="436">
        <v>143.57999999999996</v>
      </c>
      <c r="CZ20" s="436">
        <v>142.83999999999995</v>
      </c>
      <c r="DA20" s="413">
        <v>5.0199999999999996</v>
      </c>
      <c r="DB20" s="413">
        <v>5.2279999999999998</v>
      </c>
      <c r="DC20" s="413">
        <v>50</v>
      </c>
      <c r="DE20" s="413" t="s">
        <v>638</v>
      </c>
      <c r="DF20" s="413">
        <v>142.15</v>
      </c>
      <c r="DG20" s="413">
        <v>142.15</v>
      </c>
      <c r="DH20" s="413">
        <v>1424</v>
      </c>
      <c r="DI20" s="413"/>
      <c r="DJ20" s="413"/>
      <c r="DK20" s="413"/>
      <c r="DL20" s="413"/>
      <c r="DM20" s="413"/>
      <c r="EA20" s="49"/>
      <c r="EB20" s="49"/>
      <c r="EE20" s="49"/>
      <c r="EF20" s="49"/>
    </row>
    <row r="21" spans="1:146" ht="18" customHeight="1">
      <c r="A21" s="78"/>
      <c r="B21" s="106"/>
      <c r="C21" s="78"/>
      <c r="D21" s="79"/>
      <c r="K21"/>
      <c r="N21" s="54"/>
      <c r="P21" s="53"/>
      <c r="Z21" s="405">
        <v>3</v>
      </c>
      <c r="AA21" s="406">
        <v>2.6</v>
      </c>
      <c r="AB21" s="406">
        <v>-0.6</v>
      </c>
      <c r="AC21" s="406">
        <v>8.5</v>
      </c>
      <c r="AD21" s="406">
        <v>8.5</v>
      </c>
      <c r="AE21" s="407">
        <v>110</v>
      </c>
      <c r="AG21" s="413" t="s">
        <v>560</v>
      </c>
      <c r="AH21" s="413">
        <v>7.2349999999999994</v>
      </c>
      <c r="AI21" s="413">
        <v>7.2349999999999994</v>
      </c>
      <c r="AJ21" s="413">
        <v>11850</v>
      </c>
      <c r="AK21" s="413"/>
      <c r="AL21" s="413"/>
      <c r="AM21" s="413"/>
      <c r="AN21" s="413"/>
      <c r="AO21" s="413"/>
      <c r="AW21"/>
      <c r="AZ21" s="54"/>
      <c r="BJ21" s="49"/>
      <c r="BN21" s="93"/>
      <c r="BO21" s="93"/>
      <c r="CC21" s="50"/>
      <c r="CI21" s="49"/>
      <c r="CL21" s="77"/>
      <c r="CN21" s="53"/>
      <c r="CX21" s="413">
        <v>3</v>
      </c>
      <c r="CY21" s="436">
        <v>142.83999999999995</v>
      </c>
      <c r="CZ21" s="436">
        <v>140.76599999999993</v>
      </c>
      <c r="DA21" s="413">
        <v>5.2279999999999998</v>
      </c>
      <c r="DB21" s="413">
        <v>5.8109999999999999</v>
      </c>
      <c r="DC21" s="413">
        <v>50</v>
      </c>
      <c r="DE21" s="413" t="s">
        <v>639</v>
      </c>
      <c r="DF21" s="413">
        <v>137.535</v>
      </c>
      <c r="DG21" s="413">
        <v>137.535</v>
      </c>
      <c r="DH21" s="413">
        <v>11720</v>
      </c>
      <c r="DI21" s="413"/>
      <c r="DJ21" s="413"/>
      <c r="DK21" s="413"/>
      <c r="DL21" s="413"/>
      <c r="DM21" s="413"/>
      <c r="DP21" s="83" t="s">
        <v>177</v>
      </c>
      <c r="EA21" s="49"/>
      <c r="EB21" s="49"/>
      <c r="EE21" s="49"/>
      <c r="EF21" s="49"/>
    </row>
    <row r="22" spans="1:146" ht="18" customHeight="1" thickBot="1">
      <c r="B22" s="98"/>
      <c r="C22" s="67"/>
      <c r="E22" s="85" t="s">
        <v>137</v>
      </c>
      <c r="F22"/>
      <c r="G22"/>
      <c r="H22" s="71"/>
      <c r="I22"/>
      <c r="J22"/>
      <c r="K22"/>
      <c r="N22" s="54"/>
      <c r="P22" s="53"/>
      <c r="Z22" s="405">
        <v>4</v>
      </c>
      <c r="AA22" s="406">
        <v>-0.6</v>
      </c>
      <c r="AB22" s="406">
        <v>-3.8</v>
      </c>
      <c r="AC22" s="406">
        <v>8.5</v>
      </c>
      <c r="AD22" s="406">
        <v>8.5</v>
      </c>
      <c r="AE22" s="407">
        <v>119</v>
      </c>
      <c r="AG22" s="429" t="s">
        <v>636</v>
      </c>
      <c r="AH22" s="429">
        <v>6.1</v>
      </c>
      <c r="AI22" s="429">
        <v>6.1</v>
      </c>
      <c r="AJ22" s="429">
        <v>250</v>
      </c>
      <c r="AK22" s="429"/>
      <c r="AL22" s="429"/>
      <c r="AM22" s="429"/>
      <c r="AN22" s="429"/>
      <c r="AO22" s="429"/>
      <c r="AQ22" s="209" t="s">
        <v>137</v>
      </c>
      <c r="AR22"/>
      <c r="AS22"/>
      <c r="AT22" s="71"/>
      <c r="AU22"/>
      <c r="AV22"/>
      <c r="AW22"/>
      <c r="AZ22" s="54"/>
      <c r="BJ22" s="49"/>
      <c r="BN22" s="93"/>
      <c r="BO22" s="93"/>
      <c r="CC22" s="85" t="s">
        <v>137</v>
      </c>
      <c r="CD22"/>
      <c r="CE22"/>
      <c r="CF22"/>
      <c r="CG22"/>
      <c r="CH22"/>
      <c r="CI22" s="49"/>
      <c r="CL22" s="77"/>
      <c r="CN22" s="53"/>
      <c r="CX22" s="413">
        <v>4</v>
      </c>
      <c r="CY22" s="436">
        <v>140.76599999999993</v>
      </c>
      <c r="CZ22" s="436">
        <v>138.31999999999994</v>
      </c>
      <c r="DA22" s="413">
        <v>5.7949999999999999</v>
      </c>
      <c r="DB22" s="413">
        <v>6.5</v>
      </c>
      <c r="DC22" s="413">
        <v>34</v>
      </c>
      <c r="DE22" s="413" t="s">
        <v>640</v>
      </c>
      <c r="DF22" s="413">
        <v>137.078</v>
      </c>
      <c r="DG22" s="413">
        <v>137.078</v>
      </c>
      <c r="DH22" s="413">
        <v>15265</v>
      </c>
      <c r="DI22" s="413"/>
      <c r="DJ22" s="413"/>
      <c r="DK22" s="413"/>
      <c r="DL22" s="413"/>
      <c r="DM22" s="41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05">
        <v>5</v>
      </c>
      <c r="AA23" s="406">
        <v>-3.8</v>
      </c>
      <c r="AB23" s="406">
        <v>-7.3</v>
      </c>
      <c r="AC23" s="406">
        <v>8.5</v>
      </c>
      <c r="AD23" s="406">
        <v>8.9285714285714288</v>
      </c>
      <c r="AE23" s="407">
        <v>119</v>
      </c>
      <c r="AG23" s="429"/>
      <c r="AH23" s="429"/>
      <c r="AI23" s="429"/>
      <c r="AJ23" s="429"/>
      <c r="AK23" s="429"/>
      <c r="AL23" s="429"/>
      <c r="AM23" s="429"/>
      <c r="AN23" s="429"/>
      <c r="AO23" s="429"/>
      <c r="AQ23" s="349"/>
      <c r="AR23" s="175" t="s">
        <v>132</v>
      </c>
      <c r="AS23"/>
      <c r="AT23"/>
      <c r="AU23"/>
      <c r="AV23"/>
      <c r="AW23"/>
      <c r="AZ23" s="54"/>
      <c r="BC23" s="49" t="str">
        <f>IFERROR((TP_DATA[[#This Row],[D, bottom '[m']]]+#REF!)/(2*#REF!/1000),"")</f>
        <v/>
      </c>
      <c r="BJ23" s="49"/>
      <c r="BN23" s="93"/>
      <c r="BO23" s="93"/>
      <c r="CC23" s="67"/>
      <c r="CD23" s="377" t="s">
        <v>132</v>
      </c>
      <c r="CE23"/>
      <c r="CF23"/>
      <c r="CG23"/>
      <c r="CH23"/>
      <c r="CI23" s="49"/>
      <c r="CL23" s="77"/>
      <c r="CN23" s="53"/>
      <c r="CO23" s="49" t="str">
        <f>IFERROR((TOWER_DATA[[#This Row],[D, bottom '[m']]]+#REF!)/(2*#REF!/1000),"")</f>
        <v/>
      </c>
      <c r="CX23" s="413">
        <v>5</v>
      </c>
      <c r="CY23" s="436">
        <v>138.31999999999994</v>
      </c>
      <c r="CZ23" s="436">
        <v>136.49999999999994</v>
      </c>
      <c r="DA23" s="413">
        <v>6.5</v>
      </c>
      <c r="DB23" s="413">
        <v>6.5</v>
      </c>
      <c r="DC23" s="413">
        <v>34</v>
      </c>
      <c r="DE23" s="413" t="s">
        <v>641</v>
      </c>
      <c r="DF23" s="413">
        <v>133.15100000000001</v>
      </c>
      <c r="DG23" s="413">
        <v>133.15100000000001</v>
      </c>
      <c r="DH23" s="413">
        <v>520</v>
      </c>
      <c r="DI23" s="413"/>
      <c r="DJ23" s="413"/>
      <c r="DK23" s="413"/>
      <c r="DL23" s="413"/>
      <c r="DM23" s="41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05">
        <v>6</v>
      </c>
      <c r="AA24" s="406">
        <v>-7.3</v>
      </c>
      <c r="AB24" s="406">
        <v>-10.8</v>
      </c>
      <c r="AC24" s="406">
        <v>8.9285714285714288</v>
      </c>
      <c r="AD24" s="406">
        <v>9.3571428571428577</v>
      </c>
      <c r="AE24" s="407">
        <v>99</v>
      </c>
      <c r="AG24" s="429"/>
      <c r="AH24" s="429"/>
      <c r="AI24" s="429"/>
      <c r="AJ24" s="429"/>
      <c r="AK24" s="429"/>
      <c r="AL24" s="429"/>
      <c r="AM24" s="429"/>
      <c r="AN24" s="429"/>
      <c r="AO24" s="429"/>
      <c r="AQ24" s="350"/>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s="413">
        <v>6</v>
      </c>
      <c r="CY24" s="436">
        <v>136.49999999999994</v>
      </c>
      <c r="CZ24" s="436">
        <v>133.56799999999996</v>
      </c>
      <c r="DA24" s="413">
        <v>6.4888000000000003</v>
      </c>
      <c r="DB24" s="413">
        <v>6.4888000000000003</v>
      </c>
      <c r="DC24" s="413">
        <v>22.8</v>
      </c>
      <c r="DE24" s="413" t="s">
        <v>642</v>
      </c>
      <c r="DF24" s="413">
        <v>132.31100000000001</v>
      </c>
      <c r="DG24" s="413">
        <v>132.31100000000001</v>
      </c>
      <c r="DH24" s="413">
        <v>3807</v>
      </c>
      <c r="DI24" s="413"/>
      <c r="DJ24" s="413"/>
      <c r="DK24" s="413"/>
      <c r="DL24" s="413"/>
      <c r="DM24" s="41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405">
        <v>7</v>
      </c>
      <c r="AA25" s="406">
        <v>-10.8</v>
      </c>
      <c r="AB25" s="406">
        <v>-14.3</v>
      </c>
      <c r="AC25" s="406">
        <v>9.3571428571428577</v>
      </c>
      <c r="AD25" s="406">
        <v>9.7857142857142865</v>
      </c>
      <c r="AE25" s="407">
        <v>104</v>
      </c>
      <c r="AG25" s="429"/>
      <c r="AH25" s="429"/>
      <c r="AI25" s="429"/>
      <c r="AJ25" s="429"/>
      <c r="AK25" s="429"/>
      <c r="AL25" s="429"/>
      <c r="AM25" s="429"/>
      <c r="AN25" s="429"/>
      <c r="AO25" s="429"/>
      <c r="AW25"/>
      <c r="AZ25" s="54"/>
      <c r="BC25" s="49" t="str">
        <f>IFERROR((TP_DATA[[#This Row],[D, bottom '[m']]]+#REF!)/(2*#REF!/1000),"")</f>
        <v/>
      </c>
      <c r="BJ25" s="49"/>
      <c r="BN25" s="93"/>
      <c r="BO25" s="93"/>
      <c r="CI25" s="49"/>
      <c r="CL25" s="77"/>
      <c r="CN25" s="53"/>
      <c r="CO25" s="49" t="str">
        <f>IFERROR((TOWER_DATA[[#This Row],[D, bottom '[m']]]+#REF!)/(2*#REF!/1000),"")</f>
        <v/>
      </c>
      <c r="CX25" s="413">
        <v>7</v>
      </c>
      <c r="CY25" s="436">
        <v>133.56799999999996</v>
      </c>
      <c r="CZ25" s="436">
        <v>130.73599999999996</v>
      </c>
      <c r="DA25" s="413">
        <v>6.4888000000000003</v>
      </c>
      <c r="DB25" s="413">
        <v>6.4888000000000003</v>
      </c>
      <c r="DC25" s="413">
        <v>22.8</v>
      </c>
      <c r="DE25" s="413" t="s">
        <v>643</v>
      </c>
      <c r="DF25" s="413">
        <v>131.96199999999999</v>
      </c>
      <c r="DG25" s="413">
        <v>131.96199999999999</v>
      </c>
      <c r="DH25" s="413">
        <v>944</v>
      </c>
      <c r="DI25" s="413"/>
      <c r="DJ25" s="413"/>
      <c r="DK25" s="413"/>
      <c r="DL25" s="413"/>
      <c r="DM25" s="413"/>
      <c r="EA25" s="224"/>
      <c r="EB25" s="224"/>
      <c r="EC25" s="58"/>
      <c r="ED25" s="58"/>
      <c r="EE25" s="224"/>
      <c r="EF25" s="224"/>
      <c r="EG25" s="58"/>
      <c r="EH25" s="58"/>
      <c r="EI25" s="58"/>
    </row>
    <row r="26" spans="1:146" ht="26.25" customHeight="1" thickBot="1">
      <c r="A26" s="222"/>
      <c r="B26" s="300"/>
      <c r="E26" s="205" t="s">
        <v>214</v>
      </c>
      <c r="K26"/>
      <c r="N26" s="63"/>
      <c r="O26" s="64"/>
      <c r="P26" s="357"/>
      <c r="Q26" s="139" t="str">
        <f>IFERROR((MP_DATA[[#This Row],[D, bottom '[m']]]+#REF!)/(2*#REF!/1000),"")</f>
        <v/>
      </c>
      <c r="R26" s="139"/>
      <c r="S26" s="139"/>
      <c r="T26" s="139"/>
      <c r="U26" s="139"/>
      <c r="V26" s="139"/>
      <c r="W26" s="139"/>
      <c r="X26" s="139"/>
      <c r="Y26" s="65"/>
      <c r="Z26" s="405">
        <v>8</v>
      </c>
      <c r="AA26" s="406">
        <v>-14.3</v>
      </c>
      <c r="AB26" s="406">
        <v>-17.8</v>
      </c>
      <c r="AC26" s="406">
        <v>9.7857142857142865</v>
      </c>
      <c r="AD26" s="406">
        <v>10.214285714285715</v>
      </c>
      <c r="AE26" s="407">
        <v>98</v>
      </c>
      <c r="AG26" s="429"/>
      <c r="AH26" s="429"/>
      <c r="AI26" s="429"/>
      <c r="AJ26" s="429"/>
      <c r="AK26" s="429"/>
      <c r="AL26" s="429"/>
      <c r="AM26" s="429"/>
      <c r="AN26" s="429"/>
      <c r="AO26" s="429"/>
      <c r="AQ26" s="84" t="s">
        <v>138</v>
      </c>
      <c r="AW26"/>
      <c r="AZ26" s="63"/>
      <c r="BA26" s="64"/>
      <c r="BB26" s="357"/>
      <c r="BC26" s="139" t="str">
        <f>IFERROR((TP_DATA[[#This Row],[D, bottom '[m']]]+#REF!)/(2*#REF!/1000),"")</f>
        <v/>
      </c>
      <c r="BD26" s="139"/>
      <c r="BE26" s="139"/>
      <c r="BF26" s="139"/>
      <c r="BG26" s="139"/>
      <c r="BH26" s="139"/>
      <c r="BI26" s="139"/>
      <c r="BJ26" s="139"/>
      <c r="BK26" s="65"/>
      <c r="BN26" s="93"/>
      <c r="BO26" s="93"/>
      <c r="CC26" s="84" t="s">
        <v>138</v>
      </c>
      <c r="CI26" s="49"/>
      <c r="CL26" s="166"/>
      <c r="CM26" s="139"/>
      <c r="CN26" s="357"/>
      <c r="CO26" s="139" t="str">
        <f>IFERROR((TOWER_DATA[[#This Row],[D, bottom '[m']]]+#REF!)/(2*#REF!/1000),"")</f>
        <v/>
      </c>
      <c r="CP26" s="139"/>
      <c r="CQ26" s="139"/>
      <c r="CR26" s="139"/>
      <c r="CS26" s="139"/>
      <c r="CT26" s="139"/>
      <c r="CU26" s="139"/>
      <c r="CV26" s="139"/>
      <c r="CW26" s="64"/>
      <c r="CX26" s="413">
        <v>8</v>
      </c>
      <c r="CY26" s="436">
        <v>130.73599999999996</v>
      </c>
      <c r="CZ26" s="436">
        <v>127.77599999999997</v>
      </c>
      <c r="DA26" s="413">
        <v>6.4888000000000003</v>
      </c>
      <c r="DB26" s="413">
        <v>6.4888000000000003</v>
      </c>
      <c r="DC26" s="413">
        <v>22.8</v>
      </c>
      <c r="DE26" s="413" t="s">
        <v>644</v>
      </c>
      <c r="DF26" s="413">
        <v>130.02699999999999</v>
      </c>
      <c r="DG26" s="413">
        <v>130.02699999999999</v>
      </c>
      <c r="DH26" s="413">
        <v>2400</v>
      </c>
      <c r="DI26" s="413"/>
      <c r="DJ26" s="413"/>
      <c r="DK26" s="413"/>
      <c r="DL26" s="413"/>
      <c r="DM26" s="413"/>
      <c r="EA26" s="224"/>
      <c r="EB26" s="224"/>
      <c r="EC26" s="58"/>
      <c r="ED26" s="58"/>
      <c r="EE26" s="224"/>
      <c r="EF26" s="224"/>
      <c r="EG26" s="58"/>
      <c r="EH26" s="58"/>
      <c r="EI26" s="58"/>
    </row>
    <row r="27" spans="1:146" s="215" customFormat="1" ht="18" customHeight="1" outlineLevel="1">
      <c r="A27" s="213"/>
      <c r="B27" s="301"/>
      <c r="C27" s="301"/>
      <c r="D27" s="214"/>
      <c r="E27" s="338" t="s">
        <v>128</v>
      </c>
      <c r="F27" s="330" t="s">
        <v>55</v>
      </c>
      <c r="G27" s="330" t="s">
        <v>53</v>
      </c>
      <c r="H27" s="330" t="s">
        <v>56</v>
      </c>
      <c r="I27" s="329" t="s">
        <v>385</v>
      </c>
      <c r="J27" s="330" t="s">
        <v>91</v>
      </c>
      <c r="K27" s="330" t="s">
        <v>87</v>
      </c>
      <c r="L27" s="330" t="s">
        <v>92</v>
      </c>
      <c r="M27" s="49"/>
      <c r="Q27" s="193" t="str">
        <f>IFERROR((MP_DATA[[#This Row],[D, bottom '[m']]]+#REF!)/(2*#REF!/1000),"")</f>
        <v/>
      </c>
      <c r="R27" s="193"/>
      <c r="S27" s="193"/>
      <c r="T27" s="193"/>
      <c r="U27" s="193"/>
      <c r="V27" s="193"/>
      <c r="W27" s="193"/>
      <c r="X27" s="193"/>
      <c r="Y27" s="216"/>
      <c r="Z27" s="405">
        <v>9</v>
      </c>
      <c r="AA27" s="406">
        <v>-17.8</v>
      </c>
      <c r="AB27" s="406">
        <v>-21.3</v>
      </c>
      <c r="AC27" s="406">
        <v>10.214285714285715</v>
      </c>
      <c r="AD27" s="406">
        <v>10.642857142857144</v>
      </c>
      <c r="AE27" s="407">
        <v>98</v>
      </c>
      <c r="AG27" s="417"/>
      <c r="AH27" s="417"/>
      <c r="AI27" s="417"/>
      <c r="AJ27" s="417"/>
      <c r="AK27" s="417"/>
      <c r="AL27" s="417"/>
      <c r="AM27" s="417"/>
      <c r="AN27" s="417"/>
      <c r="AO27" s="417"/>
      <c r="AQ27" s="337" t="s">
        <v>128</v>
      </c>
      <c r="AR27" s="330" t="s">
        <v>55</v>
      </c>
      <c r="AS27" s="330" t="s">
        <v>53</v>
      </c>
      <c r="AT27" s="330" t="s">
        <v>56</v>
      </c>
      <c r="AU27" s="329" t="s">
        <v>385</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1" t="s">
        <v>128</v>
      </c>
      <c r="CD27" s="372" t="s">
        <v>55</v>
      </c>
      <c r="CE27" s="372" t="s">
        <v>53</v>
      </c>
      <c r="CF27" s="372" t="s">
        <v>56</v>
      </c>
      <c r="CG27" s="370" t="s">
        <v>385</v>
      </c>
      <c r="CH27" s="372" t="s">
        <v>91</v>
      </c>
      <c r="CI27" s="372" t="s">
        <v>87</v>
      </c>
      <c r="CJ27" s="372" t="s">
        <v>92</v>
      </c>
      <c r="CK27" s="347"/>
      <c r="CO27" s="193" t="str">
        <f>IFERROR((TOWER_DATA[[#This Row],[D, bottom '[m']]]+#REF!)/(2*#REF!/1000),"")</f>
        <v/>
      </c>
      <c r="CP27" s="193"/>
      <c r="CQ27" s="193"/>
      <c r="CR27" s="193"/>
      <c r="CS27" s="193"/>
      <c r="CT27" s="193"/>
      <c r="CU27" s="193"/>
      <c r="CV27" s="193"/>
      <c r="CX27" s="437">
        <v>9</v>
      </c>
      <c r="CY27" s="438">
        <v>127.77599999999997</v>
      </c>
      <c r="CZ27" s="438">
        <v>124.81599999999997</v>
      </c>
      <c r="DA27" s="437">
        <v>6.4888000000000003</v>
      </c>
      <c r="DB27" s="437">
        <v>6.4888000000000003</v>
      </c>
      <c r="DC27" s="437">
        <v>22.8</v>
      </c>
      <c r="DE27" s="417" t="s">
        <v>645</v>
      </c>
      <c r="DF27" s="417">
        <v>128</v>
      </c>
      <c r="DG27" s="417">
        <v>128</v>
      </c>
      <c r="DH27" s="417">
        <v>1344</v>
      </c>
      <c r="DI27" s="417"/>
      <c r="DJ27" s="417"/>
      <c r="DK27" s="417"/>
      <c r="DL27" s="417"/>
      <c r="DM27" s="417"/>
      <c r="DP27" s="211"/>
      <c r="DT27" s="218"/>
      <c r="DU27" s="218"/>
      <c r="DZ27" s="216"/>
      <c r="EA27" s="49"/>
      <c r="EB27" s="49"/>
      <c r="EE27" s="49"/>
      <c r="EF27" s="49"/>
      <c r="EP27" s="216"/>
    </row>
    <row r="28" spans="1:146" s="215" customFormat="1" ht="18" customHeight="1" outlineLevel="1">
      <c r="A28" s="213"/>
      <c r="B28" s="301"/>
      <c r="C28" s="301"/>
      <c r="D28" s="214"/>
      <c r="E28" s="215" t="s">
        <v>461</v>
      </c>
      <c r="F28" s="193" t="s">
        <v>415</v>
      </c>
      <c r="G28" s="215" t="s">
        <v>457</v>
      </c>
      <c r="H28" s="215" t="s">
        <v>458</v>
      </c>
      <c r="I28" s="215" t="s">
        <v>390</v>
      </c>
      <c r="J28" s="217">
        <v>40.5</v>
      </c>
      <c r="K28" s="215" t="s">
        <v>48</v>
      </c>
      <c r="L28" s="215" t="s">
        <v>460</v>
      </c>
      <c r="Q28" s="193" t="str">
        <f>IFERROR((MP_DATA[[#This Row],[D, bottom '[m']]]+#REF!)/(2*#REF!/1000),"")</f>
        <v/>
      </c>
      <c r="R28" s="193"/>
      <c r="S28" s="193"/>
      <c r="T28" s="193"/>
      <c r="U28" s="193"/>
      <c r="V28" s="193"/>
      <c r="W28" s="193"/>
      <c r="X28" s="193"/>
      <c r="Y28" s="216"/>
      <c r="Z28" s="405">
        <v>10</v>
      </c>
      <c r="AA28" s="406">
        <v>-21.3</v>
      </c>
      <c r="AB28" s="406">
        <v>-24.8</v>
      </c>
      <c r="AC28" s="406">
        <v>10.642857142857144</v>
      </c>
      <c r="AD28" s="406">
        <v>11.071428571428573</v>
      </c>
      <c r="AE28" s="407">
        <v>98</v>
      </c>
      <c r="AG28" s="417"/>
      <c r="AH28" s="417"/>
      <c r="AI28" s="417"/>
      <c r="AJ28" s="417"/>
      <c r="AK28" s="417"/>
      <c r="AL28" s="417"/>
      <c r="AM28" s="417"/>
      <c r="AN28" s="417"/>
      <c r="AO28" s="417"/>
      <c r="AQ28" s="211" t="s">
        <v>485</v>
      </c>
      <c r="AR28" s="215" t="s">
        <v>415</v>
      </c>
      <c r="AS28" s="215" t="s">
        <v>457</v>
      </c>
      <c r="AT28" s="215" t="s">
        <v>458</v>
      </c>
      <c r="AU28" s="215" t="s">
        <v>390</v>
      </c>
      <c r="AV28" s="215" t="s">
        <v>57</v>
      </c>
      <c r="AW28" s="215" t="s">
        <v>48</v>
      </c>
      <c r="AX28" s="215" t="s">
        <v>459</v>
      </c>
      <c r="BC28" s="193" t="str">
        <f>IFERROR((TP_DATA[[#This Row],[D, bottom '[m']]]+#REF!)/(2*#REF!/1000),"")</f>
        <v/>
      </c>
      <c r="BD28" s="193"/>
      <c r="BE28" s="193"/>
      <c r="BF28" s="193"/>
      <c r="BG28" s="193"/>
      <c r="BH28" s="193"/>
      <c r="BI28" s="193"/>
      <c r="BJ28" s="193"/>
      <c r="BK28" s="216"/>
      <c r="BN28" s="217"/>
      <c r="BO28" s="217"/>
      <c r="CC28" s="54" t="s">
        <v>505</v>
      </c>
      <c r="CD28" s="51" t="s">
        <v>415</v>
      </c>
      <c r="CE28" s="49" t="s">
        <v>457</v>
      </c>
      <c r="CF28" s="53" t="s">
        <v>504</v>
      </c>
      <c r="CG28" s="49" t="s">
        <v>390</v>
      </c>
      <c r="CH28" s="193" t="s">
        <v>57</v>
      </c>
      <c r="CI28" s="193" t="s">
        <v>57</v>
      </c>
      <c r="CJ28" s="369" t="s">
        <v>416</v>
      </c>
      <c r="CK28" s="49"/>
      <c r="CO28" s="193" t="str">
        <f>IFERROR((TOWER_DATA[[#This Row],[D, bottom '[m']]]+#REF!)/(2*#REF!/1000),"")</f>
        <v/>
      </c>
      <c r="CP28" s="193"/>
      <c r="CQ28" s="193"/>
      <c r="CR28" s="193"/>
      <c r="CS28" s="193"/>
      <c r="CT28" s="193"/>
      <c r="CU28" s="193"/>
      <c r="CV28" s="193"/>
      <c r="CX28" s="437">
        <v>10</v>
      </c>
      <c r="CY28" s="438">
        <v>124.81599999999997</v>
      </c>
      <c r="CZ28" s="438">
        <v>122.31599999999997</v>
      </c>
      <c r="DA28" s="437">
        <v>6.4888000000000003</v>
      </c>
      <c r="DB28" s="437">
        <v>6.4888000000000003</v>
      </c>
      <c r="DC28" s="437">
        <v>22.8</v>
      </c>
      <c r="DE28" s="417" t="s">
        <v>646</v>
      </c>
      <c r="DF28" s="417">
        <v>112.251</v>
      </c>
      <c r="DG28" s="417">
        <v>112.251</v>
      </c>
      <c r="DH28" s="417">
        <v>4458</v>
      </c>
      <c r="DI28" s="417"/>
      <c r="DJ28" s="417"/>
      <c r="DK28" s="417"/>
      <c r="DL28" s="417"/>
      <c r="DM28" s="417"/>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463</v>
      </c>
      <c r="F29" s="193" t="s">
        <v>415</v>
      </c>
      <c r="G29" s="215" t="s">
        <v>457</v>
      </c>
      <c r="H29" s="215" t="s">
        <v>458</v>
      </c>
      <c r="I29" s="215" t="s">
        <v>390</v>
      </c>
      <c r="J29" s="217">
        <v>40.5</v>
      </c>
      <c r="K29" s="215" t="s">
        <v>48</v>
      </c>
      <c r="L29" s="215" t="s">
        <v>459</v>
      </c>
      <c r="Q29" s="193" t="str">
        <f>IFERROR((MP_DATA[[#This Row],[D, bottom '[m']]]+#REF!)/(2*#REF!/1000),"")</f>
        <v/>
      </c>
      <c r="R29" s="193"/>
      <c r="S29" s="193"/>
      <c r="T29" s="193"/>
      <c r="U29" s="193"/>
      <c r="V29" s="193"/>
      <c r="W29" s="193"/>
      <c r="X29" s="193"/>
      <c r="Y29" s="216"/>
      <c r="Z29" s="405">
        <v>11</v>
      </c>
      <c r="AA29" s="406">
        <v>-24.8</v>
      </c>
      <c r="AB29" s="406">
        <v>-28.3</v>
      </c>
      <c r="AC29" s="406">
        <v>11.071428571428573</v>
      </c>
      <c r="AD29" s="406">
        <v>11.500000000000002</v>
      </c>
      <c r="AE29" s="407">
        <v>98</v>
      </c>
      <c r="AG29" s="417"/>
      <c r="AH29" s="417"/>
      <c r="AI29" s="417"/>
      <c r="AJ29" s="417"/>
      <c r="AK29" s="417"/>
      <c r="AL29" s="417"/>
      <c r="AM29" s="417"/>
      <c r="AN29" s="417"/>
      <c r="AO29" s="417"/>
      <c r="AQ29" s="211" t="s">
        <v>487</v>
      </c>
      <c r="AR29" s="215" t="s">
        <v>415</v>
      </c>
      <c r="AS29" s="215" t="s">
        <v>457</v>
      </c>
      <c r="AT29" s="215" t="s">
        <v>458</v>
      </c>
      <c r="AU29" s="215" t="s">
        <v>390</v>
      </c>
      <c r="AV29" s="215" t="s">
        <v>57</v>
      </c>
      <c r="AW29" s="215" t="s">
        <v>48</v>
      </c>
      <c r="AX29" s="215" t="s">
        <v>460</v>
      </c>
      <c r="BC29" s="193" t="str">
        <f>IFERROR((TP_DATA[[#This Row],[D, bottom '[m']]]+#REF!)/(2*#REF!/1000),"")</f>
        <v/>
      </c>
      <c r="BD29" s="193"/>
      <c r="BE29" s="193"/>
      <c r="BF29" s="193"/>
      <c r="BG29" s="193"/>
      <c r="BH29" s="193"/>
      <c r="BI29" s="193"/>
      <c r="BJ29" s="193"/>
      <c r="BK29" s="216"/>
      <c r="BN29" s="217"/>
      <c r="BO29" s="217"/>
      <c r="CC29" s="211" t="s">
        <v>511</v>
      </c>
      <c r="CD29" s="193" t="s">
        <v>332</v>
      </c>
      <c r="CE29" s="193" t="s">
        <v>417</v>
      </c>
      <c r="CF29" s="215" t="s">
        <v>510</v>
      </c>
      <c r="CG29" s="193" t="s">
        <v>390</v>
      </c>
      <c r="CH29" s="193" t="s">
        <v>57</v>
      </c>
      <c r="CI29" s="193" t="s">
        <v>57</v>
      </c>
      <c r="CJ29" s="339" t="s">
        <v>506</v>
      </c>
      <c r="CO29" s="193" t="str">
        <f>IFERROR((TOWER_DATA[[#This Row],[D, bottom '[m']]]+#REF!)/(2*#REF!/1000),"")</f>
        <v/>
      </c>
      <c r="CP29" s="193"/>
      <c r="CQ29" s="193"/>
      <c r="CR29" s="193"/>
      <c r="CS29" s="193"/>
      <c r="CT29" s="193"/>
      <c r="CU29" s="193"/>
      <c r="CV29" s="193"/>
      <c r="CX29" s="437">
        <v>11</v>
      </c>
      <c r="CY29" s="438">
        <v>122.31599999999997</v>
      </c>
      <c r="CZ29" s="438">
        <v>119.81699999999998</v>
      </c>
      <c r="DA29" s="437">
        <v>6.4888000000000003</v>
      </c>
      <c r="DB29" s="437">
        <v>6.4888000000000003</v>
      </c>
      <c r="DC29" s="437">
        <v>22.8</v>
      </c>
      <c r="DE29" s="417" t="s">
        <v>647</v>
      </c>
      <c r="DF29" s="417">
        <v>112.10900000000001</v>
      </c>
      <c r="DG29" s="417">
        <v>112.10900000000001</v>
      </c>
      <c r="DH29" s="417">
        <v>4458</v>
      </c>
      <c r="DI29" s="417"/>
      <c r="DJ29" s="417"/>
      <c r="DK29" s="417"/>
      <c r="DL29" s="417"/>
      <c r="DM29" s="417"/>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420</v>
      </c>
      <c r="F30" s="193" t="s">
        <v>332</v>
      </c>
      <c r="G30" s="215" t="s">
        <v>383</v>
      </c>
      <c r="H30" s="215" t="s">
        <v>395</v>
      </c>
      <c r="I30" s="215" t="s">
        <v>390</v>
      </c>
      <c r="J30" s="217">
        <v>43.47</v>
      </c>
      <c r="K30" s="215" t="s">
        <v>48</v>
      </c>
      <c r="L30" s="215" t="s">
        <v>333</v>
      </c>
      <c r="Q30" s="193" t="str">
        <f>IFERROR((MP_DATA[[#This Row],[D, bottom '[m']]]+#REF!)/(2*#REF!/1000),"")</f>
        <v/>
      </c>
      <c r="R30" s="193"/>
      <c r="S30" s="193"/>
      <c r="T30" s="193"/>
      <c r="U30" s="193"/>
      <c r="V30" s="193"/>
      <c r="W30" s="193"/>
      <c r="X30" s="193"/>
      <c r="Y30" s="216"/>
      <c r="Z30" s="405">
        <v>12</v>
      </c>
      <c r="AA30" s="406">
        <v>-28.3</v>
      </c>
      <c r="AB30" s="406">
        <v>-31.8</v>
      </c>
      <c r="AC30" s="406">
        <v>11.5</v>
      </c>
      <c r="AD30" s="406">
        <v>11.5</v>
      </c>
      <c r="AE30" s="407">
        <v>98</v>
      </c>
      <c r="AG30" s="417"/>
      <c r="AH30" s="417"/>
      <c r="AI30" s="417"/>
      <c r="AJ30" s="417"/>
      <c r="AK30" s="417"/>
      <c r="AL30" s="417"/>
      <c r="AM30" s="417"/>
      <c r="AN30" s="417"/>
      <c r="AO30" s="417"/>
      <c r="AQ30" s="211" t="s">
        <v>471</v>
      </c>
      <c r="AR30" s="215" t="s">
        <v>332</v>
      </c>
      <c r="AS30" s="215" t="s">
        <v>383</v>
      </c>
      <c r="AT30" s="215" t="s">
        <v>395</v>
      </c>
      <c r="AU30" s="215" t="s">
        <v>390</v>
      </c>
      <c r="AV30" s="215" t="s">
        <v>57</v>
      </c>
      <c r="AW30" s="215" t="s">
        <v>48</v>
      </c>
      <c r="AX30" s="215" t="s">
        <v>333</v>
      </c>
      <c r="BC30" s="193" t="str">
        <f>IFERROR((TP_DATA[[#This Row],[D, bottom '[m']]]+#REF!)/(2*#REF!/1000),"")</f>
        <v/>
      </c>
      <c r="BD30" s="193"/>
      <c r="BE30" s="193"/>
      <c r="BF30" s="193"/>
      <c r="BG30" s="193"/>
      <c r="BH30" s="193"/>
      <c r="BI30" s="193"/>
      <c r="BJ30" s="193"/>
      <c r="BK30" s="216"/>
      <c r="BN30" s="217"/>
      <c r="BO30" s="217"/>
      <c r="CC30" s="211" t="s">
        <v>519</v>
      </c>
      <c r="CD30" s="193" t="s">
        <v>332</v>
      </c>
      <c r="CE30" s="193" t="s">
        <v>417</v>
      </c>
      <c r="CF30" s="215" t="s">
        <v>518</v>
      </c>
      <c r="CG30" s="193" t="s">
        <v>390</v>
      </c>
      <c r="CH30" s="193" t="s">
        <v>57</v>
      </c>
      <c r="CI30" s="193" t="s">
        <v>57</v>
      </c>
      <c r="CJ30" s="215" t="s">
        <v>489</v>
      </c>
      <c r="CO30" s="193" t="str">
        <f>IFERROR((TOWER_DATA[[#This Row],[D, bottom '[m']]]+#REF!)/(2*#REF!/1000),"")</f>
        <v/>
      </c>
      <c r="CP30" s="193"/>
      <c r="CQ30" s="193"/>
      <c r="CR30" s="193"/>
      <c r="CS30" s="193"/>
      <c r="CT30" s="193"/>
      <c r="CU30" s="193"/>
      <c r="CV30" s="193"/>
      <c r="CX30" s="437">
        <v>12</v>
      </c>
      <c r="CY30" s="438">
        <v>119.81699999999998</v>
      </c>
      <c r="CZ30" s="438">
        <v>117.31799999999998</v>
      </c>
      <c r="DA30" s="437">
        <v>6.4888000000000003</v>
      </c>
      <c r="DB30" s="437">
        <v>6.4888000000000003</v>
      </c>
      <c r="DC30" s="437">
        <v>22.8</v>
      </c>
      <c r="DE30" s="417" t="s">
        <v>648</v>
      </c>
      <c r="DF30" s="417">
        <v>110.90600000000001</v>
      </c>
      <c r="DG30" s="417">
        <v>110.90600000000001</v>
      </c>
      <c r="DH30" s="417">
        <v>2144</v>
      </c>
      <c r="DI30" s="417"/>
      <c r="DJ30" s="417"/>
      <c r="DK30" s="417"/>
      <c r="DL30" s="417"/>
      <c r="DM30" s="417"/>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421</v>
      </c>
      <c r="F31" s="193" t="s">
        <v>332</v>
      </c>
      <c r="G31" s="215" t="s">
        <v>383</v>
      </c>
      <c r="H31" s="215" t="s">
        <v>396</v>
      </c>
      <c r="I31" s="215" t="s">
        <v>390</v>
      </c>
      <c r="J31" s="217">
        <v>45.43</v>
      </c>
      <c r="K31" s="215" t="s">
        <v>48</v>
      </c>
      <c r="L31" s="215" t="s">
        <v>333</v>
      </c>
      <c r="Q31" s="193" t="str">
        <f>IFERROR((MP_DATA[[#This Row],[D, bottom '[m']]]+#REF!)/(2*#REF!/1000),"")</f>
        <v/>
      </c>
      <c r="R31" s="193"/>
      <c r="S31" s="193"/>
      <c r="T31" s="193"/>
      <c r="U31" s="193"/>
      <c r="V31" s="193"/>
      <c r="W31" s="193"/>
      <c r="X31" s="193"/>
      <c r="Y31" s="216"/>
      <c r="Z31" s="405">
        <v>13</v>
      </c>
      <c r="AA31" s="406">
        <v>-31.8</v>
      </c>
      <c r="AB31" s="406">
        <v>-35.299999999999997</v>
      </c>
      <c r="AC31" s="406">
        <v>11.5</v>
      </c>
      <c r="AD31" s="406">
        <v>11.5</v>
      </c>
      <c r="AE31" s="407">
        <v>98</v>
      </c>
      <c r="AG31" s="417"/>
      <c r="AH31" s="417"/>
      <c r="AI31" s="417"/>
      <c r="AJ31" s="417"/>
      <c r="AK31" s="417"/>
      <c r="AL31" s="417"/>
      <c r="AM31" s="417"/>
      <c r="AN31" s="417"/>
      <c r="AO31" s="417"/>
      <c r="AQ31" s="211" t="s">
        <v>472</v>
      </c>
      <c r="AR31" s="215" t="s">
        <v>332</v>
      </c>
      <c r="AS31" s="215" t="s">
        <v>383</v>
      </c>
      <c r="AT31" s="215" t="s">
        <v>396</v>
      </c>
      <c r="AU31" s="215" t="s">
        <v>390</v>
      </c>
      <c r="AV31" s="215" t="s">
        <v>57</v>
      </c>
      <c r="AW31" s="215" t="s">
        <v>48</v>
      </c>
      <c r="AX31" s="215" t="s">
        <v>333</v>
      </c>
      <c r="BC31" s="193" t="str">
        <f>IFERROR((TP_DATA[[#This Row],[D, bottom '[m']]]+#REF!)/(2*#REF!/1000),"")</f>
        <v/>
      </c>
      <c r="BD31" s="193"/>
      <c r="BE31" s="193"/>
      <c r="BF31" s="193"/>
      <c r="BG31" s="193"/>
      <c r="BH31" s="193"/>
      <c r="BI31" s="193"/>
      <c r="BJ31" s="193"/>
      <c r="BK31" s="216"/>
      <c r="BN31" s="217"/>
      <c r="BO31" s="217"/>
      <c r="CC31" s="211" t="s">
        <v>514</v>
      </c>
      <c r="CD31" s="193" t="s">
        <v>332</v>
      </c>
      <c r="CE31" s="193" t="s">
        <v>417</v>
      </c>
      <c r="CF31" s="215" t="s">
        <v>513</v>
      </c>
      <c r="CG31" s="193" t="s">
        <v>390</v>
      </c>
      <c r="CH31" s="193" t="s">
        <v>57</v>
      </c>
      <c r="CI31" s="193" t="s">
        <v>57</v>
      </c>
      <c r="CJ31" s="215" t="s">
        <v>512</v>
      </c>
      <c r="CO31" s="193" t="str">
        <f>IFERROR((TOWER_DATA[[#This Row],[D, bottom '[m']]]+#REF!)/(2*#REF!/1000),"")</f>
        <v/>
      </c>
      <c r="CP31" s="193"/>
      <c r="CQ31" s="193"/>
      <c r="CR31" s="193"/>
      <c r="CS31" s="193"/>
      <c r="CT31" s="193"/>
      <c r="CU31" s="193"/>
      <c r="CV31" s="193"/>
      <c r="CX31" s="437">
        <v>13</v>
      </c>
      <c r="CY31" s="438">
        <v>117.31799999999998</v>
      </c>
      <c r="CZ31" s="438">
        <v>114.81899999999999</v>
      </c>
      <c r="DA31" s="437">
        <v>6.4888000000000003</v>
      </c>
      <c r="DB31" s="437">
        <v>6.4888000000000003</v>
      </c>
      <c r="DC31" s="437">
        <v>22.8</v>
      </c>
      <c r="DE31" s="417" t="s">
        <v>649</v>
      </c>
      <c r="DF31" s="417">
        <v>95.52000000000001</v>
      </c>
      <c r="DG31" s="417">
        <v>95.52000000000001</v>
      </c>
      <c r="DH31" s="417">
        <v>1415</v>
      </c>
      <c r="DI31" s="417"/>
      <c r="DJ31" s="417"/>
      <c r="DK31" s="417"/>
      <c r="DL31" s="417"/>
      <c r="DM31" s="417"/>
      <c r="DN31" s="219"/>
      <c r="DP31" s="211"/>
      <c r="DT31" s="218"/>
      <c r="DU31" s="218"/>
      <c r="DZ31" s="216"/>
      <c r="EP31" s="216"/>
    </row>
    <row r="32" spans="1:146" s="215" customFormat="1" ht="18" customHeight="1" outlineLevel="1">
      <c r="A32" s="213"/>
      <c r="B32" s="301"/>
      <c r="C32" s="301"/>
      <c r="D32" s="214"/>
      <c r="E32" s="215" t="s">
        <v>423</v>
      </c>
      <c r="F32" s="193" t="s">
        <v>332</v>
      </c>
      <c r="G32" s="215" t="s">
        <v>422</v>
      </c>
      <c r="H32" s="215" t="s">
        <v>397</v>
      </c>
      <c r="I32" s="215" t="s">
        <v>390</v>
      </c>
      <c r="J32" s="217">
        <v>43.14</v>
      </c>
      <c r="K32" s="215" t="s">
        <v>48</v>
      </c>
      <c r="L32" s="215" t="s">
        <v>333</v>
      </c>
      <c r="Q32" s="193" t="str">
        <f>IFERROR((MP_DATA[[#This Row],[D, bottom '[m']]]+#REF!)/(2*#REF!/1000),"")</f>
        <v/>
      </c>
      <c r="R32" s="193"/>
      <c r="S32" s="193"/>
      <c r="T32" s="193"/>
      <c r="U32" s="193"/>
      <c r="V32" s="193"/>
      <c r="W32" s="193"/>
      <c r="X32" s="193"/>
      <c r="Y32" s="216"/>
      <c r="Z32" s="405">
        <v>14</v>
      </c>
      <c r="AA32" s="406">
        <v>-35.299999999999997</v>
      </c>
      <c r="AB32" s="406">
        <v>-38.6</v>
      </c>
      <c r="AC32" s="406">
        <v>11.5</v>
      </c>
      <c r="AD32" s="406">
        <v>11.5</v>
      </c>
      <c r="AE32" s="407">
        <v>100</v>
      </c>
      <c r="AG32" s="417"/>
      <c r="AH32" s="417"/>
      <c r="AI32" s="417"/>
      <c r="AJ32" s="417"/>
      <c r="AK32" s="417"/>
      <c r="AL32" s="417"/>
      <c r="AM32" s="417"/>
      <c r="AN32" s="417"/>
      <c r="AO32" s="417"/>
      <c r="AQ32" s="211" t="s">
        <v>474</v>
      </c>
      <c r="AR32" s="215" t="s">
        <v>332</v>
      </c>
      <c r="AS32" s="215" t="s">
        <v>422</v>
      </c>
      <c r="AT32" s="215" t="s">
        <v>473</v>
      </c>
      <c r="AU32" s="215" t="s">
        <v>390</v>
      </c>
      <c r="AV32" s="215" t="s">
        <v>57</v>
      </c>
      <c r="AW32" s="215" t="s">
        <v>48</v>
      </c>
      <c r="AX32" s="215" t="s">
        <v>333</v>
      </c>
      <c r="BC32" s="193" t="str">
        <f>IFERROR((TP_DATA[[#This Row],[D, bottom '[m']]]+#REF!)/(2*#REF!/1000),"")</f>
        <v/>
      </c>
      <c r="BD32" s="193"/>
      <c r="BE32" s="193"/>
      <c r="BF32" s="193"/>
      <c r="BG32" s="193"/>
      <c r="BH32" s="193"/>
      <c r="BI32" s="193"/>
      <c r="BJ32" s="193"/>
      <c r="BK32" s="216"/>
      <c r="BN32" s="217"/>
      <c r="BO32" s="217"/>
      <c r="CC32" s="211" t="s">
        <v>509</v>
      </c>
      <c r="CD32" s="193" t="s">
        <v>332</v>
      </c>
      <c r="CE32" s="193" t="s">
        <v>417</v>
      </c>
      <c r="CF32" s="215" t="s">
        <v>508</v>
      </c>
      <c r="CG32" s="193" t="s">
        <v>390</v>
      </c>
      <c r="CH32" s="193" t="s">
        <v>57</v>
      </c>
      <c r="CI32" s="373" t="s">
        <v>57</v>
      </c>
      <c r="CJ32" s="215" t="s">
        <v>507</v>
      </c>
      <c r="CO32" s="193" t="str">
        <f>IFERROR((TOWER_DATA[[#This Row],[D, bottom '[m']]]+#REF!)/(2*#REF!/1000),"")</f>
        <v/>
      </c>
      <c r="CP32" s="193"/>
      <c r="CQ32" s="193"/>
      <c r="CR32" s="193"/>
      <c r="CS32" s="193"/>
      <c r="CT32" s="193"/>
      <c r="CU32" s="193"/>
      <c r="CV32" s="193"/>
      <c r="CX32" s="437">
        <v>14</v>
      </c>
      <c r="CY32" s="438">
        <v>114.81899999999999</v>
      </c>
      <c r="CZ32" s="438">
        <v>112.32</v>
      </c>
      <c r="DA32" s="437">
        <v>6.4913999999999996</v>
      </c>
      <c r="DB32" s="437">
        <v>6.5</v>
      </c>
      <c r="DC32" s="437">
        <v>25.4</v>
      </c>
      <c r="DE32" s="417" t="s">
        <v>650</v>
      </c>
      <c r="DF32" s="417">
        <v>94.246000000000009</v>
      </c>
      <c r="DG32" s="417">
        <v>94.246000000000009</v>
      </c>
      <c r="DH32" s="417">
        <v>2499</v>
      </c>
      <c r="DI32" s="417"/>
      <c r="DJ32" s="417"/>
      <c r="DK32" s="417"/>
      <c r="DL32" s="417"/>
      <c r="DM32" s="417"/>
      <c r="DN32" s="219"/>
      <c r="DP32" s="211"/>
      <c r="DT32" s="218"/>
      <c r="DU32" s="218"/>
      <c r="DZ32" s="216"/>
      <c r="EP32" s="216"/>
    </row>
    <row r="33" spans="1:146" s="215" customFormat="1" ht="18" customHeight="1" outlineLevel="1">
      <c r="A33" s="213"/>
      <c r="B33" s="301"/>
      <c r="C33" s="301"/>
      <c r="D33" s="214"/>
      <c r="E33" s="218" t="s">
        <v>424</v>
      </c>
      <c r="F33" s="258" t="s">
        <v>332</v>
      </c>
      <c r="G33" s="215" t="s">
        <v>422</v>
      </c>
      <c r="H33" s="217" t="s">
        <v>389</v>
      </c>
      <c r="I33" s="217" t="s">
        <v>390</v>
      </c>
      <c r="J33" s="217">
        <v>43.14</v>
      </c>
      <c r="K33" s="215" t="s">
        <v>48</v>
      </c>
      <c r="L33" s="215" t="s">
        <v>333</v>
      </c>
      <c r="Q33" s="355" t="str">
        <f>IFERROR((MP_DATA[[#This Row],[D, bottom '[m']]]+#REF!)/(2*#REF!/1000),"")</f>
        <v/>
      </c>
      <c r="R33" s="193"/>
      <c r="S33" s="193"/>
      <c r="T33" s="193"/>
      <c r="U33" s="193"/>
      <c r="V33" s="193"/>
      <c r="W33" s="193"/>
      <c r="X33" s="193"/>
      <c r="Y33" s="216"/>
      <c r="Z33" s="405">
        <v>15</v>
      </c>
      <c r="AA33" s="406">
        <v>-38.6</v>
      </c>
      <c r="AB33" s="406">
        <v>-41.9</v>
      </c>
      <c r="AC33" s="406">
        <v>11.5</v>
      </c>
      <c r="AD33" s="406">
        <v>11.5</v>
      </c>
      <c r="AE33" s="407">
        <v>98</v>
      </c>
      <c r="AG33" s="417"/>
      <c r="AH33" s="417"/>
      <c r="AI33" s="417"/>
      <c r="AJ33" s="417"/>
      <c r="AK33" s="417"/>
      <c r="AL33" s="417"/>
      <c r="AM33" s="417"/>
      <c r="AN33" s="417"/>
      <c r="AO33" s="417"/>
      <c r="AQ33" s="212" t="s">
        <v>475</v>
      </c>
      <c r="AR33" s="217" t="s">
        <v>332</v>
      </c>
      <c r="AS33" s="217" t="s">
        <v>422</v>
      </c>
      <c r="AT33" s="217" t="s">
        <v>467</v>
      </c>
      <c r="AU33" s="217" t="s">
        <v>390</v>
      </c>
      <c r="AV33" s="218" t="s">
        <v>57</v>
      </c>
      <c r="AW33" s="215" t="s">
        <v>48</v>
      </c>
      <c r="AX33" s="215" t="s">
        <v>333</v>
      </c>
      <c r="BC33" s="355" t="str">
        <f>IFERROR((TP_DATA[[#This Row],[D, bottom '[m']]]+#REF!)/(2*#REF!/1000),"")</f>
        <v/>
      </c>
      <c r="BD33" s="193"/>
      <c r="BE33" s="193"/>
      <c r="BF33" s="193"/>
      <c r="BG33" s="193"/>
      <c r="BH33" s="193"/>
      <c r="BI33" s="193"/>
      <c r="BJ33" s="193"/>
      <c r="BK33" s="216"/>
      <c r="BN33" s="217"/>
      <c r="BO33" s="217"/>
      <c r="CC33" s="212" t="s">
        <v>516</v>
      </c>
      <c r="CD33" s="258" t="s">
        <v>332</v>
      </c>
      <c r="CE33" s="258" t="s">
        <v>417</v>
      </c>
      <c r="CF33" s="217" t="s">
        <v>492</v>
      </c>
      <c r="CG33" s="258" t="s">
        <v>390</v>
      </c>
      <c r="CH33" s="374" t="s">
        <v>57</v>
      </c>
      <c r="CI33" s="373" t="s">
        <v>57</v>
      </c>
      <c r="CJ33" s="215" t="s">
        <v>515</v>
      </c>
      <c r="CO33" s="355" t="str">
        <f>IFERROR((TOWER_DATA[[#This Row],[D, bottom '[m']]]+#REF!)/(2*#REF!/1000),"")</f>
        <v/>
      </c>
      <c r="CP33" s="193"/>
      <c r="CQ33" s="193"/>
      <c r="CR33" s="193"/>
      <c r="CS33" s="193"/>
      <c r="CT33" s="193"/>
      <c r="CU33" s="193"/>
      <c r="CV33" s="193"/>
      <c r="CX33" s="437">
        <v>15</v>
      </c>
      <c r="CY33" s="438">
        <v>112.32</v>
      </c>
      <c r="CZ33" s="438">
        <v>112.17999999999999</v>
      </c>
      <c r="DA33" s="437">
        <v>6.5</v>
      </c>
      <c r="DB33" s="437">
        <v>6.5</v>
      </c>
      <c r="DC33" s="437">
        <v>25.4</v>
      </c>
      <c r="DE33" s="417" t="s">
        <v>651</v>
      </c>
      <c r="DF33" s="417">
        <v>94.246000000000009</v>
      </c>
      <c r="DG33" s="417">
        <v>94.246000000000009</v>
      </c>
      <c r="DH33" s="417">
        <v>700</v>
      </c>
      <c r="DI33" s="417"/>
      <c r="DJ33" s="417"/>
      <c r="DK33" s="417"/>
      <c r="DL33" s="417"/>
      <c r="DM33" s="417"/>
      <c r="DN33" s="219"/>
      <c r="DP33" s="211"/>
      <c r="DT33" s="218"/>
      <c r="DU33" s="218"/>
      <c r="DZ33" s="216"/>
      <c r="EP33" s="216"/>
    </row>
    <row r="34" spans="1:146" s="215" customFormat="1" ht="18" customHeight="1" outlineLevel="1">
      <c r="A34" s="213"/>
      <c r="B34" s="301"/>
      <c r="C34" s="301"/>
      <c r="D34" s="214"/>
      <c r="E34" s="218" t="s">
        <v>450</v>
      </c>
      <c r="F34" s="258" t="s">
        <v>332</v>
      </c>
      <c r="G34" s="215" t="s">
        <v>422</v>
      </c>
      <c r="H34" s="217" t="s">
        <v>395</v>
      </c>
      <c r="I34" s="217" t="s">
        <v>390</v>
      </c>
      <c r="J34" s="217">
        <v>43.14</v>
      </c>
      <c r="K34" s="215" t="s">
        <v>48</v>
      </c>
      <c r="L34" s="215" t="s">
        <v>409</v>
      </c>
      <c r="Q34" s="355" t="str">
        <f>IFERROR((MP_DATA[[#This Row],[D, bottom '[m']]]+#REF!)/(2*#REF!/1000),"")</f>
        <v/>
      </c>
      <c r="R34" s="193"/>
      <c r="S34" s="193"/>
      <c r="T34" s="193"/>
      <c r="U34" s="193"/>
      <c r="V34" s="193"/>
      <c r="W34" s="193"/>
      <c r="X34" s="193"/>
      <c r="Y34" s="216"/>
      <c r="Z34" s="405">
        <v>16</v>
      </c>
      <c r="AA34" s="406">
        <v>-41.9</v>
      </c>
      <c r="AB34" s="406">
        <v>-45.2</v>
      </c>
      <c r="AC34" s="406">
        <v>11.5</v>
      </c>
      <c r="AD34" s="406">
        <v>11.5</v>
      </c>
      <c r="AE34" s="407">
        <v>95</v>
      </c>
      <c r="AG34" s="417"/>
      <c r="AH34" s="417"/>
      <c r="AI34" s="417"/>
      <c r="AJ34" s="417"/>
      <c r="AK34" s="417"/>
      <c r="AL34" s="417"/>
      <c r="AM34" s="417"/>
      <c r="AN34" s="417"/>
      <c r="AO34" s="417"/>
      <c r="AQ34" s="212" t="s">
        <v>480</v>
      </c>
      <c r="AR34" s="217" t="s">
        <v>332</v>
      </c>
      <c r="AS34" s="217" t="s">
        <v>422</v>
      </c>
      <c r="AT34" s="217" t="s">
        <v>395</v>
      </c>
      <c r="AU34" s="217" t="s">
        <v>390</v>
      </c>
      <c r="AV34" s="218" t="s">
        <v>57</v>
      </c>
      <c r="AW34" s="215" t="s">
        <v>48</v>
      </c>
      <c r="AX34" s="215" t="s">
        <v>470</v>
      </c>
      <c r="BC34" s="355" t="str">
        <f>IFERROR((TP_DATA[[#This Row],[D, bottom '[m']]]+#REF!)/(2*#REF!/1000),"")</f>
        <v/>
      </c>
      <c r="BD34" s="193"/>
      <c r="BE34" s="193"/>
      <c r="BF34" s="193"/>
      <c r="BG34" s="193"/>
      <c r="BH34" s="193"/>
      <c r="BI34" s="193"/>
      <c r="BJ34" s="193"/>
      <c r="BK34" s="216"/>
      <c r="BN34" s="217"/>
      <c r="BO34" s="217"/>
      <c r="CC34" s="212" t="s">
        <v>503</v>
      </c>
      <c r="CD34" s="258" t="s">
        <v>410</v>
      </c>
      <c r="CE34" s="258" t="s">
        <v>411</v>
      </c>
      <c r="CF34" s="217" t="s">
        <v>502</v>
      </c>
      <c r="CG34" s="258" t="s">
        <v>390</v>
      </c>
      <c r="CH34" s="374" t="s">
        <v>57</v>
      </c>
      <c r="CI34" s="373" t="s">
        <v>57</v>
      </c>
      <c r="CJ34" s="215" t="s">
        <v>501</v>
      </c>
      <c r="CO34" s="355" t="str">
        <f>IFERROR((TOWER_DATA[[#This Row],[D, bottom '[m']]]+#REF!)/(2*#REF!/1000),"")</f>
        <v/>
      </c>
      <c r="CP34" s="193"/>
      <c r="CQ34" s="193"/>
      <c r="CR34" s="193"/>
      <c r="CS34" s="193"/>
      <c r="CT34" s="193"/>
      <c r="CU34" s="193"/>
      <c r="CV34" s="193"/>
      <c r="CX34" s="437">
        <v>16</v>
      </c>
      <c r="CY34" s="438">
        <v>112.17999999999999</v>
      </c>
      <c r="CZ34" s="438">
        <v>112.03999999999999</v>
      </c>
      <c r="DA34" s="437">
        <v>6.5</v>
      </c>
      <c r="DB34" s="437">
        <v>6.5</v>
      </c>
      <c r="DC34" s="437">
        <v>25.4</v>
      </c>
      <c r="DE34" s="417" t="s">
        <v>652</v>
      </c>
      <c r="DF34" s="417">
        <v>78.938999999999993</v>
      </c>
      <c r="DG34" s="417">
        <v>78.938999999999993</v>
      </c>
      <c r="DH34" s="417">
        <v>5141</v>
      </c>
      <c r="DI34" s="417"/>
      <c r="DJ34" s="417"/>
      <c r="DK34" s="417"/>
      <c r="DL34" s="417"/>
      <c r="DM34" s="417"/>
      <c r="DN34" s="219"/>
      <c r="DP34" s="211"/>
      <c r="DT34" s="218"/>
      <c r="DU34" s="218"/>
      <c r="DZ34" s="216"/>
      <c r="EP34" s="216"/>
    </row>
    <row r="35" spans="1:146" s="215" customFormat="1" ht="18" customHeight="1" outlineLevel="1">
      <c r="A35" s="213"/>
      <c r="B35" s="301"/>
      <c r="C35" s="301"/>
      <c r="D35" s="214"/>
      <c r="E35" s="218" t="s">
        <v>444</v>
      </c>
      <c r="F35" s="258" t="s">
        <v>332</v>
      </c>
      <c r="G35" s="215" t="s">
        <v>422</v>
      </c>
      <c r="H35" s="217" t="s">
        <v>402</v>
      </c>
      <c r="I35" s="217" t="s">
        <v>390</v>
      </c>
      <c r="J35" s="217">
        <v>43.23</v>
      </c>
      <c r="K35" s="215" t="s">
        <v>48</v>
      </c>
      <c r="L35" s="215" t="s">
        <v>403</v>
      </c>
      <c r="Q35" s="355" t="str">
        <f>IFERROR((MP_DATA[[#This Row],[D, bottom '[m']]]+#REF!)/(2*#REF!/1000),"")</f>
        <v/>
      </c>
      <c r="R35" s="193"/>
      <c r="S35" s="193"/>
      <c r="T35" s="193"/>
      <c r="U35" s="193"/>
      <c r="V35" s="193"/>
      <c r="W35" s="193"/>
      <c r="X35" s="193"/>
      <c r="Y35" s="216"/>
      <c r="Z35" s="405">
        <v>17</v>
      </c>
      <c r="AA35" s="406">
        <v>-45.2</v>
      </c>
      <c r="AB35" s="406">
        <v>-48.5</v>
      </c>
      <c r="AC35" s="406">
        <v>11.5</v>
      </c>
      <c r="AD35" s="406">
        <v>11.5</v>
      </c>
      <c r="AE35" s="407">
        <v>95</v>
      </c>
      <c r="AG35" s="417"/>
      <c r="AH35" s="417"/>
      <c r="AI35" s="417"/>
      <c r="AJ35" s="417"/>
      <c r="AK35" s="417"/>
      <c r="AL35" s="417"/>
      <c r="AM35" s="417"/>
      <c r="AN35" s="417"/>
      <c r="AO35" s="417"/>
      <c r="AQ35" s="212" t="s">
        <v>477</v>
      </c>
      <c r="AR35" s="217" t="s">
        <v>332</v>
      </c>
      <c r="AS35" s="217" t="s">
        <v>422</v>
      </c>
      <c r="AT35" s="217" t="s">
        <v>468</v>
      </c>
      <c r="AU35" s="217" t="s">
        <v>390</v>
      </c>
      <c r="AV35" s="218" t="s">
        <v>57</v>
      </c>
      <c r="AW35" s="215" t="s">
        <v>48</v>
      </c>
      <c r="BC35" s="355" t="str">
        <f>IFERROR((TP_DATA[[#This Row],[D, bottom '[m']]]+#REF!)/(2*#REF!/1000),"")</f>
        <v/>
      </c>
      <c r="BD35" s="193"/>
      <c r="BE35" s="193"/>
      <c r="BF35" s="193"/>
      <c r="BG35" s="193"/>
      <c r="BH35" s="193"/>
      <c r="BI35" s="193"/>
      <c r="BJ35" s="193"/>
      <c r="BK35" s="216"/>
      <c r="BN35" s="217"/>
      <c r="BO35" s="217"/>
      <c r="CC35" s="212" t="s">
        <v>542</v>
      </c>
      <c r="CD35" s="258" t="s">
        <v>400</v>
      </c>
      <c r="CE35" s="258" t="s">
        <v>411</v>
      </c>
      <c r="CF35" s="217" t="s">
        <v>540</v>
      </c>
      <c r="CG35" s="258" t="s">
        <v>390</v>
      </c>
      <c r="CH35" s="374" t="s">
        <v>57</v>
      </c>
      <c r="CI35" s="373" t="s">
        <v>57</v>
      </c>
      <c r="CJ35" s="215" t="s">
        <v>543</v>
      </c>
      <c r="CO35" s="355" t="str">
        <f>IFERROR((TOWER_DATA[[#This Row],[D, bottom '[m']]]+#REF!)/(2*#REF!/1000),"")</f>
        <v/>
      </c>
      <c r="CP35" s="193"/>
      <c r="CQ35" s="193"/>
      <c r="CR35" s="193"/>
      <c r="CS35" s="193"/>
      <c r="CT35" s="193"/>
      <c r="CU35" s="193"/>
      <c r="CV35" s="193"/>
      <c r="CX35" s="437">
        <v>17</v>
      </c>
      <c r="CY35" s="438">
        <v>112.03999999999999</v>
      </c>
      <c r="CZ35" s="438">
        <v>109.395</v>
      </c>
      <c r="DA35" s="437">
        <v>6.5</v>
      </c>
      <c r="DB35" s="437">
        <v>6.5763999999999996</v>
      </c>
      <c r="DC35" s="437">
        <v>25.4</v>
      </c>
      <c r="DE35" s="417" t="s">
        <v>653</v>
      </c>
      <c r="DF35" s="417">
        <v>78.781000000000006</v>
      </c>
      <c r="DG35" s="417">
        <v>78.781000000000006</v>
      </c>
      <c r="DH35" s="417">
        <v>5141</v>
      </c>
      <c r="DI35" s="417"/>
      <c r="DJ35" s="417"/>
      <c r="DK35" s="417"/>
      <c r="DL35" s="417"/>
      <c r="DM35" s="417"/>
      <c r="DP35" s="211"/>
      <c r="DT35" s="218"/>
      <c r="DU35" s="218"/>
      <c r="DZ35" s="216"/>
      <c r="EP35" s="216"/>
    </row>
    <row r="36" spans="1:146" s="215" customFormat="1" ht="18" customHeight="1" outlineLevel="1">
      <c r="A36" s="213"/>
      <c r="B36" s="301"/>
      <c r="C36" s="301"/>
      <c r="D36" s="214"/>
      <c r="E36" s="218" t="s">
        <v>447</v>
      </c>
      <c r="F36" s="258" t="s">
        <v>332</v>
      </c>
      <c r="G36" s="215" t="s">
        <v>422</v>
      </c>
      <c r="H36" s="217" t="s">
        <v>404</v>
      </c>
      <c r="I36" s="217" t="s">
        <v>390</v>
      </c>
      <c r="J36" s="217">
        <v>43.23</v>
      </c>
      <c r="K36" s="215" t="s">
        <v>48</v>
      </c>
      <c r="L36" s="215" t="s">
        <v>405</v>
      </c>
      <c r="Q36" s="355" t="str">
        <f>IFERROR((MP_DATA[[#This Row],[D, bottom '[m']]]+#REF!)/(2*#REF!/1000),"")</f>
        <v/>
      </c>
      <c r="R36" s="193"/>
      <c r="S36" s="193"/>
      <c r="T36" s="193"/>
      <c r="U36" s="193"/>
      <c r="V36" s="193"/>
      <c r="W36" s="193"/>
      <c r="X36" s="193"/>
      <c r="Y36" s="216"/>
      <c r="Z36" s="405">
        <v>18</v>
      </c>
      <c r="AA36" s="406">
        <v>-48.5</v>
      </c>
      <c r="AB36" s="406">
        <v>-51.7</v>
      </c>
      <c r="AC36" s="406">
        <v>11.5</v>
      </c>
      <c r="AD36" s="406">
        <v>11.5</v>
      </c>
      <c r="AE36" s="407">
        <v>95</v>
      </c>
      <c r="AG36" s="417"/>
      <c r="AH36" s="417"/>
      <c r="AI36" s="417"/>
      <c r="AJ36" s="417"/>
      <c r="AK36" s="417"/>
      <c r="AL36" s="417"/>
      <c r="AM36" s="417"/>
      <c r="AN36" s="417"/>
      <c r="AO36" s="417"/>
      <c r="AQ36" s="212" t="s">
        <v>479</v>
      </c>
      <c r="AR36" s="217" t="s">
        <v>332</v>
      </c>
      <c r="AS36" s="217" t="s">
        <v>422</v>
      </c>
      <c r="AT36" s="217" t="s">
        <v>478</v>
      </c>
      <c r="AU36" s="217" t="s">
        <v>390</v>
      </c>
      <c r="AV36" s="218" t="s">
        <v>57</v>
      </c>
      <c r="AW36" s="215" t="s">
        <v>48</v>
      </c>
      <c r="AX36" s="215" t="s">
        <v>469</v>
      </c>
      <c r="BC36" s="355" t="str">
        <f>IFERROR((TP_DATA[[#This Row],[D, bottom '[m']]]+#REF!)/(2*#REF!/1000),"")</f>
        <v/>
      </c>
      <c r="BD36" s="193"/>
      <c r="BE36" s="193"/>
      <c r="BF36" s="193"/>
      <c r="BG36" s="193"/>
      <c r="BH36" s="193"/>
      <c r="BI36" s="193"/>
      <c r="BJ36" s="193"/>
      <c r="BK36" s="216"/>
      <c r="BN36" s="217"/>
      <c r="BO36" s="217"/>
      <c r="CC36" s="212" t="s">
        <v>539</v>
      </c>
      <c r="CD36" s="258" t="s">
        <v>400</v>
      </c>
      <c r="CE36" s="258" t="s">
        <v>411</v>
      </c>
      <c r="CF36" s="217" t="s">
        <v>540</v>
      </c>
      <c r="CG36" s="258" t="s">
        <v>390</v>
      </c>
      <c r="CH36" s="374" t="s">
        <v>57</v>
      </c>
      <c r="CI36" s="373" t="s">
        <v>57</v>
      </c>
      <c r="CJ36" s="339" t="s">
        <v>541</v>
      </c>
      <c r="CO36" s="355" t="str">
        <f>IFERROR((TOWER_DATA[[#This Row],[D, bottom '[m']]]+#REF!)/(2*#REF!/1000),"")</f>
        <v/>
      </c>
      <c r="CP36" s="193"/>
      <c r="CQ36" s="193"/>
      <c r="CR36" s="193"/>
      <c r="CS36" s="193"/>
      <c r="CT36" s="193"/>
      <c r="CU36" s="193"/>
      <c r="CV36" s="193"/>
      <c r="CX36" s="437">
        <v>18</v>
      </c>
      <c r="CY36" s="438">
        <v>109.395</v>
      </c>
      <c r="CZ36" s="438">
        <v>106.75099999999999</v>
      </c>
      <c r="DA36" s="437">
        <v>6.5750000000000002</v>
      </c>
      <c r="DB36" s="437">
        <v>6.6513999999999998</v>
      </c>
      <c r="DC36" s="437">
        <v>24</v>
      </c>
      <c r="DE36" s="417" t="s">
        <v>654</v>
      </c>
      <c r="DF36" s="417">
        <v>77.585999999999999</v>
      </c>
      <c r="DG36" s="417">
        <v>77.585999999999999</v>
      </c>
      <c r="DH36" s="417">
        <v>2144</v>
      </c>
      <c r="DI36" s="417"/>
      <c r="DJ36" s="417"/>
      <c r="DK36" s="417"/>
      <c r="DL36" s="417"/>
      <c r="DM36" s="417"/>
      <c r="DP36" s="211"/>
      <c r="DT36" s="218"/>
      <c r="DU36" s="218"/>
      <c r="DZ36" s="216"/>
      <c r="EP36" s="216"/>
    </row>
    <row r="37" spans="1:146" s="215" customFormat="1" ht="18" customHeight="1" outlineLevel="1">
      <c r="A37" s="213"/>
      <c r="B37" s="301"/>
      <c r="C37" s="301"/>
      <c r="D37" s="214"/>
      <c r="E37" s="218" t="s">
        <v>425</v>
      </c>
      <c r="F37" s="258" t="s">
        <v>332</v>
      </c>
      <c r="G37" s="217" t="s">
        <v>422</v>
      </c>
      <c r="H37" s="217" t="s">
        <v>398</v>
      </c>
      <c r="I37" s="217" t="s">
        <v>390</v>
      </c>
      <c r="J37" s="217">
        <v>45.44</v>
      </c>
      <c r="K37" s="215" t="s">
        <v>48</v>
      </c>
      <c r="L37" s="215" t="s">
        <v>333</v>
      </c>
      <c r="Q37" s="355" t="str">
        <f>IFERROR((MP_DATA[[#This Row],[D, bottom '[m']]]+#REF!)/(2*#REF!/1000),"")</f>
        <v/>
      </c>
      <c r="R37" s="193"/>
      <c r="S37" s="193"/>
      <c r="T37" s="193"/>
      <c r="U37" s="193"/>
      <c r="V37" s="193"/>
      <c r="W37" s="193"/>
      <c r="X37" s="193"/>
      <c r="Y37" s="216"/>
      <c r="Z37" s="405">
        <v>19</v>
      </c>
      <c r="AA37" s="406">
        <v>-51.7</v>
      </c>
      <c r="AB37" s="406">
        <v>-55.3</v>
      </c>
      <c r="AC37" s="406">
        <v>11.5</v>
      </c>
      <c r="AD37" s="406">
        <v>11.5</v>
      </c>
      <c r="AE37" s="407">
        <v>93</v>
      </c>
      <c r="AG37" s="417"/>
      <c r="AH37" s="417"/>
      <c r="AI37" s="417"/>
      <c r="AJ37" s="417"/>
      <c r="AK37" s="417"/>
      <c r="AL37" s="417"/>
      <c r="AM37" s="417"/>
      <c r="AN37" s="417"/>
      <c r="AO37" s="417"/>
      <c r="AQ37" s="212" t="s">
        <v>534</v>
      </c>
      <c r="AR37" s="217" t="s">
        <v>410</v>
      </c>
      <c r="AS37" s="217" t="s">
        <v>417</v>
      </c>
      <c r="AT37" s="217" t="s">
        <v>535</v>
      </c>
      <c r="AU37" s="217" t="s">
        <v>390</v>
      </c>
      <c r="AV37" s="218" t="s">
        <v>57</v>
      </c>
      <c r="AW37" s="215" t="s">
        <v>48</v>
      </c>
      <c r="AX37" s="215" t="s">
        <v>488</v>
      </c>
      <c r="BC37" s="355" t="str">
        <f>IFERROR((TP_DATA[[#This Row],[D, bottom '[m']]]+#REF!)/(2*#REF!/1000),"")</f>
        <v/>
      </c>
      <c r="BD37" s="193"/>
      <c r="BE37" s="193"/>
      <c r="BF37" s="193"/>
      <c r="BG37" s="193"/>
      <c r="BH37" s="193"/>
      <c r="BI37" s="193"/>
      <c r="BJ37" s="193"/>
      <c r="BK37" s="216"/>
      <c r="BN37" s="217"/>
      <c r="BO37" s="217"/>
      <c r="CC37" s="212" t="s">
        <v>544</v>
      </c>
      <c r="CD37" s="258" t="s">
        <v>400</v>
      </c>
      <c r="CE37" s="258" t="s">
        <v>411</v>
      </c>
      <c r="CF37" s="217" t="s">
        <v>545</v>
      </c>
      <c r="CG37" s="258" t="s">
        <v>390</v>
      </c>
      <c r="CH37" s="374" t="s">
        <v>57</v>
      </c>
      <c r="CI37" s="193" t="s">
        <v>57</v>
      </c>
      <c r="CJ37" s="339" t="s">
        <v>546</v>
      </c>
      <c r="CO37" s="355" t="str">
        <f>IFERROR((TOWER_DATA[[#This Row],[D, bottom '[m']]]+#REF!)/(2*#REF!/1000),"")</f>
        <v/>
      </c>
      <c r="CP37" s="193"/>
      <c r="CQ37" s="193"/>
      <c r="CR37" s="193"/>
      <c r="CS37" s="193"/>
      <c r="CT37" s="193"/>
      <c r="CU37" s="193"/>
      <c r="CV37" s="193"/>
      <c r="CX37" s="437">
        <v>19</v>
      </c>
      <c r="CY37" s="438">
        <v>106.75099999999999</v>
      </c>
      <c r="CZ37" s="438">
        <v>104.10599999999999</v>
      </c>
      <c r="DA37" s="437">
        <v>6.6518999999999995</v>
      </c>
      <c r="DB37" s="437">
        <v>6.7282999999999999</v>
      </c>
      <c r="DC37" s="437">
        <v>24.5</v>
      </c>
      <c r="DE37" s="417" t="s">
        <v>655</v>
      </c>
      <c r="DF37" s="417">
        <v>61.5</v>
      </c>
      <c r="DG37" s="417">
        <v>61.5</v>
      </c>
      <c r="DH37" s="417">
        <v>1588</v>
      </c>
      <c r="DI37" s="417"/>
      <c r="DJ37" s="417"/>
      <c r="DK37" s="417"/>
      <c r="DL37" s="417"/>
      <c r="DM37" s="417"/>
      <c r="DP37" s="211"/>
      <c r="DT37" s="218"/>
      <c r="DU37" s="218"/>
      <c r="DZ37" s="216"/>
      <c r="EP37" s="216"/>
    </row>
    <row r="38" spans="1:146" s="215" customFormat="1" ht="18" customHeight="1" outlineLevel="1">
      <c r="A38" s="213"/>
      <c r="B38" s="301"/>
      <c r="C38" s="301"/>
      <c r="D38" s="214"/>
      <c r="E38" s="218" t="s">
        <v>426</v>
      </c>
      <c r="F38" s="258" t="s">
        <v>332</v>
      </c>
      <c r="G38" s="217" t="s">
        <v>422</v>
      </c>
      <c r="H38" s="217" t="s">
        <v>399</v>
      </c>
      <c r="I38" s="217" t="s">
        <v>390</v>
      </c>
      <c r="J38" s="217">
        <v>45.44</v>
      </c>
      <c r="K38" s="215" t="s">
        <v>48</v>
      </c>
      <c r="L38" s="215" t="s">
        <v>333</v>
      </c>
      <c r="Q38" s="193"/>
      <c r="R38" s="193"/>
      <c r="S38" s="193"/>
      <c r="T38" s="193"/>
      <c r="U38" s="193"/>
      <c r="V38" s="193"/>
      <c r="W38" s="193"/>
      <c r="X38" s="193"/>
      <c r="Y38" s="216"/>
      <c r="Z38" s="405">
        <v>20</v>
      </c>
      <c r="AA38" s="406">
        <v>-55.3</v>
      </c>
      <c r="AB38" s="406">
        <v>-59.3</v>
      </c>
      <c r="AC38" s="406">
        <v>11.5</v>
      </c>
      <c r="AD38" s="406">
        <v>11.5</v>
      </c>
      <c r="AE38" s="407">
        <v>93</v>
      </c>
      <c r="AQ38" s="212" t="s">
        <v>536</v>
      </c>
      <c r="AR38" s="217" t="s">
        <v>410</v>
      </c>
      <c r="AS38" s="217" t="s">
        <v>417</v>
      </c>
      <c r="AT38" s="217" t="s">
        <v>537</v>
      </c>
      <c r="AU38" s="217" t="s">
        <v>390</v>
      </c>
      <c r="AV38" s="218" t="s">
        <v>57</v>
      </c>
      <c r="AW38" s="215" t="s">
        <v>48</v>
      </c>
      <c r="AX38" s="215" t="s">
        <v>488</v>
      </c>
      <c r="BC38" s="193"/>
      <c r="BD38" s="193"/>
      <c r="BE38" s="193"/>
      <c r="BF38" s="193"/>
      <c r="BG38" s="193"/>
      <c r="BH38" s="193"/>
      <c r="BI38" s="193"/>
      <c r="BJ38" s="193"/>
      <c r="BK38" s="216"/>
      <c r="BN38" s="217"/>
      <c r="BO38" s="217"/>
      <c r="CC38" s="212" t="s">
        <v>493</v>
      </c>
      <c r="CD38" s="258" t="s">
        <v>400</v>
      </c>
      <c r="CE38" s="258" t="s">
        <v>388</v>
      </c>
      <c r="CF38" s="217" t="s">
        <v>492</v>
      </c>
      <c r="CG38" s="258" t="s">
        <v>390</v>
      </c>
      <c r="CH38" s="374" t="s">
        <v>57</v>
      </c>
      <c r="CI38" s="193" t="s">
        <v>57</v>
      </c>
      <c r="CJ38" s="215" t="s">
        <v>491</v>
      </c>
      <c r="CO38" s="193"/>
      <c r="CP38" s="193"/>
      <c r="CQ38" s="193"/>
      <c r="CR38" s="193"/>
      <c r="CS38" s="193"/>
      <c r="CT38" s="193"/>
      <c r="CU38" s="193"/>
      <c r="CV38" s="193"/>
      <c r="CX38" s="437">
        <v>20</v>
      </c>
      <c r="CY38" s="438">
        <v>104.10599999999999</v>
      </c>
      <c r="CZ38" s="438">
        <v>101.46199999999999</v>
      </c>
      <c r="DA38" s="437">
        <v>6.7286000000000001</v>
      </c>
      <c r="DB38" s="437">
        <v>6.8049999999999997</v>
      </c>
      <c r="DC38" s="437">
        <v>24.8</v>
      </c>
      <c r="DE38" s="417" t="s">
        <v>656</v>
      </c>
      <c r="DF38" s="417">
        <v>61.5</v>
      </c>
      <c r="DG38" s="417">
        <v>61.5</v>
      </c>
      <c r="DH38" s="417">
        <v>2604</v>
      </c>
      <c r="DI38" s="417"/>
      <c r="DJ38" s="417"/>
      <c r="DK38" s="417"/>
      <c r="DL38" s="417"/>
      <c r="DM38" s="417"/>
      <c r="DP38" s="211"/>
      <c r="DT38" s="218"/>
      <c r="DU38" s="218"/>
      <c r="DZ38" s="216"/>
      <c r="EP38" s="216"/>
    </row>
    <row r="39" spans="1:146" s="215" customFormat="1" ht="18" customHeight="1" outlineLevel="1">
      <c r="A39" s="213"/>
      <c r="B39" s="301"/>
      <c r="C39" s="301"/>
      <c r="D39" s="214"/>
      <c r="E39" s="218" t="s">
        <v>448</v>
      </c>
      <c r="F39" s="258" t="s">
        <v>332</v>
      </c>
      <c r="G39" s="217" t="s">
        <v>422</v>
      </c>
      <c r="H39" s="217" t="s">
        <v>406</v>
      </c>
      <c r="I39" s="217" t="s">
        <v>390</v>
      </c>
      <c r="J39" s="217">
        <v>45.56</v>
      </c>
      <c r="K39" s="215" t="s">
        <v>48</v>
      </c>
      <c r="L39" s="215" t="s">
        <v>407</v>
      </c>
      <c r="Q39" s="193"/>
      <c r="R39" s="193"/>
      <c r="S39" s="193"/>
      <c r="T39" s="193"/>
      <c r="U39" s="193"/>
      <c r="V39" s="193"/>
      <c r="W39" s="193"/>
      <c r="X39" s="193"/>
      <c r="Y39" s="216"/>
      <c r="Z39" s="405">
        <v>21</v>
      </c>
      <c r="AA39" s="406">
        <v>-59.3</v>
      </c>
      <c r="AB39" s="406">
        <v>-63.3</v>
      </c>
      <c r="AC39" s="406">
        <v>11.5</v>
      </c>
      <c r="AD39" s="406">
        <v>11.5</v>
      </c>
      <c r="AE39" s="407">
        <v>93</v>
      </c>
      <c r="AQ39" s="212" t="s">
        <v>484</v>
      </c>
      <c r="AR39" s="217" t="s">
        <v>410</v>
      </c>
      <c r="AS39" s="217" t="s">
        <v>411</v>
      </c>
      <c r="AT39" s="217" t="s">
        <v>483</v>
      </c>
      <c r="AU39" s="217" t="s">
        <v>390</v>
      </c>
      <c r="AV39" s="218" t="s">
        <v>57</v>
      </c>
      <c r="AW39" s="215" t="s">
        <v>48</v>
      </c>
      <c r="AX39" s="215" t="s">
        <v>482</v>
      </c>
      <c r="BC39" s="193"/>
      <c r="BD39" s="193"/>
      <c r="BE39" s="193"/>
      <c r="BF39" s="193"/>
      <c r="BG39" s="193"/>
      <c r="BH39" s="193"/>
      <c r="BI39" s="193"/>
      <c r="BJ39" s="193"/>
      <c r="BK39" s="216"/>
      <c r="BN39" s="217"/>
      <c r="BO39" s="217"/>
      <c r="CC39" s="212" t="s">
        <v>496</v>
      </c>
      <c r="CD39" s="258" t="s">
        <v>400</v>
      </c>
      <c r="CE39" s="258" t="s">
        <v>388</v>
      </c>
      <c r="CF39" s="217" t="s">
        <v>495</v>
      </c>
      <c r="CG39" s="258" t="s">
        <v>390</v>
      </c>
      <c r="CH39" s="374" t="s">
        <v>57</v>
      </c>
      <c r="CI39" s="193" t="s">
        <v>57</v>
      </c>
      <c r="CJ39" s="215" t="s">
        <v>494</v>
      </c>
      <c r="CO39" s="193"/>
      <c r="CP39" s="193"/>
      <c r="CQ39" s="193"/>
      <c r="CR39" s="193"/>
      <c r="CS39" s="193"/>
      <c r="CT39" s="193"/>
      <c r="CU39" s="193"/>
      <c r="CV39" s="193"/>
      <c r="CX39" s="437">
        <v>21</v>
      </c>
      <c r="CY39" s="438">
        <v>101.46199999999999</v>
      </c>
      <c r="CZ39" s="438">
        <v>98.816999999999993</v>
      </c>
      <c r="DA39" s="437">
        <v>6.8053999999999997</v>
      </c>
      <c r="DB39" s="437">
        <v>6.8818000000000001</v>
      </c>
      <c r="DC39" s="437">
        <v>25.2</v>
      </c>
      <c r="DE39" s="417" t="s">
        <v>657</v>
      </c>
      <c r="DF39" s="417">
        <v>61.5</v>
      </c>
      <c r="DG39" s="417">
        <v>61.5</v>
      </c>
      <c r="DH39" s="417">
        <v>729</v>
      </c>
      <c r="DI39" s="417"/>
      <c r="DJ39" s="417"/>
      <c r="DK39" s="417"/>
      <c r="DL39" s="417"/>
      <c r="DM39" s="417"/>
      <c r="DP39" s="211"/>
      <c r="DT39" s="218"/>
      <c r="DU39" s="218"/>
      <c r="DZ39" s="216"/>
      <c r="EP39" s="216"/>
    </row>
    <row r="40" spans="1:146" s="215" customFormat="1" ht="18" customHeight="1" outlineLevel="1">
      <c r="A40" s="213"/>
      <c r="B40" s="301"/>
      <c r="C40" s="301"/>
      <c r="D40" s="214"/>
      <c r="E40" s="218" t="s">
        <v>449</v>
      </c>
      <c r="F40" s="258" t="s">
        <v>332</v>
      </c>
      <c r="G40" s="217" t="s">
        <v>422</v>
      </c>
      <c r="H40" s="217" t="s">
        <v>408</v>
      </c>
      <c r="I40" s="217" t="s">
        <v>390</v>
      </c>
      <c r="J40" s="217">
        <v>45.46</v>
      </c>
      <c r="K40" s="215" t="s">
        <v>48</v>
      </c>
      <c r="L40" s="215" t="s">
        <v>405</v>
      </c>
      <c r="Q40" s="193"/>
      <c r="R40" s="193"/>
      <c r="S40" s="193"/>
      <c r="T40" s="193"/>
      <c r="U40" s="193"/>
      <c r="V40" s="193"/>
      <c r="W40" s="193"/>
      <c r="X40" s="193"/>
      <c r="Y40" s="216"/>
      <c r="Z40" s="405">
        <v>22</v>
      </c>
      <c r="AA40" s="406">
        <v>-63.3</v>
      </c>
      <c r="AB40" s="406">
        <v>-67.3</v>
      </c>
      <c r="AC40" s="406">
        <v>11.5</v>
      </c>
      <c r="AD40" s="406">
        <v>11.5</v>
      </c>
      <c r="AE40" s="407">
        <v>93</v>
      </c>
      <c r="AQ40" s="212" t="s">
        <v>481</v>
      </c>
      <c r="AR40" s="217" t="s">
        <v>410</v>
      </c>
      <c r="AS40" s="217" t="s">
        <v>411</v>
      </c>
      <c r="AT40" s="217" t="s">
        <v>451</v>
      </c>
      <c r="AU40" s="217" t="s">
        <v>390</v>
      </c>
      <c r="AV40" s="218" t="s">
        <v>57</v>
      </c>
      <c r="AW40" s="215" t="s">
        <v>48</v>
      </c>
      <c r="AX40" s="215" t="s">
        <v>452</v>
      </c>
      <c r="BC40" s="193"/>
      <c r="BD40" s="193"/>
      <c r="BE40" s="193"/>
      <c r="BF40" s="193"/>
      <c r="BG40" s="193"/>
      <c r="BH40" s="193"/>
      <c r="BI40" s="193"/>
      <c r="BJ40" s="193"/>
      <c r="BK40" s="216"/>
      <c r="BN40" s="217"/>
      <c r="BO40" s="217"/>
      <c r="CC40" s="212" t="s">
        <v>500</v>
      </c>
      <c r="CD40" s="258" t="s">
        <v>400</v>
      </c>
      <c r="CE40" s="258" t="s">
        <v>497</v>
      </c>
      <c r="CF40" s="217" t="s">
        <v>499</v>
      </c>
      <c r="CG40" s="258" t="s">
        <v>390</v>
      </c>
      <c r="CH40" s="374" t="s">
        <v>57</v>
      </c>
      <c r="CI40" s="193" t="s">
        <v>57</v>
      </c>
      <c r="CJ40" s="215" t="s">
        <v>498</v>
      </c>
      <c r="CO40" s="193"/>
      <c r="CP40" s="193"/>
      <c r="CQ40" s="193"/>
      <c r="CR40" s="193"/>
      <c r="CS40" s="193"/>
      <c r="CT40" s="193"/>
      <c r="CU40" s="193"/>
      <c r="CV40" s="193"/>
      <c r="CX40" s="437">
        <v>22</v>
      </c>
      <c r="CY40" s="438">
        <v>98.816999999999993</v>
      </c>
      <c r="CZ40" s="438">
        <v>96.171999999999997</v>
      </c>
      <c r="DA40" s="437">
        <v>6.8822000000000001</v>
      </c>
      <c r="DB40" s="437">
        <v>6.9586000000000006</v>
      </c>
      <c r="DC40" s="437">
        <v>25.6</v>
      </c>
      <c r="DE40" s="417" t="s">
        <v>658</v>
      </c>
      <c r="DF40" s="417">
        <v>44.227999999999994</v>
      </c>
      <c r="DG40" s="417">
        <v>44.227999999999994</v>
      </c>
      <c r="DH40" s="417">
        <v>7302</v>
      </c>
      <c r="DI40" s="417"/>
      <c r="DJ40" s="417"/>
      <c r="DK40" s="417"/>
      <c r="DL40" s="417"/>
      <c r="DM40" s="417"/>
      <c r="DP40" s="211"/>
      <c r="DT40" s="218"/>
      <c r="DU40" s="218"/>
      <c r="DZ40" s="216"/>
      <c r="EP40" s="216"/>
    </row>
    <row r="41" spans="1:146" s="215" customFormat="1" ht="18" customHeight="1" outlineLevel="1">
      <c r="A41" s="213"/>
      <c r="B41" s="301"/>
      <c r="C41" s="301"/>
      <c r="D41" s="214"/>
      <c r="E41" s="218" t="s">
        <v>464</v>
      </c>
      <c r="F41" s="258" t="s">
        <v>410</v>
      </c>
      <c r="G41" s="217" t="s">
        <v>417</v>
      </c>
      <c r="H41" s="217" t="s">
        <v>454</v>
      </c>
      <c r="I41" s="217" t="s">
        <v>390</v>
      </c>
      <c r="J41" s="217">
        <v>42.26</v>
      </c>
      <c r="K41" s="215" t="s">
        <v>48</v>
      </c>
      <c r="L41" s="215" t="s">
        <v>462</v>
      </c>
      <c r="Q41" s="193"/>
      <c r="R41" s="193"/>
      <c r="S41" s="193"/>
      <c r="T41" s="193"/>
      <c r="U41" s="193"/>
      <c r="V41" s="193"/>
      <c r="W41" s="193"/>
      <c r="X41" s="193"/>
      <c r="Y41" s="216"/>
      <c r="Z41" s="405">
        <v>23</v>
      </c>
      <c r="AA41" s="406">
        <v>-67.3</v>
      </c>
      <c r="AB41" s="406">
        <v>-71</v>
      </c>
      <c r="AC41" s="406">
        <v>11.5</v>
      </c>
      <c r="AD41" s="406">
        <v>11.5</v>
      </c>
      <c r="AE41" s="407">
        <v>96</v>
      </c>
      <c r="AQ41" s="212" t="s">
        <v>486</v>
      </c>
      <c r="AR41" s="217" t="s">
        <v>412</v>
      </c>
      <c r="AS41" s="217" t="s">
        <v>457</v>
      </c>
      <c r="AT41" s="217" t="s">
        <v>465</v>
      </c>
      <c r="AU41" s="217" t="s">
        <v>390</v>
      </c>
      <c r="AV41" s="218" t="s">
        <v>57</v>
      </c>
      <c r="AW41" s="215" t="s">
        <v>413</v>
      </c>
      <c r="AX41" s="215" t="s">
        <v>414</v>
      </c>
      <c r="BC41" s="193"/>
      <c r="BD41" s="193"/>
      <c r="BE41" s="193"/>
      <c r="BF41" s="193"/>
      <c r="BG41" s="193"/>
      <c r="BH41" s="193"/>
      <c r="BI41" s="193"/>
      <c r="BJ41" s="193"/>
      <c r="BK41" s="216"/>
      <c r="BM41" s="219"/>
      <c r="BN41" s="221"/>
      <c r="BO41" s="221"/>
      <c r="BP41" s="219"/>
      <c r="BQ41" s="219"/>
      <c r="BR41" s="219"/>
      <c r="CC41" s="212" t="s">
        <v>624</v>
      </c>
      <c r="CD41" s="258" t="s">
        <v>562</v>
      </c>
      <c r="CE41" s="258" t="s">
        <v>388</v>
      </c>
      <c r="CF41" s="217" t="s">
        <v>625</v>
      </c>
      <c r="CG41" s="258" t="s">
        <v>561</v>
      </c>
      <c r="CH41" s="374">
        <v>0</v>
      </c>
      <c r="CI41" s="193" t="s">
        <v>626</v>
      </c>
      <c r="CO41" s="193"/>
      <c r="CP41" s="193"/>
      <c r="CQ41" s="193"/>
      <c r="CR41" s="193"/>
      <c r="CS41" s="193"/>
      <c r="CT41" s="193"/>
      <c r="CU41" s="193"/>
      <c r="CV41" s="193"/>
      <c r="CX41" s="437">
        <v>23</v>
      </c>
      <c r="CY41" s="438">
        <v>96.171999999999997</v>
      </c>
      <c r="CZ41" s="438">
        <v>93.527999999999992</v>
      </c>
      <c r="DA41" s="437">
        <v>6.9591000000000003</v>
      </c>
      <c r="DB41" s="437">
        <v>7.0353999999999992</v>
      </c>
      <c r="DC41" s="437">
        <v>26.1</v>
      </c>
      <c r="DE41" s="417" t="s">
        <v>659</v>
      </c>
      <c r="DF41" s="417">
        <v>44.052</v>
      </c>
      <c r="DG41" s="417">
        <v>44.052</v>
      </c>
      <c r="DH41" s="417">
        <v>7302</v>
      </c>
      <c r="DI41" s="417"/>
      <c r="DJ41" s="417"/>
      <c r="DK41" s="417"/>
      <c r="DL41" s="417"/>
      <c r="DM41" s="417"/>
      <c r="DP41" s="211"/>
      <c r="DT41" s="218"/>
      <c r="DU41" s="218"/>
      <c r="DZ41" s="216"/>
      <c r="EP41" s="216"/>
    </row>
    <row r="42" spans="1:146" s="215" customFormat="1" ht="18" customHeight="1" outlineLevel="1">
      <c r="A42" s="213"/>
      <c r="B42" s="301"/>
      <c r="C42" s="301"/>
      <c r="D42" s="214"/>
      <c r="E42" s="218" t="s">
        <v>456</v>
      </c>
      <c r="F42" s="258" t="s">
        <v>410</v>
      </c>
      <c r="G42" s="217" t="s">
        <v>411</v>
      </c>
      <c r="H42" s="217" t="s">
        <v>454</v>
      </c>
      <c r="I42" s="217" t="s">
        <v>390</v>
      </c>
      <c r="J42" s="217">
        <v>42.26</v>
      </c>
      <c r="K42" s="215" t="s">
        <v>48</v>
      </c>
      <c r="L42" s="215" t="s">
        <v>455</v>
      </c>
      <c r="Q42" s="355" t="str">
        <f>IFERROR((MP_DATA[[#This Row],[D, bottom '[m']]]+#REF!)/(2*#REF!/1000),"")</f>
        <v/>
      </c>
      <c r="R42" s="193"/>
      <c r="S42" s="193"/>
      <c r="T42" s="193"/>
      <c r="U42" s="193"/>
      <c r="V42" s="193"/>
      <c r="W42" s="193"/>
      <c r="X42" s="193"/>
      <c r="Y42" s="216"/>
      <c r="Z42" s="405">
        <v>24</v>
      </c>
      <c r="AA42" s="406">
        <v>-71</v>
      </c>
      <c r="AB42" s="406">
        <v>-74.3</v>
      </c>
      <c r="AC42" s="406">
        <v>11.5</v>
      </c>
      <c r="AD42" s="406">
        <v>11.5</v>
      </c>
      <c r="AE42" s="407">
        <v>100</v>
      </c>
      <c r="AQ42" s="212" t="s">
        <v>359</v>
      </c>
      <c r="AR42" s="217">
        <v>1</v>
      </c>
      <c r="AS42" s="217" t="s">
        <v>418</v>
      </c>
      <c r="AT42" s="217" t="s">
        <v>419</v>
      </c>
      <c r="AU42" s="217" t="s">
        <v>431</v>
      </c>
      <c r="AV42" s="218">
        <v>0</v>
      </c>
      <c r="AW42" s="215" t="s">
        <v>48</v>
      </c>
      <c r="BC42" s="355" t="str">
        <f>IFERROR((TP_DATA[[#This Row],[D, bottom '[m']]]+#REF!)/(2*#REF!/1000),"")</f>
        <v/>
      </c>
      <c r="BD42" s="193"/>
      <c r="BE42" s="193"/>
      <c r="BF42" s="193"/>
      <c r="BG42" s="193"/>
      <c r="BH42" s="193"/>
      <c r="BI42" s="193"/>
      <c r="BJ42" s="193"/>
      <c r="BK42" s="216"/>
      <c r="BM42" s="219"/>
      <c r="BN42" s="221"/>
      <c r="BO42" s="221"/>
      <c r="BP42" s="219"/>
      <c r="BQ42" s="219"/>
      <c r="BR42" s="219"/>
      <c r="CC42" s="447" t="s">
        <v>627</v>
      </c>
      <c r="CD42" s="422" t="s">
        <v>562</v>
      </c>
      <c r="CE42" s="422" t="s">
        <v>388</v>
      </c>
      <c r="CF42" s="417" t="s">
        <v>566</v>
      </c>
      <c r="CG42" s="422" t="s">
        <v>561</v>
      </c>
      <c r="CH42" s="421">
        <v>0</v>
      </c>
      <c r="CI42" s="421">
        <v>0</v>
      </c>
      <c r="CJ42" s="424" t="s">
        <v>431</v>
      </c>
      <c r="CK42" s="340"/>
      <c r="CL42" s="340"/>
      <c r="CM42" s="340"/>
      <c r="CO42" s="355" t="str">
        <f>IFERROR((TOWER_DATA[[#This Row],[D, bottom '[m']]]+#REF!)/(2*#REF!/1000),"")</f>
        <v/>
      </c>
      <c r="CP42" s="193"/>
      <c r="CQ42" s="193"/>
      <c r="CR42" s="193"/>
      <c r="CS42" s="193"/>
      <c r="CT42" s="193"/>
      <c r="CU42" s="193"/>
      <c r="CV42" s="193"/>
      <c r="CX42" s="437">
        <v>24</v>
      </c>
      <c r="CY42" s="438">
        <v>93.527999999999992</v>
      </c>
      <c r="CZ42" s="438">
        <v>90.882999999999996</v>
      </c>
      <c r="DA42" s="437">
        <v>7.0358000000000001</v>
      </c>
      <c r="DB42" s="437">
        <v>7.1121999999999996</v>
      </c>
      <c r="DC42" s="437">
        <v>26.5</v>
      </c>
      <c r="DE42" s="417" t="s">
        <v>660</v>
      </c>
      <c r="DF42" s="417">
        <v>42.885999999999996</v>
      </c>
      <c r="DG42" s="417">
        <v>42.885999999999996</v>
      </c>
      <c r="DH42" s="417">
        <v>3072</v>
      </c>
      <c r="DI42" s="417"/>
      <c r="DJ42" s="417"/>
      <c r="DK42" s="417"/>
      <c r="DL42" s="417"/>
      <c r="DM42" s="417"/>
      <c r="DP42" s="211"/>
      <c r="DT42" s="218"/>
      <c r="DU42" s="218"/>
      <c r="DZ42" s="216"/>
      <c r="EP42" s="216"/>
    </row>
    <row r="43" spans="1:146" s="215" customFormat="1" ht="18" customHeight="1" outlineLevel="1">
      <c r="A43" s="213"/>
      <c r="B43" s="301"/>
      <c r="C43" s="301"/>
      <c r="D43" s="214"/>
      <c r="E43" s="218" t="s">
        <v>453</v>
      </c>
      <c r="F43" s="258" t="s">
        <v>410</v>
      </c>
      <c r="G43" s="217" t="s">
        <v>411</v>
      </c>
      <c r="H43" s="217" t="s">
        <v>451</v>
      </c>
      <c r="I43" s="217" t="s">
        <v>390</v>
      </c>
      <c r="J43" s="217">
        <v>42.26</v>
      </c>
      <c r="K43" s="215" t="s">
        <v>48</v>
      </c>
      <c r="L43" s="215" t="s">
        <v>452</v>
      </c>
      <c r="Q43" s="355" t="str">
        <f>IFERROR((MP_DATA[[#This Row],[D, bottom '[m']]]+#REF!)/(2*#REF!/1000),"")</f>
        <v/>
      </c>
      <c r="R43" s="193"/>
      <c r="S43" s="193"/>
      <c r="T43" s="193"/>
      <c r="U43" s="193"/>
      <c r="V43" s="193"/>
      <c r="W43" s="193"/>
      <c r="X43" s="193"/>
      <c r="Y43" s="216"/>
      <c r="Z43" s="405">
        <v>25</v>
      </c>
      <c r="AA43" s="406">
        <v>-74.3</v>
      </c>
      <c r="AB43" s="406">
        <v>-77.430000000000007</v>
      </c>
      <c r="AC43" s="406">
        <v>11.5</v>
      </c>
      <c r="AD43" s="406">
        <v>11.5</v>
      </c>
      <c r="AE43" s="407">
        <v>110</v>
      </c>
      <c r="AQ43" s="212"/>
      <c r="AR43" s="217"/>
      <c r="AS43" s="217"/>
      <c r="AT43" s="217"/>
      <c r="AU43" s="217"/>
      <c r="AV43" s="218"/>
      <c r="BC43" s="355" t="str">
        <f>IFERROR((TP_DATA[[#This Row],[D, bottom '[m']]]+#REF!)/(2*#REF!/1000),"")</f>
        <v/>
      </c>
      <c r="BD43" s="193"/>
      <c r="BE43" s="193"/>
      <c r="BF43" s="193"/>
      <c r="BG43" s="193"/>
      <c r="BH43" s="193"/>
      <c r="BI43" s="193"/>
      <c r="BJ43" s="193"/>
      <c r="BK43" s="216"/>
      <c r="BM43" s="219"/>
      <c r="BN43" s="221"/>
      <c r="BO43" s="221"/>
      <c r="BP43" s="219"/>
      <c r="BQ43" s="219"/>
      <c r="BR43" s="219"/>
      <c r="CC43" s="420" t="s">
        <v>567</v>
      </c>
      <c r="CD43" s="415" t="s">
        <v>562</v>
      </c>
      <c r="CE43" s="415" t="s">
        <v>388</v>
      </c>
      <c r="CF43" s="416" t="s">
        <v>568</v>
      </c>
      <c r="CG43" s="415" t="s">
        <v>561</v>
      </c>
      <c r="CH43" s="423">
        <v>0</v>
      </c>
      <c r="CI43" s="422">
        <v>0</v>
      </c>
      <c r="CJ43" s="417" t="s">
        <v>569</v>
      </c>
      <c r="CO43" s="355" t="str">
        <f>IFERROR((TOWER_DATA[[#This Row],[D, bottom '[m']]]+#REF!)/(2*#REF!/1000),"")</f>
        <v/>
      </c>
      <c r="CP43" s="193"/>
      <c r="CQ43" s="193"/>
      <c r="CR43" s="193"/>
      <c r="CS43" s="193"/>
      <c r="CT43" s="193"/>
      <c r="CU43" s="193"/>
      <c r="CV43" s="193"/>
      <c r="CX43" s="437">
        <v>25</v>
      </c>
      <c r="CY43" s="438">
        <v>90.882999999999996</v>
      </c>
      <c r="CZ43" s="438">
        <v>88.238</v>
      </c>
      <c r="DA43" s="437">
        <v>7.1127000000000002</v>
      </c>
      <c r="DB43" s="437">
        <v>7.1891000000000007</v>
      </c>
      <c r="DC43" s="437">
        <v>27</v>
      </c>
      <c r="DE43" s="417" t="s">
        <v>661</v>
      </c>
      <c r="DF43" s="417">
        <v>32.519999999999996</v>
      </c>
      <c r="DG43" s="417">
        <v>32.519999999999996</v>
      </c>
      <c r="DH43" s="417">
        <v>1139</v>
      </c>
      <c r="DI43" s="417"/>
      <c r="DJ43" s="417"/>
      <c r="DK43" s="417"/>
      <c r="DL43" s="417"/>
      <c r="DM43" s="417"/>
      <c r="DP43" s="211"/>
      <c r="DT43" s="218"/>
      <c r="DU43" s="218"/>
      <c r="DZ43" s="216"/>
      <c r="EP43" s="216"/>
    </row>
    <row r="44" spans="1:146" s="215" customFormat="1" ht="18" customHeight="1" outlineLevel="1">
      <c r="A44" s="213"/>
      <c r="B44" s="301"/>
      <c r="C44" s="301"/>
      <c r="D44" s="214"/>
      <c r="E44" s="218" t="s">
        <v>446</v>
      </c>
      <c r="F44" s="258" t="s">
        <v>401</v>
      </c>
      <c r="G44" s="217" t="s">
        <v>388</v>
      </c>
      <c r="H44" s="217" t="s">
        <v>445</v>
      </c>
      <c r="I44" s="217" t="s">
        <v>390</v>
      </c>
      <c r="J44" s="217">
        <v>42.26</v>
      </c>
      <c r="K44" s="215" t="s">
        <v>48</v>
      </c>
      <c r="L44" s="215" t="s">
        <v>435</v>
      </c>
      <c r="Q44" s="355" t="str">
        <f>IFERROR((MP_DATA[[#This Row],[D, bottom '[m']]]+#REF!)/(2*#REF!/1000),"")</f>
        <v/>
      </c>
      <c r="R44" s="193"/>
      <c r="S44" s="193"/>
      <c r="T44" s="193"/>
      <c r="U44" s="193"/>
      <c r="V44" s="193"/>
      <c r="W44" s="193"/>
      <c r="X44" s="193"/>
      <c r="Y44" s="216"/>
      <c r="Z44" s="405">
        <v>26</v>
      </c>
      <c r="AA44" s="406">
        <v>-77.430000000000007</v>
      </c>
      <c r="AB44" s="406">
        <v>-80.430000000000007</v>
      </c>
      <c r="AC44" s="406">
        <v>11.5</v>
      </c>
      <c r="AD44" s="406">
        <v>11.5</v>
      </c>
      <c r="AE44" s="407">
        <v>122</v>
      </c>
      <c r="AQ44" s="212"/>
      <c r="AR44" s="217"/>
      <c r="AS44" s="217"/>
      <c r="AT44" s="217"/>
      <c r="AU44" s="217"/>
      <c r="AV44" s="218"/>
      <c r="BC44" s="355" t="str">
        <f>IFERROR((TP_DATA[[#This Row],[D, bottom '[m']]]+#REF!)/(2*#REF!/1000),"")</f>
        <v/>
      </c>
      <c r="BD44" s="193"/>
      <c r="BE44" s="193"/>
      <c r="BF44" s="193"/>
      <c r="BG44" s="193"/>
      <c r="BH44" s="193"/>
      <c r="BI44" s="193"/>
      <c r="BJ44" s="193"/>
      <c r="BK44" s="216"/>
      <c r="CC44" s="420" t="s">
        <v>570</v>
      </c>
      <c r="CD44" s="415" t="s">
        <v>562</v>
      </c>
      <c r="CE44" s="415" t="s">
        <v>388</v>
      </c>
      <c r="CF44" s="416" t="s">
        <v>568</v>
      </c>
      <c r="CG44" s="415" t="s">
        <v>561</v>
      </c>
      <c r="CH44" s="423">
        <v>0</v>
      </c>
      <c r="CI44" s="422">
        <v>0</v>
      </c>
      <c r="CJ44" s="417" t="s">
        <v>571</v>
      </c>
      <c r="CO44" s="355" t="str">
        <f>IFERROR((TOWER_DATA[[#This Row],[D, bottom '[m']]]+#REF!)/(2*#REF!/1000),"")</f>
        <v/>
      </c>
      <c r="CP44" s="193"/>
      <c r="CQ44" s="193"/>
      <c r="CR44" s="193"/>
      <c r="CS44" s="193"/>
      <c r="CT44" s="193"/>
      <c r="CU44" s="193"/>
      <c r="CV44" s="193"/>
      <c r="CX44" s="437">
        <v>26</v>
      </c>
      <c r="CY44" s="438">
        <v>88.238</v>
      </c>
      <c r="CZ44" s="438">
        <v>85.593999999999994</v>
      </c>
      <c r="DA44" s="437">
        <v>7.1894999999999998</v>
      </c>
      <c r="DB44" s="437">
        <v>7.2658999999999994</v>
      </c>
      <c r="DC44" s="437">
        <v>27.4</v>
      </c>
      <c r="DE44" s="417" t="s">
        <v>662</v>
      </c>
      <c r="DF44" s="417">
        <v>29.192</v>
      </c>
      <c r="DG44" s="417">
        <v>29.192</v>
      </c>
      <c r="DH44" s="417">
        <v>956</v>
      </c>
      <c r="DI44" s="417"/>
      <c r="DJ44" s="417"/>
      <c r="DK44" s="417"/>
      <c r="DL44" s="417"/>
      <c r="DM44" s="417"/>
      <c r="DP44" s="211"/>
      <c r="DT44" s="218"/>
      <c r="DU44" s="218"/>
      <c r="DZ44" s="216"/>
      <c r="EP44" s="216"/>
    </row>
    <row r="45" spans="1:146" s="215" customFormat="1" ht="18" customHeight="1" outlineLevel="1">
      <c r="A45" s="213"/>
      <c r="B45" s="301"/>
      <c r="C45" s="301"/>
      <c r="D45" s="214"/>
      <c r="E45" s="218" t="s">
        <v>563</v>
      </c>
      <c r="F45" s="258" t="s">
        <v>400</v>
      </c>
      <c r="G45" s="217" t="s">
        <v>411</v>
      </c>
      <c r="H45" s="217" t="s">
        <v>564</v>
      </c>
      <c r="I45" s="217" t="s">
        <v>565</v>
      </c>
      <c r="J45" s="217">
        <v>42.7</v>
      </c>
      <c r="K45" s="215" t="s">
        <v>48</v>
      </c>
      <c r="L45" s="215" t="s">
        <v>431</v>
      </c>
      <c r="Q45" s="355" t="str">
        <f>IFERROR((MP_DATA[[#This Row],[D, bottom '[m']]]+#REF!)/(2*#REF!/1000),"")</f>
        <v/>
      </c>
      <c r="R45" s="193"/>
      <c r="S45" s="193"/>
      <c r="T45" s="193"/>
      <c r="U45" s="193"/>
      <c r="V45" s="193"/>
      <c r="W45" s="193"/>
      <c r="X45" s="193"/>
      <c r="Y45" s="216"/>
      <c r="Z45" s="366"/>
      <c r="AA45" s="90"/>
      <c r="AB45" s="90"/>
      <c r="AC45" s="90"/>
      <c r="AD45" s="90"/>
      <c r="AE45" s="91"/>
      <c r="AQ45" s="212"/>
      <c r="AR45" s="217"/>
      <c r="AS45" s="217"/>
      <c r="AT45" s="217"/>
      <c r="AU45" s="217"/>
      <c r="AV45" s="218"/>
      <c r="BC45" s="355" t="str">
        <f>IFERROR((TP_DATA[[#This Row],[D, bottom '[m']]]+#REF!)/(2*#REF!/1000),"")</f>
        <v/>
      </c>
      <c r="BD45" s="193"/>
      <c r="BE45" s="193"/>
      <c r="BF45" s="193"/>
      <c r="BG45" s="193"/>
      <c r="BH45" s="193"/>
      <c r="BI45" s="193"/>
      <c r="BJ45" s="193"/>
      <c r="BK45" s="216"/>
      <c r="CC45" s="420" t="s">
        <v>359</v>
      </c>
      <c r="CD45" s="415">
        <v>1</v>
      </c>
      <c r="CE45" s="415" t="s">
        <v>418</v>
      </c>
      <c r="CF45" s="416" t="s">
        <v>419</v>
      </c>
      <c r="CG45" s="415" t="s">
        <v>431</v>
      </c>
      <c r="CH45" s="423">
        <v>0</v>
      </c>
      <c r="CI45" s="422" t="s">
        <v>48</v>
      </c>
      <c r="CJ45" s="417"/>
      <c r="CO45" s="355" t="str">
        <f>IFERROR((TOWER_DATA[[#This Row],[D, bottom '[m']]]+#REF!)/(2*#REF!/1000),"")</f>
        <v/>
      </c>
      <c r="CP45" s="193"/>
      <c r="CQ45" s="193"/>
      <c r="CR45" s="193"/>
      <c r="CS45" s="193"/>
      <c r="CT45" s="193"/>
      <c r="CU45" s="193"/>
      <c r="CV45" s="193"/>
      <c r="CX45" s="437">
        <v>27</v>
      </c>
      <c r="CY45" s="438">
        <v>85.593999999999994</v>
      </c>
      <c r="CZ45" s="438">
        <v>82.948999999999998</v>
      </c>
      <c r="DA45" s="437">
        <v>7.2664</v>
      </c>
      <c r="DB45" s="437">
        <v>7.3428000000000004</v>
      </c>
      <c r="DC45" s="437">
        <v>27.9</v>
      </c>
      <c r="DE45" s="417" t="s">
        <v>663</v>
      </c>
      <c r="DF45" s="417">
        <v>27.934999999999999</v>
      </c>
      <c r="DG45" s="417">
        <v>27.934999999999999</v>
      </c>
      <c r="DH45" s="417">
        <v>1681</v>
      </c>
      <c r="DI45" s="417"/>
      <c r="DJ45" s="417"/>
      <c r="DK45" s="417"/>
      <c r="DL45" s="417"/>
      <c r="DM45" s="417"/>
      <c r="DP45" s="211"/>
      <c r="DT45" s="218"/>
      <c r="DU45" s="218"/>
      <c r="DZ45" s="216"/>
      <c r="EP45" s="216"/>
    </row>
    <row r="46" spans="1:146" s="215" customFormat="1" ht="18" customHeight="1" outlineLevel="1">
      <c r="A46" s="213"/>
      <c r="B46" s="301"/>
      <c r="C46" s="301"/>
      <c r="D46" s="214"/>
      <c r="E46" s="218" t="s">
        <v>620</v>
      </c>
      <c r="F46" s="258" t="s">
        <v>400</v>
      </c>
      <c r="G46" s="217" t="s">
        <v>411</v>
      </c>
      <c r="H46" s="217" t="s">
        <v>621</v>
      </c>
      <c r="I46" s="217" t="s">
        <v>565</v>
      </c>
      <c r="J46" s="217">
        <v>42.7</v>
      </c>
      <c r="K46" s="215" t="s">
        <v>48</v>
      </c>
      <c r="L46" s="215" t="s">
        <v>431</v>
      </c>
      <c r="Q46" s="355" t="str">
        <f>IFERROR((MP_DATA[[#This Row],[D, bottom '[m']]]+#REF!)/(2*#REF!/1000),"")</f>
        <v/>
      </c>
      <c r="R46" s="193"/>
      <c r="S46" s="193"/>
      <c r="T46" s="193"/>
      <c r="U46" s="193"/>
      <c r="V46" s="193"/>
      <c r="W46" s="193"/>
      <c r="X46" s="193"/>
      <c r="Y46" s="216"/>
      <c r="AQ46" s="212"/>
      <c r="AR46" s="217"/>
      <c r="AS46" s="217"/>
      <c r="AT46" s="217"/>
      <c r="AU46" s="217"/>
      <c r="AV46" s="218"/>
      <c r="BC46" s="355" t="str">
        <f>IFERROR((TP_DATA[[#This Row],[D, bottom '[m']]]+#REF!)/(2*#REF!/1000),"")</f>
        <v/>
      </c>
      <c r="BD46" s="193"/>
      <c r="BE46" s="193"/>
      <c r="BF46" s="193"/>
      <c r="BG46" s="193"/>
      <c r="BH46" s="193"/>
      <c r="BI46" s="193"/>
      <c r="BJ46" s="193"/>
      <c r="BK46" s="216"/>
      <c r="CC46" s="212"/>
      <c r="CD46" s="258"/>
      <c r="CE46" s="258"/>
      <c r="CF46" s="217"/>
      <c r="CG46" s="258"/>
      <c r="CH46" s="374"/>
      <c r="CI46" s="193"/>
      <c r="CO46" s="355" t="str">
        <f>IFERROR((TOWER_DATA[[#This Row],[D, bottom '[m']]]+#REF!)/(2*#REF!/1000),"")</f>
        <v/>
      </c>
      <c r="CP46" s="193"/>
      <c r="CQ46" s="193"/>
      <c r="CR46" s="193"/>
      <c r="CS46" s="193"/>
      <c r="CT46" s="193"/>
      <c r="CU46" s="193"/>
      <c r="CV46" s="193"/>
      <c r="CX46" s="437">
        <v>28</v>
      </c>
      <c r="CY46" s="438">
        <v>82.948999999999998</v>
      </c>
      <c r="CZ46" s="438">
        <v>80.304999999999993</v>
      </c>
      <c r="DA46" s="437">
        <v>7.3428000000000004</v>
      </c>
      <c r="DB46" s="437">
        <v>7.4192</v>
      </c>
      <c r="DC46" s="437">
        <v>27.9</v>
      </c>
      <c r="DE46" s="417" t="s">
        <v>664</v>
      </c>
      <c r="DF46" s="417">
        <v>23.314</v>
      </c>
      <c r="DG46" s="417">
        <v>23.314</v>
      </c>
      <c r="DH46" s="417">
        <v>11300</v>
      </c>
      <c r="DI46" s="417"/>
      <c r="DJ46" s="417"/>
      <c r="DK46" s="417"/>
      <c r="DL46" s="417"/>
      <c r="DM46" s="417"/>
      <c r="DP46" s="211"/>
      <c r="DT46" s="218"/>
      <c r="DU46" s="218"/>
      <c r="DZ46" s="216"/>
      <c r="EP46" s="216"/>
    </row>
    <row r="47" spans="1:146" s="215" customFormat="1" ht="18" customHeight="1" outlineLevel="1">
      <c r="A47" s="213"/>
      <c r="B47" s="301"/>
      <c r="C47" s="301"/>
      <c r="D47" s="214"/>
      <c r="E47" s="218" t="s">
        <v>434</v>
      </c>
      <c r="F47" s="258" t="s">
        <v>400</v>
      </c>
      <c r="G47" s="217" t="s">
        <v>388</v>
      </c>
      <c r="H47" s="217" t="s">
        <v>433</v>
      </c>
      <c r="I47" s="217" t="s">
        <v>390</v>
      </c>
      <c r="J47" s="217">
        <v>39.9</v>
      </c>
      <c r="K47" s="215" t="s">
        <v>48</v>
      </c>
      <c r="L47" s="215" t="s">
        <v>432</v>
      </c>
      <c r="Q47" s="355" t="str">
        <f>IFERROR((MP_DATA[[#This Row],[D, bottom '[m']]]+#REF!)/(2*#REF!/1000),"")</f>
        <v/>
      </c>
      <c r="R47" s="193"/>
      <c r="S47" s="193"/>
      <c r="T47" s="193"/>
      <c r="U47" s="193"/>
      <c r="V47" s="193"/>
      <c r="W47" s="193"/>
      <c r="X47" s="193"/>
      <c r="Y47" s="216"/>
      <c r="AQ47" s="212"/>
      <c r="AR47" s="217"/>
      <c r="AS47" s="217"/>
      <c r="AT47" s="217"/>
      <c r="AU47" s="217"/>
      <c r="AV47" s="218"/>
      <c r="BC47" s="355" t="str">
        <f>IFERROR((TP_DATA[[#This Row],[D, bottom '[m']]]+#REF!)/(2*#REF!/1000),"")</f>
        <v/>
      </c>
      <c r="BD47" s="193"/>
      <c r="BE47" s="193"/>
      <c r="BF47" s="193"/>
      <c r="BG47" s="193"/>
      <c r="BH47" s="193"/>
      <c r="BI47" s="193"/>
      <c r="BJ47" s="193"/>
      <c r="BK47" s="216"/>
      <c r="CC47" s="212"/>
      <c r="CD47" s="258"/>
      <c r="CE47" s="258"/>
      <c r="CF47" s="217"/>
      <c r="CG47" s="258"/>
      <c r="CH47" s="374"/>
      <c r="CI47" s="193"/>
      <c r="CO47" s="355" t="str">
        <f>IFERROR((TOWER_DATA[[#This Row],[D, bottom '[m']]]+#REF!)/(2*#REF!/1000),"")</f>
        <v/>
      </c>
      <c r="CP47" s="193"/>
      <c r="CQ47" s="193"/>
      <c r="CR47" s="193"/>
      <c r="CS47" s="193"/>
      <c r="CT47" s="193"/>
      <c r="CU47" s="193"/>
      <c r="CV47" s="193"/>
      <c r="CX47" s="437">
        <v>29</v>
      </c>
      <c r="CY47" s="438">
        <v>80.304999999999993</v>
      </c>
      <c r="CZ47" s="438">
        <v>77.66</v>
      </c>
      <c r="DA47" s="437">
        <v>7.4236000000000004</v>
      </c>
      <c r="DB47" s="437">
        <v>7.5</v>
      </c>
      <c r="DC47" s="437">
        <v>32.299999999999997</v>
      </c>
      <c r="DE47" s="417" t="s">
        <v>665</v>
      </c>
      <c r="DF47" s="417">
        <v>21.033999999999999</v>
      </c>
      <c r="DG47" s="417">
        <v>21.033999999999999</v>
      </c>
      <c r="DH47" s="417">
        <v>15087</v>
      </c>
      <c r="DI47" s="417"/>
      <c r="DJ47" s="417"/>
      <c r="DK47" s="417"/>
      <c r="DL47" s="417"/>
      <c r="DM47" s="417"/>
      <c r="DP47" s="211"/>
      <c r="DT47" s="218"/>
      <c r="DU47" s="218"/>
      <c r="DZ47" s="216"/>
      <c r="EP47" s="216"/>
    </row>
    <row r="48" spans="1:146" s="215" customFormat="1" ht="18" customHeight="1" outlineLevel="1">
      <c r="A48" s="213"/>
      <c r="B48" s="301"/>
      <c r="C48" s="301"/>
      <c r="D48" s="214"/>
      <c r="E48" s="218" t="s">
        <v>430</v>
      </c>
      <c r="F48" s="258" t="s">
        <v>400</v>
      </c>
      <c r="G48" s="217" t="s">
        <v>388</v>
      </c>
      <c r="H48" s="217" t="s">
        <v>429</v>
      </c>
      <c r="I48" s="217" t="s">
        <v>390</v>
      </c>
      <c r="J48" s="217">
        <v>39.94</v>
      </c>
      <c r="K48" s="215" t="s">
        <v>48</v>
      </c>
      <c r="L48" s="215" t="s">
        <v>428</v>
      </c>
      <c r="Q48" s="355"/>
      <c r="R48" s="193"/>
      <c r="S48" s="193"/>
      <c r="T48" s="193"/>
      <c r="U48" s="193"/>
      <c r="V48" s="193"/>
      <c r="W48" s="193"/>
      <c r="X48" s="193"/>
      <c r="Y48" s="216"/>
      <c r="AQ48" s="212"/>
      <c r="AR48" s="217"/>
      <c r="AS48" s="217"/>
      <c r="AT48" s="217"/>
      <c r="AU48" s="217"/>
      <c r="AV48" s="218"/>
      <c r="BC48" s="355"/>
      <c r="BD48" s="193"/>
      <c r="BE48" s="193"/>
      <c r="BF48" s="193"/>
      <c r="BG48" s="193"/>
      <c r="BH48" s="193"/>
      <c r="BI48" s="193"/>
      <c r="BJ48" s="193"/>
      <c r="BK48" s="216"/>
      <c r="CC48" s="212"/>
      <c r="CD48" s="258"/>
      <c r="CE48" s="258"/>
      <c r="CF48" s="217"/>
      <c r="CG48" s="258"/>
      <c r="CH48" s="374"/>
      <c r="CI48" s="193"/>
      <c r="CO48" s="355"/>
      <c r="CP48" s="193"/>
      <c r="CQ48" s="193"/>
      <c r="CR48" s="193"/>
      <c r="CS48" s="193"/>
      <c r="CT48" s="193"/>
      <c r="CU48" s="193"/>
      <c r="CV48" s="193"/>
      <c r="CX48" s="437">
        <v>30</v>
      </c>
      <c r="CY48" s="438">
        <v>77.66</v>
      </c>
      <c r="CZ48" s="438">
        <v>77.459999999999994</v>
      </c>
      <c r="DA48" s="437">
        <v>7.5</v>
      </c>
      <c r="DB48" s="437">
        <v>7.5</v>
      </c>
      <c r="DC48" s="437">
        <v>32.299999999999997</v>
      </c>
      <c r="DE48" s="417"/>
      <c r="DF48" s="417"/>
      <c r="DG48" s="417"/>
      <c r="DH48" s="417"/>
      <c r="DI48" s="417"/>
      <c r="DJ48" s="417"/>
      <c r="DK48" s="417"/>
      <c r="DL48" s="417"/>
      <c r="DM48" s="417"/>
      <c r="DP48" s="211"/>
      <c r="DT48" s="218"/>
      <c r="DU48" s="218"/>
      <c r="DZ48" s="216"/>
      <c r="EP48" s="216"/>
    </row>
    <row r="49" spans="1:146" s="215" customFormat="1" ht="18" customHeight="1" outlineLevel="1">
      <c r="A49" s="213"/>
      <c r="B49" s="301"/>
      <c r="C49" s="301"/>
      <c r="D49" s="214"/>
      <c r="E49" s="218" t="s">
        <v>439</v>
      </c>
      <c r="F49" s="258" t="s">
        <v>400</v>
      </c>
      <c r="G49" s="217" t="s">
        <v>388</v>
      </c>
      <c r="H49" s="217" t="s">
        <v>438</v>
      </c>
      <c r="I49" s="217" t="s">
        <v>390</v>
      </c>
      <c r="J49" s="217">
        <v>41.35</v>
      </c>
      <c r="K49" s="215" t="s">
        <v>48</v>
      </c>
      <c r="L49" s="215" t="s">
        <v>432</v>
      </c>
      <c r="Q49" s="355"/>
      <c r="R49" s="193"/>
      <c r="S49" s="193"/>
      <c r="T49" s="193"/>
      <c r="U49" s="193"/>
      <c r="V49" s="193"/>
      <c r="W49" s="193"/>
      <c r="X49" s="193"/>
      <c r="Y49" s="216"/>
      <c r="AQ49" s="212"/>
      <c r="AR49" s="217"/>
      <c r="AS49" s="217"/>
      <c r="AT49" s="217"/>
      <c r="AU49" s="217"/>
      <c r="AV49" s="218"/>
      <c r="BC49" s="355"/>
      <c r="BD49" s="193"/>
      <c r="BE49" s="193"/>
      <c r="BF49" s="193"/>
      <c r="BG49" s="193"/>
      <c r="BH49" s="193"/>
      <c r="BI49" s="193"/>
      <c r="BJ49" s="193"/>
      <c r="BK49" s="216"/>
      <c r="CC49" s="212"/>
      <c r="CD49" s="258"/>
      <c r="CE49" s="258"/>
      <c r="CF49" s="217"/>
      <c r="CG49" s="258"/>
      <c r="CH49" s="374"/>
      <c r="CI49" s="193"/>
      <c r="CO49" s="355"/>
      <c r="CP49" s="193"/>
      <c r="CQ49" s="193"/>
      <c r="CR49" s="193"/>
      <c r="CS49" s="193"/>
      <c r="CT49" s="193"/>
      <c r="CU49" s="193"/>
      <c r="CV49" s="193"/>
      <c r="CX49" s="437">
        <v>31</v>
      </c>
      <c r="CY49" s="438">
        <v>77.459999999999994</v>
      </c>
      <c r="CZ49" s="438">
        <v>77.259999999999991</v>
      </c>
      <c r="DA49" s="437">
        <v>7.5</v>
      </c>
      <c r="DB49" s="437">
        <v>7.5</v>
      </c>
      <c r="DC49" s="437">
        <v>32.299999999999997</v>
      </c>
      <c r="DE49" s="417"/>
      <c r="DF49" s="417"/>
      <c r="DG49" s="417"/>
      <c r="DH49" s="417"/>
      <c r="DI49" s="417"/>
      <c r="DJ49" s="417"/>
      <c r="DK49" s="417"/>
      <c r="DL49" s="417"/>
      <c r="DM49" s="417"/>
      <c r="DP49" s="211"/>
      <c r="DT49" s="218"/>
      <c r="DU49" s="218"/>
      <c r="DZ49" s="216"/>
      <c r="EP49" s="216"/>
    </row>
    <row r="50" spans="1:146" s="215" customFormat="1" ht="18" customHeight="1" outlineLevel="1">
      <c r="A50" s="213"/>
      <c r="B50" s="301"/>
      <c r="C50" s="301"/>
      <c r="D50" s="214"/>
      <c r="E50" s="218" t="s">
        <v>437</v>
      </c>
      <c r="F50" s="258" t="s">
        <v>400</v>
      </c>
      <c r="G50" s="217" t="s">
        <v>388</v>
      </c>
      <c r="H50" s="217" t="s">
        <v>436</v>
      </c>
      <c r="I50" s="217" t="s">
        <v>390</v>
      </c>
      <c r="J50" s="217">
        <v>41.35</v>
      </c>
      <c r="K50" s="215" t="s">
        <v>48</v>
      </c>
      <c r="L50" s="215" t="s">
        <v>428</v>
      </c>
      <c r="Q50" s="355"/>
      <c r="R50" s="193"/>
      <c r="S50" s="193"/>
      <c r="T50" s="193"/>
      <c r="U50" s="193"/>
      <c r="V50" s="193"/>
      <c r="W50" s="193"/>
      <c r="X50" s="193"/>
      <c r="Y50" s="216"/>
      <c r="AQ50" s="212"/>
      <c r="AR50" s="217"/>
      <c r="AS50" s="217"/>
      <c r="AT50" s="217"/>
      <c r="AU50" s="217"/>
      <c r="AV50" s="218"/>
      <c r="BC50" s="355"/>
      <c r="BD50" s="193"/>
      <c r="BE50" s="193"/>
      <c r="BF50" s="193"/>
      <c r="BG50" s="193"/>
      <c r="BH50" s="193"/>
      <c r="BI50" s="193"/>
      <c r="BJ50" s="193"/>
      <c r="BK50" s="216"/>
      <c r="CC50" s="212"/>
      <c r="CD50" s="258"/>
      <c r="CE50" s="258"/>
      <c r="CF50" s="217"/>
      <c r="CG50" s="258"/>
      <c r="CH50" s="374"/>
      <c r="CI50" s="193"/>
      <c r="CO50" s="355"/>
      <c r="CP50" s="193"/>
      <c r="CQ50" s="193"/>
      <c r="CR50" s="193"/>
      <c r="CS50" s="193"/>
      <c r="CT50" s="193"/>
      <c r="CU50" s="193"/>
      <c r="CV50" s="193"/>
      <c r="CX50" s="437">
        <v>32</v>
      </c>
      <c r="CY50" s="438">
        <v>77.259999999999991</v>
      </c>
      <c r="CZ50" s="438">
        <v>74.524999999999991</v>
      </c>
      <c r="DA50" s="437">
        <v>7.5</v>
      </c>
      <c r="DB50" s="437">
        <v>7.5</v>
      </c>
      <c r="DC50" s="437">
        <v>32.299999999999997</v>
      </c>
      <c r="DE50" s="417"/>
      <c r="DF50" s="417"/>
      <c r="DG50" s="417"/>
      <c r="DH50" s="417"/>
      <c r="DI50" s="417"/>
      <c r="DJ50" s="417"/>
      <c r="DK50" s="417"/>
      <c r="DL50" s="417"/>
      <c r="DM50" s="417"/>
      <c r="DP50" s="211"/>
      <c r="DT50" s="218"/>
      <c r="DU50" s="218"/>
      <c r="DZ50" s="216"/>
      <c r="EP50" s="216"/>
    </row>
    <row r="51" spans="1:146" s="215" customFormat="1" ht="18" customHeight="1" outlineLevel="1">
      <c r="A51" s="213"/>
      <c r="B51" s="301"/>
      <c r="C51" s="301"/>
      <c r="D51" s="214"/>
      <c r="E51" s="218" t="s">
        <v>574</v>
      </c>
      <c r="F51" s="258" t="s">
        <v>400</v>
      </c>
      <c r="G51" s="217" t="s">
        <v>388</v>
      </c>
      <c r="H51" s="217" t="s">
        <v>548</v>
      </c>
      <c r="I51" s="217" t="s">
        <v>390</v>
      </c>
      <c r="J51" s="217">
        <v>42.7</v>
      </c>
      <c r="K51" s="215" t="s">
        <v>48</v>
      </c>
      <c r="L51" s="215" t="s">
        <v>549</v>
      </c>
      <c r="Q51" s="355"/>
      <c r="R51" s="193"/>
      <c r="S51" s="193"/>
      <c r="T51" s="193"/>
      <c r="U51" s="193"/>
      <c r="V51" s="193"/>
      <c r="W51" s="193"/>
      <c r="X51" s="193"/>
      <c r="Y51" s="216"/>
      <c r="AQ51" s="212"/>
      <c r="AR51" s="217"/>
      <c r="AS51" s="217"/>
      <c r="AT51" s="217"/>
      <c r="AU51" s="217"/>
      <c r="AV51" s="218"/>
      <c r="BC51" s="355"/>
      <c r="BD51" s="193"/>
      <c r="BE51" s="193"/>
      <c r="BF51" s="193"/>
      <c r="BG51" s="193"/>
      <c r="BH51" s="193"/>
      <c r="BI51" s="193"/>
      <c r="BJ51" s="193"/>
      <c r="BK51" s="216"/>
      <c r="CC51" s="212"/>
      <c r="CD51" s="258"/>
      <c r="CE51" s="258"/>
      <c r="CF51" s="217"/>
      <c r="CG51" s="258"/>
      <c r="CH51" s="374"/>
      <c r="CI51" s="193"/>
      <c r="CO51" s="355"/>
      <c r="CP51" s="193"/>
      <c r="CQ51" s="193"/>
      <c r="CR51" s="193"/>
      <c r="CS51" s="193"/>
      <c r="CT51" s="193"/>
      <c r="CU51" s="193"/>
      <c r="CV51" s="193"/>
      <c r="CX51" s="437">
        <v>33</v>
      </c>
      <c r="CY51" s="438">
        <v>74.524999999999991</v>
      </c>
      <c r="CZ51" s="438">
        <v>71.789999999999992</v>
      </c>
      <c r="DA51" s="437">
        <v>7.4983000000000004</v>
      </c>
      <c r="DB51" s="437">
        <v>7.4983000000000004</v>
      </c>
      <c r="DC51" s="437">
        <v>30.6</v>
      </c>
      <c r="DE51" s="417"/>
      <c r="DF51" s="417"/>
      <c r="DG51" s="417"/>
      <c r="DH51" s="417"/>
      <c r="DI51" s="417"/>
      <c r="DJ51" s="417"/>
      <c r="DK51" s="417"/>
      <c r="DL51" s="417"/>
      <c r="DM51" s="417"/>
      <c r="DP51" s="211"/>
      <c r="DT51" s="218"/>
      <c r="DU51" s="218"/>
      <c r="DZ51" s="216"/>
      <c r="EP51" s="216"/>
    </row>
    <row r="52" spans="1:146" s="215" customFormat="1" ht="18" customHeight="1" outlineLevel="1">
      <c r="A52" s="213"/>
      <c r="B52" s="301"/>
      <c r="C52" s="301"/>
      <c r="D52" s="214"/>
      <c r="E52" s="218" t="s">
        <v>575</v>
      </c>
      <c r="F52" s="258" t="s">
        <v>400</v>
      </c>
      <c r="G52" s="217" t="s">
        <v>388</v>
      </c>
      <c r="H52" s="217" t="s">
        <v>550</v>
      </c>
      <c r="I52" s="217" t="s">
        <v>390</v>
      </c>
      <c r="J52" s="217">
        <v>42.7</v>
      </c>
      <c r="K52" s="215" t="s">
        <v>48</v>
      </c>
      <c r="L52" s="215" t="s">
        <v>551</v>
      </c>
      <c r="Q52" s="355"/>
      <c r="R52" s="193"/>
      <c r="S52" s="193"/>
      <c r="T52" s="193"/>
      <c r="U52" s="193"/>
      <c r="V52" s="193"/>
      <c r="W52" s="193"/>
      <c r="X52" s="193"/>
      <c r="Y52" s="216"/>
      <c r="AQ52" s="212"/>
      <c r="AR52" s="217"/>
      <c r="AS52" s="217"/>
      <c r="AT52" s="217"/>
      <c r="AU52" s="217"/>
      <c r="AV52" s="218"/>
      <c r="BC52" s="355"/>
      <c r="BD52" s="193"/>
      <c r="BE52" s="193"/>
      <c r="BF52" s="193"/>
      <c r="BG52" s="193"/>
      <c r="BH52" s="193"/>
      <c r="BI52" s="193"/>
      <c r="BJ52" s="193"/>
      <c r="BK52" s="216"/>
      <c r="CC52" s="212"/>
      <c r="CD52" s="258"/>
      <c r="CE52" s="258"/>
      <c r="CF52" s="217"/>
      <c r="CG52" s="258"/>
      <c r="CH52" s="374"/>
      <c r="CI52" s="193"/>
      <c r="CO52" s="355"/>
      <c r="CP52" s="193"/>
      <c r="CQ52" s="193"/>
      <c r="CR52" s="193"/>
      <c r="CS52" s="193"/>
      <c r="CT52" s="193"/>
      <c r="CU52" s="193"/>
      <c r="CV52" s="193"/>
      <c r="CX52" s="437">
        <v>34</v>
      </c>
      <c r="CY52" s="438">
        <v>71.789999999999992</v>
      </c>
      <c r="CZ52" s="438">
        <v>69.054999999999993</v>
      </c>
      <c r="DA52" s="437">
        <v>7.4992000000000001</v>
      </c>
      <c r="DB52" s="437">
        <v>7.4992000000000001</v>
      </c>
      <c r="DC52" s="437">
        <v>31.5</v>
      </c>
      <c r="DE52" s="417"/>
      <c r="DF52" s="417"/>
      <c r="DG52" s="417"/>
      <c r="DH52" s="417"/>
      <c r="DI52" s="417"/>
      <c r="DJ52" s="417"/>
      <c r="DK52" s="417"/>
      <c r="DL52" s="417"/>
      <c r="DM52" s="417"/>
      <c r="DP52" s="211"/>
      <c r="DT52" s="218"/>
      <c r="DU52" s="218"/>
      <c r="DZ52" s="216"/>
      <c r="EP52" s="216"/>
    </row>
    <row r="53" spans="1:146" s="215" customFormat="1" ht="18" customHeight="1" outlineLevel="1">
      <c r="A53" s="213"/>
      <c r="B53" s="301"/>
      <c r="C53" s="301"/>
      <c r="D53" s="214"/>
      <c r="E53" s="218" t="s">
        <v>576</v>
      </c>
      <c r="F53" s="258" t="s">
        <v>400</v>
      </c>
      <c r="G53" s="217" t="s">
        <v>388</v>
      </c>
      <c r="H53" s="217" t="s">
        <v>552</v>
      </c>
      <c r="I53" s="217" t="s">
        <v>390</v>
      </c>
      <c r="J53" s="217">
        <v>42.7</v>
      </c>
      <c r="K53" s="215" t="s">
        <v>48</v>
      </c>
      <c r="L53" s="215" t="s">
        <v>553</v>
      </c>
      <c r="Q53" s="355"/>
      <c r="R53" s="193"/>
      <c r="S53" s="193"/>
      <c r="T53" s="193"/>
      <c r="U53" s="193"/>
      <c r="V53" s="193"/>
      <c r="W53" s="193"/>
      <c r="X53" s="193"/>
      <c r="Y53" s="216"/>
      <c r="AQ53" s="212"/>
      <c r="AR53" s="217"/>
      <c r="AS53" s="217"/>
      <c r="AT53" s="217"/>
      <c r="AU53" s="217"/>
      <c r="AV53" s="218"/>
      <c r="BC53" s="355"/>
      <c r="BD53" s="193"/>
      <c r="BE53" s="193"/>
      <c r="BF53" s="193"/>
      <c r="BG53" s="193"/>
      <c r="BH53" s="193"/>
      <c r="BI53" s="193"/>
      <c r="BJ53" s="193"/>
      <c r="BK53" s="216"/>
      <c r="CC53" s="212"/>
      <c r="CD53" s="258"/>
      <c r="CE53" s="258"/>
      <c r="CF53" s="217"/>
      <c r="CG53" s="258"/>
      <c r="CH53" s="374"/>
      <c r="CI53" s="193"/>
      <c r="CO53" s="355"/>
      <c r="CP53" s="193"/>
      <c r="CQ53" s="193"/>
      <c r="CR53" s="193"/>
      <c r="CS53" s="193"/>
      <c r="CT53" s="193"/>
      <c r="CU53" s="193"/>
      <c r="CV53" s="193"/>
      <c r="CX53" s="437">
        <v>35</v>
      </c>
      <c r="CY53" s="438">
        <v>69.054999999999993</v>
      </c>
      <c r="CZ53" s="438">
        <v>66.319999999999993</v>
      </c>
      <c r="DA53" s="437">
        <v>7.5001999999999995</v>
      </c>
      <c r="DB53" s="437">
        <v>7.5001999999999995</v>
      </c>
      <c r="DC53" s="437">
        <v>32.5</v>
      </c>
      <c r="DE53" s="417"/>
      <c r="DF53" s="417"/>
      <c r="DG53" s="417"/>
      <c r="DH53" s="417"/>
      <c r="DI53" s="417"/>
      <c r="DJ53" s="417"/>
      <c r="DK53" s="417"/>
      <c r="DL53" s="417"/>
      <c r="DM53" s="417"/>
      <c r="DP53" s="211"/>
      <c r="DT53" s="218"/>
      <c r="DU53" s="218"/>
      <c r="DZ53" s="216"/>
      <c r="EP53" s="216"/>
    </row>
    <row r="54" spans="1:146" s="215" customFormat="1" ht="18" customHeight="1" outlineLevel="1">
      <c r="A54" s="213"/>
      <c r="B54" s="301"/>
      <c r="C54" s="301"/>
      <c r="D54" s="214"/>
      <c r="E54" s="218" t="s">
        <v>577</v>
      </c>
      <c r="F54" s="258" t="s">
        <v>400</v>
      </c>
      <c r="G54" s="217" t="s">
        <v>388</v>
      </c>
      <c r="H54" s="217" t="s">
        <v>554</v>
      </c>
      <c r="I54" s="217" t="s">
        <v>390</v>
      </c>
      <c r="J54" s="217">
        <v>42.7</v>
      </c>
      <c r="K54" s="215" t="s">
        <v>48</v>
      </c>
      <c r="L54" s="215" t="s">
        <v>555</v>
      </c>
      <c r="Q54" s="355"/>
      <c r="R54" s="193"/>
      <c r="S54" s="193"/>
      <c r="T54" s="193"/>
      <c r="U54" s="193"/>
      <c r="V54" s="193"/>
      <c r="W54" s="193"/>
      <c r="X54" s="193"/>
      <c r="Y54" s="216"/>
      <c r="AQ54" s="212"/>
      <c r="AR54" s="217"/>
      <c r="AS54" s="217"/>
      <c r="AT54" s="217"/>
      <c r="AU54" s="217"/>
      <c r="AV54" s="218"/>
      <c r="BC54" s="355"/>
      <c r="BD54" s="193"/>
      <c r="BE54" s="193"/>
      <c r="BF54" s="193"/>
      <c r="BG54" s="193"/>
      <c r="BH54" s="193"/>
      <c r="BI54" s="193"/>
      <c r="BJ54" s="193"/>
      <c r="BK54" s="216"/>
      <c r="CC54" s="212"/>
      <c r="CD54" s="258"/>
      <c r="CE54" s="258"/>
      <c r="CF54" s="217"/>
      <c r="CG54" s="258"/>
      <c r="CH54" s="374"/>
      <c r="CI54" s="193"/>
      <c r="CO54" s="355"/>
      <c r="CP54" s="193"/>
      <c r="CQ54" s="193"/>
      <c r="CR54" s="193"/>
      <c r="CS54" s="193"/>
      <c r="CT54" s="193"/>
      <c r="CU54" s="193"/>
      <c r="CV54" s="193"/>
      <c r="CX54" s="437">
        <v>36</v>
      </c>
      <c r="CY54" s="438">
        <v>66.319999999999993</v>
      </c>
      <c r="CZ54" s="438">
        <v>63.584999999999987</v>
      </c>
      <c r="DA54" s="437">
        <v>7.5011999999999999</v>
      </c>
      <c r="DB54" s="437">
        <v>7.5011999999999999</v>
      </c>
      <c r="DC54" s="437">
        <v>33.5</v>
      </c>
      <c r="DE54" s="417"/>
      <c r="DF54" s="417"/>
      <c r="DG54" s="417"/>
      <c r="DH54" s="417"/>
      <c r="DI54" s="417"/>
      <c r="DJ54" s="417"/>
      <c r="DK54" s="417"/>
      <c r="DL54" s="417"/>
      <c r="DM54" s="417"/>
      <c r="DP54" s="211"/>
      <c r="DT54" s="218"/>
      <c r="DU54" s="218"/>
      <c r="DZ54" s="216"/>
      <c r="EP54" s="216"/>
    </row>
    <row r="55" spans="1:146" s="215" customFormat="1" ht="18" customHeight="1" outlineLevel="1">
      <c r="A55" s="213"/>
      <c r="B55" s="301"/>
      <c r="C55" s="301"/>
      <c r="D55" s="214"/>
      <c r="E55" s="218" t="s">
        <v>443</v>
      </c>
      <c r="F55" s="258" t="s">
        <v>400</v>
      </c>
      <c r="G55" s="217" t="s">
        <v>388</v>
      </c>
      <c r="H55" s="217" t="s">
        <v>442</v>
      </c>
      <c r="I55" s="217" t="s">
        <v>390</v>
      </c>
      <c r="J55" s="217">
        <v>42.7</v>
      </c>
      <c r="K55" s="215" t="s">
        <v>48</v>
      </c>
      <c r="L55" s="215" t="s">
        <v>432</v>
      </c>
      <c r="Q55" s="355"/>
      <c r="R55" s="193"/>
      <c r="S55" s="193"/>
      <c r="T55" s="193"/>
      <c r="U55" s="193"/>
      <c r="V55" s="193"/>
      <c r="W55" s="193"/>
      <c r="X55" s="193"/>
      <c r="Y55" s="216"/>
      <c r="AQ55" s="212"/>
      <c r="AR55" s="217"/>
      <c r="AS55" s="217"/>
      <c r="AT55" s="217"/>
      <c r="AU55" s="217"/>
      <c r="AV55" s="218"/>
      <c r="BC55" s="355"/>
      <c r="BD55" s="193"/>
      <c r="BE55" s="193"/>
      <c r="BF55" s="193"/>
      <c r="BG55" s="193"/>
      <c r="BH55" s="193"/>
      <c r="BI55" s="193"/>
      <c r="BJ55" s="193"/>
      <c r="BK55" s="216"/>
      <c r="CC55" s="212"/>
      <c r="CD55" s="258"/>
      <c r="CE55" s="258"/>
      <c r="CF55" s="217"/>
      <c r="CG55" s="258"/>
      <c r="CH55" s="374"/>
      <c r="CI55" s="193"/>
      <c r="CO55" s="355"/>
      <c r="CP55" s="193"/>
      <c r="CQ55" s="193"/>
      <c r="CR55" s="193"/>
      <c r="CS55" s="193"/>
      <c r="CT55" s="193"/>
      <c r="CU55" s="193"/>
      <c r="CV55" s="193"/>
      <c r="CX55" s="437">
        <v>37</v>
      </c>
      <c r="CY55" s="438">
        <v>63.584999999999987</v>
      </c>
      <c r="CZ55" s="438">
        <v>60.849999999999987</v>
      </c>
      <c r="DA55" s="437">
        <v>7.5021000000000004</v>
      </c>
      <c r="DB55" s="437">
        <v>7.5021000000000004</v>
      </c>
      <c r="DC55" s="437">
        <v>34.4</v>
      </c>
      <c r="DE55" s="417"/>
      <c r="DF55" s="417"/>
      <c r="DG55" s="417"/>
      <c r="DH55" s="417"/>
      <c r="DI55" s="417"/>
      <c r="DJ55" s="417"/>
      <c r="DK55" s="417"/>
      <c r="DL55" s="417"/>
      <c r="DM55" s="417"/>
      <c r="DP55" s="211"/>
      <c r="DT55" s="218"/>
      <c r="DU55" s="218"/>
      <c r="DZ55" s="216"/>
      <c r="EP55" s="216"/>
    </row>
    <row r="56" spans="1:146" s="215" customFormat="1" ht="18" customHeight="1" outlineLevel="1">
      <c r="A56" s="213"/>
      <c r="B56" s="301"/>
      <c r="C56" s="301"/>
      <c r="D56" s="214"/>
      <c r="E56" s="218" t="s">
        <v>441</v>
      </c>
      <c r="F56" s="258" t="s">
        <v>400</v>
      </c>
      <c r="G56" s="217" t="s">
        <v>388</v>
      </c>
      <c r="H56" s="217" t="s">
        <v>440</v>
      </c>
      <c r="I56" s="217" t="s">
        <v>390</v>
      </c>
      <c r="J56" s="217">
        <v>42.7</v>
      </c>
      <c r="K56" s="215" t="s">
        <v>48</v>
      </c>
      <c r="L56" s="215" t="s">
        <v>428</v>
      </c>
      <c r="Q56" s="355"/>
      <c r="R56" s="193"/>
      <c r="S56" s="193"/>
      <c r="T56" s="193"/>
      <c r="U56" s="193"/>
      <c r="V56" s="193"/>
      <c r="W56" s="193"/>
      <c r="X56" s="193"/>
      <c r="Y56" s="216"/>
      <c r="AQ56" s="212"/>
      <c r="AR56" s="217"/>
      <c r="AS56" s="217"/>
      <c r="AT56" s="217"/>
      <c r="AU56" s="217"/>
      <c r="AV56" s="218"/>
      <c r="BC56" s="355"/>
      <c r="BD56" s="193"/>
      <c r="BE56" s="193"/>
      <c r="BF56" s="193"/>
      <c r="BG56" s="193"/>
      <c r="BH56" s="193"/>
      <c r="BI56" s="193"/>
      <c r="BJ56" s="193"/>
      <c r="BK56" s="216"/>
      <c r="CC56" s="212"/>
      <c r="CD56" s="258"/>
      <c r="CE56" s="258"/>
      <c r="CF56" s="217"/>
      <c r="CG56" s="258"/>
      <c r="CH56" s="374"/>
      <c r="CI56" s="193"/>
      <c r="CO56" s="355"/>
      <c r="CP56" s="193"/>
      <c r="CQ56" s="193"/>
      <c r="CR56" s="193"/>
      <c r="CS56" s="193"/>
      <c r="CT56" s="193"/>
      <c r="CU56" s="193"/>
      <c r="CV56" s="193"/>
      <c r="CX56" s="437">
        <v>38</v>
      </c>
      <c r="CY56" s="438">
        <v>60.849999999999987</v>
      </c>
      <c r="CZ56" s="438">
        <v>58.114999999999988</v>
      </c>
      <c r="DA56" s="437">
        <v>7.5031000000000008</v>
      </c>
      <c r="DB56" s="437">
        <v>7.5031000000000008</v>
      </c>
      <c r="DC56" s="437">
        <v>35.4</v>
      </c>
      <c r="DE56" s="417"/>
      <c r="DF56" s="417"/>
      <c r="DG56" s="417"/>
      <c r="DH56" s="417"/>
      <c r="DI56" s="417"/>
      <c r="DJ56" s="417"/>
      <c r="DK56" s="417"/>
      <c r="DL56" s="417"/>
      <c r="DM56" s="417"/>
      <c r="DP56" s="211"/>
      <c r="DT56" s="218"/>
      <c r="DU56" s="218"/>
      <c r="DZ56" s="216"/>
      <c r="EP56" s="216"/>
    </row>
    <row r="57" spans="1:146" s="215" customFormat="1" ht="18" customHeight="1" outlineLevel="1">
      <c r="A57" s="213"/>
      <c r="B57" s="301"/>
      <c r="C57" s="301"/>
      <c r="D57" s="214"/>
      <c r="E57" s="218" t="s">
        <v>591</v>
      </c>
      <c r="F57" s="258" t="s">
        <v>562</v>
      </c>
      <c r="G57" s="217" t="s">
        <v>388</v>
      </c>
      <c r="H57" s="217" t="s">
        <v>590</v>
      </c>
      <c r="I57" s="217" t="s">
        <v>561</v>
      </c>
      <c r="J57" s="217">
        <v>18.13</v>
      </c>
      <c r="K57" s="215" t="s">
        <v>48</v>
      </c>
      <c r="L57" s="215" t="s">
        <v>588</v>
      </c>
      <c r="Q57" s="355"/>
      <c r="R57" s="193"/>
      <c r="S57" s="193"/>
      <c r="T57" s="193"/>
      <c r="U57" s="193"/>
      <c r="V57" s="193"/>
      <c r="W57" s="193"/>
      <c r="X57" s="193"/>
      <c r="Y57" s="216"/>
      <c r="AQ57" s="212"/>
      <c r="AR57" s="217"/>
      <c r="AS57" s="217"/>
      <c r="AT57" s="217"/>
      <c r="AU57" s="217"/>
      <c r="AV57" s="218"/>
      <c r="BC57" s="355"/>
      <c r="BD57" s="193"/>
      <c r="BE57" s="193"/>
      <c r="BF57" s="193"/>
      <c r="BG57" s="193"/>
      <c r="BH57" s="193"/>
      <c r="BI57" s="193"/>
      <c r="BJ57" s="193"/>
      <c r="BK57" s="216"/>
      <c r="CC57" s="212"/>
      <c r="CD57" s="258"/>
      <c r="CE57" s="258"/>
      <c r="CF57" s="217"/>
      <c r="CG57" s="258"/>
      <c r="CH57" s="374"/>
      <c r="CI57" s="193"/>
      <c r="CO57" s="355"/>
      <c r="CP57" s="193"/>
      <c r="CQ57" s="193"/>
      <c r="CR57" s="193"/>
      <c r="CS57" s="193"/>
      <c r="CT57" s="193"/>
      <c r="CU57" s="193"/>
      <c r="CV57" s="193"/>
      <c r="CX57" s="437">
        <v>39</v>
      </c>
      <c r="CY57" s="438">
        <v>58.114999999999988</v>
      </c>
      <c r="CZ57" s="438">
        <v>55.379999999999988</v>
      </c>
      <c r="DA57" s="437">
        <v>7.5041000000000002</v>
      </c>
      <c r="DB57" s="437">
        <v>7.5041000000000002</v>
      </c>
      <c r="DC57" s="437">
        <v>36.4</v>
      </c>
      <c r="DE57" s="417"/>
      <c r="DF57" s="417"/>
      <c r="DG57" s="417"/>
      <c r="DH57" s="417"/>
      <c r="DI57" s="417"/>
      <c r="DJ57" s="417"/>
      <c r="DK57" s="417"/>
      <c r="DL57" s="417"/>
      <c r="DM57" s="417"/>
      <c r="DP57" s="211"/>
      <c r="DT57" s="218"/>
      <c r="DU57" s="218"/>
      <c r="DZ57" s="216"/>
      <c r="EP57" s="216"/>
    </row>
    <row r="58" spans="1:146" s="215" customFormat="1" ht="18" customHeight="1" outlineLevel="1">
      <c r="A58" s="213"/>
      <c r="B58" s="301"/>
      <c r="C58" s="301"/>
      <c r="D58" s="214"/>
      <c r="E58" s="218" t="s">
        <v>593</v>
      </c>
      <c r="F58" s="258" t="s">
        <v>562</v>
      </c>
      <c r="G58" s="217" t="s">
        <v>388</v>
      </c>
      <c r="H58" s="217" t="s">
        <v>592</v>
      </c>
      <c r="I58" s="217" t="s">
        <v>561</v>
      </c>
      <c r="J58" s="217">
        <v>18.13</v>
      </c>
      <c r="K58" s="215" t="s">
        <v>48</v>
      </c>
      <c r="L58" s="215" t="s">
        <v>588</v>
      </c>
      <c r="Q58" s="355"/>
      <c r="R58" s="193"/>
      <c r="S58" s="193"/>
      <c r="T58" s="193"/>
      <c r="U58" s="193"/>
      <c r="V58" s="193"/>
      <c r="W58" s="193"/>
      <c r="X58" s="193"/>
      <c r="Y58" s="216"/>
      <c r="AQ58" s="212"/>
      <c r="AR58" s="217"/>
      <c r="AS58" s="217"/>
      <c r="AT58" s="217"/>
      <c r="AU58" s="217"/>
      <c r="AV58" s="218"/>
      <c r="BC58" s="355"/>
      <c r="BD58" s="193"/>
      <c r="BE58" s="193"/>
      <c r="BF58" s="193"/>
      <c r="BG58" s="193"/>
      <c r="BH58" s="193"/>
      <c r="BI58" s="193"/>
      <c r="BJ58" s="193"/>
      <c r="BK58" s="216"/>
      <c r="CC58" s="212"/>
      <c r="CD58" s="258"/>
      <c r="CE58" s="258"/>
      <c r="CF58" s="217"/>
      <c r="CG58" s="258"/>
      <c r="CH58" s="374"/>
      <c r="CI58" s="193"/>
      <c r="CO58" s="355"/>
      <c r="CP58" s="193"/>
      <c r="CQ58" s="193"/>
      <c r="CR58" s="193"/>
      <c r="CS58" s="193"/>
      <c r="CT58" s="193"/>
      <c r="CU58" s="193"/>
      <c r="CV58" s="193"/>
      <c r="CX58" s="437">
        <v>40</v>
      </c>
      <c r="CY58" s="438">
        <v>55.379999999999988</v>
      </c>
      <c r="CZ58" s="438">
        <v>52.644999999999989</v>
      </c>
      <c r="DA58" s="437">
        <v>7.5049999999999999</v>
      </c>
      <c r="DB58" s="437">
        <v>7.5049999999999999</v>
      </c>
      <c r="DC58" s="437">
        <v>37.299999999999997</v>
      </c>
      <c r="DE58" s="417"/>
      <c r="DF58" s="417"/>
      <c r="DG58" s="417"/>
      <c r="DH58" s="417"/>
      <c r="DI58" s="417"/>
      <c r="DJ58" s="417"/>
      <c r="DK58" s="417"/>
      <c r="DL58" s="417"/>
      <c r="DM58" s="417"/>
      <c r="DP58" s="211"/>
      <c r="DT58" s="218"/>
      <c r="DU58" s="218"/>
      <c r="DZ58" s="216"/>
      <c r="EP58" s="216"/>
    </row>
    <row r="59" spans="1:146" s="215" customFormat="1" ht="18" customHeight="1" outlineLevel="1">
      <c r="A59" s="213"/>
      <c r="B59" s="301"/>
      <c r="C59" s="301"/>
      <c r="D59" s="214"/>
      <c r="E59" s="218" t="s">
        <v>595</v>
      </c>
      <c r="F59" s="258" t="s">
        <v>562</v>
      </c>
      <c r="G59" s="217" t="s">
        <v>388</v>
      </c>
      <c r="H59" s="217" t="s">
        <v>594</v>
      </c>
      <c r="I59" s="217" t="s">
        <v>561</v>
      </c>
      <c r="J59" s="217">
        <v>18.13</v>
      </c>
      <c r="K59" s="215" t="s">
        <v>48</v>
      </c>
      <c r="L59" s="215" t="s">
        <v>588</v>
      </c>
      <c r="Q59" s="355"/>
      <c r="R59" s="193"/>
      <c r="S59" s="193"/>
      <c r="T59" s="193"/>
      <c r="U59" s="193"/>
      <c r="V59" s="193"/>
      <c r="W59" s="193"/>
      <c r="X59" s="193"/>
      <c r="Y59" s="216"/>
      <c r="AQ59" s="212"/>
      <c r="AR59" s="217"/>
      <c r="AS59" s="217"/>
      <c r="AT59" s="217"/>
      <c r="AU59" s="217"/>
      <c r="AV59" s="218"/>
      <c r="BC59" s="355"/>
      <c r="BD59" s="193"/>
      <c r="BE59" s="193"/>
      <c r="BF59" s="193"/>
      <c r="BG59" s="193"/>
      <c r="BH59" s="193"/>
      <c r="BI59" s="193"/>
      <c r="BJ59" s="193"/>
      <c r="BK59" s="216"/>
      <c r="CC59" s="212"/>
      <c r="CD59" s="258"/>
      <c r="CE59" s="258"/>
      <c r="CF59" s="217"/>
      <c r="CG59" s="258"/>
      <c r="CH59" s="374"/>
      <c r="CI59" s="193"/>
      <c r="CO59" s="355"/>
      <c r="CP59" s="193"/>
      <c r="CQ59" s="193"/>
      <c r="CR59" s="193"/>
      <c r="CS59" s="193"/>
      <c r="CT59" s="193"/>
      <c r="CU59" s="193"/>
      <c r="CV59" s="193"/>
      <c r="CX59" s="437">
        <v>41</v>
      </c>
      <c r="CY59" s="438">
        <v>52.644999999999989</v>
      </c>
      <c r="CZ59" s="438">
        <v>49.909999999999989</v>
      </c>
      <c r="DA59" s="437">
        <v>7.5061999999999998</v>
      </c>
      <c r="DB59" s="437">
        <v>7.5061999999999998</v>
      </c>
      <c r="DC59" s="437">
        <v>38.5</v>
      </c>
      <c r="DE59" s="417"/>
      <c r="DF59" s="417"/>
      <c r="DG59" s="417"/>
      <c r="DH59" s="417"/>
      <c r="DI59" s="417"/>
      <c r="DJ59" s="417"/>
      <c r="DK59" s="417"/>
      <c r="DL59" s="417"/>
      <c r="DM59" s="417"/>
      <c r="DP59" s="211"/>
      <c r="DT59" s="218"/>
      <c r="DU59" s="218"/>
      <c r="DZ59" s="216"/>
      <c r="EP59" s="216"/>
    </row>
    <row r="60" spans="1:146" s="215" customFormat="1" ht="18" customHeight="1" outlineLevel="1">
      <c r="A60" s="213"/>
      <c r="B60" s="301"/>
      <c r="C60" s="301"/>
      <c r="D60" s="214"/>
      <c r="E60" s="218" t="s">
        <v>597</v>
      </c>
      <c r="F60" s="258" t="s">
        <v>562</v>
      </c>
      <c r="G60" s="217" t="s">
        <v>388</v>
      </c>
      <c r="H60" s="217" t="s">
        <v>596</v>
      </c>
      <c r="I60" s="217" t="s">
        <v>561</v>
      </c>
      <c r="J60" s="217">
        <v>26</v>
      </c>
      <c r="K60" s="215" t="s">
        <v>48</v>
      </c>
      <c r="L60" s="215" t="s">
        <v>588</v>
      </c>
      <c r="Q60" s="355" t="str">
        <f>IFERROR((MP_DATA[[#This Row],[D, bottom '[m']]]+#REF!)/(2*#REF!/1000),"")</f>
        <v/>
      </c>
      <c r="R60" s="193"/>
      <c r="S60" s="193"/>
      <c r="T60" s="193"/>
      <c r="U60" s="193"/>
      <c r="V60" s="193"/>
      <c r="W60" s="193"/>
      <c r="X60" s="193"/>
      <c r="Y60" s="216"/>
      <c r="AQ60" s="212"/>
      <c r="AR60" s="217"/>
      <c r="AS60" s="217"/>
      <c r="AT60" s="217"/>
      <c r="AU60" s="217"/>
      <c r="AV60" s="218"/>
      <c r="BC60" s="355" t="str">
        <f>IFERROR((TP_DATA[[#This Row],[D, bottom '[m']]]+#REF!)/(2*#REF!/1000),"")</f>
        <v/>
      </c>
      <c r="BD60" s="193"/>
      <c r="BE60" s="193"/>
      <c r="BF60" s="193"/>
      <c r="BG60" s="193"/>
      <c r="BH60" s="193"/>
      <c r="BI60" s="193"/>
      <c r="BJ60" s="193"/>
      <c r="BK60" s="216"/>
      <c r="CC60" s="212"/>
      <c r="CD60" s="258"/>
      <c r="CE60" s="258"/>
      <c r="CF60" s="217"/>
      <c r="CG60" s="258"/>
      <c r="CH60" s="374"/>
      <c r="CI60" s="193"/>
      <c r="CO60" s="355" t="str">
        <f>IFERROR((TOWER_DATA[[#This Row],[D, bottom '[m']]]+#REF!)/(2*#REF!/1000),"")</f>
        <v/>
      </c>
      <c r="CP60" s="193"/>
      <c r="CQ60" s="193"/>
      <c r="CR60" s="193"/>
      <c r="CS60" s="193"/>
      <c r="CT60" s="193"/>
      <c r="CU60" s="193"/>
      <c r="CV60" s="193"/>
      <c r="CX60" s="437">
        <v>42</v>
      </c>
      <c r="CY60" s="438">
        <v>49.909999999999989</v>
      </c>
      <c r="CZ60" s="438">
        <v>47.17499999999999</v>
      </c>
      <c r="DA60" s="437">
        <v>7.5076000000000001</v>
      </c>
      <c r="DB60" s="437">
        <v>7.5076000000000001</v>
      </c>
      <c r="DC60" s="437">
        <v>39.9</v>
      </c>
      <c r="DE60" s="417"/>
      <c r="DF60" s="417"/>
      <c r="DG60" s="417"/>
      <c r="DH60" s="417"/>
      <c r="DI60" s="417"/>
      <c r="DJ60" s="417"/>
      <c r="DK60" s="417"/>
      <c r="DL60" s="417"/>
      <c r="DM60" s="417"/>
      <c r="DP60" s="211"/>
      <c r="DT60" s="218"/>
      <c r="DU60" s="218"/>
      <c r="DZ60" s="216"/>
      <c r="EP60" s="216"/>
    </row>
    <row r="61" spans="1:146" s="215" customFormat="1" ht="18" customHeight="1" outlineLevel="1">
      <c r="A61" s="213"/>
      <c r="B61" s="301"/>
      <c r="C61" s="301"/>
      <c r="D61" s="214"/>
      <c r="E61" s="218" t="s">
        <v>599</v>
      </c>
      <c r="F61" s="258" t="s">
        <v>562</v>
      </c>
      <c r="G61" s="217" t="s">
        <v>388</v>
      </c>
      <c r="H61" s="217" t="s">
        <v>598</v>
      </c>
      <c r="I61" s="217" t="s">
        <v>561</v>
      </c>
      <c r="J61" s="217">
        <v>26</v>
      </c>
      <c r="K61" s="215" t="s">
        <v>48</v>
      </c>
      <c r="L61" s="215" t="s">
        <v>588</v>
      </c>
      <c r="Q61" s="355" t="str">
        <f>IFERROR((MP_DATA[[#This Row],[D, bottom '[m']]]+#REF!)/(2*#REF!/1000),"")</f>
        <v/>
      </c>
      <c r="R61" s="193"/>
      <c r="S61" s="193"/>
      <c r="T61" s="193"/>
      <c r="U61" s="193"/>
      <c r="V61" s="193"/>
      <c r="W61" s="193"/>
      <c r="X61" s="193"/>
      <c r="Y61" s="216"/>
      <c r="AQ61" s="212"/>
      <c r="AR61" s="217"/>
      <c r="AS61" s="217"/>
      <c r="AT61" s="217"/>
      <c r="AU61" s="217"/>
      <c r="AV61" s="218"/>
      <c r="BC61" s="355" t="str">
        <f>IFERROR((TP_DATA[[#This Row],[D, bottom '[m']]]+#REF!)/(2*#REF!/1000),"")</f>
        <v/>
      </c>
      <c r="BD61" s="193"/>
      <c r="BE61" s="193"/>
      <c r="BF61" s="193"/>
      <c r="BG61" s="193"/>
      <c r="BH61" s="193"/>
      <c r="BI61" s="193"/>
      <c r="BJ61" s="193"/>
      <c r="BK61" s="216"/>
      <c r="CC61" s="212"/>
      <c r="CD61" s="258"/>
      <c r="CE61" s="258"/>
      <c r="CF61" s="217"/>
      <c r="CG61" s="258"/>
      <c r="CH61" s="374"/>
      <c r="CI61" s="193"/>
      <c r="CO61" s="355" t="str">
        <f>IFERROR((TOWER_DATA[[#This Row],[D, bottom '[m']]]+#REF!)/(2*#REF!/1000),"")</f>
        <v/>
      </c>
      <c r="CP61" s="193"/>
      <c r="CQ61" s="193"/>
      <c r="CR61" s="193"/>
      <c r="CS61" s="193"/>
      <c r="CT61" s="193"/>
      <c r="CU61" s="193"/>
      <c r="CV61" s="193"/>
      <c r="CX61" s="437">
        <v>43</v>
      </c>
      <c r="CY61" s="438">
        <v>47.17499999999999</v>
      </c>
      <c r="CZ61" s="438">
        <v>44.439999999999991</v>
      </c>
      <c r="DA61" s="437">
        <v>7.5108999999999995</v>
      </c>
      <c r="DB61" s="437">
        <v>7.5</v>
      </c>
      <c r="DC61" s="437">
        <v>43.2</v>
      </c>
      <c r="DE61" s="417"/>
      <c r="DF61" s="417"/>
      <c r="DG61" s="417"/>
      <c r="DH61" s="417"/>
      <c r="DI61" s="417"/>
      <c r="DJ61" s="417"/>
      <c r="DK61" s="417"/>
      <c r="DL61" s="417"/>
      <c r="DM61" s="417"/>
      <c r="DP61" s="211"/>
      <c r="DT61" s="218"/>
      <c r="DU61" s="218"/>
      <c r="DZ61" s="216"/>
      <c r="EP61" s="216"/>
    </row>
    <row r="62" spans="1:146" s="215" customFormat="1" ht="18" customHeight="1" outlineLevel="1">
      <c r="A62" s="213"/>
      <c r="B62" s="301"/>
      <c r="C62" s="301"/>
      <c r="D62" s="214"/>
      <c r="E62" s="218" t="s">
        <v>602</v>
      </c>
      <c r="F62" s="258" t="s">
        <v>562</v>
      </c>
      <c r="G62" s="217" t="s">
        <v>388</v>
      </c>
      <c r="H62" s="217" t="s">
        <v>600</v>
      </c>
      <c r="I62" s="217" t="s">
        <v>561</v>
      </c>
      <c r="J62" s="217">
        <v>26</v>
      </c>
      <c r="K62" s="215" t="s">
        <v>48</v>
      </c>
      <c r="L62" s="215" t="s">
        <v>601</v>
      </c>
      <c r="Q62" s="355" t="str">
        <f>IFERROR((MP_DATA[[#This Row],[D, bottom '[m']]]+#REF!)/(2*#REF!/1000),"")</f>
        <v/>
      </c>
      <c r="R62" s="193"/>
      <c r="S62" s="193"/>
      <c r="T62" s="193"/>
      <c r="U62" s="193"/>
      <c r="V62" s="193"/>
      <c r="W62" s="193"/>
      <c r="X62" s="193"/>
      <c r="Y62" s="216"/>
      <c r="AQ62" s="212"/>
      <c r="AR62" s="217"/>
      <c r="AS62" s="217"/>
      <c r="AT62" s="217"/>
      <c r="AU62" s="217"/>
      <c r="AV62" s="218"/>
      <c r="BC62" s="355" t="str">
        <f>IFERROR((TP_DATA[[#This Row],[D, bottom '[m']]]+#REF!)/(2*#REF!/1000),"")</f>
        <v/>
      </c>
      <c r="BD62" s="193"/>
      <c r="BE62" s="193"/>
      <c r="BF62" s="193"/>
      <c r="BG62" s="193"/>
      <c r="BH62" s="193"/>
      <c r="BI62" s="193"/>
      <c r="BJ62" s="193"/>
      <c r="BK62" s="216"/>
      <c r="CC62" s="212"/>
      <c r="CD62" s="258"/>
      <c r="CE62" s="258"/>
      <c r="CF62" s="217"/>
      <c r="CG62" s="258"/>
      <c r="CH62" s="374"/>
      <c r="CI62" s="193"/>
      <c r="CO62" s="355" t="str">
        <f>IFERROR((TOWER_DATA[[#This Row],[D, bottom '[m']]]+#REF!)/(2*#REF!/1000),"")</f>
        <v/>
      </c>
      <c r="CP62" s="193"/>
      <c r="CQ62" s="193"/>
      <c r="CR62" s="193"/>
      <c r="CS62" s="193"/>
      <c r="CT62" s="193"/>
      <c r="CU62" s="193"/>
      <c r="CV62" s="193"/>
      <c r="CX62" s="437">
        <v>44</v>
      </c>
      <c r="CY62" s="438">
        <v>44.439999999999991</v>
      </c>
      <c r="CZ62" s="438">
        <v>44.139999999999993</v>
      </c>
      <c r="DA62" s="437">
        <v>7.5</v>
      </c>
      <c r="DB62" s="437">
        <v>7.5</v>
      </c>
      <c r="DC62" s="437">
        <v>43.2</v>
      </c>
      <c r="DE62" s="417"/>
      <c r="DF62" s="417"/>
      <c r="DG62" s="417"/>
      <c r="DH62" s="417"/>
      <c r="DI62" s="417"/>
      <c r="DJ62" s="417"/>
      <c r="DK62" s="417"/>
      <c r="DL62" s="417"/>
      <c r="DM62" s="417"/>
      <c r="DP62" s="211"/>
      <c r="DT62" s="218"/>
      <c r="DU62" s="218"/>
      <c r="DZ62" s="216"/>
      <c r="EP62" s="216"/>
    </row>
    <row r="63" spans="1:146" s="215" customFormat="1" ht="18" customHeight="1" outlineLevel="1">
      <c r="A63" s="213"/>
      <c r="B63" s="301"/>
      <c r="C63" s="301"/>
      <c r="D63" s="214"/>
      <c r="E63" s="218" t="s">
        <v>589</v>
      </c>
      <c r="F63" s="258" t="s">
        <v>562</v>
      </c>
      <c r="G63" s="217" t="s">
        <v>388</v>
      </c>
      <c r="H63" s="217" t="s">
        <v>587</v>
      </c>
      <c r="I63" s="217" t="s">
        <v>561</v>
      </c>
      <c r="J63" s="217">
        <v>38.6</v>
      </c>
      <c r="K63" s="215" t="s">
        <v>48</v>
      </c>
      <c r="L63" s="215" t="s">
        <v>588</v>
      </c>
      <c r="Q63" s="355" t="str">
        <f>IFERROR((MP_DATA[[#This Row],[D, bottom '[m']]]+#REF!)/(2*#REF!/1000),"")</f>
        <v/>
      </c>
      <c r="R63" s="193"/>
      <c r="S63" s="193"/>
      <c r="T63" s="193"/>
      <c r="U63" s="193"/>
      <c r="V63" s="193"/>
      <c r="W63" s="193"/>
      <c r="X63" s="193"/>
      <c r="Y63" s="216"/>
      <c r="AQ63" s="212"/>
      <c r="AR63" s="217"/>
      <c r="AS63" s="217"/>
      <c r="AT63" s="217"/>
      <c r="AU63" s="217"/>
      <c r="AV63" s="218"/>
      <c r="BC63" s="355" t="str">
        <f>IFERROR((TP_DATA[[#This Row],[D, bottom '[m']]]+#REF!)/(2*#REF!/1000),"")</f>
        <v/>
      </c>
      <c r="BD63" s="193"/>
      <c r="BE63" s="193"/>
      <c r="BF63" s="193"/>
      <c r="BG63" s="193"/>
      <c r="BH63" s="193"/>
      <c r="BI63" s="193"/>
      <c r="BJ63" s="193"/>
      <c r="BK63" s="216"/>
      <c r="CC63" s="212"/>
      <c r="CD63" s="258"/>
      <c r="CE63" s="258"/>
      <c r="CF63" s="217"/>
      <c r="CG63" s="258"/>
      <c r="CH63" s="374"/>
      <c r="CI63" s="193"/>
      <c r="CO63" s="355" t="str">
        <f>IFERROR((TOWER_DATA[[#This Row],[D, bottom '[m']]]+#REF!)/(2*#REF!/1000),"")</f>
        <v/>
      </c>
      <c r="CP63" s="193"/>
      <c r="CQ63" s="193"/>
      <c r="CR63" s="193"/>
      <c r="CS63" s="193"/>
      <c r="CT63" s="193"/>
      <c r="CU63" s="193"/>
      <c r="CV63" s="193"/>
      <c r="CX63" s="437">
        <v>45</v>
      </c>
      <c r="CY63" s="438">
        <v>44.139999999999993</v>
      </c>
      <c r="CZ63" s="438">
        <v>43.839999999999996</v>
      </c>
      <c r="DA63" s="437">
        <v>7.5</v>
      </c>
      <c r="DB63" s="437">
        <v>7.5</v>
      </c>
      <c r="DC63" s="437">
        <v>43.2</v>
      </c>
      <c r="DE63" s="417"/>
      <c r="DF63" s="417"/>
      <c r="DG63" s="417"/>
      <c r="DH63" s="417"/>
      <c r="DI63" s="417"/>
      <c r="DJ63" s="417"/>
      <c r="DK63" s="417"/>
      <c r="DL63" s="417"/>
      <c r="DM63" s="417"/>
      <c r="DP63" s="211"/>
      <c r="DT63" s="218"/>
      <c r="DU63" s="218"/>
      <c r="DZ63" s="216"/>
      <c r="EP63" s="216"/>
    </row>
    <row r="64" spans="1:146" s="215" customFormat="1" ht="18" customHeight="1" outlineLevel="1">
      <c r="A64" s="213"/>
      <c r="B64" s="301"/>
      <c r="C64" s="301"/>
      <c r="D64" s="214"/>
      <c r="E64" s="218" t="s">
        <v>603</v>
      </c>
      <c r="F64" s="258" t="s">
        <v>562</v>
      </c>
      <c r="G64" s="217" t="s">
        <v>388</v>
      </c>
      <c r="H64" s="217" t="s">
        <v>587</v>
      </c>
      <c r="I64" s="217" t="s">
        <v>561</v>
      </c>
      <c r="J64" s="217">
        <v>38.6</v>
      </c>
      <c r="K64" s="215" t="s">
        <v>48</v>
      </c>
      <c r="L64" s="215" t="s">
        <v>588</v>
      </c>
      <c r="Q64" s="355" t="str">
        <f>IFERROR((MP_DATA[[#This Row],[D, bottom '[m']]]+#REF!)/(2*#REF!/1000),"")</f>
        <v/>
      </c>
      <c r="R64" s="193"/>
      <c r="S64" s="193"/>
      <c r="T64" s="193"/>
      <c r="U64" s="193"/>
      <c r="V64" s="193"/>
      <c r="W64" s="193"/>
      <c r="X64" s="193"/>
      <c r="Y64" s="216"/>
      <c r="AQ64" s="212"/>
      <c r="AR64" s="217"/>
      <c r="AS64" s="217"/>
      <c r="AT64" s="217"/>
      <c r="AU64" s="217"/>
      <c r="AV64" s="218"/>
      <c r="BC64" s="355" t="str">
        <f>IFERROR((TP_DATA[[#This Row],[D, bottom '[m']]]+#REF!)/(2*#REF!/1000),"")</f>
        <v/>
      </c>
      <c r="BD64" s="193"/>
      <c r="BE64" s="193"/>
      <c r="BF64" s="193"/>
      <c r="BG64" s="193"/>
      <c r="BH64" s="193"/>
      <c r="BI64" s="193"/>
      <c r="BJ64" s="193"/>
      <c r="BK64" s="216"/>
      <c r="CC64" s="212"/>
      <c r="CD64" s="258"/>
      <c r="CE64" s="258"/>
      <c r="CF64" s="217"/>
      <c r="CG64" s="258"/>
      <c r="CH64" s="374"/>
      <c r="CI64" s="193"/>
      <c r="CO64" s="355" t="str">
        <f>IFERROR((TOWER_DATA[[#This Row],[D, bottom '[m']]]+#REF!)/(2*#REF!/1000),"")</f>
        <v/>
      </c>
      <c r="CP64" s="193"/>
      <c r="CQ64" s="193"/>
      <c r="CR64" s="193"/>
      <c r="CS64" s="193"/>
      <c r="CT64" s="193"/>
      <c r="CU64" s="193"/>
      <c r="CV64" s="193"/>
      <c r="CX64" s="437">
        <v>46</v>
      </c>
      <c r="CY64" s="438">
        <v>43.839999999999996</v>
      </c>
      <c r="CZ64" s="438">
        <v>41.01</v>
      </c>
      <c r="DA64" s="437">
        <v>7.5</v>
      </c>
      <c r="DB64" s="437">
        <v>7.5</v>
      </c>
      <c r="DC64" s="437">
        <v>43.2</v>
      </c>
      <c r="DE64" s="417"/>
      <c r="DF64" s="417"/>
      <c r="DG64" s="417"/>
      <c r="DH64" s="417"/>
      <c r="DI64" s="417"/>
      <c r="DJ64" s="417"/>
      <c r="DK64" s="417"/>
      <c r="DL64" s="417"/>
      <c r="DM64" s="417"/>
      <c r="DP64" s="211"/>
      <c r="DT64" s="218"/>
      <c r="DU64" s="218"/>
      <c r="DZ64" s="216"/>
      <c r="EP64" s="216"/>
    </row>
    <row r="65" spans="1:146" s="215" customFormat="1" ht="18" customHeight="1" outlineLevel="1">
      <c r="A65" s="213"/>
      <c r="B65" s="301"/>
      <c r="C65" s="301"/>
      <c r="D65" s="214"/>
      <c r="E65" s="218" t="s">
        <v>605</v>
      </c>
      <c r="F65" s="258" t="s">
        <v>562</v>
      </c>
      <c r="G65" s="217" t="s">
        <v>388</v>
      </c>
      <c r="H65" s="217" t="s">
        <v>604</v>
      </c>
      <c r="I65" s="217" t="s">
        <v>561</v>
      </c>
      <c r="J65" s="217">
        <v>38.6</v>
      </c>
      <c r="K65" s="215" t="s">
        <v>48</v>
      </c>
      <c r="L65" s="215" t="s">
        <v>588</v>
      </c>
      <c r="Q65" s="355" t="str">
        <f>IFERROR((MP_DATA[[#This Row],[D, bottom '[m']]]+#REF!)/(2*#REF!/1000),"")</f>
        <v/>
      </c>
      <c r="R65" s="193"/>
      <c r="S65" s="193"/>
      <c r="T65" s="193"/>
      <c r="U65" s="193"/>
      <c r="V65" s="193"/>
      <c r="W65" s="193"/>
      <c r="X65" s="193"/>
      <c r="Y65" s="216"/>
      <c r="AQ65" s="212"/>
      <c r="AR65" s="217"/>
      <c r="AS65" s="217"/>
      <c r="AT65" s="217"/>
      <c r="AU65" s="217"/>
      <c r="AV65" s="218"/>
      <c r="BC65" s="355" t="str">
        <f>IFERROR((TP_DATA[[#This Row],[D, bottom '[m']]]+#REF!)/(2*#REF!/1000),"")</f>
        <v/>
      </c>
      <c r="BD65" s="193"/>
      <c r="BE65" s="193"/>
      <c r="BF65" s="193"/>
      <c r="BG65" s="193"/>
      <c r="BH65" s="193"/>
      <c r="BI65" s="193"/>
      <c r="BJ65" s="193"/>
      <c r="BK65" s="216"/>
      <c r="CC65" s="212"/>
      <c r="CD65" s="258"/>
      <c r="CE65" s="258"/>
      <c r="CF65" s="217"/>
      <c r="CG65" s="258"/>
      <c r="CH65" s="374"/>
      <c r="CI65" s="193"/>
      <c r="CO65" s="355" t="str">
        <f>IFERROR((TOWER_DATA[[#This Row],[D, bottom '[m']]]+#REF!)/(2*#REF!/1000),"")</f>
        <v/>
      </c>
      <c r="CP65" s="193"/>
      <c r="CQ65" s="193"/>
      <c r="CR65" s="193"/>
      <c r="CS65" s="193"/>
      <c r="CT65" s="193"/>
      <c r="CU65" s="193"/>
      <c r="CV65" s="193"/>
      <c r="CX65" s="437">
        <v>47</v>
      </c>
      <c r="CY65" s="438">
        <v>41.01</v>
      </c>
      <c r="CZ65" s="438">
        <v>38.04</v>
      </c>
      <c r="DA65" s="437">
        <v>7.5015000000000001</v>
      </c>
      <c r="DB65" s="437">
        <v>7.5015000000000001</v>
      </c>
      <c r="DC65" s="437">
        <v>44.7</v>
      </c>
      <c r="DE65" s="417"/>
      <c r="DF65" s="417"/>
      <c r="DG65" s="417"/>
      <c r="DH65" s="417"/>
      <c r="DI65" s="417"/>
      <c r="DJ65" s="417"/>
      <c r="DK65" s="417"/>
      <c r="DL65" s="417"/>
      <c r="DM65" s="417"/>
      <c r="DP65" s="211"/>
      <c r="DT65" s="218"/>
      <c r="DU65" s="218"/>
      <c r="DZ65" s="216"/>
      <c r="EP65" s="216"/>
    </row>
    <row r="66" spans="1:146" s="215" customFormat="1" ht="18" customHeight="1" outlineLevel="1">
      <c r="A66" s="213"/>
      <c r="B66" s="301"/>
      <c r="C66" s="301"/>
      <c r="D66" s="214"/>
      <c r="E66" s="218" t="s">
        <v>608</v>
      </c>
      <c r="F66" s="258" t="s">
        <v>562</v>
      </c>
      <c r="G66" s="217" t="s">
        <v>388</v>
      </c>
      <c r="H66" s="217" t="s">
        <v>606</v>
      </c>
      <c r="I66" s="217" t="s">
        <v>561</v>
      </c>
      <c r="J66" s="217">
        <v>38.6</v>
      </c>
      <c r="K66" s="215" t="s">
        <v>48</v>
      </c>
      <c r="L66" s="215" t="s">
        <v>607</v>
      </c>
      <c r="Q66" s="355" t="str">
        <f>IFERROR((MP_DATA[[#This Row],[D, bottom '[m']]]+#REF!)/(2*#REF!/1000),"")</f>
        <v/>
      </c>
      <c r="R66" s="193"/>
      <c r="S66" s="193"/>
      <c r="T66" s="193"/>
      <c r="U66" s="193"/>
      <c r="V66" s="193"/>
      <c r="W66" s="193"/>
      <c r="X66" s="193"/>
      <c r="Y66" s="216"/>
      <c r="AQ66" s="212"/>
      <c r="AR66" s="217"/>
      <c r="AS66" s="217"/>
      <c r="AT66" s="217"/>
      <c r="AU66" s="217"/>
      <c r="AV66" s="218"/>
      <c r="BC66" s="355" t="str">
        <f>IFERROR((TP_DATA[[#This Row],[D, bottom '[m']]]+#REF!)/(2*#REF!/1000),"")</f>
        <v/>
      </c>
      <c r="BD66" s="193"/>
      <c r="BE66" s="193"/>
      <c r="BF66" s="193"/>
      <c r="BG66" s="193"/>
      <c r="BH66" s="193"/>
      <c r="BI66" s="193"/>
      <c r="BJ66" s="193"/>
      <c r="BK66" s="216"/>
      <c r="CC66" s="212"/>
      <c r="CD66" s="258"/>
      <c r="CE66" s="258"/>
      <c r="CF66" s="217"/>
      <c r="CG66" s="258"/>
      <c r="CH66" s="374"/>
      <c r="CI66" s="193"/>
      <c r="CO66" s="355" t="str">
        <f>IFERROR((TOWER_DATA[[#This Row],[D, bottom '[m']]]+#REF!)/(2*#REF!/1000),"")</f>
        <v/>
      </c>
      <c r="CP66" s="193"/>
      <c r="CQ66" s="193"/>
      <c r="CR66" s="193"/>
      <c r="CS66" s="193"/>
      <c r="CT66" s="193"/>
      <c r="CU66" s="193"/>
      <c r="CV66" s="193"/>
      <c r="CX66" s="437">
        <v>48</v>
      </c>
      <c r="CY66" s="438">
        <v>38.04</v>
      </c>
      <c r="CZ66" s="438">
        <v>35.07</v>
      </c>
      <c r="DA66" s="437">
        <v>7.5031000000000008</v>
      </c>
      <c r="DB66" s="437">
        <v>7.5031000000000008</v>
      </c>
      <c r="DC66" s="437">
        <v>46.3</v>
      </c>
      <c r="DE66" s="417"/>
      <c r="DF66" s="417"/>
      <c r="DG66" s="417"/>
      <c r="DH66" s="417"/>
      <c r="DI66" s="417"/>
      <c r="DJ66" s="417"/>
      <c r="DK66" s="417"/>
      <c r="DL66" s="417"/>
      <c r="DM66" s="417"/>
      <c r="DP66" s="211"/>
      <c r="DT66" s="218"/>
      <c r="DU66" s="218"/>
      <c r="DZ66" s="216"/>
      <c r="EP66" s="216"/>
    </row>
    <row r="67" spans="1:146" s="215" customFormat="1" ht="18" customHeight="1" outlineLevel="1">
      <c r="A67" s="213"/>
      <c r="B67" s="301"/>
      <c r="C67" s="301"/>
      <c r="D67" s="214"/>
      <c r="E67" s="414" t="s">
        <v>622</v>
      </c>
      <c r="F67" s="415" t="s">
        <v>562</v>
      </c>
      <c r="G67" s="416" t="s">
        <v>388</v>
      </c>
      <c r="H67" s="416" t="s">
        <v>623</v>
      </c>
      <c r="I67" s="416" t="s">
        <v>561</v>
      </c>
      <c r="J67" s="416">
        <v>26</v>
      </c>
      <c r="K67" s="417" t="s">
        <v>48</v>
      </c>
      <c r="L67" s="417"/>
      <c r="Q67" s="355" t="str">
        <f>IFERROR((MP_DATA[[#This Row],[D, bottom '[m']]]+#REF!)/(2*#REF!/1000),"")</f>
        <v/>
      </c>
      <c r="R67" s="193"/>
      <c r="S67" s="193"/>
      <c r="T67" s="193"/>
      <c r="U67" s="193"/>
      <c r="V67" s="193"/>
      <c r="W67" s="193"/>
      <c r="X67" s="193"/>
      <c r="Y67" s="216"/>
      <c r="AQ67" s="212"/>
      <c r="AR67" s="217"/>
      <c r="AS67" s="217"/>
      <c r="AT67" s="217"/>
      <c r="AU67" s="217"/>
      <c r="AV67" s="218"/>
      <c r="BC67" s="355" t="str">
        <f>IFERROR((TP_DATA[[#This Row],[D, bottom '[m']]]+#REF!)/(2*#REF!/1000),"")</f>
        <v/>
      </c>
      <c r="BD67" s="193"/>
      <c r="BE67" s="193"/>
      <c r="BF67" s="193"/>
      <c r="BG67" s="193"/>
      <c r="BH67" s="193"/>
      <c r="BI67" s="193"/>
      <c r="BJ67" s="193"/>
      <c r="BK67" s="216"/>
      <c r="CC67" s="212"/>
      <c r="CD67" s="258"/>
      <c r="CE67" s="258"/>
      <c r="CF67" s="217"/>
      <c r="CG67" s="258"/>
      <c r="CH67" s="374"/>
      <c r="CI67" s="193"/>
      <c r="CO67" s="355" t="str">
        <f>IFERROR((TOWER_DATA[[#This Row],[D, bottom '[m']]]+#REF!)/(2*#REF!/1000),"")</f>
        <v/>
      </c>
      <c r="CP67" s="193"/>
      <c r="CQ67" s="193"/>
      <c r="CR67" s="193"/>
      <c r="CS67" s="193"/>
      <c r="CT67" s="193"/>
      <c r="CU67" s="193"/>
      <c r="CV67" s="193"/>
      <c r="CX67" s="437">
        <v>49</v>
      </c>
      <c r="CY67" s="438">
        <v>35.07</v>
      </c>
      <c r="CZ67" s="438">
        <v>32.1</v>
      </c>
      <c r="DA67" s="437">
        <v>7.5111999999999997</v>
      </c>
      <c r="DB67" s="437">
        <v>7.5111999999999997</v>
      </c>
      <c r="DC67" s="437">
        <v>54.4</v>
      </c>
      <c r="DE67" s="417"/>
      <c r="DF67" s="417"/>
      <c r="DG67" s="417"/>
      <c r="DH67" s="417"/>
      <c r="DI67" s="417"/>
      <c r="DJ67" s="417"/>
      <c r="DK67" s="417"/>
      <c r="DL67" s="417"/>
      <c r="DM67" s="417"/>
      <c r="DP67" s="211"/>
      <c r="DT67" s="218"/>
      <c r="DU67" s="218"/>
      <c r="DZ67" s="216"/>
      <c r="EP67" s="216"/>
    </row>
    <row r="68" spans="1:146" s="215" customFormat="1" ht="18" customHeight="1" outlineLevel="1">
      <c r="A68" s="213"/>
      <c r="B68" s="301"/>
      <c r="C68" s="301"/>
      <c r="D68" s="214"/>
      <c r="E68" s="414" t="s">
        <v>466</v>
      </c>
      <c r="F68" s="415" t="s">
        <v>412</v>
      </c>
      <c r="G68" s="416" t="s">
        <v>457</v>
      </c>
      <c r="H68" s="416" t="s">
        <v>465</v>
      </c>
      <c r="I68" s="416" t="s">
        <v>390</v>
      </c>
      <c r="J68" s="416">
        <v>43</v>
      </c>
      <c r="K68" s="417" t="s">
        <v>413</v>
      </c>
      <c r="L68" s="417" t="s">
        <v>414</v>
      </c>
      <c r="Q68" s="355" t="str">
        <f>IFERROR((MP_DATA[[#This Row],[D, bottom '[m']]]+#REF!)/(2*#REF!/1000),"")</f>
        <v/>
      </c>
      <c r="R68" s="193"/>
      <c r="S68" s="193"/>
      <c r="T68" s="193"/>
      <c r="U68" s="193"/>
      <c r="V68" s="193"/>
      <c r="W68" s="193"/>
      <c r="X68" s="193"/>
      <c r="Y68" s="216"/>
      <c r="AQ68" s="212"/>
      <c r="AR68" s="217"/>
      <c r="AS68" s="217"/>
      <c r="AT68" s="217"/>
      <c r="AU68" s="217"/>
      <c r="AV68" s="218"/>
      <c r="BC68" s="355" t="str">
        <f>IFERROR((TP_DATA[[#This Row],[D, bottom '[m']]]+#REF!)/(2*#REF!/1000),"")</f>
        <v/>
      </c>
      <c r="BD68" s="193"/>
      <c r="BE68" s="193"/>
      <c r="BF68" s="193"/>
      <c r="BG68" s="193"/>
      <c r="BH68" s="193"/>
      <c r="BI68" s="193"/>
      <c r="BJ68" s="193"/>
      <c r="BK68" s="216"/>
      <c r="CC68" s="212"/>
      <c r="CD68" s="258"/>
      <c r="CE68" s="258"/>
      <c r="CF68" s="217"/>
      <c r="CG68" s="258"/>
      <c r="CH68" s="374"/>
      <c r="CI68" s="193"/>
      <c r="CO68" s="355" t="str">
        <f>IFERROR((TOWER_DATA[[#This Row],[D, bottom '[m']]]+#REF!)/(2*#REF!/1000),"")</f>
        <v/>
      </c>
      <c r="CP68" s="193"/>
      <c r="CQ68" s="193"/>
      <c r="CR68" s="193"/>
      <c r="CS68" s="193"/>
      <c r="CT68" s="193"/>
      <c r="CU68" s="193"/>
      <c r="CV68" s="193"/>
      <c r="CX68" s="437">
        <v>50</v>
      </c>
      <c r="CY68" s="438">
        <v>32.1</v>
      </c>
      <c r="CZ68" s="438">
        <v>29.13</v>
      </c>
      <c r="DA68" s="437">
        <v>7.5251999999999999</v>
      </c>
      <c r="DB68" s="437">
        <v>7.5251999999999999</v>
      </c>
      <c r="DC68" s="437">
        <v>68.400000000000006</v>
      </c>
      <c r="DE68" s="417"/>
      <c r="DF68" s="417"/>
      <c r="DG68" s="417"/>
      <c r="DH68" s="417"/>
      <c r="DI68" s="417"/>
      <c r="DJ68" s="417"/>
      <c r="DK68" s="417"/>
      <c r="DL68" s="417"/>
      <c r="DM68" s="417"/>
      <c r="DP68" s="211"/>
      <c r="DT68" s="218"/>
      <c r="DU68" s="218"/>
      <c r="DZ68" s="216"/>
      <c r="EP68" s="216"/>
    </row>
    <row r="69" spans="1:146" s="215" customFormat="1" ht="18" customHeight="1" outlineLevel="1">
      <c r="A69" s="213"/>
      <c r="B69" s="301"/>
      <c r="C69" s="301"/>
      <c r="D69" s="214"/>
      <c r="E69" s="414" t="s">
        <v>359</v>
      </c>
      <c r="F69" s="415">
        <v>1</v>
      </c>
      <c r="G69" s="416" t="s">
        <v>418</v>
      </c>
      <c r="H69" s="416" t="s">
        <v>419</v>
      </c>
      <c r="I69" s="416" t="s">
        <v>431</v>
      </c>
      <c r="J69" s="416">
        <v>0</v>
      </c>
      <c r="K69" s="417" t="s">
        <v>48</v>
      </c>
      <c r="L69" s="417"/>
      <c r="Q69" s="355" t="str">
        <f>IFERROR((MP_DATA[[#This Row],[D, bottom '[m']]]+#REF!)/(2*#REF!/1000),"")</f>
        <v/>
      </c>
      <c r="R69" s="193"/>
      <c r="S69" s="193"/>
      <c r="T69" s="193"/>
      <c r="U69" s="193"/>
      <c r="V69" s="193"/>
      <c r="W69" s="193"/>
      <c r="X69" s="193"/>
      <c r="Y69" s="216"/>
      <c r="AQ69" s="212"/>
      <c r="AR69" s="217"/>
      <c r="AS69" s="217"/>
      <c r="AT69" s="217"/>
      <c r="AU69" s="217"/>
      <c r="AV69" s="218"/>
      <c r="BC69" s="355" t="str">
        <f>IFERROR((TP_DATA[[#This Row],[D, bottom '[m']]]+#REF!)/(2*#REF!/1000),"")</f>
        <v/>
      </c>
      <c r="BD69" s="193"/>
      <c r="BE69" s="193"/>
      <c r="BF69" s="193"/>
      <c r="BG69" s="193"/>
      <c r="BH69" s="193"/>
      <c r="BI69" s="193"/>
      <c r="BJ69" s="193"/>
      <c r="BK69" s="216"/>
      <c r="CC69" s="212"/>
      <c r="CD69" s="258"/>
      <c r="CE69" s="258"/>
      <c r="CF69" s="217"/>
      <c r="CG69" s="258"/>
      <c r="CH69" s="374"/>
      <c r="CI69" s="193"/>
      <c r="CO69" s="355" t="str">
        <f>IFERROR((TOWER_DATA[[#This Row],[D, bottom '[m']]]+#REF!)/(2*#REF!/1000),"")</f>
        <v/>
      </c>
      <c r="CP69" s="193"/>
      <c r="CQ69" s="193"/>
      <c r="CR69" s="193"/>
      <c r="CS69" s="193"/>
      <c r="CT69" s="193"/>
      <c r="CU69" s="193"/>
      <c r="CV69" s="193"/>
      <c r="CX69" s="437">
        <v>51</v>
      </c>
      <c r="CY69" s="438">
        <v>29.13</v>
      </c>
      <c r="CZ69" s="438">
        <v>26.93</v>
      </c>
      <c r="DA69" s="437">
        <v>7.5268999999999995</v>
      </c>
      <c r="DB69" s="437">
        <v>7.5268999999999995</v>
      </c>
      <c r="DC69" s="437">
        <v>70.099999999999994</v>
      </c>
      <c r="DE69" s="417"/>
      <c r="DF69" s="417"/>
      <c r="DG69" s="417"/>
      <c r="DH69" s="417"/>
      <c r="DI69" s="417"/>
      <c r="DJ69" s="417"/>
      <c r="DK69" s="417"/>
      <c r="DL69" s="417"/>
      <c r="DM69" s="417"/>
      <c r="DP69" s="211"/>
      <c r="DT69" s="218"/>
      <c r="DU69" s="218"/>
      <c r="DZ69" s="216"/>
      <c r="EP69" s="216"/>
    </row>
    <row r="70" spans="1:146" s="215" customFormat="1" ht="18" customHeight="1" outlineLevel="1">
      <c r="A70" s="213"/>
      <c r="B70" s="301"/>
      <c r="C70" s="301"/>
      <c r="D70" s="214"/>
      <c r="E70" s="218"/>
      <c r="F70" s="258"/>
      <c r="G70" s="217"/>
      <c r="H70" s="217"/>
      <c r="I70" s="217"/>
      <c r="J70" s="217"/>
      <c r="Q70" s="355" t="str">
        <f>IFERROR((MP_DATA[[#This Row],[D, bottom '[m']]]+#REF!)/(2*#REF!/1000),"")</f>
        <v/>
      </c>
      <c r="R70" s="193"/>
      <c r="S70" s="193"/>
      <c r="T70" s="193"/>
      <c r="U70" s="193"/>
      <c r="V70" s="193"/>
      <c r="W70" s="193"/>
      <c r="X70" s="193"/>
      <c r="Y70" s="216"/>
      <c r="AQ70" s="212"/>
      <c r="AR70" s="217"/>
      <c r="AS70" s="217"/>
      <c r="AT70" s="217"/>
      <c r="AU70" s="217"/>
      <c r="AV70" s="218"/>
      <c r="BC70" s="355" t="str">
        <f>IFERROR((TP_DATA[[#This Row],[D, bottom '[m']]]+#REF!)/(2*#REF!/1000),"")</f>
        <v/>
      </c>
      <c r="BD70" s="193"/>
      <c r="BE70" s="193"/>
      <c r="BF70" s="193"/>
      <c r="BG70" s="193"/>
      <c r="BH70" s="193"/>
      <c r="BI70" s="193"/>
      <c r="BJ70" s="193"/>
      <c r="BK70" s="216"/>
      <c r="CC70" s="212"/>
      <c r="CD70" s="258"/>
      <c r="CE70" s="258"/>
      <c r="CF70" s="217"/>
      <c r="CG70" s="258"/>
      <c r="CH70" s="374"/>
      <c r="CI70" s="193"/>
      <c r="CO70" s="355" t="str">
        <f>IFERROR((TOWER_DATA[[#This Row],[D, bottom '[m']]]+#REF!)/(2*#REF!/1000),"")</f>
        <v/>
      </c>
      <c r="CP70" s="193"/>
      <c r="CQ70" s="193"/>
      <c r="CR70" s="193"/>
      <c r="CS70" s="193"/>
      <c r="CT70" s="193"/>
      <c r="CU70" s="193"/>
      <c r="CV70" s="193"/>
      <c r="CX70" s="437">
        <v>52</v>
      </c>
      <c r="CY70" s="438">
        <v>26.93</v>
      </c>
      <c r="CZ70" s="438">
        <v>25.23</v>
      </c>
      <c r="DA70" s="437">
        <v>7.5288000000000004</v>
      </c>
      <c r="DB70" s="437">
        <v>7.5288000000000004</v>
      </c>
      <c r="DC70" s="437">
        <v>72</v>
      </c>
      <c r="DE70" s="417"/>
      <c r="DF70" s="417"/>
      <c r="DG70" s="417"/>
      <c r="DH70" s="417"/>
      <c r="DI70" s="417"/>
      <c r="DJ70" s="417"/>
      <c r="DK70" s="417"/>
      <c r="DL70" s="417"/>
      <c r="DM70" s="417"/>
      <c r="DP70" s="211"/>
      <c r="DT70" s="218"/>
      <c r="DU70" s="218"/>
      <c r="DZ70" s="216"/>
      <c r="EP70" s="216"/>
    </row>
    <row r="71" spans="1:146" s="215" customFormat="1" ht="18" customHeight="1" outlineLevel="1">
      <c r="A71" s="213"/>
      <c r="B71" s="301"/>
      <c r="C71" s="301"/>
      <c r="D71" s="214"/>
      <c r="E71" s="218"/>
      <c r="F71" s="258"/>
      <c r="G71" s="217"/>
      <c r="H71" s="217"/>
      <c r="I71" s="217"/>
      <c r="J71" s="217"/>
      <c r="Q71" s="355" t="str">
        <f>IFERROR((MP_DATA[[#This Row],[D, bottom '[m']]]+#REF!)/(2*#REF!/1000),"")</f>
        <v/>
      </c>
      <c r="R71" s="193"/>
      <c r="S71" s="193"/>
      <c r="T71" s="193"/>
      <c r="U71" s="193"/>
      <c r="V71" s="193"/>
      <c r="W71" s="193"/>
      <c r="X71" s="193"/>
      <c r="Y71" s="216"/>
      <c r="AQ71" s="212"/>
      <c r="AR71" s="217"/>
      <c r="AS71" s="217"/>
      <c r="AT71" s="217"/>
      <c r="AU71" s="217"/>
      <c r="AV71" s="218"/>
      <c r="BC71" s="355" t="str">
        <f>IFERROR((TP_DATA[[#This Row],[D, bottom '[m']]]+#REF!)/(2*#REF!/1000),"")</f>
        <v/>
      </c>
      <c r="BD71" s="193"/>
      <c r="BE71" s="193"/>
      <c r="BF71" s="193"/>
      <c r="BG71" s="193"/>
      <c r="BH71" s="193"/>
      <c r="BI71" s="193"/>
      <c r="BJ71" s="193"/>
      <c r="BK71" s="216"/>
      <c r="CC71" s="212"/>
      <c r="CD71" s="258"/>
      <c r="CE71" s="258"/>
      <c r="CF71" s="217"/>
      <c r="CG71" s="258"/>
      <c r="CH71" s="374"/>
      <c r="CI71" s="193"/>
      <c r="CO71" s="355" t="str">
        <f>IFERROR((TOWER_DATA[[#This Row],[D, bottom '[m']]]+#REF!)/(2*#REF!/1000),"")</f>
        <v/>
      </c>
      <c r="CP71" s="193"/>
      <c r="CQ71" s="193"/>
      <c r="CR71" s="193"/>
      <c r="CS71" s="193"/>
      <c r="CT71" s="193"/>
      <c r="CU71" s="193"/>
      <c r="CV71" s="193"/>
      <c r="CX71" s="437">
        <v>53</v>
      </c>
      <c r="CY71" s="438">
        <v>25.23</v>
      </c>
      <c r="CZ71" s="438">
        <v>22.414999999999999</v>
      </c>
      <c r="DA71" s="437">
        <v>7.5303000000000004</v>
      </c>
      <c r="DB71" s="437">
        <v>7.5303000000000004</v>
      </c>
      <c r="DC71" s="437">
        <v>73.5</v>
      </c>
      <c r="DE71" s="417"/>
      <c r="DF71" s="417"/>
      <c r="DG71" s="417"/>
      <c r="DH71" s="417"/>
      <c r="DI71" s="417"/>
      <c r="DJ71" s="417"/>
      <c r="DK71" s="417"/>
      <c r="DL71" s="417"/>
      <c r="DM71" s="417"/>
      <c r="DP71" s="211"/>
      <c r="DT71" s="218"/>
      <c r="DU71" s="218"/>
      <c r="DZ71" s="216"/>
      <c r="EP71" s="216"/>
    </row>
    <row r="72" spans="1:146" s="215" customFormat="1" ht="18" customHeight="1" outlineLevel="1">
      <c r="A72" s="213"/>
      <c r="B72" s="301"/>
      <c r="C72" s="301"/>
      <c r="D72" s="214"/>
      <c r="E72" s="218"/>
      <c r="F72" s="258"/>
      <c r="G72" s="217"/>
      <c r="H72" s="217"/>
      <c r="I72" s="217"/>
      <c r="J72" s="217"/>
      <c r="Q72" s="355" t="str">
        <f>IFERROR((MP_DATA[[#This Row],[D, bottom '[m']]]+#REF!)/(2*#REF!/1000),"")</f>
        <v/>
      </c>
      <c r="R72" s="193"/>
      <c r="S72" s="193"/>
      <c r="T72" s="193"/>
      <c r="U72" s="193"/>
      <c r="V72" s="193"/>
      <c r="W72" s="193"/>
      <c r="X72" s="193"/>
      <c r="Y72" s="216"/>
      <c r="AQ72" s="212"/>
      <c r="AR72" s="217"/>
      <c r="AS72" s="217"/>
      <c r="AT72" s="217"/>
      <c r="AU72" s="217"/>
      <c r="AV72" s="218"/>
      <c r="BC72" s="355" t="str">
        <f>IFERROR((TP_DATA[[#This Row],[D, bottom '[m']]]+#REF!)/(2*#REF!/1000),"")</f>
        <v/>
      </c>
      <c r="BD72" s="193"/>
      <c r="BE72" s="193"/>
      <c r="BF72" s="193"/>
      <c r="BG72" s="193"/>
      <c r="BH72" s="193"/>
      <c r="BI72" s="193"/>
      <c r="BJ72" s="193"/>
      <c r="BK72" s="216"/>
      <c r="CC72" s="212"/>
      <c r="CD72" s="258"/>
      <c r="CE72" s="258"/>
      <c r="CF72" s="217"/>
      <c r="CG72" s="258"/>
      <c r="CH72" s="374"/>
      <c r="CI72" s="193"/>
      <c r="CO72" s="355" t="str">
        <f>IFERROR((TOWER_DATA[[#This Row],[D, bottom '[m']]]+#REF!)/(2*#REF!/1000),"")</f>
        <v/>
      </c>
      <c r="CP72" s="193"/>
      <c r="CQ72" s="193"/>
      <c r="CR72" s="193"/>
      <c r="CS72" s="193"/>
      <c r="CT72" s="193"/>
      <c r="CU72" s="193"/>
      <c r="CV72" s="193"/>
      <c r="CX72" s="437">
        <v>54</v>
      </c>
      <c r="CY72" s="438">
        <v>22.414999999999999</v>
      </c>
      <c r="CZ72" s="438">
        <v>21.2</v>
      </c>
      <c r="DA72" s="437">
        <v>7.5335000000000001</v>
      </c>
      <c r="DB72" s="437">
        <v>7.5</v>
      </c>
      <c r="DC72" s="437">
        <v>76.7</v>
      </c>
      <c r="DE72" s="417"/>
      <c r="DF72" s="417"/>
      <c r="DG72" s="417"/>
      <c r="DH72" s="417"/>
      <c r="DI72" s="417"/>
      <c r="DJ72" s="417"/>
      <c r="DK72" s="417"/>
      <c r="DL72" s="417"/>
      <c r="DM72" s="417"/>
      <c r="DP72" s="211"/>
      <c r="DT72" s="218"/>
      <c r="DU72" s="218"/>
      <c r="DZ72" s="216"/>
      <c r="EP72" s="216"/>
    </row>
    <row r="73" spans="1:146" s="215" customFormat="1" ht="18" customHeight="1" outlineLevel="1">
      <c r="A73" s="213"/>
      <c r="B73" s="301"/>
      <c r="C73" s="301"/>
      <c r="D73" s="214"/>
      <c r="E73" s="218"/>
      <c r="F73" s="258"/>
      <c r="G73" s="217"/>
      <c r="H73" s="217"/>
      <c r="I73" s="217"/>
      <c r="J73" s="217"/>
      <c r="Q73" s="355" t="str">
        <f>IFERROR((MP_DATA[[#This Row],[D, bottom '[m']]]+#REF!)/(2*#REF!/1000),"")</f>
        <v/>
      </c>
      <c r="R73" s="193"/>
      <c r="S73" s="193"/>
      <c r="T73" s="193"/>
      <c r="U73" s="193"/>
      <c r="V73" s="193"/>
      <c r="W73" s="193"/>
      <c r="X73" s="193"/>
      <c r="Y73" s="216"/>
      <c r="AQ73" s="212"/>
      <c r="AR73" s="217"/>
      <c r="AS73" s="217"/>
      <c r="AT73" s="217"/>
      <c r="AU73" s="217"/>
      <c r="AV73" s="218"/>
      <c r="BC73" s="355" t="str">
        <f>IFERROR((TP_DATA[[#This Row],[D, bottom '[m']]]+#REF!)/(2*#REF!/1000),"")</f>
        <v/>
      </c>
      <c r="BD73" s="193"/>
      <c r="BE73" s="193"/>
      <c r="BF73" s="193"/>
      <c r="BG73" s="193"/>
      <c r="BH73" s="193"/>
      <c r="BI73" s="193"/>
      <c r="BJ73" s="193"/>
      <c r="BK73" s="216"/>
      <c r="CC73" s="212"/>
      <c r="CD73" s="258"/>
      <c r="CE73" s="258"/>
      <c r="CF73" s="217"/>
      <c r="CG73" s="258"/>
      <c r="CH73" s="374"/>
      <c r="CI73" s="193"/>
      <c r="CO73" s="355" t="str">
        <f>IFERROR((TOWER_DATA[[#This Row],[D, bottom '[m']]]+#REF!)/(2*#REF!/1000),"")</f>
        <v/>
      </c>
      <c r="CP73" s="193"/>
      <c r="CQ73" s="193"/>
      <c r="CR73" s="193"/>
      <c r="CS73" s="193"/>
      <c r="CT73" s="193"/>
      <c r="CU73" s="193"/>
      <c r="CV73" s="193"/>
      <c r="CX73" s="437">
        <v>55</v>
      </c>
      <c r="CY73" s="438">
        <v>21.2</v>
      </c>
      <c r="CZ73" s="438">
        <v>20.9</v>
      </c>
      <c r="DA73" s="437">
        <v>7.5</v>
      </c>
      <c r="DB73" s="437">
        <v>7.5</v>
      </c>
      <c r="DC73" s="437">
        <v>76.7</v>
      </c>
      <c r="DE73" s="417"/>
      <c r="DF73" s="417"/>
      <c r="DG73" s="417"/>
      <c r="DH73" s="417"/>
      <c r="DI73" s="417"/>
      <c r="DJ73" s="417"/>
      <c r="DK73" s="417"/>
      <c r="DL73" s="417"/>
      <c r="DM73" s="417"/>
      <c r="DP73" s="211"/>
      <c r="DT73" s="218"/>
      <c r="DU73" s="218"/>
      <c r="DZ73" s="216"/>
      <c r="EP73" s="216"/>
    </row>
    <row r="74" spans="1:146" s="215" customFormat="1" ht="18" customHeight="1" outlineLevel="1">
      <c r="A74" s="213"/>
      <c r="B74" s="301"/>
      <c r="C74" s="301"/>
      <c r="D74" s="214"/>
      <c r="E74" s="218"/>
      <c r="F74" s="258"/>
      <c r="G74" s="217"/>
      <c r="H74" s="217"/>
      <c r="I74" s="217"/>
      <c r="J74" s="217"/>
      <c r="Q74" s="355" t="str">
        <f>IFERROR((MP_DATA[[#This Row],[D, bottom '[m']]]+#REF!)/(2*#REF!/1000),"")</f>
        <v/>
      </c>
      <c r="R74" s="193"/>
      <c r="S74" s="193"/>
      <c r="T74" s="193"/>
      <c r="U74" s="193"/>
      <c r="V74" s="193"/>
      <c r="W74" s="193"/>
      <c r="X74" s="193"/>
      <c r="Y74" s="216"/>
      <c r="AQ74" s="212"/>
      <c r="AR74" s="217"/>
      <c r="AS74" s="217"/>
      <c r="AT74" s="217"/>
      <c r="AU74" s="217"/>
      <c r="AV74" s="218"/>
      <c r="BC74" s="355" t="str">
        <f>IFERROR((TP_DATA[[#This Row],[D, bottom '[m']]]+#REF!)/(2*#REF!/1000),"")</f>
        <v/>
      </c>
      <c r="BD74" s="193"/>
      <c r="BE74" s="193"/>
      <c r="BF74" s="193"/>
      <c r="BG74" s="193"/>
      <c r="BH74" s="193"/>
      <c r="BI74" s="193"/>
      <c r="BJ74" s="193"/>
      <c r="BK74" s="216"/>
      <c r="CC74" s="212"/>
      <c r="CD74" s="258"/>
      <c r="CE74" s="258"/>
      <c r="CF74" s="217"/>
      <c r="CG74" s="258"/>
      <c r="CH74" s="374"/>
      <c r="CI74" s="193"/>
      <c r="CO74" s="355" t="str">
        <f>IFERROR((TOWER_DATA[[#This Row],[D, bottom '[m']]]+#REF!)/(2*#REF!/1000),"")</f>
        <v/>
      </c>
      <c r="CP74" s="193"/>
      <c r="CQ74" s="193"/>
      <c r="CR74" s="193"/>
      <c r="CS74" s="193"/>
      <c r="CT74" s="193"/>
      <c r="CU74" s="193"/>
      <c r="CV74" s="193"/>
      <c r="CX74" s="437"/>
      <c r="CY74" s="438"/>
      <c r="CZ74" s="438"/>
      <c r="DA74" s="437"/>
      <c r="DB74" s="437"/>
      <c r="DC74" s="437"/>
      <c r="DE74" s="417"/>
      <c r="DF74" s="417"/>
      <c r="DG74" s="417"/>
      <c r="DH74" s="417"/>
      <c r="DI74" s="417"/>
      <c r="DJ74" s="417"/>
      <c r="DK74" s="417"/>
      <c r="DL74" s="417"/>
      <c r="DM74" s="417"/>
      <c r="DP74" s="211"/>
      <c r="DT74" s="218"/>
      <c r="DU74" s="218"/>
      <c r="DZ74" s="216"/>
      <c r="EP74" s="216"/>
    </row>
    <row r="75" spans="1:146" s="215" customFormat="1" ht="18" customHeight="1" outlineLevel="1">
      <c r="A75" s="213"/>
      <c r="B75" s="301"/>
      <c r="C75" s="301"/>
      <c r="D75" s="214"/>
      <c r="E75" s="218"/>
      <c r="F75" s="258"/>
      <c r="G75" s="217"/>
      <c r="H75" s="217"/>
      <c r="I75" s="217"/>
      <c r="J75" s="217"/>
      <c r="Q75" s="355" t="str">
        <f>IFERROR((MP_DATA[[#This Row],[D, bottom '[m']]]+#REF!)/(2*#REF!/1000),"")</f>
        <v/>
      </c>
      <c r="R75" s="193"/>
      <c r="S75" s="193"/>
      <c r="T75" s="193"/>
      <c r="U75" s="193"/>
      <c r="V75" s="193"/>
      <c r="W75" s="193"/>
      <c r="X75" s="193"/>
      <c r="Y75" s="216"/>
      <c r="AQ75" s="212"/>
      <c r="AR75" s="217"/>
      <c r="AS75" s="217"/>
      <c r="AT75" s="217"/>
      <c r="AU75" s="217"/>
      <c r="AV75" s="218"/>
      <c r="BC75" s="355" t="str">
        <f>IFERROR((TP_DATA[[#This Row],[D, bottom '[m']]]+#REF!)/(2*#REF!/1000),"")</f>
        <v/>
      </c>
      <c r="BD75" s="193"/>
      <c r="BE75" s="193"/>
      <c r="BF75" s="193"/>
      <c r="BG75" s="193"/>
      <c r="BH75" s="193"/>
      <c r="BI75" s="193"/>
      <c r="BJ75" s="193"/>
      <c r="BK75" s="216"/>
      <c r="CC75" s="212"/>
      <c r="CD75" s="258"/>
      <c r="CE75" s="258"/>
      <c r="CF75" s="217"/>
      <c r="CG75" s="258"/>
      <c r="CH75" s="374"/>
      <c r="CI75" s="193"/>
      <c r="CO75" s="355" t="str">
        <f>IFERROR((TOWER_DATA[[#This Row],[D, bottom '[m']]]+#REF!)/(2*#REF!/1000),"")</f>
        <v/>
      </c>
      <c r="CP75" s="193"/>
      <c r="CQ75" s="193"/>
      <c r="CR75" s="193"/>
      <c r="CS75" s="193"/>
      <c r="CT75" s="193"/>
      <c r="CU75" s="193"/>
      <c r="CV75" s="193"/>
      <c r="CX75" s="417"/>
      <c r="CY75" s="416"/>
      <c r="CZ75" s="416"/>
      <c r="DA75" s="417"/>
      <c r="DB75" s="417"/>
      <c r="DC75" s="417"/>
      <c r="DE75" s="417"/>
      <c r="DF75" s="417"/>
      <c r="DG75" s="417"/>
      <c r="DH75" s="417"/>
      <c r="DI75" s="417"/>
      <c r="DJ75" s="417"/>
      <c r="DK75" s="417"/>
      <c r="DL75" s="417"/>
      <c r="DM75" s="417"/>
      <c r="DP75" s="211"/>
      <c r="DT75" s="218"/>
      <c r="DU75" s="218"/>
      <c r="DZ75" s="216"/>
      <c r="EP75" s="216"/>
    </row>
    <row r="76" spans="1:146" s="215" customFormat="1" ht="18" customHeight="1" outlineLevel="1">
      <c r="A76" s="213"/>
      <c r="B76" s="301"/>
      <c r="C76" s="301"/>
      <c r="D76" s="214"/>
      <c r="E76" s="218"/>
      <c r="F76" s="258"/>
      <c r="G76" s="217"/>
      <c r="H76" s="217"/>
      <c r="I76" s="217"/>
      <c r="J76" s="217"/>
      <c r="Q76" s="355" t="str">
        <f>IFERROR((MP_DATA[[#This Row],[D, bottom '[m']]]+#REF!)/(2*#REF!/1000),"")</f>
        <v/>
      </c>
      <c r="R76" s="193"/>
      <c r="S76" s="193"/>
      <c r="T76" s="193"/>
      <c r="U76" s="193"/>
      <c r="V76" s="193"/>
      <c r="W76" s="193"/>
      <c r="X76" s="193"/>
      <c r="Y76" s="216"/>
      <c r="AQ76" s="212"/>
      <c r="AR76" s="217"/>
      <c r="AS76" s="217"/>
      <c r="AT76" s="217"/>
      <c r="AU76" s="217"/>
      <c r="AV76" s="218"/>
      <c r="BC76" s="355" t="str">
        <f>IFERROR((TP_DATA[[#This Row],[D, bottom '[m']]]+#REF!)/(2*#REF!/1000),"")</f>
        <v/>
      </c>
      <c r="BD76" s="193"/>
      <c r="BE76" s="193"/>
      <c r="BF76" s="193"/>
      <c r="BG76" s="193"/>
      <c r="BH76" s="193"/>
      <c r="BI76" s="193"/>
      <c r="BJ76" s="193"/>
      <c r="BK76" s="216"/>
      <c r="CC76" s="212"/>
      <c r="CD76" s="258"/>
      <c r="CE76" s="258"/>
      <c r="CF76" s="217"/>
      <c r="CG76" s="258"/>
      <c r="CH76" s="374"/>
      <c r="CI76" s="193"/>
      <c r="CO76" s="355" t="str">
        <f>IFERROR((TOWER_DATA[[#This Row],[D, bottom '[m']]]+#REF!)/(2*#REF!/1000),"")</f>
        <v/>
      </c>
      <c r="CP76" s="193"/>
      <c r="CQ76" s="193"/>
      <c r="CR76" s="193"/>
      <c r="CS76" s="193"/>
      <c r="CT76" s="193"/>
      <c r="CU76" s="193"/>
      <c r="CV76" s="193"/>
      <c r="CX76" s="417"/>
      <c r="CY76" s="416"/>
      <c r="CZ76" s="416"/>
      <c r="DA76" s="417"/>
      <c r="DB76" s="417"/>
      <c r="DC76" s="417"/>
      <c r="DE76" s="417"/>
      <c r="DF76" s="417"/>
      <c r="DG76" s="417"/>
      <c r="DH76" s="417"/>
      <c r="DI76" s="417"/>
      <c r="DJ76" s="417"/>
      <c r="DK76" s="417"/>
      <c r="DL76" s="417"/>
      <c r="DM76" s="417"/>
      <c r="DP76" s="211"/>
      <c r="DT76" s="218"/>
      <c r="DU76" s="218"/>
      <c r="DZ76" s="216"/>
      <c r="EP76" s="216"/>
    </row>
    <row r="77" spans="1:146" s="215" customFormat="1" ht="18" customHeight="1" outlineLevel="1">
      <c r="A77" s="213"/>
      <c r="B77" s="301"/>
      <c r="C77" s="301"/>
      <c r="D77" s="214"/>
      <c r="E77" s="218"/>
      <c r="F77" s="258"/>
      <c r="G77" s="217"/>
      <c r="H77" s="217"/>
      <c r="I77" s="217"/>
      <c r="J77" s="217"/>
      <c r="Q77" s="355" t="str">
        <f>IFERROR((MP_DATA[[#This Row],[D, bottom '[m']]]+#REF!)/(2*#REF!/1000),"")</f>
        <v/>
      </c>
      <c r="R77" s="193"/>
      <c r="S77" s="193"/>
      <c r="T77" s="193"/>
      <c r="U77" s="193"/>
      <c r="V77" s="193"/>
      <c r="W77" s="193"/>
      <c r="X77" s="193"/>
      <c r="Y77" s="216"/>
      <c r="AQ77" s="212"/>
      <c r="AR77" s="217"/>
      <c r="AS77" s="217"/>
      <c r="AT77" s="217"/>
      <c r="AU77" s="217"/>
      <c r="AV77" s="218"/>
      <c r="BC77" s="355" t="str">
        <f>IFERROR((TP_DATA[[#This Row],[D, bottom '[m']]]+#REF!)/(2*#REF!/1000),"")</f>
        <v/>
      </c>
      <c r="BD77" s="193"/>
      <c r="BE77" s="193"/>
      <c r="BF77" s="193"/>
      <c r="BG77" s="193"/>
      <c r="BH77" s="193"/>
      <c r="BI77" s="193"/>
      <c r="BJ77" s="193"/>
      <c r="BK77" s="216"/>
      <c r="CC77" s="212"/>
      <c r="CD77" s="258"/>
      <c r="CE77" s="258"/>
      <c r="CF77" s="217"/>
      <c r="CG77" s="258"/>
      <c r="CH77" s="374"/>
      <c r="CI77" s="193"/>
      <c r="CO77" s="355" t="str">
        <f>IFERROR((TOWER_DATA[[#This Row],[D, bottom '[m']]]+#REF!)/(2*#REF!/1000),"")</f>
        <v/>
      </c>
      <c r="CP77" s="193"/>
      <c r="CQ77" s="193"/>
      <c r="CR77" s="193"/>
      <c r="CS77" s="193"/>
      <c r="CT77" s="193"/>
      <c r="CU77" s="193"/>
      <c r="CV77" s="193"/>
      <c r="CX77" s="417"/>
      <c r="CY77" s="416"/>
      <c r="CZ77" s="416"/>
      <c r="DA77" s="417"/>
      <c r="DB77" s="417"/>
      <c r="DC77" s="417"/>
      <c r="DE77" s="417"/>
      <c r="DF77" s="417"/>
      <c r="DG77" s="417"/>
      <c r="DH77" s="417"/>
      <c r="DI77" s="417"/>
      <c r="DJ77" s="417"/>
      <c r="DK77" s="417"/>
      <c r="DL77" s="417"/>
      <c r="DM77" s="417"/>
      <c r="DP77" s="211"/>
      <c r="DT77" s="218"/>
      <c r="DU77" s="218"/>
      <c r="DZ77" s="216"/>
      <c r="EP77" s="216"/>
    </row>
    <row r="78" spans="1:146" s="215" customFormat="1" ht="18" customHeight="1" outlineLevel="1">
      <c r="A78" s="213"/>
      <c r="B78" s="301"/>
      <c r="C78" s="301"/>
      <c r="D78" s="214"/>
      <c r="E78" s="218"/>
      <c r="F78" s="258"/>
      <c r="G78" s="217"/>
      <c r="H78" s="217"/>
      <c r="I78" s="217"/>
      <c r="J78" s="217"/>
      <c r="Q78" s="355" t="str">
        <f>IFERROR((MP_DATA[[#This Row],[D, bottom '[m']]]+#REF!)/(2*#REF!/1000),"")</f>
        <v/>
      </c>
      <c r="R78" s="193"/>
      <c r="S78" s="193"/>
      <c r="T78" s="193"/>
      <c r="U78" s="193"/>
      <c r="V78" s="193"/>
      <c r="W78" s="193"/>
      <c r="X78" s="193"/>
      <c r="Y78" s="216"/>
      <c r="AQ78" s="212"/>
      <c r="AR78" s="217"/>
      <c r="AS78" s="217"/>
      <c r="AT78" s="217"/>
      <c r="AU78" s="217"/>
      <c r="AV78" s="218"/>
      <c r="BC78" s="355" t="str">
        <f>IFERROR((TP_DATA[[#This Row],[D, bottom '[m']]]+#REF!)/(2*#REF!/1000),"")</f>
        <v/>
      </c>
      <c r="BD78" s="193"/>
      <c r="BE78" s="193"/>
      <c r="BF78" s="193"/>
      <c r="BG78" s="193"/>
      <c r="BH78" s="193"/>
      <c r="BI78" s="193"/>
      <c r="BJ78" s="193"/>
      <c r="BK78" s="216"/>
      <c r="CC78" s="212"/>
      <c r="CD78" s="258"/>
      <c r="CE78" s="258"/>
      <c r="CF78" s="217"/>
      <c r="CG78" s="258"/>
      <c r="CH78" s="374"/>
      <c r="CI78" s="193"/>
      <c r="CO78" s="355" t="str">
        <f>IFERROR((TOWER_DATA[[#This Row],[D, bottom '[m']]]+#REF!)/(2*#REF!/1000),"")</f>
        <v/>
      </c>
      <c r="CP78" s="193"/>
      <c r="CQ78" s="193"/>
      <c r="CR78" s="193"/>
      <c r="CS78" s="193"/>
      <c r="CT78" s="193"/>
      <c r="CU78" s="193"/>
      <c r="CV78" s="193"/>
      <c r="CX78" s="417"/>
      <c r="CY78" s="416"/>
      <c r="CZ78" s="416"/>
      <c r="DA78" s="417"/>
      <c r="DB78" s="417"/>
      <c r="DC78" s="417"/>
      <c r="DE78" s="417"/>
      <c r="DF78" s="417"/>
      <c r="DG78" s="417"/>
      <c r="DH78" s="417"/>
      <c r="DI78" s="417"/>
      <c r="DJ78" s="417"/>
      <c r="DK78" s="417"/>
      <c r="DL78" s="417"/>
      <c r="DM78" s="417"/>
      <c r="DP78" s="211"/>
      <c r="DT78" s="218"/>
      <c r="DU78" s="218"/>
      <c r="DZ78" s="216"/>
      <c r="EP78" s="216"/>
    </row>
    <row r="79" spans="1:146" s="215" customFormat="1" ht="18" customHeight="1" outlineLevel="1">
      <c r="A79" s="213"/>
      <c r="B79" s="301"/>
      <c r="C79" s="301"/>
      <c r="D79" s="214"/>
      <c r="E79" s="218"/>
      <c r="F79" s="258"/>
      <c r="G79" s="217"/>
      <c r="H79" s="217"/>
      <c r="I79" s="217"/>
      <c r="J79" s="217"/>
      <c r="Q79" s="355" t="str">
        <f>IFERROR((MP_DATA[[#This Row],[D, bottom '[m']]]+#REF!)/(2*#REF!/1000),"")</f>
        <v/>
      </c>
      <c r="R79" s="193"/>
      <c r="S79" s="193"/>
      <c r="T79" s="193"/>
      <c r="U79" s="193"/>
      <c r="V79" s="193"/>
      <c r="W79" s="193"/>
      <c r="X79" s="193"/>
      <c r="Y79" s="216"/>
      <c r="AQ79" s="212"/>
      <c r="AR79" s="217"/>
      <c r="AS79" s="217"/>
      <c r="AT79" s="217"/>
      <c r="AU79" s="217"/>
      <c r="AV79" s="218"/>
      <c r="BC79" s="355" t="str">
        <f>IFERROR((TP_DATA[[#This Row],[D, bottom '[m']]]+#REF!)/(2*#REF!/1000),"")</f>
        <v/>
      </c>
      <c r="BD79" s="193"/>
      <c r="BE79" s="193"/>
      <c r="BF79" s="193"/>
      <c r="BG79" s="193"/>
      <c r="BH79" s="193"/>
      <c r="BI79" s="193"/>
      <c r="BJ79" s="193"/>
      <c r="BK79" s="216"/>
      <c r="CC79" s="212"/>
      <c r="CD79" s="258"/>
      <c r="CE79" s="258"/>
      <c r="CF79" s="217"/>
      <c r="CG79" s="258"/>
      <c r="CH79" s="374"/>
      <c r="CI79" s="193"/>
      <c r="CO79" s="355" t="str">
        <f>IFERROR((TOWER_DATA[[#This Row],[D, bottom '[m']]]+#REF!)/(2*#REF!/1000),"")</f>
        <v/>
      </c>
      <c r="CP79" s="193"/>
      <c r="CQ79" s="193"/>
      <c r="CR79" s="193"/>
      <c r="CS79" s="193"/>
      <c r="CT79" s="193"/>
      <c r="CU79" s="193"/>
      <c r="CV79" s="193"/>
      <c r="CX79" s="417"/>
      <c r="CY79" s="416"/>
      <c r="CZ79" s="416"/>
      <c r="DA79" s="417"/>
      <c r="DB79" s="417"/>
      <c r="DC79" s="417"/>
      <c r="DE79" s="417"/>
      <c r="DF79" s="417"/>
      <c r="DG79" s="417"/>
      <c r="DH79" s="417"/>
      <c r="DI79" s="417"/>
      <c r="DJ79" s="417"/>
      <c r="DK79" s="417"/>
      <c r="DL79" s="417"/>
      <c r="DM79" s="417"/>
      <c r="DP79" s="211"/>
      <c r="DT79" s="218"/>
      <c r="DU79" s="218"/>
      <c r="DZ79" s="216"/>
      <c r="EP79" s="216"/>
    </row>
    <row r="80" spans="1:146" s="215" customFormat="1" ht="18" customHeight="1" outlineLevel="1">
      <c r="A80" s="213"/>
      <c r="B80" s="301"/>
      <c r="C80" s="301"/>
      <c r="D80" s="214"/>
      <c r="E80" s="218"/>
      <c r="F80" s="258"/>
      <c r="G80" s="217"/>
      <c r="H80" s="217"/>
      <c r="I80" s="217"/>
      <c r="J80" s="217"/>
      <c r="Q80" s="355" t="str">
        <f>IFERROR((MP_DATA[[#This Row],[D, bottom '[m']]]+#REF!)/(2*#REF!/1000),"")</f>
        <v/>
      </c>
      <c r="R80" s="193"/>
      <c r="S80" s="193"/>
      <c r="T80" s="193"/>
      <c r="U80" s="193"/>
      <c r="V80" s="193"/>
      <c r="W80" s="193"/>
      <c r="X80" s="193"/>
      <c r="Y80" s="216"/>
      <c r="AQ80" s="212"/>
      <c r="AR80" s="217"/>
      <c r="AS80" s="217"/>
      <c r="AT80" s="217"/>
      <c r="AU80" s="217"/>
      <c r="AV80" s="218"/>
      <c r="BC80" s="355" t="str">
        <f>IFERROR((TP_DATA[[#This Row],[D, bottom '[m']]]+#REF!)/(2*#REF!/1000),"")</f>
        <v/>
      </c>
      <c r="BD80" s="193"/>
      <c r="BE80" s="193"/>
      <c r="BF80" s="193"/>
      <c r="BG80" s="193"/>
      <c r="BH80" s="193"/>
      <c r="BI80" s="193"/>
      <c r="BJ80" s="193"/>
      <c r="BK80" s="216"/>
      <c r="CC80" s="212"/>
      <c r="CD80" s="258"/>
      <c r="CE80" s="258"/>
      <c r="CF80" s="217"/>
      <c r="CG80" s="258"/>
      <c r="CH80" s="374"/>
      <c r="CI80" s="193"/>
      <c r="CO80" s="355" t="str">
        <f>IFERROR((TOWER_DATA[[#This Row],[D, bottom '[m']]]+#REF!)/(2*#REF!/1000),"")</f>
        <v/>
      </c>
      <c r="CP80" s="193"/>
      <c r="CQ80" s="193"/>
      <c r="CR80" s="193"/>
      <c r="CS80" s="193"/>
      <c r="CT80" s="193"/>
      <c r="CU80" s="193"/>
      <c r="CV80" s="193"/>
      <c r="CX80" s="417"/>
      <c r="CY80" s="416"/>
      <c r="CZ80" s="416"/>
      <c r="DA80" s="417"/>
      <c r="DB80" s="417"/>
      <c r="DC80" s="417"/>
      <c r="DE80" s="417"/>
      <c r="DF80" s="417"/>
      <c r="DG80" s="417"/>
      <c r="DH80" s="417"/>
      <c r="DI80" s="417"/>
      <c r="DJ80" s="417"/>
      <c r="DK80" s="417"/>
      <c r="DL80" s="417"/>
      <c r="DM80" s="417"/>
      <c r="DP80" s="211"/>
      <c r="DT80" s="218"/>
      <c r="DU80" s="218"/>
      <c r="DZ80" s="216"/>
      <c r="EP80" s="216"/>
    </row>
    <row r="81" spans="1:146" s="215" customFormat="1" ht="18" customHeight="1" outlineLevel="1">
      <c r="A81" s="213"/>
      <c r="B81" s="301"/>
      <c r="C81" s="301"/>
      <c r="D81" s="214"/>
      <c r="E81" s="218"/>
      <c r="F81" s="258"/>
      <c r="G81" s="217"/>
      <c r="H81" s="217"/>
      <c r="I81" s="217"/>
      <c r="J81" s="217"/>
      <c r="Q81" s="355" t="str">
        <f>IFERROR((MP_DATA[[#This Row],[D, bottom '[m']]]+#REF!)/(2*#REF!/1000),"")</f>
        <v/>
      </c>
      <c r="R81" s="193"/>
      <c r="S81" s="193"/>
      <c r="T81" s="193"/>
      <c r="U81" s="193"/>
      <c r="V81" s="193"/>
      <c r="W81" s="193"/>
      <c r="X81" s="193"/>
      <c r="Y81" s="216"/>
      <c r="AQ81" s="212"/>
      <c r="AR81" s="217"/>
      <c r="AS81" s="217"/>
      <c r="AT81" s="217"/>
      <c r="AU81" s="217"/>
      <c r="AV81" s="218"/>
      <c r="BC81" s="355" t="str">
        <f>IFERROR((TP_DATA[[#This Row],[D, bottom '[m']]]+#REF!)/(2*#REF!/1000),"")</f>
        <v/>
      </c>
      <c r="BD81" s="193"/>
      <c r="BE81" s="193"/>
      <c r="BF81" s="193"/>
      <c r="BG81" s="193"/>
      <c r="BH81" s="193"/>
      <c r="BI81" s="193"/>
      <c r="BJ81" s="193"/>
      <c r="BK81" s="216"/>
      <c r="CC81" s="212"/>
      <c r="CD81" s="258"/>
      <c r="CE81" s="258"/>
      <c r="CF81" s="217"/>
      <c r="CG81" s="258"/>
      <c r="CH81" s="374"/>
      <c r="CI81" s="193"/>
      <c r="CO81" s="355" t="str">
        <f>IFERROR((TOWER_DATA[[#This Row],[D, bottom '[m']]]+#REF!)/(2*#REF!/1000),"")</f>
        <v/>
      </c>
      <c r="CP81" s="193"/>
      <c r="CQ81" s="193"/>
      <c r="CR81" s="193"/>
      <c r="CS81" s="193"/>
      <c r="CT81" s="193"/>
      <c r="CU81" s="193"/>
      <c r="CV81" s="193"/>
      <c r="CX81" s="417"/>
      <c r="CY81" s="416"/>
      <c r="CZ81" s="416"/>
      <c r="DA81" s="417"/>
      <c r="DB81" s="417"/>
      <c r="DC81" s="417"/>
      <c r="DE81" s="417"/>
      <c r="DF81" s="417"/>
      <c r="DG81" s="417"/>
      <c r="DH81" s="417"/>
      <c r="DI81" s="417"/>
      <c r="DJ81" s="417"/>
      <c r="DK81" s="417"/>
      <c r="DL81" s="417"/>
      <c r="DM81" s="417"/>
      <c r="DP81" s="211"/>
      <c r="DT81" s="218"/>
      <c r="DU81" s="218"/>
      <c r="DZ81" s="216"/>
      <c r="EP81" s="216"/>
    </row>
    <row r="82" spans="1:146" s="215" customFormat="1" ht="18" customHeight="1" outlineLevel="1">
      <c r="A82" s="213"/>
      <c r="B82" s="301"/>
      <c r="C82" s="301"/>
      <c r="D82" s="214"/>
      <c r="E82" s="218"/>
      <c r="F82" s="258"/>
      <c r="G82" s="217"/>
      <c r="H82" s="217"/>
      <c r="I82" s="217"/>
      <c r="J82" s="217"/>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5"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5" t="str">
        <f>IFERROR((TP_DATA[[#This Row],[D, bottom '[m']]]+#REF!)/(2*#REF!/1000),"")</f>
        <v/>
      </c>
      <c r="BD82" s="193"/>
      <c r="BE82" s="193"/>
      <c r="BF82" s="193"/>
      <c r="BG82" s="193"/>
      <c r="BH82" s="193"/>
      <c r="BI82" s="193"/>
      <c r="BJ82" s="193"/>
      <c r="BK82" s="216"/>
      <c r="CC82" s="212"/>
      <c r="CD82" s="258"/>
      <c r="CE82" s="258"/>
      <c r="CF82" s="217"/>
      <c r="CG82" s="258"/>
      <c r="CH82" s="374"/>
      <c r="CI82" s="355"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5" t="str">
        <f>IFERROR((TOWER_DATA[[#This Row],[D, bottom '[m']]]+#REF!)/(2*#REF!/1000),"")</f>
        <v/>
      </c>
      <c r="CP82" s="193"/>
      <c r="CQ82" s="193"/>
      <c r="CR82" s="193"/>
      <c r="CS82" s="193"/>
      <c r="CT82" s="193"/>
      <c r="CU82" s="193"/>
      <c r="CV82" s="193"/>
      <c r="CX82" s="417"/>
      <c r="CY82" s="416"/>
      <c r="CZ82" s="416"/>
      <c r="DA82" s="417"/>
      <c r="DB82" s="417"/>
      <c r="DC82" s="417"/>
      <c r="DE82" s="417"/>
      <c r="DF82" s="417"/>
      <c r="DG82" s="417"/>
      <c r="DH82" s="417"/>
      <c r="DI82" s="417"/>
      <c r="DJ82" s="417"/>
      <c r="DK82" s="417"/>
      <c r="DL82" s="417"/>
      <c r="DM82" s="417"/>
      <c r="DP82" s="211"/>
      <c r="DT82" s="218"/>
      <c r="DU82" s="218"/>
      <c r="DZ82" s="216"/>
      <c r="EP82" s="216"/>
    </row>
    <row r="83" spans="1:146" s="215" customFormat="1" ht="18" customHeight="1" outlineLevel="1">
      <c r="A83" s="213"/>
      <c r="B83" s="301"/>
      <c r="C83" s="301"/>
      <c r="D83" s="214"/>
      <c r="E83" s="218"/>
      <c r="F83" s="258"/>
      <c r="G83" s="217"/>
      <c r="H83" s="217"/>
      <c r="I83" s="217"/>
      <c r="J83" s="217"/>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5"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5" t="str">
        <f>IFERROR((TP_DATA[[#This Row],[D, bottom '[m']]]+#REF!)/(2*#REF!/1000),"")</f>
        <v/>
      </c>
      <c r="BD83" s="193"/>
      <c r="BE83" s="193"/>
      <c r="BF83" s="193"/>
      <c r="BG83" s="193"/>
      <c r="BH83" s="193"/>
      <c r="BI83" s="193"/>
      <c r="BJ83" s="193"/>
      <c r="BK83" s="216"/>
      <c r="CC83" s="212"/>
      <c r="CD83" s="258"/>
      <c r="CE83" s="258"/>
      <c r="CF83" s="217"/>
      <c r="CG83" s="258"/>
      <c r="CH83" s="374"/>
      <c r="CI83" s="355"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5" t="str">
        <f>IFERROR((TOWER_DATA[[#This Row],[D, bottom '[m']]]+#REF!)/(2*#REF!/1000),"")</f>
        <v/>
      </c>
      <c r="CP83" s="193"/>
      <c r="CQ83" s="193"/>
      <c r="CR83" s="193"/>
      <c r="CS83" s="193"/>
      <c r="CT83" s="193"/>
      <c r="CU83" s="193"/>
      <c r="CV83" s="193"/>
      <c r="CX83" s="417"/>
      <c r="CY83" s="416"/>
      <c r="CZ83" s="416"/>
      <c r="DA83" s="417"/>
      <c r="DB83" s="417"/>
      <c r="DC83" s="417"/>
      <c r="DE83" s="417"/>
      <c r="DF83" s="417"/>
      <c r="DG83" s="417"/>
      <c r="DH83" s="417"/>
      <c r="DI83" s="417"/>
      <c r="DJ83" s="417"/>
      <c r="DK83" s="417"/>
      <c r="DL83" s="417"/>
      <c r="DM83" s="417"/>
      <c r="DP83" s="211"/>
      <c r="DT83" s="218"/>
      <c r="DU83" s="218"/>
      <c r="DZ83" s="216"/>
      <c r="EP83" s="216"/>
    </row>
    <row r="84" spans="1:146" s="215" customFormat="1" ht="18" customHeight="1" outlineLevel="1">
      <c r="A84" s="213"/>
      <c r="B84" s="301"/>
      <c r="C84" s="301"/>
      <c r="D84" s="214"/>
      <c r="E84" s="218"/>
      <c r="F84" s="258"/>
      <c r="G84" s="217"/>
      <c r="H84" s="217"/>
      <c r="I84" s="217"/>
      <c r="J84" s="217"/>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5"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5" t="str">
        <f>IFERROR((TP_DATA[[#This Row],[D, bottom '[m']]]+#REF!)/(2*#REF!/1000),"")</f>
        <v/>
      </c>
      <c r="BD84" s="193"/>
      <c r="BE84" s="193"/>
      <c r="BF84" s="193"/>
      <c r="BG84" s="193"/>
      <c r="BH84" s="193"/>
      <c r="BI84" s="193"/>
      <c r="BJ84" s="193"/>
      <c r="BK84" s="216"/>
      <c r="CC84" s="212"/>
      <c r="CD84" s="258"/>
      <c r="CE84" s="258"/>
      <c r="CF84" s="217"/>
      <c r="CG84" s="258"/>
      <c r="CH84" s="374"/>
      <c r="CI84" s="355"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5" t="str">
        <f>IFERROR((TOWER_DATA[[#This Row],[D, bottom '[m']]]+#REF!)/(2*#REF!/1000),"")</f>
        <v/>
      </c>
      <c r="CP84" s="193"/>
      <c r="CQ84" s="193"/>
      <c r="CR84" s="193"/>
      <c r="CS84" s="193"/>
      <c r="CT84" s="193"/>
      <c r="CU84" s="193"/>
      <c r="CV84" s="193"/>
      <c r="CX84" s="417"/>
      <c r="CY84" s="416"/>
      <c r="CZ84" s="416"/>
      <c r="DA84" s="417"/>
      <c r="DB84" s="417"/>
      <c r="DC84" s="417"/>
      <c r="DP84" s="211"/>
      <c r="DT84" s="218"/>
      <c r="DU84" s="218"/>
      <c r="DZ84" s="216"/>
      <c r="EP84" s="216"/>
    </row>
    <row r="85" spans="1:146" s="215" customFormat="1" ht="18" customHeight="1" outlineLevel="1">
      <c r="A85" s="213"/>
      <c r="B85" s="301"/>
      <c r="C85" s="301"/>
      <c r="D85" s="214"/>
      <c r="E85" s="218"/>
      <c r="F85" s="258"/>
      <c r="G85" s="217"/>
      <c r="H85" s="217"/>
      <c r="I85" s="217"/>
      <c r="J85" s="217"/>
      <c r="Q85" s="355" t="str">
        <f>IFERROR((MP_DATA[[#This Row],[D, bottom '[m']]]+#REF!)/(2*#REF!/1000),"")</f>
        <v/>
      </c>
      <c r="R85" s="193"/>
      <c r="S85" s="193"/>
      <c r="T85" s="193"/>
      <c r="U85" s="193"/>
      <c r="V85" s="193"/>
      <c r="W85" s="193"/>
      <c r="X85" s="193"/>
      <c r="Y85" s="216"/>
      <c r="AQ85" s="212"/>
      <c r="AR85" s="217"/>
      <c r="AS85" s="217"/>
      <c r="AT85" s="217"/>
      <c r="AU85" s="217"/>
      <c r="AV85" s="218"/>
      <c r="BC85" s="355" t="str">
        <f>IFERROR((TP_DATA[[#This Row],[D, bottom '[m']]]+#REF!)/(2*#REF!/1000),"")</f>
        <v/>
      </c>
      <c r="BD85" s="193"/>
      <c r="BE85" s="193"/>
      <c r="BF85" s="193"/>
      <c r="BG85" s="193"/>
      <c r="BH85" s="193"/>
      <c r="BI85" s="193"/>
      <c r="BJ85" s="193"/>
      <c r="BK85" s="216"/>
      <c r="CC85" s="212"/>
      <c r="CD85" s="258"/>
      <c r="CE85" s="258"/>
      <c r="CF85" s="217"/>
      <c r="CG85" s="258"/>
      <c r="CH85" s="374"/>
      <c r="CI85" s="193"/>
      <c r="CO85" s="355" t="str">
        <f>IFERROR((TOWER_DATA[[#This Row],[D, bottom '[m']]]+#REF!)/(2*#REF!/1000),"")</f>
        <v/>
      </c>
      <c r="CP85" s="193"/>
      <c r="CQ85" s="193"/>
      <c r="CR85" s="193"/>
      <c r="CS85" s="193"/>
      <c r="CT85" s="193"/>
      <c r="CU85" s="193"/>
      <c r="CV85" s="193"/>
      <c r="CX85" s="417"/>
      <c r="CY85" s="416"/>
      <c r="CZ85" s="416"/>
      <c r="DA85" s="417"/>
      <c r="DB85" s="417"/>
      <c r="DC85" s="417"/>
      <c r="DP85" s="211"/>
      <c r="DT85" s="218"/>
      <c r="DU85" s="218"/>
      <c r="DZ85" s="216"/>
      <c r="EP85" s="216"/>
    </row>
    <row r="86" spans="1:146" s="215" customFormat="1" ht="18" customHeight="1" outlineLevel="1">
      <c r="A86" s="213"/>
      <c r="B86" s="301"/>
      <c r="C86" s="301"/>
      <c r="D86" s="214"/>
      <c r="E86" s="218"/>
      <c r="F86" s="258"/>
      <c r="G86" s="217"/>
      <c r="H86" s="217"/>
      <c r="I86" s="217"/>
      <c r="J86" s="217"/>
      <c r="Q86" s="355" t="str">
        <f>IFERROR((MP_DATA[[#This Row],[D, bottom '[m']]]+#REF!)/(2*#REF!/1000),"")</f>
        <v/>
      </c>
      <c r="R86" s="193"/>
      <c r="S86" s="193"/>
      <c r="T86" s="193"/>
      <c r="U86" s="193"/>
      <c r="V86" s="193"/>
      <c r="W86" s="193"/>
      <c r="X86" s="193"/>
      <c r="Y86" s="216"/>
      <c r="AQ86" s="212"/>
      <c r="AR86" s="217"/>
      <c r="AS86" s="217"/>
      <c r="AT86" s="217"/>
      <c r="AU86" s="217"/>
      <c r="AV86" s="218"/>
      <c r="BC86" s="355" t="str">
        <f>IFERROR((TP_DATA[[#This Row],[D, bottom '[m']]]+#REF!)/(2*#REF!/1000),"")</f>
        <v/>
      </c>
      <c r="BD86" s="193"/>
      <c r="BE86" s="193"/>
      <c r="BF86" s="193"/>
      <c r="BG86" s="193"/>
      <c r="BH86" s="193"/>
      <c r="BI86" s="193"/>
      <c r="BJ86" s="193"/>
      <c r="BK86" s="216"/>
      <c r="CC86" s="212"/>
      <c r="CD86" s="258"/>
      <c r="CE86" s="258"/>
      <c r="CF86" s="217"/>
      <c r="CG86" s="258"/>
      <c r="CH86" s="374"/>
      <c r="CI86" s="193"/>
      <c r="CO86" s="355" t="str">
        <f>IFERROR((TOWER_DATA[[#This Row],[D, bottom '[m']]]+#REF!)/(2*#REF!/1000),"")</f>
        <v/>
      </c>
      <c r="CP86" s="193"/>
      <c r="CQ86" s="193"/>
      <c r="CR86" s="193"/>
      <c r="CS86" s="193"/>
      <c r="CT86" s="193"/>
      <c r="CU86" s="193"/>
      <c r="CV86" s="193"/>
      <c r="CX86" s="417"/>
      <c r="CY86" s="416"/>
      <c r="CZ86" s="416"/>
      <c r="DA86" s="417"/>
      <c r="DB86" s="417"/>
      <c r="DC86" s="417"/>
      <c r="DP86" s="211"/>
      <c r="DT86" s="218"/>
      <c r="DU86" s="218"/>
      <c r="DZ86" s="216"/>
      <c r="EP86" s="216"/>
    </row>
    <row r="87" spans="1:146" s="215" customFormat="1" ht="18" customHeight="1" outlineLevel="1">
      <c r="A87" s="213"/>
      <c r="B87" s="301"/>
      <c r="C87" s="301"/>
      <c r="D87" s="214"/>
      <c r="E87" s="218"/>
      <c r="F87" s="258"/>
      <c r="G87" s="217"/>
      <c r="H87" s="217"/>
      <c r="I87" s="217"/>
      <c r="J87" s="217"/>
      <c r="Q87" s="355" t="str">
        <f>IFERROR((MP_DATA[[#This Row],[D, bottom '[m']]]+#REF!)/(2*#REF!/1000),"")</f>
        <v/>
      </c>
      <c r="R87" s="193"/>
      <c r="S87" s="193"/>
      <c r="T87" s="193"/>
      <c r="U87" s="193"/>
      <c r="V87" s="193"/>
      <c r="W87" s="193"/>
      <c r="X87" s="193"/>
      <c r="Y87" s="216"/>
      <c r="AQ87" s="212"/>
      <c r="AR87" s="217"/>
      <c r="AS87" s="217"/>
      <c r="AT87" s="217"/>
      <c r="AU87" s="217"/>
      <c r="AV87" s="218"/>
      <c r="BC87" s="355" t="str">
        <f>IFERROR((TP_DATA[[#This Row],[D, bottom '[m']]]+#REF!)/(2*#REF!/1000),"")</f>
        <v/>
      </c>
      <c r="BD87" s="193"/>
      <c r="BE87" s="193"/>
      <c r="BF87" s="193"/>
      <c r="BG87" s="193"/>
      <c r="BH87" s="193"/>
      <c r="BI87" s="193"/>
      <c r="BJ87" s="193"/>
      <c r="BK87" s="216"/>
      <c r="CC87" s="212"/>
      <c r="CD87" s="258"/>
      <c r="CE87" s="258"/>
      <c r="CF87" s="217"/>
      <c r="CG87" s="258"/>
      <c r="CH87" s="374"/>
      <c r="CI87" s="193"/>
      <c r="CO87" s="355" t="str">
        <f>IFERROR((TOWER_DATA[[#This Row],[D, bottom '[m']]]+#REF!)/(2*#REF!/1000),"")</f>
        <v/>
      </c>
      <c r="CP87" s="193"/>
      <c r="CQ87" s="193"/>
      <c r="CR87" s="193"/>
      <c r="CS87" s="193"/>
      <c r="CT87" s="193"/>
      <c r="CU87" s="193"/>
      <c r="CV87" s="193"/>
      <c r="CX87" s="417"/>
      <c r="CY87" s="416"/>
      <c r="CZ87" s="416"/>
      <c r="DA87" s="417"/>
      <c r="DB87" s="417"/>
      <c r="DC87" s="417"/>
      <c r="DP87" s="211"/>
      <c r="DT87" s="218"/>
      <c r="DU87" s="218"/>
      <c r="DZ87" s="216"/>
      <c r="EP87" s="216"/>
    </row>
    <row r="88" spans="1:146" s="215" customFormat="1" ht="18" customHeight="1" outlineLevel="1">
      <c r="A88" s="213"/>
      <c r="B88" s="301"/>
      <c r="C88" s="301"/>
      <c r="D88" s="214"/>
      <c r="E88" s="218"/>
      <c r="F88" s="258"/>
      <c r="G88" s="217"/>
      <c r="H88" s="217"/>
      <c r="I88" s="217"/>
      <c r="J88" s="217"/>
      <c r="Q88" s="355" t="str">
        <f>IFERROR((MP_DATA[[#This Row],[D, bottom '[m']]]+#REF!)/(2*#REF!/1000),"")</f>
        <v/>
      </c>
      <c r="R88" s="193"/>
      <c r="S88" s="193"/>
      <c r="T88" s="193"/>
      <c r="U88" s="193"/>
      <c r="V88" s="193"/>
      <c r="W88" s="193"/>
      <c r="X88" s="193"/>
      <c r="Y88" s="216"/>
      <c r="AQ88" s="212"/>
      <c r="AR88" s="217"/>
      <c r="AS88" s="217"/>
      <c r="AT88" s="217"/>
      <c r="AU88" s="217"/>
      <c r="AV88" s="218"/>
      <c r="BC88" s="355" t="str">
        <f>IFERROR((TP_DATA[[#This Row],[D, bottom '[m']]]+#REF!)/(2*#REF!/1000),"")</f>
        <v/>
      </c>
      <c r="BD88" s="193"/>
      <c r="BE88" s="193"/>
      <c r="BF88" s="193"/>
      <c r="BG88" s="193"/>
      <c r="BH88" s="193"/>
      <c r="BI88" s="193"/>
      <c r="BJ88" s="193"/>
      <c r="BK88" s="216"/>
      <c r="CC88" s="212"/>
      <c r="CD88" s="258"/>
      <c r="CE88" s="258"/>
      <c r="CF88" s="217"/>
      <c r="CG88" s="258"/>
      <c r="CH88" s="374"/>
      <c r="CI88" s="193"/>
      <c r="CO88" s="355" t="str">
        <f>IFERROR((TOWER_DATA[[#This Row],[D, bottom '[m']]]+#REF!)/(2*#REF!/1000),"")</f>
        <v/>
      </c>
      <c r="CP88" s="193"/>
      <c r="CQ88" s="193"/>
      <c r="CR88" s="193"/>
      <c r="CS88" s="193"/>
      <c r="CT88" s="193"/>
      <c r="CU88" s="193"/>
      <c r="CV88" s="193"/>
      <c r="CX88" s="417"/>
      <c r="CY88" s="416"/>
      <c r="CZ88" s="416"/>
      <c r="DA88" s="417"/>
      <c r="DB88" s="417"/>
      <c r="DC88" s="4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218"/>
      <c r="F89" s="258"/>
      <c r="G89" s="217"/>
      <c r="H89" s="217"/>
      <c r="I89" s="217"/>
      <c r="J89" s="217"/>
      <c r="Q89" s="355" t="str">
        <f>IFERROR((MP_DATA[[#This Row],[D, bottom '[m']]]+#REF!)/(2*#REF!/1000),"")</f>
        <v/>
      </c>
      <c r="R89" s="193"/>
      <c r="S89" s="193"/>
      <c r="T89" s="193"/>
      <c r="U89" s="193"/>
      <c r="V89" s="193"/>
      <c r="W89" s="193"/>
      <c r="X89" s="193"/>
      <c r="Y89" s="216"/>
      <c r="AQ89" s="212"/>
      <c r="AR89" s="217"/>
      <c r="AS89" s="217"/>
      <c r="AT89" s="217"/>
      <c r="AU89" s="217"/>
      <c r="AV89" s="218"/>
      <c r="BC89" s="355" t="str">
        <f>IFERROR((TP_DATA[[#This Row],[D, bottom '[m']]]+#REF!)/(2*#REF!/1000),"")</f>
        <v/>
      </c>
      <c r="BD89" s="193"/>
      <c r="BE89" s="193"/>
      <c r="BF89" s="193"/>
      <c r="BG89" s="193"/>
      <c r="BH89" s="193"/>
      <c r="BI89" s="193"/>
      <c r="BJ89" s="193"/>
      <c r="BK89" s="216"/>
      <c r="CC89" s="212"/>
      <c r="CD89" s="258"/>
      <c r="CE89" s="258"/>
      <c r="CF89" s="217"/>
      <c r="CG89" s="258"/>
      <c r="CH89" s="374"/>
      <c r="CI89" s="193"/>
      <c r="CO89" s="355" t="str">
        <f>IFERROR((TOWER_DATA[[#This Row],[D, bottom '[m']]]+#REF!)/(2*#REF!/1000),"")</f>
        <v/>
      </c>
      <c r="CP89" s="193"/>
      <c r="CQ89" s="193"/>
      <c r="CR89" s="193"/>
      <c r="CS89" s="193"/>
      <c r="CT89" s="193"/>
      <c r="CU89" s="193"/>
      <c r="CV89" s="193"/>
      <c r="CX89" s="417"/>
      <c r="CY89" s="416"/>
      <c r="CZ89" s="416"/>
      <c r="DA89" s="417"/>
      <c r="DB89" s="417"/>
      <c r="DC89" s="4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218"/>
      <c r="F90" s="258"/>
      <c r="G90" s="217"/>
      <c r="H90" s="217"/>
      <c r="I90" s="217"/>
      <c r="J90" s="217"/>
      <c r="Q90" s="355" t="str">
        <f>IFERROR((MP_DATA[[#This Row],[D, bottom '[m']]]+#REF!)/(2*#REF!/1000),"")</f>
        <v/>
      </c>
      <c r="R90" s="193"/>
      <c r="S90" s="193"/>
      <c r="T90" s="193"/>
      <c r="U90" s="193"/>
      <c r="V90" s="193"/>
      <c r="W90" s="193"/>
      <c r="X90" s="193"/>
      <c r="Y90" s="216"/>
      <c r="AQ90" s="212"/>
      <c r="AR90" s="217"/>
      <c r="AS90" s="217"/>
      <c r="AT90" s="217"/>
      <c r="AU90" s="217"/>
      <c r="AV90" s="218"/>
      <c r="BC90" s="355" t="str">
        <f>IFERROR((TP_DATA[[#This Row],[D, bottom '[m']]]+#REF!)/(2*#REF!/1000),"")</f>
        <v/>
      </c>
      <c r="BD90" s="193"/>
      <c r="BE90" s="193"/>
      <c r="BF90" s="193"/>
      <c r="BG90" s="193"/>
      <c r="BH90" s="193"/>
      <c r="BI90" s="193"/>
      <c r="BJ90" s="193"/>
      <c r="BK90" s="216"/>
      <c r="CC90" s="212"/>
      <c r="CD90" s="258"/>
      <c r="CE90" s="258"/>
      <c r="CF90" s="217"/>
      <c r="CG90" s="258"/>
      <c r="CH90" s="374"/>
      <c r="CI90" s="193"/>
      <c r="CO90" s="355" t="str">
        <f>IFERROR((TOWER_DATA[[#This Row],[D, bottom '[m']]]+#REF!)/(2*#REF!/1000),"")</f>
        <v/>
      </c>
      <c r="CP90" s="193"/>
      <c r="CQ90" s="193"/>
      <c r="CR90" s="193"/>
      <c r="CS90" s="193"/>
      <c r="CT90" s="193"/>
      <c r="CU90" s="193"/>
      <c r="CV90" s="193"/>
      <c r="CX90" s="417"/>
      <c r="CY90" s="416"/>
      <c r="CZ90" s="416"/>
      <c r="DA90" s="417"/>
      <c r="DB90" s="417"/>
      <c r="DC90" s="4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218"/>
      <c r="F91" s="258"/>
      <c r="G91" s="217"/>
      <c r="H91" s="217"/>
      <c r="I91" s="217"/>
      <c r="J91" s="217"/>
      <c r="Q91" s="355" t="str">
        <f>IFERROR((MP_DATA[[#This Row],[D, bottom '[m']]]+#REF!)/(2*#REF!/1000),"")</f>
        <v/>
      </c>
      <c r="R91" s="193"/>
      <c r="S91" s="193"/>
      <c r="T91" s="193"/>
      <c r="U91" s="193"/>
      <c r="V91" s="193"/>
      <c r="W91" s="193"/>
      <c r="X91" s="193"/>
      <c r="Y91" s="216"/>
      <c r="AQ91" s="212"/>
      <c r="AR91" s="217"/>
      <c r="AS91" s="217"/>
      <c r="AT91" s="217"/>
      <c r="AU91" s="217"/>
      <c r="AV91" s="218"/>
      <c r="BC91" s="355" t="str">
        <f>IFERROR((TP_DATA[[#This Row],[D, bottom '[m']]]+#REF!)/(2*#REF!/1000),"")</f>
        <v/>
      </c>
      <c r="BD91" s="193"/>
      <c r="BE91" s="193"/>
      <c r="BF91" s="193"/>
      <c r="BG91" s="193"/>
      <c r="BH91" s="193"/>
      <c r="BI91" s="193"/>
      <c r="BJ91" s="193"/>
      <c r="BK91" s="216"/>
      <c r="CC91" s="212"/>
      <c r="CD91" s="258"/>
      <c r="CE91" s="258"/>
      <c r="CF91" s="217"/>
      <c r="CG91" s="258"/>
      <c r="CH91" s="374"/>
      <c r="CI91" s="193"/>
      <c r="CO91" s="355" t="str">
        <f>IFERROR((TOWER_DATA[[#This Row],[D, bottom '[m']]]+#REF!)/(2*#REF!/1000),"")</f>
        <v/>
      </c>
      <c r="CP91" s="193"/>
      <c r="CQ91" s="193"/>
      <c r="CR91" s="193"/>
      <c r="CS91" s="193"/>
      <c r="CT91" s="193"/>
      <c r="CU91" s="193"/>
      <c r="CV91" s="193"/>
      <c r="CX91" s="417"/>
      <c r="CY91" s="416"/>
      <c r="CZ91" s="416"/>
      <c r="DA91" s="417"/>
      <c r="DB91" s="417"/>
      <c r="DC91" s="4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218"/>
      <c r="F92" s="258"/>
      <c r="G92" s="217"/>
      <c r="H92" s="217"/>
      <c r="I92" s="217"/>
      <c r="J92" s="217"/>
      <c r="Q92" s="355" t="str">
        <f>IFERROR((MP_DATA[[#This Row],[D, bottom '[m']]]+#REF!)/(2*#REF!/1000),"")</f>
        <v/>
      </c>
      <c r="R92" s="193"/>
      <c r="S92" s="193"/>
      <c r="T92" s="193"/>
      <c r="U92" s="193"/>
      <c r="V92" s="193"/>
      <c r="W92" s="193"/>
      <c r="X92" s="193"/>
      <c r="Y92" s="216"/>
      <c r="AQ92" s="212"/>
      <c r="AR92" s="217"/>
      <c r="AS92" s="217"/>
      <c r="AT92" s="217"/>
      <c r="AU92" s="217"/>
      <c r="AV92" s="218"/>
      <c r="BC92" s="355" t="str">
        <f>IFERROR((TP_DATA[[#This Row],[D, bottom '[m']]]+#REF!)/(2*#REF!/1000),"")</f>
        <v/>
      </c>
      <c r="BD92" s="193"/>
      <c r="BE92" s="193"/>
      <c r="BF92" s="193"/>
      <c r="BG92" s="193"/>
      <c r="BH92" s="193"/>
      <c r="BI92" s="193"/>
      <c r="BJ92" s="193"/>
      <c r="BK92" s="216"/>
      <c r="CC92" s="212"/>
      <c r="CD92" s="258"/>
      <c r="CE92" s="258"/>
      <c r="CF92" s="217"/>
      <c r="CG92" s="258"/>
      <c r="CH92" s="374"/>
      <c r="CI92" s="193"/>
      <c r="CO92" s="355" t="str">
        <f>IFERROR((TOWER_DATA[[#This Row],[D, bottom '[m']]]+#REF!)/(2*#REF!/1000),"")</f>
        <v/>
      </c>
      <c r="CP92" s="193"/>
      <c r="CQ92" s="193"/>
      <c r="CR92" s="193"/>
      <c r="CS92" s="193"/>
      <c r="CT92" s="193"/>
      <c r="CU92" s="193"/>
      <c r="CV92" s="193"/>
      <c r="CX92" s="417"/>
      <c r="CY92" s="416"/>
      <c r="CZ92" s="416"/>
      <c r="DA92" s="417"/>
      <c r="DB92" s="417"/>
      <c r="DC92" s="417"/>
      <c r="DP92" s="211"/>
      <c r="DT92" s="218"/>
      <c r="DU92" s="218"/>
      <c r="DX92" s="215" t="str">
        <f t="shared" si="0"/>
        <v/>
      </c>
      <c r="DZ92" s="216"/>
      <c r="EP92" s="216"/>
    </row>
    <row r="93" spans="1:146" s="215" customFormat="1" ht="18" customHeight="1" outlineLevel="1">
      <c r="A93" s="213"/>
      <c r="B93" s="301"/>
      <c r="C93" s="301"/>
      <c r="D93" s="214"/>
      <c r="E93" s="218"/>
      <c r="F93" s="258"/>
      <c r="G93" s="217"/>
      <c r="H93" s="217"/>
      <c r="I93" s="217"/>
      <c r="J93" s="217"/>
      <c r="Q93" s="355" t="str">
        <f>IFERROR((MP_DATA[[#This Row],[D, bottom '[m']]]+#REF!)/(2*#REF!/1000),"")</f>
        <v/>
      </c>
      <c r="R93" s="193"/>
      <c r="S93" s="193"/>
      <c r="T93" s="193"/>
      <c r="U93" s="193"/>
      <c r="V93" s="193"/>
      <c r="W93" s="193"/>
      <c r="X93" s="193"/>
      <c r="Y93" s="216"/>
      <c r="AQ93" s="212"/>
      <c r="AR93" s="217"/>
      <c r="AS93" s="217"/>
      <c r="AT93" s="217"/>
      <c r="AU93" s="217"/>
      <c r="AV93" s="218"/>
      <c r="BC93" s="355" t="str">
        <f>IFERROR((TP_DATA[[#This Row],[D, bottom '[m']]]+#REF!)/(2*#REF!/1000),"")</f>
        <v/>
      </c>
      <c r="BD93" s="193"/>
      <c r="BE93" s="193"/>
      <c r="BF93" s="193"/>
      <c r="BG93" s="193"/>
      <c r="BH93" s="193"/>
      <c r="BI93" s="193"/>
      <c r="BJ93" s="193"/>
      <c r="BK93" s="216"/>
      <c r="CC93" s="212"/>
      <c r="CD93" s="258"/>
      <c r="CE93" s="258"/>
      <c r="CF93" s="217"/>
      <c r="CG93" s="258"/>
      <c r="CH93" s="374"/>
      <c r="CI93" s="193"/>
      <c r="CO93" s="355" t="str">
        <f>IFERROR((TOWER_DATA[[#This Row],[D, bottom '[m']]]+#REF!)/(2*#REF!/1000),"")</f>
        <v/>
      </c>
      <c r="CP93" s="193"/>
      <c r="CQ93" s="193"/>
      <c r="CR93" s="193"/>
      <c r="CS93" s="193"/>
      <c r="CT93" s="193"/>
      <c r="CU93" s="193"/>
      <c r="CV93" s="193"/>
      <c r="CX93" s="417"/>
      <c r="CY93" s="416"/>
      <c r="CZ93" s="416"/>
      <c r="DA93" s="417"/>
      <c r="DB93" s="417"/>
      <c r="DC93" s="417"/>
      <c r="DP93" s="211"/>
      <c r="DT93" s="218"/>
      <c r="DU93" s="218"/>
      <c r="DX93" s="215" t="str">
        <f t="shared" si="0"/>
        <v/>
      </c>
      <c r="DZ93" s="216"/>
      <c r="EP93" s="216"/>
    </row>
    <row r="94" spans="1:146" s="215" customFormat="1" ht="18" customHeight="1" outlineLevel="1">
      <c r="A94" s="213"/>
      <c r="B94" s="301"/>
      <c r="C94" s="301"/>
      <c r="D94" s="214"/>
      <c r="E94" s="218"/>
      <c r="F94" s="258"/>
      <c r="G94" s="217"/>
      <c r="H94" s="217"/>
      <c r="I94" s="217"/>
      <c r="J94" s="217"/>
      <c r="Q94" s="355" t="str">
        <f>IFERROR((MP_DATA[[#This Row],[D, bottom '[m']]]+#REF!)/(2*#REF!/1000),"")</f>
        <v/>
      </c>
      <c r="R94" s="193"/>
      <c r="S94" s="193"/>
      <c r="T94" s="193"/>
      <c r="U94" s="193"/>
      <c r="V94" s="193"/>
      <c r="W94" s="193"/>
      <c r="X94" s="193"/>
      <c r="Y94" s="216"/>
      <c r="AQ94" s="212"/>
      <c r="AR94" s="217"/>
      <c r="AS94" s="217"/>
      <c r="AT94" s="217"/>
      <c r="AU94" s="217"/>
      <c r="AV94" s="218"/>
      <c r="BC94" s="355" t="str">
        <f>IFERROR((TP_DATA[[#This Row],[D, bottom '[m']]]+#REF!)/(2*#REF!/1000),"")</f>
        <v/>
      </c>
      <c r="BD94" s="193"/>
      <c r="BE94" s="193"/>
      <c r="BF94" s="193"/>
      <c r="BG94" s="193"/>
      <c r="BH94" s="193"/>
      <c r="BI94" s="193"/>
      <c r="BJ94" s="193"/>
      <c r="BK94" s="216"/>
      <c r="CC94" s="212"/>
      <c r="CD94" s="258"/>
      <c r="CE94" s="258"/>
      <c r="CF94" s="217"/>
      <c r="CG94" s="258"/>
      <c r="CH94" s="374"/>
      <c r="CI94" s="193"/>
      <c r="CO94" s="355" t="str">
        <f>IFERROR((TOWER_DATA[[#This Row],[D, bottom '[m']]]+#REF!)/(2*#REF!/1000),"")</f>
        <v/>
      </c>
      <c r="CP94" s="193"/>
      <c r="CQ94" s="193"/>
      <c r="CR94" s="193"/>
      <c r="CS94" s="193"/>
      <c r="CT94" s="193"/>
      <c r="CU94" s="193"/>
      <c r="CV94" s="193"/>
      <c r="CX94" s="417"/>
      <c r="CY94" s="416"/>
      <c r="CZ94" s="416"/>
      <c r="DA94" s="417"/>
      <c r="DB94" s="417"/>
      <c r="DC94" s="417"/>
      <c r="DP94" s="211"/>
      <c r="DT94" s="218"/>
      <c r="DU94" s="218"/>
      <c r="DX94" s="215" t="str">
        <f t="shared" si="0"/>
        <v/>
      </c>
      <c r="DZ94" s="216"/>
      <c r="EP94" s="216"/>
    </row>
    <row r="95" spans="1:146" s="215" customFormat="1" ht="18" customHeight="1" outlineLevel="1">
      <c r="A95" s="213"/>
      <c r="B95" s="301"/>
      <c r="C95" s="301"/>
      <c r="D95" s="214"/>
      <c r="E95" s="218"/>
      <c r="F95" s="258"/>
      <c r="G95" s="217"/>
      <c r="H95" s="217"/>
      <c r="I95" s="217"/>
      <c r="J95" s="217"/>
      <c r="Q95" s="355" t="str">
        <f>IFERROR((MP_DATA[[#This Row],[D, bottom '[m']]]+#REF!)/(2*#REF!/1000),"")</f>
        <v/>
      </c>
      <c r="R95" s="193"/>
      <c r="S95" s="193"/>
      <c r="T95" s="193"/>
      <c r="U95" s="193"/>
      <c r="V95" s="193"/>
      <c r="W95" s="193"/>
      <c r="X95" s="193"/>
      <c r="Y95" s="216"/>
      <c r="AQ95" s="212"/>
      <c r="AR95" s="217"/>
      <c r="AS95" s="217"/>
      <c r="AT95" s="217"/>
      <c r="AU95" s="217"/>
      <c r="AV95" s="218"/>
      <c r="BC95" s="355" t="str">
        <f>IFERROR((TP_DATA[[#This Row],[D, bottom '[m']]]+#REF!)/(2*#REF!/1000),"")</f>
        <v/>
      </c>
      <c r="BD95" s="193"/>
      <c r="BE95" s="193"/>
      <c r="BF95" s="193"/>
      <c r="BG95" s="193"/>
      <c r="BH95" s="193"/>
      <c r="BI95" s="193"/>
      <c r="BJ95" s="193"/>
      <c r="BK95" s="216"/>
      <c r="CC95" s="212"/>
      <c r="CD95" s="258"/>
      <c r="CE95" s="258"/>
      <c r="CF95" s="217"/>
      <c r="CG95" s="258"/>
      <c r="CH95" s="374"/>
      <c r="CI95" s="193"/>
      <c r="CO95" s="355" t="str">
        <f>IFERROR((TOWER_DATA[[#This Row],[D, bottom '[m']]]+#REF!)/(2*#REF!/1000),"")</f>
        <v/>
      </c>
      <c r="CP95" s="193"/>
      <c r="CQ95" s="193"/>
      <c r="CR95" s="193"/>
      <c r="CS95" s="193"/>
      <c r="CT95" s="193"/>
      <c r="CU95" s="193"/>
      <c r="CV95" s="193"/>
      <c r="CX95" s="417"/>
      <c r="CY95" s="416"/>
      <c r="CZ95" s="416"/>
      <c r="DA95" s="417"/>
      <c r="DB95" s="417"/>
      <c r="DC95" s="417"/>
      <c r="DP95" s="211"/>
      <c r="DT95" s="218"/>
      <c r="DU95" s="218"/>
      <c r="DX95" s="215" t="str">
        <f t="shared" si="0"/>
        <v/>
      </c>
      <c r="DZ95" s="216"/>
      <c r="EP95" s="216"/>
    </row>
    <row r="96" spans="1:146" s="215" customFormat="1" ht="18" customHeight="1" outlineLevel="1">
      <c r="A96" s="213"/>
      <c r="B96" s="301"/>
      <c r="C96" s="301"/>
      <c r="D96" s="214"/>
      <c r="E96" s="218"/>
      <c r="F96" s="258"/>
      <c r="G96" s="217"/>
      <c r="H96" s="217"/>
      <c r="I96" s="217"/>
      <c r="J96" s="217"/>
      <c r="Q96" s="355" t="str">
        <f>IFERROR((MP_DATA[[#This Row],[D, bottom '[m']]]+#REF!)/(2*#REF!/1000),"")</f>
        <v/>
      </c>
      <c r="R96" s="193"/>
      <c r="S96" s="193"/>
      <c r="T96" s="193"/>
      <c r="U96" s="193"/>
      <c r="V96" s="193"/>
      <c r="W96" s="193"/>
      <c r="X96" s="193"/>
      <c r="Y96" s="216"/>
      <c r="AQ96" s="212"/>
      <c r="AR96" s="217"/>
      <c r="AS96" s="217"/>
      <c r="AT96" s="217"/>
      <c r="AU96" s="217"/>
      <c r="AV96" s="218"/>
      <c r="BC96" s="355" t="str">
        <f>IFERROR((TP_DATA[[#This Row],[D, bottom '[m']]]+#REF!)/(2*#REF!/1000),"")</f>
        <v/>
      </c>
      <c r="BD96" s="193"/>
      <c r="BE96" s="193"/>
      <c r="BF96" s="193"/>
      <c r="BG96" s="193"/>
      <c r="BH96" s="193"/>
      <c r="BI96" s="193"/>
      <c r="BJ96" s="193"/>
      <c r="BK96" s="216"/>
      <c r="CC96" s="212"/>
      <c r="CD96" s="258"/>
      <c r="CE96" s="258"/>
      <c r="CF96" s="217"/>
      <c r="CG96" s="258"/>
      <c r="CH96" s="374"/>
      <c r="CI96" s="193"/>
      <c r="CO96" s="355" t="str">
        <f>IFERROR((TOWER_DATA[[#This Row],[D, bottom '[m']]]+#REF!)/(2*#REF!/1000),"")</f>
        <v/>
      </c>
      <c r="CP96" s="193"/>
      <c r="CQ96" s="193"/>
      <c r="CR96" s="193"/>
      <c r="CS96" s="193"/>
      <c r="CT96" s="193"/>
      <c r="CU96" s="193"/>
      <c r="CV96" s="193"/>
      <c r="CX96" s="417"/>
      <c r="CY96" s="416"/>
      <c r="CZ96" s="416"/>
      <c r="DA96" s="417"/>
      <c r="DB96" s="417"/>
      <c r="DC96" s="417"/>
      <c r="DP96" s="211"/>
      <c r="DT96" s="218"/>
      <c r="DU96" s="218"/>
      <c r="DX96" s="215" t="str">
        <f t="shared" si="0"/>
        <v/>
      </c>
      <c r="DZ96" s="216"/>
      <c r="EP96" s="216"/>
    </row>
    <row r="97" spans="1:146" s="215" customFormat="1" ht="18" customHeight="1" outlineLevel="1">
      <c r="A97" s="213"/>
      <c r="B97" s="301"/>
      <c r="C97" s="301"/>
      <c r="D97" s="214"/>
      <c r="E97" s="218"/>
      <c r="F97" s="258"/>
      <c r="G97" s="217"/>
      <c r="H97" s="217"/>
      <c r="I97" s="217"/>
      <c r="J97" s="217"/>
      <c r="Q97" s="355" t="str">
        <f>IFERROR((MP_DATA[[#This Row],[D, bottom '[m']]]+#REF!)/(2*#REF!/1000),"")</f>
        <v/>
      </c>
      <c r="R97" s="193"/>
      <c r="S97" s="193"/>
      <c r="T97" s="193"/>
      <c r="U97" s="193"/>
      <c r="V97" s="193"/>
      <c r="W97" s="193"/>
      <c r="X97" s="193"/>
      <c r="Y97" s="216"/>
      <c r="AQ97" s="212"/>
      <c r="AR97" s="217"/>
      <c r="AS97" s="217"/>
      <c r="AT97" s="217"/>
      <c r="AU97" s="217"/>
      <c r="AV97" s="218"/>
      <c r="BC97" s="355" t="str">
        <f>IFERROR((TP_DATA[[#This Row],[D, bottom '[m']]]+#REF!)/(2*#REF!/1000),"")</f>
        <v/>
      </c>
      <c r="BD97" s="193"/>
      <c r="BE97" s="193"/>
      <c r="BF97" s="193"/>
      <c r="BG97" s="193"/>
      <c r="BH97" s="193"/>
      <c r="BI97" s="193"/>
      <c r="BJ97" s="193"/>
      <c r="BK97" s="216"/>
      <c r="CC97" s="212"/>
      <c r="CD97" s="258"/>
      <c r="CE97" s="258"/>
      <c r="CF97" s="217"/>
      <c r="CG97" s="258"/>
      <c r="CH97" s="374"/>
      <c r="CI97" s="193"/>
      <c r="CO97" s="355" t="str">
        <f>IFERROR((TOWER_DATA[[#This Row],[D, bottom '[m']]]+#REF!)/(2*#REF!/1000),"")</f>
        <v/>
      </c>
      <c r="CP97" s="193"/>
      <c r="CQ97" s="193"/>
      <c r="CR97" s="193"/>
      <c r="CS97" s="193"/>
      <c r="CT97" s="193"/>
      <c r="CU97" s="193"/>
      <c r="CV97" s="193"/>
      <c r="CX97" s="417"/>
      <c r="CY97" s="416"/>
      <c r="CZ97" s="416"/>
      <c r="DA97" s="417"/>
      <c r="DB97" s="417"/>
      <c r="DC97" s="417"/>
      <c r="DP97" s="211"/>
      <c r="DT97" s="218"/>
      <c r="DU97" s="218"/>
      <c r="DX97" s="215" t="str">
        <f t="shared" si="0"/>
        <v/>
      </c>
      <c r="DZ97" s="216"/>
      <c r="EP97" s="216"/>
    </row>
    <row r="98" spans="1:146" s="215" customFormat="1" ht="18" customHeight="1" outlineLevel="1">
      <c r="A98" s="213"/>
      <c r="B98" s="301"/>
      <c r="C98" s="301"/>
      <c r="D98" s="214"/>
      <c r="E98" s="218"/>
      <c r="F98" s="258"/>
      <c r="G98" s="217"/>
      <c r="H98" s="217"/>
      <c r="I98" s="217"/>
      <c r="J98" s="217"/>
      <c r="Q98" s="355" t="str">
        <f>IFERROR((MP_DATA[[#This Row],[D, bottom '[m']]]+#REF!)/(2*#REF!/1000),"")</f>
        <v/>
      </c>
      <c r="R98" s="193"/>
      <c r="S98" s="193"/>
      <c r="T98" s="193"/>
      <c r="U98" s="193"/>
      <c r="V98" s="193"/>
      <c r="W98" s="193"/>
      <c r="X98" s="193"/>
      <c r="Y98" s="216"/>
      <c r="AQ98" s="212"/>
      <c r="AR98" s="217"/>
      <c r="AS98" s="217"/>
      <c r="AT98" s="217"/>
      <c r="AU98" s="217"/>
      <c r="AV98" s="218"/>
      <c r="BC98" s="355" t="str">
        <f>IFERROR((TP_DATA[[#This Row],[D, bottom '[m']]]+#REF!)/(2*#REF!/1000),"")</f>
        <v/>
      </c>
      <c r="BD98" s="193"/>
      <c r="BE98" s="193"/>
      <c r="BF98" s="193"/>
      <c r="BG98" s="193"/>
      <c r="BH98" s="193"/>
      <c r="BI98" s="193"/>
      <c r="BJ98" s="193"/>
      <c r="BK98" s="216"/>
      <c r="CC98" s="212"/>
      <c r="CD98" s="258"/>
      <c r="CE98" s="258"/>
      <c r="CF98" s="217"/>
      <c r="CG98" s="258"/>
      <c r="CH98" s="374"/>
      <c r="CI98" s="193"/>
      <c r="CO98" s="355" t="str">
        <f>IFERROR((TOWER_DATA[[#This Row],[D, bottom '[m']]]+#REF!)/(2*#REF!/1000),"")</f>
        <v/>
      </c>
      <c r="CP98" s="193"/>
      <c r="CQ98" s="193"/>
      <c r="CR98" s="193"/>
      <c r="CS98" s="193"/>
      <c r="CT98" s="193"/>
      <c r="CU98" s="193"/>
      <c r="CV98" s="193"/>
      <c r="CX98" s="417"/>
      <c r="CY98" s="416"/>
      <c r="CZ98" s="416"/>
      <c r="DA98" s="417"/>
      <c r="DB98" s="417"/>
      <c r="DC98" s="417"/>
      <c r="DP98" s="211"/>
      <c r="DT98" s="218"/>
      <c r="DU98" s="218"/>
      <c r="DX98" s="215" t="str">
        <f t="shared" si="0"/>
        <v/>
      </c>
      <c r="DZ98" s="216"/>
      <c r="EP98" s="216"/>
    </row>
    <row r="99" spans="1:146" s="215" customFormat="1" ht="18" customHeight="1" outlineLevel="1">
      <c r="A99" s="213"/>
      <c r="B99" s="301"/>
      <c r="C99" s="301"/>
      <c r="D99" s="214"/>
      <c r="E99" s="218"/>
      <c r="F99" s="258"/>
      <c r="G99" s="217"/>
      <c r="H99" s="217"/>
      <c r="I99" s="217"/>
      <c r="J99" s="217"/>
      <c r="Q99" s="355" t="str">
        <f>IFERROR((MP_DATA[[#This Row],[D, bottom '[m']]]+#REF!)/(2*#REF!/1000),"")</f>
        <v/>
      </c>
      <c r="R99" s="193"/>
      <c r="S99" s="193"/>
      <c r="T99" s="193"/>
      <c r="U99" s="193"/>
      <c r="V99" s="193"/>
      <c r="W99" s="193"/>
      <c r="X99" s="193"/>
      <c r="AQ99" s="212"/>
      <c r="AR99" s="217"/>
      <c r="AS99" s="217"/>
      <c r="AT99" s="217"/>
      <c r="AU99" s="217"/>
      <c r="AV99" s="218"/>
      <c r="BC99" s="355" t="str">
        <f>IFERROR((TP_DATA[[#This Row],[D, bottom '[m']]]+#REF!)/(2*#REF!/1000),"")</f>
        <v/>
      </c>
      <c r="BD99" s="193"/>
      <c r="BE99" s="193"/>
      <c r="BF99" s="193"/>
      <c r="BG99" s="193"/>
      <c r="BH99" s="193"/>
      <c r="BI99" s="193"/>
      <c r="BJ99" s="193"/>
      <c r="BK99" s="216"/>
      <c r="CC99" s="212"/>
      <c r="CD99" s="258"/>
      <c r="CE99" s="258"/>
      <c r="CF99" s="217"/>
      <c r="CG99" s="258"/>
      <c r="CH99" s="374"/>
      <c r="CI99" s="193"/>
      <c r="CO99" s="355" t="str">
        <f>IFERROR((TOWER_DATA[[#This Row],[D, bottom '[m']]]+#REF!)/(2*#REF!/1000),"")</f>
        <v/>
      </c>
      <c r="CP99" s="193"/>
      <c r="CQ99" s="193"/>
      <c r="CR99" s="193"/>
      <c r="CS99" s="193"/>
      <c r="CT99" s="193"/>
      <c r="CU99" s="193"/>
      <c r="CV99" s="193"/>
      <c r="CX99" s="417"/>
      <c r="CY99" s="416"/>
      <c r="CZ99" s="416"/>
      <c r="DA99" s="417"/>
      <c r="DB99" s="417"/>
      <c r="DC99" s="417"/>
      <c r="DP99" s="211"/>
      <c r="DT99" s="218"/>
      <c r="DU99" s="218"/>
      <c r="DX99" s="215" t="str">
        <f t="shared" si="0"/>
        <v/>
      </c>
      <c r="DZ99" s="216"/>
      <c r="EP99" s="216"/>
    </row>
    <row r="100" spans="1:146" s="215" customFormat="1" ht="18" customHeight="1" outlineLevel="1">
      <c r="A100" s="213"/>
      <c r="B100" s="301"/>
      <c r="C100" s="301"/>
      <c r="D100" s="214"/>
      <c r="E100" s="218"/>
      <c r="F100" s="258"/>
      <c r="G100" s="217"/>
      <c r="H100" s="217"/>
      <c r="I100" s="217"/>
      <c r="J100" s="217"/>
      <c r="Q100" s="355" t="str">
        <f>IFERROR((MP_DATA[[#This Row],[D, bottom '[m']]]+#REF!)/(2*#REF!/1000),"")</f>
        <v/>
      </c>
      <c r="R100" s="193"/>
      <c r="S100" s="193"/>
      <c r="T100" s="193"/>
      <c r="U100" s="193"/>
      <c r="V100" s="193"/>
      <c r="W100" s="193"/>
      <c r="X100" s="193"/>
      <c r="AQ100" s="212"/>
      <c r="AR100" s="217"/>
      <c r="AS100" s="217"/>
      <c r="AT100" s="217"/>
      <c r="AU100" s="217"/>
      <c r="AV100" s="218"/>
      <c r="BC100" s="355" t="str">
        <f>IFERROR((TP_DATA[[#This Row],[D, bottom '[m']]]+#REF!)/(2*#REF!/1000),"")</f>
        <v/>
      </c>
      <c r="BD100" s="193"/>
      <c r="BE100" s="193"/>
      <c r="BF100" s="193"/>
      <c r="BG100" s="193"/>
      <c r="BH100" s="193"/>
      <c r="BI100" s="193"/>
      <c r="BJ100" s="193"/>
      <c r="BK100" s="216"/>
      <c r="CC100" s="212"/>
      <c r="CD100" s="258"/>
      <c r="CE100" s="258"/>
      <c r="CF100" s="217"/>
      <c r="CG100" s="258"/>
      <c r="CH100" s="374"/>
      <c r="CI100" s="193"/>
      <c r="CO100" s="355" t="str">
        <f>IFERROR((TOWER_DATA[[#This Row],[D, bottom '[m']]]+#REF!)/(2*#REF!/1000),"")</f>
        <v/>
      </c>
      <c r="CP100" s="193"/>
      <c r="CQ100" s="193"/>
      <c r="CR100" s="193"/>
      <c r="CS100" s="193"/>
      <c r="CT100" s="193"/>
      <c r="CU100" s="193"/>
      <c r="CV100" s="193"/>
      <c r="CX100" s="417"/>
      <c r="CY100" s="416"/>
      <c r="CZ100" s="416"/>
      <c r="DA100" s="417"/>
      <c r="DB100" s="417"/>
      <c r="DC100" s="417"/>
      <c r="DP100" s="211"/>
      <c r="DT100" s="218"/>
      <c r="DU100" s="218"/>
      <c r="DX100" s="215" t="str">
        <f t="shared" si="0"/>
        <v/>
      </c>
      <c r="DZ100" s="216"/>
      <c r="EP100" s="216"/>
    </row>
    <row r="101" spans="1:146" s="215" customFormat="1" ht="18" customHeight="1" outlineLevel="1">
      <c r="A101" s="213"/>
      <c r="B101" s="301"/>
      <c r="C101" s="301"/>
      <c r="D101" s="214"/>
      <c r="E101" s="218"/>
      <c r="F101" s="258"/>
      <c r="G101" s="217"/>
      <c r="H101" s="217"/>
      <c r="I101" s="217"/>
      <c r="J101" s="217"/>
      <c r="Q101" s="355" t="str">
        <f>IFERROR((MP_DATA[[#This Row],[D, bottom '[m']]]+#REF!)/(2*#REF!/1000),"")</f>
        <v/>
      </c>
      <c r="R101" s="193"/>
      <c r="S101" s="193"/>
      <c r="T101" s="193"/>
      <c r="U101" s="193"/>
      <c r="V101" s="193"/>
      <c r="W101" s="193"/>
      <c r="X101" s="193"/>
      <c r="AQ101" s="212"/>
      <c r="AR101" s="217"/>
      <c r="AS101" s="217"/>
      <c r="AT101" s="217"/>
      <c r="AU101" s="217"/>
      <c r="AV101" s="218"/>
      <c r="BC101" s="355" t="str">
        <f>IFERROR((TP_DATA[[#This Row],[D, bottom '[m']]]+#REF!)/(2*#REF!/1000),"")</f>
        <v/>
      </c>
      <c r="BD101" s="193"/>
      <c r="BE101" s="193"/>
      <c r="BF101" s="193"/>
      <c r="BG101" s="193"/>
      <c r="BH101" s="193"/>
      <c r="BI101" s="193"/>
      <c r="BJ101" s="193"/>
      <c r="BK101" s="216"/>
      <c r="CC101" s="212"/>
      <c r="CD101" s="258"/>
      <c r="CE101" s="258"/>
      <c r="CF101" s="217"/>
      <c r="CG101" s="258"/>
      <c r="CH101" s="374"/>
      <c r="CI101" s="193"/>
      <c r="CO101" s="355" t="str">
        <f>IFERROR((TOWER_DATA[[#This Row],[D, bottom '[m']]]+#REF!)/(2*#REF!/1000),"")</f>
        <v/>
      </c>
      <c r="CP101" s="193"/>
      <c r="CQ101" s="193"/>
      <c r="CR101" s="193"/>
      <c r="CS101" s="193"/>
      <c r="CT101" s="193"/>
      <c r="CU101" s="193"/>
      <c r="CV101" s="193"/>
      <c r="CX101" s="417"/>
      <c r="CY101" s="416"/>
      <c r="CZ101" s="416"/>
      <c r="DA101" s="417"/>
      <c r="DB101" s="417"/>
      <c r="DC101" s="417"/>
      <c r="DP101" s="211"/>
      <c r="DT101" s="218"/>
      <c r="DU101" s="218"/>
      <c r="DX101" s="215" t="str">
        <f t="shared" si="0"/>
        <v/>
      </c>
      <c r="DZ101" s="216"/>
      <c r="EP101" s="216"/>
    </row>
    <row r="102" spans="1:146" s="215" customFormat="1" ht="18" customHeight="1" outlineLevel="1">
      <c r="A102" s="213"/>
      <c r="B102" s="301"/>
      <c r="C102" s="301"/>
      <c r="D102" s="214"/>
      <c r="E102" s="218"/>
      <c r="F102" s="258"/>
      <c r="G102" s="217"/>
      <c r="H102" s="217"/>
      <c r="I102" s="217"/>
      <c r="J102" s="217"/>
      <c r="Q102" s="355" t="str">
        <f>IFERROR((MP_DATA[[#This Row],[D, bottom '[m']]]+#REF!)/(2*#REF!/1000),"")</f>
        <v/>
      </c>
      <c r="R102" s="193"/>
      <c r="S102" s="193"/>
      <c r="T102" s="193"/>
      <c r="U102" s="193"/>
      <c r="V102" s="193"/>
      <c r="W102" s="193"/>
      <c r="X102" s="193"/>
      <c r="AQ102" s="212"/>
      <c r="AR102" s="217"/>
      <c r="AS102" s="217"/>
      <c r="AT102" s="217"/>
      <c r="AU102" s="217"/>
      <c r="AV102" s="218"/>
      <c r="BC102" s="355" t="str">
        <f>IFERROR((TP_DATA[[#This Row],[D, bottom '[m']]]+#REF!)/(2*#REF!/1000),"")</f>
        <v/>
      </c>
      <c r="BD102" s="193"/>
      <c r="BE102" s="193"/>
      <c r="BF102" s="193"/>
      <c r="BG102" s="193"/>
      <c r="BH102" s="193"/>
      <c r="BI102" s="193"/>
      <c r="BJ102" s="193"/>
      <c r="BK102" s="216"/>
      <c r="CC102" s="212"/>
      <c r="CD102" s="258"/>
      <c r="CE102" s="258"/>
      <c r="CF102" s="217"/>
      <c r="CG102" s="258"/>
      <c r="CH102" s="374"/>
      <c r="CI102" s="193"/>
      <c r="CO102" s="355" t="str">
        <f>IFERROR((TOWER_DATA[[#This Row],[D, bottom '[m']]]+#REF!)/(2*#REF!/1000),"")</f>
        <v/>
      </c>
      <c r="CP102" s="193"/>
      <c r="CQ102" s="193"/>
      <c r="CR102" s="193"/>
      <c r="CS102" s="193"/>
      <c r="CT102" s="193"/>
      <c r="CU102" s="193"/>
      <c r="CV102" s="193"/>
      <c r="CX102" s="417"/>
      <c r="CY102" s="416"/>
      <c r="CZ102" s="416"/>
      <c r="DA102" s="417"/>
      <c r="DB102" s="417"/>
      <c r="DC102" s="417"/>
      <c r="DP102" s="211"/>
      <c r="DT102" s="218"/>
      <c r="DU102" s="218"/>
      <c r="DX102" s="215" t="str">
        <f t="shared" si="0"/>
        <v/>
      </c>
      <c r="DZ102" s="216"/>
      <c r="EP102" s="216"/>
    </row>
    <row r="103" spans="1:146" s="215" customFormat="1" ht="18" customHeight="1" outlineLevel="1">
      <c r="A103" s="213"/>
      <c r="B103" s="301"/>
      <c r="C103" s="301"/>
      <c r="D103" s="214"/>
      <c r="E103" s="218"/>
      <c r="F103" s="258"/>
      <c r="G103" s="217"/>
      <c r="H103" s="217"/>
      <c r="I103" s="217"/>
      <c r="J103" s="217"/>
      <c r="Q103" s="355" t="str">
        <f>IFERROR((MP_DATA[[#This Row],[D, bottom '[m']]]+#REF!)/(2*#REF!/1000),"")</f>
        <v/>
      </c>
      <c r="R103" s="193"/>
      <c r="S103" s="193"/>
      <c r="T103" s="193"/>
      <c r="U103" s="193"/>
      <c r="V103" s="193"/>
      <c r="W103" s="193"/>
      <c r="X103" s="193"/>
      <c r="AQ103" s="212"/>
      <c r="AR103" s="217"/>
      <c r="AS103" s="217"/>
      <c r="AT103" s="217"/>
      <c r="AU103" s="217"/>
      <c r="AV103" s="218"/>
      <c r="BC103" s="355" t="str">
        <f>IFERROR((TP_DATA[[#This Row],[D, bottom '[m']]]+#REF!)/(2*#REF!/1000),"")</f>
        <v/>
      </c>
      <c r="BD103" s="193"/>
      <c r="BE103" s="193"/>
      <c r="BF103" s="193"/>
      <c r="BG103" s="193"/>
      <c r="BH103" s="193"/>
      <c r="BI103" s="193"/>
      <c r="BJ103" s="193"/>
      <c r="BK103" s="216"/>
      <c r="CC103" s="212"/>
      <c r="CD103" s="258"/>
      <c r="CE103" s="258"/>
      <c r="CF103" s="217"/>
      <c r="CG103" s="258"/>
      <c r="CH103" s="374"/>
      <c r="CI103" s="193"/>
      <c r="CO103" s="355" t="str">
        <f>IFERROR((TOWER_DATA[[#This Row],[D, bottom '[m']]]+#REF!)/(2*#REF!/1000),"")</f>
        <v/>
      </c>
      <c r="CP103" s="193"/>
      <c r="CQ103" s="193"/>
      <c r="CR103" s="193"/>
      <c r="CS103" s="193"/>
      <c r="CT103" s="193"/>
      <c r="CU103" s="193"/>
      <c r="CV103" s="193"/>
      <c r="CX103" s="417"/>
      <c r="CY103" s="416"/>
      <c r="CZ103" s="416"/>
      <c r="DA103" s="417"/>
      <c r="DB103" s="417"/>
      <c r="DC103" s="417"/>
      <c r="DP103" s="211"/>
      <c r="DT103" s="218"/>
      <c r="DU103" s="218"/>
      <c r="DX103" s="215" t="str">
        <f t="shared" si="0"/>
        <v/>
      </c>
      <c r="DZ103" s="216"/>
      <c r="EP103" s="216"/>
    </row>
    <row r="104" spans="1:146" s="215" customFormat="1" ht="18" customHeight="1" outlineLevel="1">
      <c r="A104" s="213"/>
      <c r="B104" s="301"/>
      <c r="C104" s="301"/>
      <c r="D104" s="214"/>
      <c r="E104" s="218"/>
      <c r="F104" s="217"/>
      <c r="G104" s="217"/>
      <c r="H104" s="217"/>
      <c r="I104" s="217"/>
      <c r="J104" s="217"/>
      <c r="Q104" s="355" t="str">
        <f>IFERROR((MP_DATA[[#This Row],[D, bottom '[m']]]+#REF!)/(2*#REF!/1000),"")</f>
        <v/>
      </c>
      <c r="R104" s="193"/>
      <c r="S104" s="193"/>
      <c r="T104" s="193"/>
      <c r="U104" s="193"/>
      <c r="V104" s="193"/>
      <c r="W104" s="193"/>
      <c r="X104" s="193"/>
      <c r="AQ104" s="212"/>
      <c r="AR104" s="217"/>
      <c r="AS104" s="217"/>
      <c r="AT104" s="217"/>
      <c r="AU104" s="217"/>
      <c r="AV104" s="218"/>
      <c r="BC104" s="355" t="str">
        <f>IFERROR((TP_DATA[[#This Row],[D, bottom '[m']]]+#REF!)/(2*#REF!/1000),"")</f>
        <v/>
      </c>
      <c r="BD104" s="193"/>
      <c r="BE104" s="193"/>
      <c r="BF104" s="193"/>
      <c r="BG104" s="193"/>
      <c r="BH104" s="193"/>
      <c r="BI104" s="193"/>
      <c r="BJ104" s="193"/>
      <c r="BK104" s="216"/>
      <c r="CC104" s="212"/>
      <c r="CD104" s="258"/>
      <c r="CE104" s="258"/>
      <c r="CF104" s="217"/>
      <c r="CG104" s="258"/>
      <c r="CH104" s="374"/>
      <c r="CI104" s="193"/>
      <c r="CO104" s="355" t="str">
        <f>IFERROR((TOWER_DATA[[#This Row],[D, bottom '[m']]]+#REF!)/(2*#REF!/1000),"")</f>
        <v/>
      </c>
      <c r="CP104" s="193"/>
      <c r="CQ104" s="193"/>
      <c r="CR104" s="193"/>
      <c r="CS104" s="193"/>
      <c r="CT104" s="193"/>
      <c r="CU104" s="193"/>
      <c r="CV104" s="193"/>
      <c r="CX104" s="417"/>
      <c r="CY104" s="416"/>
      <c r="CZ104" s="416"/>
      <c r="DA104" s="417"/>
      <c r="DB104" s="417"/>
      <c r="DC104" s="417"/>
      <c r="DP104" s="211"/>
      <c r="DT104" s="218"/>
      <c r="DU104" s="218"/>
      <c r="DX104" s="215" t="str">
        <f t="shared" si="0"/>
        <v/>
      </c>
      <c r="DZ104" s="216"/>
      <c r="EP104" s="216"/>
    </row>
    <row r="105" spans="1:146" s="215" customFormat="1" ht="18" customHeight="1" outlineLevel="1">
      <c r="A105" s="213"/>
      <c r="B105" s="301"/>
      <c r="C105" s="301"/>
      <c r="D105" s="214"/>
      <c r="E105" s="218"/>
      <c r="F105" s="217"/>
      <c r="G105" s="217"/>
      <c r="H105" s="217"/>
      <c r="I105" s="217"/>
      <c r="J105" s="217"/>
      <c r="Q105" s="355" t="str">
        <f>IFERROR((MP_DATA[[#This Row],[D, bottom '[m']]]+#REF!)/(2*#REF!/1000),"")</f>
        <v/>
      </c>
      <c r="R105" s="193"/>
      <c r="S105" s="193"/>
      <c r="T105" s="193"/>
      <c r="U105" s="193"/>
      <c r="V105" s="193"/>
      <c r="W105" s="193"/>
      <c r="X105" s="193"/>
      <c r="AQ105" s="212"/>
      <c r="AR105" s="217"/>
      <c r="AS105" s="217"/>
      <c r="AT105" s="217"/>
      <c r="AU105" s="217"/>
      <c r="AV105" s="218"/>
      <c r="BC105" s="355" t="str">
        <f>IFERROR((TP_DATA[[#This Row],[D, bottom '[m']]]+#REF!)/(2*#REF!/1000),"")</f>
        <v/>
      </c>
      <c r="BD105" s="193"/>
      <c r="BE105" s="193"/>
      <c r="BF105" s="193"/>
      <c r="BG105" s="193"/>
      <c r="BH105" s="193"/>
      <c r="BI105" s="193"/>
      <c r="BJ105" s="193"/>
      <c r="BK105" s="216"/>
      <c r="CC105" s="212"/>
      <c r="CD105" s="258"/>
      <c r="CE105" s="258"/>
      <c r="CF105" s="217"/>
      <c r="CG105" s="258"/>
      <c r="CH105" s="374"/>
      <c r="CI105" s="193"/>
      <c r="CO105" s="355" t="str">
        <f>IFERROR((TOWER_DATA[[#This Row],[D, bottom '[m']]]+#REF!)/(2*#REF!/1000),"")</f>
        <v/>
      </c>
      <c r="CP105" s="193"/>
      <c r="CQ105" s="193"/>
      <c r="CR105" s="193"/>
      <c r="CS105" s="193"/>
      <c r="CT105" s="193"/>
      <c r="CU105" s="193"/>
      <c r="CV105" s="193"/>
      <c r="CX105" s="417"/>
      <c r="CY105" s="416"/>
      <c r="CZ105" s="416"/>
      <c r="DA105" s="417"/>
      <c r="DB105" s="417"/>
      <c r="DC105" s="417"/>
      <c r="DP105" s="211"/>
      <c r="DT105" s="218"/>
      <c r="DU105" s="218"/>
      <c r="DX105" s="215" t="str">
        <f t="shared" si="0"/>
        <v/>
      </c>
      <c r="DZ105" s="216"/>
      <c r="EP105" s="216"/>
    </row>
    <row r="106" spans="1:146" s="215" customFormat="1" ht="18" customHeight="1" outlineLevel="1">
      <c r="A106" s="213"/>
      <c r="B106" s="301"/>
      <c r="C106" s="301"/>
      <c r="D106" s="214"/>
      <c r="E106" s="218"/>
      <c r="F106" s="217"/>
      <c r="G106" s="217"/>
      <c r="H106" s="217"/>
      <c r="I106" s="217"/>
      <c r="J106" s="217"/>
      <c r="Q106" s="355" t="str">
        <f>IFERROR((MP_DATA[[#This Row],[D, bottom '[m']]]+#REF!)/(2*#REF!/1000),"")</f>
        <v/>
      </c>
      <c r="R106" s="193"/>
      <c r="S106" s="193"/>
      <c r="T106" s="193"/>
      <c r="U106" s="193"/>
      <c r="V106" s="193"/>
      <c r="W106" s="193"/>
      <c r="X106" s="193"/>
      <c r="AQ106" s="212"/>
      <c r="AR106" s="217"/>
      <c r="AS106" s="217"/>
      <c r="AT106" s="217"/>
      <c r="AU106" s="217"/>
      <c r="AV106" s="218"/>
      <c r="BC106" s="355" t="str">
        <f>IFERROR((TP_DATA[[#This Row],[D, bottom '[m']]]+#REF!)/(2*#REF!/1000),"")</f>
        <v/>
      </c>
      <c r="BD106" s="193"/>
      <c r="BE106" s="193"/>
      <c r="BF106" s="193"/>
      <c r="BG106" s="193"/>
      <c r="BH106" s="193"/>
      <c r="BI106" s="193"/>
      <c r="BJ106" s="193"/>
      <c r="BK106" s="216"/>
      <c r="CC106" s="212"/>
      <c r="CD106" s="258"/>
      <c r="CE106" s="258"/>
      <c r="CF106" s="217"/>
      <c r="CG106" s="258"/>
      <c r="CH106" s="374"/>
      <c r="CI106" s="193"/>
      <c r="CO106" s="355" t="str">
        <f>IFERROR((TOWER_DATA[[#This Row],[D, bottom '[m']]]+#REF!)/(2*#REF!/1000),"")</f>
        <v/>
      </c>
      <c r="CP106" s="193"/>
      <c r="CQ106" s="193"/>
      <c r="CR106" s="193"/>
      <c r="CS106" s="193"/>
      <c r="CT106" s="193"/>
      <c r="CU106" s="193"/>
      <c r="CV106" s="193"/>
      <c r="CX106" s="417"/>
      <c r="CY106" s="416"/>
      <c r="CZ106" s="416"/>
      <c r="DA106" s="417"/>
      <c r="DB106" s="417"/>
      <c r="DC106" s="417"/>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4"/>
      <c r="CI107" s="193"/>
      <c r="CO107" s="193" t="str">
        <f>IFERROR((TOWER_DATA[[#This Row],[D, bottom '[m']]]+#REF!)/(2*#REF!/1000),"")</f>
        <v/>
      </c>
      <c r="CP107" s="193"/>
      <c r="CQ107" s="193"/>
      <c r="CR107" s="193"/>
      <c r="CS107" s="193"/>
      <c r="CT107" s="193"/>
      <c r="CU107" s="193"/>
      <c r="CV107" s="193"/>
      <c r="CX107" s="417"/>
      <c r="CY107" s="416"/>
      <c r="CZ107" s="416"/>
      <c r="DA107" s="417"/>
      <c r="DB107" s="417"/>
      <c r="DC107" s="417"/>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8"/>
      <c r="CJ108" s="378"/>
      <c r="CK108" s="378"/>
      <c r="CL108" s="378"/>
      <c r="CM108"/>
      <c r="CN108" s="368"/>
      <c r="CO108" s="49"/>
      <c r="CP108" s="49"/>
      <c r="CQ108" s="49"/>
      <c r="CR108" s="49"/>
      <c r="CS108" s="49"/>
      <c r="CT108" s="49"/>
      <c r="CU108" s="49"/>
      <c r="CV108" s="49"/>
      <c r="CW108"/>
      <c r="CX108" s="417"/>
      <c r="CY108" s="416"/>
      <c r="CZ108" s="416"/>
      <c r="DA108" s="417"/>
      <c r="DB108" s="417"/>
      <c r="DC108" s="417"/>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4"/>
      <c r="CI109" s="355"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X109" s="417"/>
      <c r="CY109" s="416"/>
      <c r="CZ109" s="416"/>
      <c r="DA109" s="417"/>
      <c r="DB109" s="417"/>
      <c r="DC109" s="417"/>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X110" s="429"/>
      <c r="CY110" s="434"/>
      <c r="CZ110" s="434"/>
      <c r="DA110" s="429"/>
      <c r="DB110" s="429"/>
      <c r="DC110" s="429"/>
      <c r="DX110" t="str">
        <f t="shared" si="0"/>
        <v/>
      </c>
    </row>
    <row r="111" spans="1:146" ht="18" customHeight="1">
      <c r="E111" s="85" t="s">
        <v>215</v>
      </c>
      <c r="F111"/>
      <c r="G111"/>
      <c r="H111"/>
      <c r="I111"/>
      <c r="J111"/>
      <c r="K111" s="69" t="s">
        <v>133</v>
      </c>
      <c r="L111" s="69"/>
      <c r="M111" s="69"/>
      <c r="P111" s="358" t="s">
        <v>191</v>
      </c>
      <c r="Y111"/>
      <c r="AQ111" s="209" t="s">
        <v>139</v>
      </c>
      <c r="AR111"/>
      <c r="AS111"/>
      <c r="AT111"/>
      <c r="AU111"/>
      <c r="AV111"/>
      <c r="AW111" s="69" t="s">
        <v>133</v>
      </c>
      <c r="AZ111"/>
      <c r="BA111" t="str">
        <f>IFERROR((TP_DATA[[#This Row],[D, bottom '[m']]]+#REF!)/(2*#REF!/1000),"")</f>
        <v/>
      </c>
      <c r="BB111" s="358" t="s">
        <v>192</v>
      </c>
      <c r="BJ111" s="49"/>
      <c r="CC111" s="83" t="s">
        <v>139</v>
      </c>
      <c r="CD111"/>
      <c r="CE111"/>
      <c r="CF111"/>
      <c r="CG111"/>
      <c r="CH111"/>
      <c r="CI111" s="379" t="s">
        <v>133</v>
      </c>
      <c r="CJ111" s="379"/>
      <c r="CK111" s="379"/>
      <c r="CN111" s="358" t="s">
        <v>193</v>
      </c>
      <c r="CV111" s="87"/>
      <c r="CX111" s="429"/>
      <c r="CY111" s="434"/>
      <c r="CZ111" s="434"/>
      <c r="DA111" s="429"/>
      <c r="DB111" s="429"/>
      <c r="DC111" s="429"/>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3" t="s">
        <v>140</v>
      </c>
      <c r="L112" s="353" t="s">
        <v>129</v>
      </c>
      <c r="M112" s="353" t="s">
        <v>63</v>
      </c>
      <c r="N112" s="353"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2" t="s">
        <v>140</v>
      </c>
      <c r="AX112" s="353" t="s">
        <v>129</v>
      </c>
      <c r="AY112" s="353" t="s">
        <v>63</v>
      </c>
      <c r="AZ112" s="354"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5" t="s">
        <v>140</v>
      </c>
      <c r="CJ112" s="375" t="s">
        <v>129</v>
      </c>
      <c r="CK112" s="375" t="s">
        <v>63</v>
      </c>
      <c r="CL112" s="375" t="s">
        <v>130</v>
      </c>
      <c r="CN112" s="86" t="s">
        <v>128</v>
      </c>
      <c r="CO112" s="49" t="s">
        <v>67</v>
      </c>
      <c r="CP112" s="49" t="s">
        <v>66</v>
      </c>
      <c r="CQ112" s="49" t="s">
        <v>65</v>
      </c>
      <c r="CR112" s="49" t="s">
        <v>121</v>
      </c>
      <c r="CS112" s="49" t="s">
        <v>122</v>
      </c>
      <c r="CT112" s="49" t="s">
        <v>187</v>
      </c>
      <c r="CU112" s="49" t="s">
        <v>188</v>
      </c>
      <c r="CV112" s="87" t="s">
        <v>124</v>
      </c>
      <c r="DP112" s="425" t="s">
        <v>334</v>
      </c>
      <c r="DQ112" s="426">
        <v>15.5</v>
      </c>
      <c r="DR112" s="426">
        <v>236</v>
      </c>
      <c r="DS112" s="411">
        <v>818495</v>
      </c>
      <c r="DT112" s="411">
        <v>175850000</v>
      </c>
      <c r="DU112" s="411">
        <v>315280000</v>
      </c>
      <c r="DV112" s="409">
        <v>5.17</v>
      </c>
      <c r="DW112" s="409">
        <v>4.6100000000000003</v>
      </c>
      <c r="DX112" s="427" t="s">
        <v>335</v>
      </c>
      <c r="DY112" s="51"/>
    </row>
    <row r="113" spans="1:129" ht="18" customHeight="1" thickBot="1">
      <c r="A113" s="183"/>
      <c r="B113" s="82"/>
      <c r="C113" s="82"/>
      <c r="D113" s="195"/>
      <c r="E113" s="428">
        <v>1</v>
      </c>
      <c r="F113" s="406">
        <v>8.6349999999999998</v>
      </c>
      <c r="G113" s="406">
        <v>5.8</v>
      </c>
      <c r="H113" s="406">
        <v>8.5</v>
      </c>
      <c r="I113" s="406">
        <v>8.5</v>
      </c>
      <c r="J113" s="407">
        <v>122</v>
      </c>
      <c r="K113" s="51">
        <f>IFERROR(MP_DATA[[#This Row],[Top '[m']]]-MP_DATA[[#This Row],[Bottom '[m']]], "")</f>
        <v>2.835</v>
      </c>
      <c r="L113" s="167">
        <f>IFERROR(-(MP_DATA[[#This Row],[D, bottom '[m']]]-MP_DATA[[#This Row],[D, top '[m']]])/(MP_DATA[[#This Row],[Bottom '[m']]]-MP_DATA[[#This Row],[Top '[m']]]),"")</f>
        <v>0</v>
      </c>
      <c r="M113" s="121">
        <f>IF(7850/1000*(1/3)*PI()*ABS(F113-G113)*((H113/2)^2+(H113/2)*(I113/2)+(I113/2)^2-(H113/2-J113/1000)^2-(H113/2-J113/1000)*(I113/2-J113/1000)-(I113/2-J113/1000)^2)=0,"",7850/1000*(1/3)*PI()*ABS(F113-G113)*((H113/2)^2+(H113/2)*(I113/2)+(I113/2)^2-(H113/2-J113/1000)^2-(H113/2-J113/1000)*(I113/2-J113/1000)-(I113/2-J113/1000)^2))</f>
        <v>71.461607189498366</v>
      </c>
      <c r="N113" s="50">
        <f>IFERROR((MP_DATA[[#This Row],[D, bottom '[m']]]+MP_DATA[[#This Row],[D, top '[m']]])/(2*MP_DATA[[#This Row],[t '[mm']]]/1000),"")</f>
        <v>69.672131147540981</v>
      </c>
      <c r="P113" s="430" t="s">
        <v>635</v>
      </c>
      <c r="Q113" s="431">
        <v>8.6349999999999998</v>
      </c>
      <c r="R113" s="431">
        <v>8.6349999999999998</v>
      </c>
      <c r="S113" s="432">
        <v>27093</v>
      </c>
      <c r="T113" s="433"/>
      <c r="U113" s="432"/>
      <c r="V113" s="433"/>
      <c r="W113" s="433"/>
      <c r="X113" s="433"/>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435">
        <v>1</v>
      </c>
      <c r="CD113" s="406">
        <v>143.81999999999996</v>
      </c>
      <c r="CE113" s="406">
        <v>143.57999999999996</v>
      </c>
      <c r="CF113" s="406">
        <v>4.952</v>
      </c>
      <c r="CG113" s="406">
        <v>5.0199999999999996</v>
      </c>
      <c r="CH113" s="407">
        <v>50</v>
      </c>
      <c r="CI113" s="51">
        <f>IFERROR(TOWER_DATA[[#This Row],[Top '[m']]]-TOWER_DATA[[#This Row],[Bottom '[m']]], "")</f>
        <v>0.24000000000000909</v>
      </c>
      <c r="CJ113" s="167">
        <f>IFERROR(-(TOWER_DATA[[#This Row],[D, bottom '[m']]]-TOWER_DATA[[#This Row],[D, top '[m']]])/(TOWER_DATA[[#This Row],[Bottom '[m']]]-TOWER_DATA[[#This Row],[Top '[m']]]),"")</f>
        <v>0.283333333333321</v>
      </c>
      <c r="CK113" s="121">
        <f t="shared" ref="CK113:CK135" si="1">IF(7850/1000*(1/3)*PI()*ABS(CD113-CE113)*((CF113/2)^2+(CF113/2)*(CG113/2)+(CG113/2)^2-(CF113/2-CH113/1000)^2-(CF113/2-CH113/1000)*(CG113/2-CH113/1000)-(CG113/2-CH113/1000)^2)=0,"",7850/1000*(1/3)*PI()*ABS(CD113-CE113)*((CF113/2)^2+(CF113/2)*(CG113/2)+(CG113/2)^2-(CF113/2-CH113/1000)^2-(CF113/2-CH113/1000)*(CG113/2-CH113/1000)-(CG113/2-CH113/1000)^2))</f>
        <v>1.4607501060508772</v>
      </c>
      <c r="CL113" s="50">
        <f>IFERROR((TOWER_DATA[[#This Row],[D, bottom '[m']]]+TOWER_DATA[[#This Row],[D, top '[m']]])/(2*TOWER_DATA[[#This Row],[t '[mm']]]/1000),"")</f>
        <v>99.719999999999985</v>
      </c>
      <c r="CN113" s="430" t="s">
        <v>637</v>
      </c>
      <c r="CO113" s="439">
        <v>143.69999999999999</v>
      </c>
      <c r="CP113" s="439">
        <v>143.69999999999999</v>
      </c>
      <c r="CQ113" s="432">
        <v>6701</v>
      </c>
      <c r="CR113" s="440"/>
      <c r="CS113" s="432"/>
      <c r="CT113" s="439"/>
      <c r="CU113" s="439"/>
      <c r="CV113" s="441"/>
      <c r="DP113" s="425" t="s">
        <v>336</v>
      </c>
      <c r="DQ113" s="426">
        <v>15</v>
      </c>
      <c r="DR113" s="426">
        <v>236</v>
      </c>
      <c r="DS113" s="411">
        <v>828950</v>
      </c>
      <c r="DT113" s="411">
        <v>205000000</v>
      </c>
      <c r="DU113" s="411">
        <v>369000000</v>
      </c>
      <c r="DV113" s="409">
        <v>4.2</v>
      </c>
      <c r="DW113" s="409">
        <v>3.26</v>
      </c>
      <c r="DX113" s="427" t="s">
        <v>337</v>
      </c>
      <c r="DY113" s="51"/>
    </row>
    <row r="114" spans="1:129" ht="18" customHeight="1">
      <c r="A114" s="57"/>
      <c r="E114" s="428">
        <v>2</v>
      </c>
      <c r="F114" s="406">
        <v>5.8</v>
      </c>
      <c r="G114" s="406">
        <v>2.6</v>
      </c>
      <c r="H114" s="406">
        <v>8.5</v>
      </c>
      <c r="I114" s="406">
        <v>8.5</v>
      </c>
      <c r="J114" s="407">
        <v>110</v>
      </c>
      <c r="K114" s="51">
        <f>IFERROR(MP_DATA[[#This Row],[Top '[m']]]-MP_DATA[[#This Row],[Bottom '[m']]], "")</f>
        <v>3.1999999999999997</v>
      </c>
      <c r="L114" s="167">
        <f>IFERROR(-(MP_DATA[[#This Row],[D, bottom '[m']]]-MP_DATA[[#This Row],[D, top '[m']]])/(MP_DATA[[#This Row],[Bottom '[m']]]-MP_DATA[[#This Row],[Top '[m']]]),"")</f>
        <v>0</v>
      </c>
      <c r="M114" s="121">
        <f>IF(7850/1000*(1/3)*PI()*ABS(F114-G114)*((H114/2)^2+(H114/2)*(I114/2)+(I114/2)^2-(H114/2-J114/1000)^2-(H114/2-J114/1000)*(I114/2-J114/1000)-(I114/2-J114/1000)^2)=0,"",7850/1000*(1/3)*PI()*ABS(F114-G114)*((H114/2)^2+(H114/2)*(I114/2)+(I114/2)^2-(H114/2-J114/1000)^2-(H114/2-J114/1000)*(I114/2-J114/1000)-(I114/2-J114/1000)^2))</f>
        <v>72.832321603150319</v>
      </c>
      <c r="N114" s="50">
        <f>IFERROR((MP_DATA[[#This Row],[D, bottom '[m']]]+MP_DATA[[#This Row],[D, top '[m']]])/(2*MP_DATA[[#This Row],[t '[mm']]]/1000),"")</f>
        <v>77.272727272727266</v>
      </c>
      <c r="P114" s="430" t="s">
        <v>614</v>
      </c>
      <c r="Q114" s="431">
        <v>7.8849999999999998</v>
      </c>
      <c r="R114" s="431">
        <v>7.8849999999999998</v>
      </c>
      <c r="S114" s="432">
        <v>20388.777454344243</v>
      </c>
      <c r="T114" s="433"/>
      <c r="U114" s="432"/>
      <c r="V114" s="433"/>
      <c r="W114" s="433"/>
      <c r="X114" s="433"/>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2">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435">
        <v>2</v>
      </c>
      <c r="CD114" s="406">
        <v>143.57999999999996</v>
      </c>
      <c r="CE114" s="406">
        <v>142.83999999999995</v>
      </c>
      <c r="CF114" s="406">
        <v>5.0199999999999996</v>
      </c>
      <c r="CG114" s="406">
        <v>5.2279999999999998</v>
      </c>
      <c r="CH114" s="407">
        <v>50</v>
      </c>
      <c r="CI114" s="51">
        <f>IFERROR(TOWER_DATA[[#This Row],[Top '[m']]]-TOWER_DATA[[#This Row],[Bottom '[m']]], "")</f>
        <v>0.74000000000000909</v>
      </c>
      <c r="CJ114" s="167">
        <f>IFERROR(-(TOWER_DATA[[#This Row],[D, bottom '[m']]]-TOWER_DATA[[#This Row],[D, top '[m']]])/(TOWER_DATA[[#This Row],[Bottom '[m']]]-TOWER_DATA[[#This Row],[Top '[m']]]),"")</f>
        <v>0.28108108108107788</v>
      </c>
      <c r="CK114" s="121">
        <f t="shared" si="1"/>
        <v>4.6299011245572128</v>
      </c>
      <c r="CL114" s="50">
        <f>IFERROR((TOWER_DATA[[#This Row],[D, bottom '[m']]]+TOWER_DATA[[#This Row],[D, top '[m']]])/(2*TOWER_DATA[[#This Row],[t '[mm']]]/1000),"")</f>
        <v>102.47999999999999</v>
      </c>
      <c r="CN114" s="430" t="s">
        <v>638</v>
      </c>
      <c r="CO114" s="439">
        <v>142.15</v>
      </c>
      <c r="CP114" s="439">
        <v>142.15</v>
      </c>
      <c r="CQ114" s="432">
        <v>1424</v>
      </c>
      <c r="CR114" s="440"/>
      <c r="CS114" s="432"/>
      <c r="CT114" s="439"/>
      <c r="CU114" s="439"/>
      <c r="CV114" s="441"/>
      <c r="DP114" s="425" t="s">
        <v>338</v>
      </c>
      <c r="DQ114" s="426">
        <v>21.5</v>
      </c>
      <c r="DR114" s="426">
        <v>276</v>
      </c>
      <c r="DS114" s="411">
        <v>1394251</v>
      </c>
      <c r="DT114" s="411">
        <v>382420000</v>
      </c>
      <c r="DU114" s="411">
        <v>639730000</v>
      </c>
      <c r="DV114" s="409">
        <v>6.46</v>
      </c>
      <c r="DW114" s="409">
        <v>5.74</v>
      </c>
      <c r="DX114" s="427" t="s">
        <v>339</v>
      </c>
      <c r="DY114" s="51"/>
    </row>
    <row r="115" spans="1:129" ht="18" customHeight="1">
      <c r="A115" s="198" t="s">
        <v>178</v>
      </c>
      <c r="E115" s="428">
        <v>3</v>
      </c>
      <c r="F115" s="406">
        <v>2.6</v>
      </c>
      <c r="G115" s="406">
        <v>-0.6</v>
      </c>
      <c r="H115" s="406">
        <v>8.5</v>
      </c>
      <c r="I115" s="406">
        <v>8.5</v>
      </c>
      <c r="J115" s="407">
        <v>110</v>
      </c>
      <c r="K115" s="51">
        <f>IFERROR(MP_DATA[[#This Row],[Top '[m']]]-MP_DATA[[#This Row],[Bottom '[m']]], "")</f>
        <v>3.2</v>
      </c>
      <c r="L115" s="167">
        <f>IFERROR(-(MP_DATA[[#This Row],[D, bottom '[m']]]-MP_DATA[[#This Row],[D, top '[m']]])/(MP_DATA[[#This Row],[Bottom '[m']]]-MP_DATA[[#This Row],[Top '[m']]]),"")</f>
        <v>0</v>
      </c>
      <c r="M115" s="121">
        <f>IF(7850/1000*(1/3)*PI()*ABS(F115-G115)*((H115/2)^2+(H115/2)*(I115/2)+(I115/2)^2-(H115/2-J115/1000)^2-(H115/2-J115/1000)*(I115/2-J115/1000)-(I115/2-J115/1000)^2)=0,"",7850/1000*(1/3)*PI()*ABS(F115-G115)*((H115/2)^2+(H115/2)*(I115/2)+(I115/2)^2-(H115/2-J115/1000)^2-(H115/2-J115/1000)*(I115/2-J115/1000)-(I115/2-J115/1000)^2))</f>
        <v>72.832321603150334</v>
      </c>
      <c r="N115" s="50">
        <f>IFERROR((MP_DATA[[#This Row],[D, bottom '[m']]]+MP_DATA[[#This Row],[D, top '[m']]])/(2*MP_DATA[[#This Row],[t '[mm']]]/1000),"")</f>
        <v>77.272727272727266</v>
      </c>
      <c r="P115" s="430" t="s">
        <v>560</v>
      </c>
      <c r="Q115" s="431">
        <v>7.2349999999999994</v>
      </c>
      <c r="R115" s="431">
        <v>7.2349999999999994</v>
      </c>
      <c r="S115" s="432">
        <v>11850</v>
      </c>
      <c r="T115" s="433"/>
      <c r="U115" s="432"/>
      <c r="V115" s="433"/>
      <c r="W115" s="433"/>
      <c r="X115" s="433"/>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2"/>
        <v/>
      </c>
      <c r="AZ115" s="50" t="str">
        <f>IFERROR((TP_DATA[[#This Row],[D, bottom '[m']]]+TP_DATA[[#This Row],[D, top '[m']]])/(2*TP_DATA[[#This Row],[t '[mm']]]/1000),"")</f>
        <v/>
      </c>
      <c r="BB115" s="169"/>
      <c r="BC115" s="51"/>
      <c r="BD115" s="51"/>
      <c r="BE115" s="50"/>
      <c r="BF115" s="52"/>
      <c r="BG115" s="50"/>
      <c r="BH115" s="52"/>
      <c r="BI115" s="52"/>
      <c r="BJ115" s="52"/>
      <c r="CB115" s="49"/>
      <c r="CC115" s="435">
        <v>3</v>
      </c>
      <c r="CD115" s="406">
        <v>142.83999999999995</v>
      </c>
      <c r="CE115" s="406">
        <v>140.76599999999993</v>
      </c>
      <c r="CF115" s="406">
        <v>5.2279999999999998</v>
      </c>
      <c r="CG115" s="406">
        <v>5.8109999999999999</v>
      </c>
      <c r="CH115" s="407">
        <v>50</v>
      </c>
      <c r="CI115" s="51">
        <f>IFERROR(TOWER_DATA[[#This Row],[Top '[m']]]-TOWER_DATA[[#This Row],[Bottom '[m']]], "")</f>
        <v>2.0740000000000123</v>
      </c>
      <c r="CJ115" s="167">
        <f>IFERROR(-(TOWER_DATA[[#This Row],[D, bottom '[m']]]-TOWER_DATA[[#This Row],[D, top '[m']]])/(TOWER_DATA[[#This Row],[Bottom '[m']]]-TOWER_DATA[[#This Row],[Top '[m']]]),"")</f>
        <v>0.28109932497589041</v>
      </c>
      <c r="CK115" s="121">
        <f t="shared" si="1"/>
        <v>13.98768722165673</v>
      </c>
      <c r="CL115" s="50">
        <f>IFERROR((TOWER_DATA[[#This Row],[D, bottom '[m']]]+TOWER_DATA[[#This Row],[D, top '[m']]])/(2*TOWER_DATA[[#This Row],[t '[mm']]]/1000),"")</f>
        <v>110.38999999999999</v>
      </c>
      <c r="CN115" s="430" t="s">
        <v>639</v>
      </c>
      <c r="CO115" s="439">
        <v>137.535</v>
      </c>
      <c r="CP115" s="439">
        <v>137.535</v>
      </c>
      <c r="CQ115" s="432">
        <v>11720</v>
      </c>
      <c r="CR115" s="440"/>
      <c r="CS115" s="432"/>
      <c r="CT115" s="439"/>
      <c r="CU115" s="439"/>
      <c r="CV115" s="441"/>
      <c r="DP115" s="425" t="s">
        <v>355</v>
      </c>
      <c r="DQ115" s="426">
        <v>15.5</v>
      </c>
      <c r="DR115" s="426">
        <v>236</v>
      </c>
      <c r="DS115" s="411">
        <v>819000</v>
      </c>
      <c r="DT115" s="411">
        <v>179900000</v>
      </c>
      <c r="DU115" s="411">
        <v>323200000</v>
      </c>
      <c r="DV115" s="409">
        <v>5.17</v>
      </c>
      <c r="DW115" s="409">
        <v>4.62</v>
      </c>
      <c r="DX115" s="427" t="s">
        <v>356</v>
      </c>
      <c r="DY115" s="51"/>
    </row>
    <row r="116" spans="1:129" ht="18" customHeight="1">
      <c r="A116" s="194" t="s">
        <v>167</v>
      </c>
      <c r="E116" s="428">
        <v>4</v>
      </c>
      <c r="F116" s="406">
        <v>-0.6</v>
      </c>
      <c r="G116" s="406">
        <v>-3.8</v>
      </c>
      <c r="H116" s="406">
        <v>8.5</v>
      </c>
      <c r="I116" s="406">
        <v>8.5</v>
      </c>
      <c r="J116" s="407">
        <v>119</v>
      </c>
      <c r="K116" s="51">
        <f>IFERROR(MP_DATA[[#This Row],[Top '[m']]]-MP_DATA[[#This Row],[Bottom '[m']]], "")</f>
        <v>3.1999999999999997</v>
      </c>
      <c r="L116" s="167">
        <f>IFERROR(-(MP_DATA[[#This Row],[D, bottom '[m']]]-MP_DATA[[#This Row],[D, top '[m']]])/(MP_DATA[[#This Row],[Bottom '[m']]]-MP_DATA[[#This Row],[Top '[m']]]),"")</f>
        <v>0</v>
      </c>
      <c r="M116" s="121">
        <f>IF(7850/1000*(1/3)*PI()*ABS(F116-G116)*((H116/2)^2+(H116/2)*(I116/2)+(I116/2)^2-(H116/2-J116/1000)^2-(H116/2-J116/1000)*(I116/2-J116/1000)-(I116/2-J116/1000)^2)=0,"",7850/1000*(1/3)*PI()*ABS(F116-G116)*((H116/2)^2+(H116/2)*(I116/2)+(I116/2)^2-(H116/2-J116/1000)^2-(H116/2-J116/1000)*(I116/2-J116/1000)-(I116/2-J116/1000)^2))</f>
        <v>78.706809833529121</v>
      </c>
      <c r="N116" s="50">
        <f>IFERROR((MP_DATA[[#This Row],[D, bottom '[m']]]+MP_DATA[[#This Row],[D, top '[m']]])/(2*MP_DATA[[#This Row],[t '[mm']]]/1000),"")</f>
        <v>71.428571428571431</v>
      </c>
      <c r="P116" s="430" t="s">
        <v>636</v>
      </c>
      <c r="Q116" s="431">
        <v>6.1</v>
      </c>
      <c r="R116" s="431">
        <v>6.1</v>
      </c>
      <c r="S116" s="432">
        <v>250</v>
      </c>
      <c r="T116" s="433"/>
      <c r="U116" s="432"/>
      <c r="V116" s="433"/>
      <c r="W116" s="433"/>
      <c r="X116" s="433"/>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2"/>
        <v/>
      </c>
      <c r="AZ116" s="50" t="str">
        <f>IFERROR((TP_DATA[[#This Row],[D, bottom '[m']]]+TP_DATA[[#This Row],[D, top '[m']]])/(2*TP_DATA[[#This Row],[t '[mm']]]/1000),"")</f>
        <v/>
      </c>
      <c r="BB116" s="169"/>
      <c r="BC116" s="51"/>
      <c r="BD116" s="51"/>
      <c r="BE116" s="50"/>
      <c r="BF116" s="52"/>
      <c r="BG116" s="50"/>
      <c r="BH116" s="52"/>
      <c r="BI116" s="52"/>
      <c r="BJ116" s="52"/>
      <c r="CB116" s="49"/>
      <c r="CC116" s="435">
        <v>4</v>
      </c>
      <c r="CD116" s="406">
        <v>140.76599999999993</v>
      </c>
      <c r="CE116" s="406">
        <v>138.31999999999994</v>
      </c>
      <c r="CF116" s="406">
        <v>5.7949999999999999</v>
      </c>
      <c r="CG116" s="406">
        <v>6.5</v>
      </c>
      <c r="CH116" s="407">
        <v>34</v>
      </c>
      <c r="CI116" s="51">
        <f>IFERROR(TOWER_DATA[[#This Row],[Top '[m']]]-TOWER_DATA[[#This Row],[Bottom '[m']]], "")</f>
        <v>2.445999999999998</v>
      </c>
      <c r="CJ116" s="167">
        <f>IFERROR(-(TOWER_DATA[[#This Row],[D, bottom '[m']]]-TOWER_DATA[[#This Row],[D, top '[m']]])/(TOWER_DATA[[#This Row],[Bottom '[m']]]-TOWER_DATA[[#This Row],[Top '[m']]]),"")</f>
        <v>0.28822567457072801</v>
      </c>
      <c r="CK116" s="121">
        <f t="shared" si="1"/>
        <v>12.538477810882455</v>
      </c>
      <c r="CL116" s="50">
        <f>IFERROR((TOWER_DATA[[#This Row],[D, bottom '[m']]]+TOWER_DATA[[#This Row],[D, top '[m']]])/(2*TOWER_DATA[[#This Row],[t '[mm']]]/1000),"")</f>
        <v>180.80882352941174</v>
      </c>
      <c r="CN116" s="430" t="s">
        <v>640</v>
      </c>
      <c r="CO116" s="439">
        <v>137.078</v>
      </c>
      <c r="CP116" s="439">
        <v>137.078</v>
      </c>
      <c r="CQ116" s="432">
        <v>15265</v>
      </c>
      <c r="CR116" s="440"/>
      <c r="CS116" s="432"/>
      <c r="CT116" s="439"/>
      <c r="CU116" s="439"/>
      <c r="CV116" s="441"/>
      <c r="DP116" s="425" t="s">
        <v>572</v>
      </c>
      <c r="DQ116" s="426">
        <v>15</v>
      </c>
      <c r="DR116" s="426">
        <v>236</v>
      </c>
      <c r="DS116" s="411">
        <v>828980</v>
      </c>
      <c r="DT116" s="411">
        <v>213000000</v>
      </c>
      <c r="DU116" s="411">
        <v>366000000</v>
      </c>
      <c r="DV116" s="409">
        <v>4.1900000000000004</v>
      </c>
      <c r="DW116" s="409">
        <v>3.12</v>
      </c>
      <c r="DX116" s="427" t="s">
        <v>573</v>
      </c>
      <c r="DY116" s="51"/>
    </row>
    <row r="117" spans="1:129" ht="18" customHeight="1">
      <c r="E117" s="428">
        <v>5</v>
      </c>
      <c r="F117" s="406">
        <v>-3.8</v>
      </c>
      <c r="G117" s="406">
        <v>-7.3</v>
      </c>
      <c r="H117" s="406">
        <v>8.5</v>
      </c>
      <c r="I117" s="406">
        <v>8.9285714285714288</v>
      </c>
      <c r="J117" s="407">
        <v>119</v>
      </c>
      <c r="K117" s="51">
        <f>IFERROR(MP_DATA[[#This Row],[Top '[m']]]-MP_DATA[[#This Row],[Bottom '[m']]], "")</f>
        <v>3.5</v>
      </c>
      <c r="L117" s="167">
        <f>IFERROR(-(MP_DATA[[#This Row],[D, bottom '[m']]]-MP_DATA[[#This Row],[D, top '[m']]])/(MP_DATA[[#This Row],[Bottom '[m']]]-MP_DATA[[#This Row],[Top '[m']]]),"")</f>
        <v>0.1224489795918368</v>
      </c>
      <c r="M117" s="121">
        <f>IF(7850/1000*(1/3)*PI()*ABS(F117-G117)*((H117/2)^2+(H117/2)*(I117/2)+(I117/2)^2-(H117/2-J117/1000)^2-(H117/2-J117/1000)*(I117/2-J117/1000)-(I117/2-J117/1000)^2)=0,"",7850/1000*(1/3)*PI()*ABS(F117-G117)*((H117/2)^2+(H117/2)*(I117/2)+(I117/2)^2-(H117/2-J117/1000)^2-(H117/2-J117/1000)*(I117/2-J117/1000)-(I117/2-J117/1000)^2))</f>
        <v>88.286612338435745</v>
      </c>
      <c r="N117" s="50">
        <f>IFERROR((MP_DATA[[#This Row],[D, bottom '[m']]]+MP_DATA[[#This Row],[D, top '[m']]])/(2*MP_DATA[[#This Row],[t '[mm']]]/1000),"")</f>
        <v>73.229291716686689</v>
      </c>
      <c r="P117" s="430"/>
      <c r="Q117" s="431"/>
      <c r="R117" s="431"/>
      <c r="S117" s="432"/>
      <c r="T117" s="433"/>
      <c r="U117" s="432"/>
      <c r="V117" s="433"/>
      <c r="W117" s="433"/>
      <c r="X117" s="433"/>
      <c r="Y117" s="49"/>
      <c r="AP117" s="49"/>
      <c r="AQ117" s="89"/>
      <c r="AR117" s="90"/>
      <c r="AS117" s="90"/>
      <c r="AT117" s="90"/>
      <c r="AU117" s="90"/>
      <c r="AV117" s="91"/>
      <c r="AW117" s="51" t="str">
        <f>IFERROR(TP_DATA[[#This Row],[Top '[m']]]-TP_DATA[[#This Row],[Bottom '[m']]], "")</f>
        <v/>
      </c>
      <c r="AX117" s="167"/>
      <c r="AY117" s="121" t="str">
        <f t="shared" si="2"/>
        <v/>
      </c>
      <c r="AZ117" s="50"/>
      <c r="BB117" s="169"/>
      <c r="BC117" s="51"/>
      <c r="BD117" s="51"/>
      <c r="BE117" s="50"/>
      <c r="BF117" s="52"/>
      <c r="BG117" s="50"/>
      <c r="BH117" s="52"/>
      <c r="BI117" s="52"/>
      <c r="BJ117" s="52"/>
      <c r="CB117" s="49"/>
      <c r="CC117" s="435">
        <v>5</v>
      </c>
      <c r="CD117" s="406">
        <v>138.31999999999994</v>
      </c>
      <c r="CE117" s="406">
        <v>136.49999999999994</v>
      </c>
      <c r="CF117" s="406">
        <v>6.5</v>
      </c>
      <c r="CG117" s="406">
        <v>6.5</v>
      </c>
      <c r="CH117" s="407">
        <v>34</v>
      </c>
      <c r="CI117" s="51">
        <f>IFERROR(TOWER_DATA[[#This Row],[Top '[m']]]-TOWER_DATA[[#This Row],[Bottom '[m']]], "")</f>
        <v>1.8199999999999932</v>
      </c>
      <c r="CJ117" s="167">
        <f>IFERROR(-(TOWER_DATA[[#This Row],[D, bottom '[m']]]-TOWER_DATA[[#This Row],[D, top '[m']]])/(TOWER_DATA[[#This Row],[Bottom '[m']]]-TOWER_DATA[[#This Row],[Top '[m']]]),"")</f>
        <v>0</v>
      </c>
      <c r="CK117" s="121">
        <f t="shared" si="1"/>
        <v>9.8674636394623843</v>
      </c>
      <c r="CL117" s="50">
        <f>IFERROR((TOWER_DATA[[#This Row],[D, bottom '[m']]]+TOWER_DATA[[#This Row],[D, top '[m']]])/(2*TOWER_DATA[[#This Row],[t '[mm']]]/1000),"")</f>
        <v>191.17647058823528</v>
      </c>
      <c r="CN117" s="430" t="s">
        <v>641</v>
      </c>
      <c r="CO117" s="439">
        <v>133.15100000000001</v>
      </c>
      <c r="CP117" s="439">
        <v>133.15100000000001</v>
      </c>
      <c r="CQ117" s="432">
        <v>520</v>
      </c>
      <c r="CR117" s="440"/>
      <c r="CS117" s="432"/>
      <c r="CT117" s="439"/>
      <c r="CU117" s="439"/>
      <c r="CV117" s="441"/>
      <c r="DP117" s="444" t="s">
        <v>628</v>
      </c>
      <c r="DQ117" s="426">
        <v>15.5</v>
      </c>
      <c r="DR117" s="426">
        <v>236</v>
      </c>
      <c r="DS117" s="411">
        <v>819418</v>
      </c>
      <c r="DT117" s="411">
        <v>179000000</v>
      </c>
      <c r="DU117" s="411">
        <v>321000000</v>
      </c>
      <c r="DV117" s="409">
        <v>5.17</v>
      </c>
      <c r="DW117" s="409">
        <v>4.6100000000000003</v>
      </c>
      <c r="DX117" s="412" t="s">
        <v>629</v>
      </c>
      <c r="DY117" s="51"/>
    </row>
    <row r="118" spans="1:129" ht="18" customHeight="1">
      <c r="E118" s="428">
        <v>6</v>
      </c>
      <c r="F118" s="406">
        <v>-7.3</v>
      </c>
      <c r="G118" s="406">
        <v>-10.8</v>
      </c>
      <c r="H118" s="406">
        <v>8.9285714285714288</v>
      </c>
      <c r="I118" s="406">
        <v>9.3571428571428577</v>
      </c>
      <c r="J118" s="407">
        <v>99</v>
      </c>
      <c r="K118" s="51">
        <f>IFERROR(MP_DATA[[#This Row],[Top '[m']]]-MP_DATA[[#This Row],[Bottom '[m']]], "")</f>
        <v>3.5000000000000009</v>
      </c>
      <c r="L118" s="167">
        <f>IFERROR(-(MP_DATA[[#This Row],[D, bottom '[m']]]-MP_DATA[[#This Row],[D, top '[m']]])/(MP_DATA[[#This Row],[Bottom '[m']]]-MP_DATA[[#This Row],[Top '[m']]]),"")</f>
        <v>0.12244897959183677</v>
      </c>
      <c r="M118" s="121">
        <f>IF(7850/1000*(1/3)*PI()*ABS(F118-G118)*((H118/2)^2+(H118/2)*(I118/2)+(I118/2)^2-(H118/2-J118/1000)^2-(H118/2-J118/1000)*(I118/2-J118/1000)-(I118/2-J118/1000)^2)=0,"",7850/1000*(1/3)*PI()*ABS(F118-G118)*((H118/2)^2+(H118/2)*(I118/2)+(I118/2)^2-(H118/2-J118/1000)^2-(H118/2-J118/1000)*(I118/2-J118/1000)-(I118/2-J118/1000)^2))</f>
        <v>77.281663538393417</v>
      </c>
      <c r="N118" s="50">
        <f>IFERROR((MP_DATA[[#This Row],[D, bottom '[m']]]+MP_DATA[[#This Row],[D, top '[m']]])/(2*MP_DATA[[#This Row],[t '[mm']]]/1000),"")</f>
        <v>92.352092352092342</v>
      </c>
      <c r="P118" s="430"/>
      <c r="Q118" s="431"/>
      <c r="R118" s="431"/>
      <c r="S118" s="432"/>
      <c r="T118" s="433"/>
      <c r="U118" s="432"/>
      <c r="V118" s="433"/>
      <c r="W118" s="433"/>
      <c r="X118" s="433"/>
      <c r="Y118" s="49"/>
      <c r="AP118" s="49"/>
      <c r="AQ118" s="89"/>
      <c r="AR118" s="90"/>
      <c r="AS118" s="90"/>
      <c r="AT118" s="90"/>
      <c r="AU118" s="90"/>
      <c r="AV118" s="91"/>
      <c r="AW118" s="51" t="str">
        <f>IFERROR(TP_DATA[[#This Row],[Top '[m']]]-TP_DATA[[#This Row],[Bottom '[m']]], "")</f>
        <v/>
      </c>
      <c r="AX118" s="167"/>
      <c r="AY118" s="121" t="str">
        <f t="shared" si="2"/>
        <v/>
      </c>
      <c r="AZ118" s="50"/>
      <c r="BB118" s="169"/>
      <c r="BC118" s="51"/>
      <c r="BD118" s="51"/>
      <c r="BE118" s="50"/>
      <c r="BF118" s="52"/>
      <c r="BG118" s="50"/>
      <c r="BH118" s="52"/>
      <c r="BI118" s="52"/>
      <c r="BJ118" s="52"/>
      <c r="CB118" s="49"/>
      <c r="CC118" s="435">
        <v>6</v>
      </c>
      <c r="CD118" s="406">
        <v>136.49999999999994</v>
      </c>
      <c r="CE118" s="406">
        <v>133.56799999999996</v>
      </c>
      <c r="CF118" s="406">
        <v>6.4888000000000003</v>
      </c>
      <c r="CG118" s="406">
        <v>6.4888000000000003</v>
      </c>
      <c r="CH118" s="407">
        <v>22.8</v>
      </c>
      <c r="CI118" s="51">
        <f>IFERROR(TOWER_DATA[[#This Row],[Top '[m']]]-TOWER_DATA[[#This Row],[Bottom '[m']]], "")</f>
        <v>2.9319999999999879</v>
      </c>
      <c r="CJ118" s="167">
        <f>IFERROR(-(TOWER_DATA[[#This Row],[D, bottom '[m']]]-TOWER_DATA[[#This Row],[D, top '[m']]])/(TOWER_DATA[[#This Row],[Bottom '[m']]]-TOWER_DATA[[#This Row],[Top '[m']]]),"")</f>
        <v>0</v>
      </c>
      <c r="CK118" s="121">
        <f t="shared" si="1"/>
        <v>10.659922387081739</v>
      </c>
      <c r="CL118" s="50">
        <f>IFERROR((TOWER_DATA[[#This Row],[D, bottom '[m']]]+TOWER_DATA[[#This Row],[D, top '[m']]])/(2*TOWER_DATA[[#This Row],[t '[mm']]]/1000),"")</f>
        <v>284.59649122807019</v>
      </c>
      <c r="CN118" s="430" t="s">
        <v>642</v>
      </c>
      <c r="CO118" s="439">
        <v>132.31100000000001</v>
      </c>
      <c r="CP118" s="439">
        <v>132.31100000000001</v>
      </c>
      <c r="CQ118" s="432">
        <v>3807</v>
      </c>
      <c r="CR118" s="440"/>
      <c r="CS118" s="432"/>
      <c r="CT118" s="439"/>
      <c r="CU118" s="439"/>
      <c r="CV118" s="441"/>
      <c r="DP118" s="444" t="s">
        <v>630</v>
      </c>
      <c r="DQ118" s="426">
        <v>15.5</v>
      </c>
      <c r="DR118" s="426">
        <v>236</v>
      </c>
      <c r="DS118" s="411">
        <v>819418</v>
      </c>
      <c r="DT118" s="411">
        <v>179000000</v>
      </c>
      <c r="DU118" s="411">
        <v>321000000</v>
      </c>
      <c r="DV118" s="409">
        <v>5.17</v>
      </c>
      <c r="DW118" s="409">
        <v>4.6100000000000003</v>
      </c>
      <c r="DX118" s="412" t="s">
        <v>631</v>
      </c>
      <c r="DY118" s="49"/>
    </row>
    <row r="119" spans="1:129" ht="18" customHeight="1">
      <c r="E119" s="428">
        <v>7</v>
      </c>
      <c r="F119" s="406">
        <v>-10.8</v>
      </c>
      <c r="G119" s="406">
        <v>-14.3</v>
      </c>
      <c r="H119" s="406">
        <v>9.3571428571428577</v>
      </c>
      <c r="I119" s="406">
        <v>9.7857142857142865</v>
      </c>
      <c r="J119" s="407">
        <v>104</v>
      </c>
      <c r="K119" s="51">
        <f>IFERROR(MP_DATA[[#This Row],[Top '[m']]]-MP_DATA[[#This Row],[Bottom '[m']]], "")</f>
        <v>3.5</v>
      </c>
      <c r="L119" s="167">
        <f>IFERROR(-(MP_DATA[[#This Row],[D, bottom '[m']]]-MP_DATA[[#This Row],[D, top '[m']]])/(MP_DATA[[#This Row],[Bottom '[m']]]-MP_DATA[[#This Row],[Top '[m']]]),"")</f>
        <v>0.1224489795918368</v>
      </c>
      <c r="M119" s="121">
        <f>IF(7850/1000*(1/3)*PI()*ABS(F119-G119)*((H119/2)^2+(H119/2)*(I119/2)+(I119/2)^2-(H119/2-J119/1000)^2-(H119/2-J119/1000)*(I119/2-J119/1000)-(I119/2-J119/1000)^2)=0,"",7850/1000*(1/3)*PI()*ABS(F119-G119)*((H119/2)^2+(H119/2)*(I119/2)+(I119/2)^2-(H119/2-J119/1000)^2-(H119/2-J119/1000)*(I119/2-J119/1000)-(I119/2-J119/1000)^2))</f>
        <v>84.987088287858583</v>
      </c>
      <c r="N119" s="50">
        <f>IFERROR((MP_DATA[[#This Row],[D, bottom '[m']]]+MP_DATA[[#This Row],[D, top '[m']]])/(2*MP_DATA[[#This Row],[t '[mm']]]/1000),"")</f>
        <v>92.032967032967051</v>
      </c>
      <c r="P119" s="430"/>
      <c r="Q119" s="431"/>
      <c r="R119" s="431"/>
      <c r="S119" s="432"/>
      <c r="T119" s="433"/>
      <c r="U119" s="432"/>
      <c r="V119" s="433"/>
      <c r="W119" s="433"/>
      <c r="X119" s="433"/>
      <c r="Y119" s="49"/>
      <c r="AQ119" s="89"/>
      <c r="AR119" s="90"/>
      <c r="AS119" s="90"/>
      <c r="AU119" s="90"/>
      <c r="AV119" s="91"/>
      <c r="AW119" s="51" t="str">
        <f>IFERROR(TP_DATA[[#This Row],[Top '[m']]]-TP_DATA[[#This Row],[Bottom '[m']]], "")</f>
        <v/>
      </c>
      <c r="AX119" s="167"/>
      <c r="AY119" s="121" t="str">
        <f t="shared" si="2"/>
        <v/>
      </c>
      <c r="AZ119" s="50"/>
      <c r="BA119" s="51"/>
      <c r="BB119" s="169"/>
      <c r="BC119" s="51"/>
      <c r="BD119" s="51"/>
      <c r="BE119" s="50"/>
      <c r="BF119" s="52"/>
      <c r="BG119" s="50"/>
      <c r="BH119" s="52"/>
      <c r="BI119" s="52"/>
      <c r="BJ119" s="52"/>
      <c r="CC119" s="435">
        <v>7</v>
      </c>
      <c r="CD119" s="406">
        <v>133.56799999999996</v>
      </c>
      <c r="CE119" s="406">
        <v>130.73599999999996</v>
      </c>
      <c r="CF119" s="406">
        <v>6.4888000000000003</v>
      </c>
      <c r="CG119" s="406">
        <v>6.4888000000000003</v>
      </c>
      <c r="CH119" s="407">
        <v>22.8</v>
      </c>
      <c r="CI119" s="51">
        <f>IFERROR(TOWER_DATA[[#This Row],[Top '[m']]]-TOWER_DATA[[#This Row],[Bottom '[m']]], "")</f>
        <v>2.8319999999999936</v>
      </c>
      <c r="CJ119" s="167">
        <f>IFERROR(-(TOWER_DATA[[#This Row],[D, bottom '[m']]]-TOWER_DATA[[#This Row],[D, top '[m']]])/(TOWER_DATA[[#This Row],[Bottom '[m']]]-TOWER_DATA[[#This Row],[Top '[m']]]),"")</f>
        <v>0</v>
      </c>
      <c r="CK119" s="121">
        <f t="shared" si="1"/>
        <v>10.296350682201751</v>
      </c>
      <c r="CL119" s="50">
        <f>IFERROR((TOWER_DATA[[#This Row],[D, bottom '[m']]]+TOWER_DATA[[#This Row],[D, top '[m']]])/(2*TOWER_DATA[[#This Row],[t '[mm']]]/1000),"")</f>
        <v>284.59649122807019</v>
      </c>
      <c r="CN119" s="430" t="s">
        <v>643</v>
      </c>
      <c r="CO119" s="439">
        <v>131.96199999999999</v>
      </c>
      <c r="CP119" s="439">
        <v>131.96199999999999</v>
      </c>
      <c r="CQ119" s="432">
        <v>944</v>
      </c>
      <c r="CR119" s="440"/>
      <c r="CS119" s="432"/>
      <c r="CT119" s="439"/>
      <c r="CU119" s="439"/>
      <c r="CV119" s="441"/>
      <c r="DP119" s="94"/>
      <c r="DQ119" s="121"/>
      <c r="DR119" s="121"/>
      <c r="DS119" s="50"/>
      <c r="DT119" s="50"/>
      <c r="DU119" s="50"/>
      <c r="DV119" s="51"/>
      <c r="DW119" s="51"/>
      <c r="DX119" s="53"/>
      <c r="DY119" s="49"/>
    </row>
    <row r="120" spans="1:129" ht="18" customHeight="1">
      <c r="E120" s="428">
        <v>8</v>
      </c>
      <c r="F120" s="406">
        <v>-14.3</v>
      </c>
      <c r="G120" s="406">
        <v>-17.8</v>
      </c>
      <c r="H120" s="406">
        <v>9.7857142857142865</v>
      </c>
      <c r="I120" s="406">
        <v>10.214285714285715</v>
      </c>
      <c r="J120" s="407">
        <v>98</v>
      </c>
      <c r="K120" s="51">
        <f>IFERROR(MP_DATA[[#This Row],[Top '[m']]]-MP_DATA[[#This Row],[Bottom '[m']]], "")</f>
        <v>3.5</v>
      </c>
      <c r="L120" s="167">
        <f>IFERROR(-(MP_DATA[[#This Row],[D, bottom '[m']]]-MP_DATA[[#This Row],[D, top '[m']]])/(MP_DATA[[#This Row],[Bottom '[m']]]-MP_DATA[[#This Row],[Top '[m']]]),"")</f>
        <v>0.1224489795918368</v>
      </c>
      <c r="M120" s="121">
        <f>IF(7850/1000*(1/3)*PI()*ABS(F120-G120)*((H120/2)^2+(H120/2)*(I120/2)+(I120/2)^2-(H120/2-J120/1000)^2-(H120/2-J120/1000)*(I120/2-J120/1000)-(I120/2-J120/1000)^2)=0,"",7850/1000*(1/3)*PI()*ABS(F120-G120)*((H120/2)^2+(H120/2)*(I120/2)+(I120/2)^2-(H120/2-J120/1000)^2-(H120/2-J120/1000)*(I120/2-J120/1000)-(I120/2-J120/1000)^2))</f>
        <v>83.75998125488826</v>
      </c>
      <c r="N120" s="50">
        <f>IFERROR((MP_DATA[[#This Row],[D, bottom '[m']]]+MP_DATA[[#This Row],[D, top '[m']]])/(2*MP_DATA[[#This Row],[t '[mm']]]/1000),"")</f>
        <v>102.0408163265306</v>
      </c>
      <c r="P120" s="430"/>
      <c r="Q120" s="431"/>
      <c r="R120" s="431"/>
      <c r="S120" s="432"/>
      <c r="T120" s="433"/>
      <c r="U120" s="432"/>
      <c r="V120" s="433"/>
      <c r="W120" s="433"/>
      <c r="X120" s="433"/>
      <c r="Y120" s="49"/>
      <c r="AQ120" s="89"/>
      <c r="AR120" s="90"/>
      <c r="AS120" s="90"/>
      <c r="AT120" s="90"/>
      <c r="AU120" s="90"/>
      <c r="AV120" s="91"/>
      <c r="AW120" s="51" t="str">
        <f>IFERROR(TP_DATA[[#This Row],[Top '[m']]]-TP_DATA[[#This Row],[Bottom '[m']]], "")</f>
        <v/>
      </c>
      <c r="AX120" s="167"/>
      <c r="AY120" s="121" t="str">
        <f t="shared" si="2"/>
        <v/>
      </c>
      <c r="AZ120" s="50"/>
      <c r="BA120" s="51"/>
      <c r="BB120" s="169"/>
      <c r="BC120" s="51"/>
      <c r="BD120" s="51"/>
      <c r="BE120" s="50"/>
      <c r="BF120" s="52"/>
      <c r="BG120" s="50"/>
      <c r="BH120" s="52"/>
      <c r="BI120" s="52"/>
      <c r="BJ120" s="52"/>
      <c r="CC120" s="435">
        <v>8</v>
      </c>
      <c r="CD120" s="406">
        <v>130.73599999999996</v>
      </c>
      <c r="CE120" s="406">
        <v>127.77599999999997</v>
      </c>
      <c r="CF120" s="406">
        <v>6.4888000000000003</v>
      </c>
      <c r="CG120" s="406">
        <v>6.4888000000000003</v>
      </c>
      <c r="CH120" s="407">
        <v>22.8</v>
      </c>
      <c r="CI120" s="51">
        <f>IFERROR(TOWER_DATA[[#This Row],[Top '[m']]]-TOWER_DATA[[#This Row],[Bottom '[m']]], "")</f>
        <v>2.9599999999999937</v>
      </c>
      <c r="CJ120" s="167">
        <f>IFERROR(-(TOWER_DATA[[#This Row],[D, bottom '[m']]]-TOWER_DATA[[#This Row],[D, top '[m']]])/(TOWER_DATA[[#This Row],[Bottom '[m']]]-TOWER_DATA[[#This Row],[Top '[m']]]),"")</f>
        <v>0</v>
      </c>
      <c r="CK120" s="121">
        <f t="shared" si="1"/>
        <v>10.761722464448161</v>
      </c>
      <c r="CL120" s="50">
        <f>IFERROR((TOWER_DATA[[#This Row],[D, bottom '[m']]]+TOWER_DATA[[#This Row],[D, top '[m']]])/(2*TOWER_DATA[[#This Row],[t '[mm']]]/1000),"")</f>
        <v>284.59649122807019</v>
      </c>
      <c r="CN120" s="430" t="s">
        <v>644</v>
      </c>
      <c r="CO120" s="439">
        <v>130.02699999999999</v>
      </c>
      <c r="CP120" s="439">
        <v>130.02699999999999</v>
      </c>
      <c r="CQ120" s="432">
        <v>2400</v>
      </c>
      <c r="CR120" s="440"/>
      <c r="CS120" s="432"/>
      <c r="CT120" s="439"/>
      <c r="CU120" s="439"/>
      <c r="CV120" s="441"/>
      <c r="DP120" s="94"/>
      <c r="DQ120" s="121"/>
      <c r="DR120" s="121"/>
      <c r="DS120" s="50"/>
      <c r="DT120" s="50"/>
      <c r="DU120" s="50"/>
      <c r="DV120" s="51"/>
      <c r="DW120" s="51"/>
      <c r="DX120" s="53"/>
      <c r="DY120" s="49"/>
    </row>
    <row r="121" spans="1:129" ht="18" customHeight="1">
      <c r="E121" s="428">
        <v>9</v>
      </c>
      <c r="F121" s="406">
        <v>-17.8</v>
      </c>
      <c r="G121" s="406">
        <v>-21.3</v>
      </c>
      <c r="H121" s="406">
        <v>10.214285714285715</v>
      </c>
      <c r="I121" s="406">
        <v>10.642857142857144</v>
      </c>
      <c r="J121" s="407">
        <v>98</v>
      </c>
      <c r="K121" s="51">
        <f>IFERROR(MP_DATA[[#This Row],[Top '[m']]]-MP_DATA[[#This Row],[Bottom '[m']]], "")</f>
        <v>3.5</v>
      </c>
      <c r="L121" s="167">
        <f>IFERROR(-(MP_DATA[[#This Row],[D, bottom '[m']]]-MP_DATA[[#This Row],[D, top '[m']]])/(MP_DATA[[#This Row],[Bottom '[m']]]-MP_DATA[[#This Row],[Top '[m']]]),"")</f>
        <v>0.1224489795918368</v>
      </c>
      <c r="M121" s="121">
        <f>IF(7850/1000*(1/3)*PI()*ABS(F121-G121)*((H121/2)^2+(H121/2)*(I121/2)+(I121/2)^2-(H121/2-J121/1000)^2-(H121/2-J121/1000)*(I121/2-J121/1000)-(I121/2-J121/1000)^2)=0,"",7850/1000*(1/3)*PI()*ABS(F121-G121)*((H121/2)^2+(H121/2)*(I121/2)+(I121/2)^2-(H121/2-J121/1000)^2-(H121/2-J121/1000)*(I121/2-J121/1000)-(I121/2-J121/1000)^2))</f>
        <v>87.385222097498442</v>
      </c>
      <c r="N121" s="50">
        <f>IFERROR((MP_DATA[[#This Row],[D, bottom '[m']]]+MP_DATA[[#This Row],[D, top '[m']]])/(2*MP_DATA[[#This Row],[t '[mm']]]/1000),"")</f>
        <v>106.41399416909623</v>
      </c>
      <c r="P121" s="430"/>
      <c r="Q121" s="431"/>
      <c r="R121" s="431"/>
      <c r="S121" s="432"/>
      <c r="T121" s="433"/>
      <c r="U121" s="432"/>
      <c r="V121" s="433"/>
      <c r="W121" s="433"/>
      <c r="X121" s="433"/>
      <c r="Y121" s="49"/>
      <c r="AQ121" s="89"/>
      <c r="AR121" s="90"/>
      <c r="AS121" s="90"/>
      <c r="AT121" s="90"/>
      <c r="AU121" s="90"/>
      <c r="AV121" s="91"/>
      <c r="AW121" s="51" t="str">
        <f>IFERROR(TP_DATA[[#This Row],[Top '[m']]]-TP_DATA[[#This Row],[Bottom '[m']]], "")</f>
        <v/>
      </c>
      <c r="AX121" s="167"/>
      <c r="AY121" s="121" t="str">
        <f t="shared" si="2"/>
        <v/>
      </c>
      <c r="AZ121" s="50"/>
      <c r="BA121" s="51"/>
      <c r="BB121" s="169"/>
      <c r="BE121" s="50"/>
      <c r="BF121" s="121"/>
      <c r="BG121" s="50"/>
      <c r="BJ121" s="49"/>
      <c r="CC121" s="435">
        <v>9</v>
      </c>
      <c r="CD121" s="406">
        <v>127.77599999999997</v>
      </c>
      <c r="CE121" s="406">
        <v>124.81599999999997</v>
      </c>
      <c r="CF121" s="406">
        <v>6.4888000000000003</v>
      </c>
      <c r="CG121" s="406">
        <v>6.4888000000000003</v>
      </c>
      <c r="CH121" s="407">
        <v>22.8</v>
      </c>
      <c r="CI121" s="51">
        <f>IFERROR(TOWER_DATA[[#This Row],[Top '[m']]]-TOWER_DATA[[#This Row],[Bottom '[m']]], "")</f>
        <v>2.9599999999999937</v>
      </c>
      <c r="CJ121" s="167">
        <f>IFERROR(-(TOWER_DATA[[#This Row],[D, bottom '[m']]]-TOWER_DATA[[#This Row],[D, top '[m']]])/(TOWER_DATA[[#This Row],[Bottom '[m']]]-TOWER_DATA[[#This Row],[Top '[m']]]),"")</f>
        <v>0</v>
      </c>
      <c r="CK121" s="121">
        <f t="shared" si="1"/>
        <v>10.761722464448161</v>
      </c>
      <c r="CL121" s="50">
        <f>IFERROR((TOWER_DATA[[#This Row],[D, bottom '[m']]]+TOWER_DATA[[#This Row],[D, top '[m']]])/(2*TOWER_DATA[[#This Row],[t '[mm']]]/1000),"")</f>
        <v>284.59649122807019</v>
      </c>
      <c r="CN121" s="430" t="s">
        <v>645</v>
      </c>
      <c r="CO121" s="439">
        <v>128</v>
      </c>
      <c r="CP121" s="439">
        <v>128</v>
      </c>
      <c r="CQ121" s="432">
        <v>1344</v>
      </c>
      <c r="CR121" s="440"/>
      <c r="CS121" s="432"/>
      <c r="CT121" s="439"/>
      <c r="CU121" s="439"/>
      <c r="CV121" s="441"/>
      <c r="DP121" s="94"/>
      <c r="DQ121" s="121"/>
      <c r="DR121" s="121"/>
      <c r="DS121" s="50"/>
      <c r="DT121" s="50"/>
      <c r="DU121" s="50"/>
      <c r="DV121" s="51"/>
      <c r="DW121" s="51"/>
      <c r="DX121" s="53"/>
      <c r="DY121" s="49"/>
    </row>
    <row r="122" spans="1:129" ht="18" customHeight="1">
      <c r="E122" s="428">
        <v>10</v>
      </c>
      <c r="F122" s="406">
        <v>-21.3</v>
      </c>
      <c r="G122" s="406">
        <v>-24.8</v>
      </c>
      <c r="H122" s="406">
        <v>10.642857142857144</v>
      </c>
      <c r="I122" s="406">
        <v>11.071428571428573</v>
      </c>
      <c r="J122" s="407">
        <v>98</v>
      </c>
      <c r="K122" s="51">
        <f>IFERROR(MP_DATA[[#This Row],[Top '[m']]]-MP_DATA[[#This Row],[Bottom '[m']]], "")</f>
        <v>3.5</v>
      </c>
      <c r="L122" s="167">
        <f>IFERROR(-(MP_DATA[[#This Row],[D, bottom '[m']]]-MP_DATA[[#This Row],[D, top '[m']]])/(MP_DATA[[#This Row],[Bottom '[m']]]-MP_DATA[[#This Row],[Top '[m']]]),"")</f>
        <v>0.1224489795918368</v>
      </c>
      <c r="M122" s="121">
        <f>IF(7850/1000*(1/3)*PI()*ABS(F122-G122)*((H122/2)^2+(H122/2)*(I122/2)+(I122/2)^2-(H122/2-J122/1000)^2-(H122/2-J122/1000)*(I122/2-J122/1000)-(I122/2-J122/1000)^2)=0,"",7850/1000*(1/3)*PI()*ABS(F122-G122)*((H122/2)^2+(H122/2)*(I122/2)+(I122/2)^2-(H122/2-J122/1000)^2-(H122/2-J122/1000)*(I122/2-J122/1000)-(I122/2-J122/1000)^2))</f>
        <v>91.010462940108212</v>
      </c>
      <c r="N122" s="50">
        <f>IFERROR((MP_DATA[[#This Row],[D, bottom '[m']]]+MP_DATA[[#This Row],[D, top '[m']]])/(2*MP_DATA[[#This Row],[t '[mm']]]/1000),"")</f>
        <v>110.78717201166181</v>
      </c>
      <c r="P122" s="430"/>
      <c r="Q122" s="431"/>
      <c r="R122" s="431"/>
      <c r="S122" s="432"/>
      <c r="T122" s="433"/>
      <c r="U122" s="432"/>
      <c r="V122" s="433"/>
      <c r="W122" s="433"/>
      <c r="X122" s="433"/>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2"/>
        <v/>
      </c>
      <c r="AZ122" s="50" t="str">
        <f>IFERROR((TP_DATA[[#This Row],[D, bottom '[m']]]+TP_DATA[[#This Row],[D, top '[m']]])/(2*TP_DATA[[#This Row],[t '[mm']]]/1000),"")</f>
        <v/>
      </c>
      <c r="BA122" s="51"/>
      <c r="BB122" s="169"/>
      <c r="BE122" s="200"/>
      <c r="BF122" s="199"/>
      <c r="BG122" s="200"/>
      <c r="BH122" s="165"/>
      <c r="BI122" s="165"/>
      <c r="BJ122" s="165"/>
      <c r="CC122" s="435">
        <v>10</v>
      </c>
      <c r="CD122" s="406">
        <v>124.81599999999997</v>
      </c>
      <c r="CE122" s="406">
        <v>122.31599999999997</v>
      </c>
      <c r="CF122" s="406">
        <v>6.4888000000000003</v>
      </c>
      <c r="CG122" s="406">
        <v>6.4888000000000003</v>
      </c>
      <c r="CH122" s="407">
        <v>22.8</v>
      </c>
      <c r="CI122" s="51">
        <f>IFERROR(TOWER_DATA[[#This Row],[Top '[m']]]-TOWER_DATA[[#This Row],[Bottom '[m']]], "")</f>
        <v>2.5</v>
      </c>
      <c r="CJ122" s="167">
        <f>IFERROR(-(TOWER_DATA[[#This Row],[D, bottom '[m']]]-TOWER_DATA[[#This Row],[D, top '[m']]])/(TOWER_DATA[[#This Row],[Bottom '[m']]]-TOWER_DATA[[#This Row],[Top '[m']]]),"")</f>
        <v>0</v>
      </c>
      <c r="CK122" s="121">
        <f t="shared" si="1"/>
        <v>9.0892926220001549</v>
      </c>
      <c r="CL122" s="50">
        <f>IFERROR((TOWER_DATA[[#This Row],[D, bottom '[m']]]+TOWER_DATA[[#This Row],[D, top '[m']]])/(2*TOWER_DATA[[#This Row],[t '[mm']]]/1000),"")</f>
        <v>284.59649122807019</v>
      </c>
      <c r="CN122" s="430" t="s">
        <v>646</v>
      </c>
      <c r="CO122" s="439">
        <v>112.251</v>
      </c>
      <c r="CP122" s="439">
        <v>112.251</v>
      </c>
      <c r="CQ122" s="432">
        <v>4458</v>
      </c>
      <c r="CR122" s="440"/>
      <c r="CS122" s="432"/>
      <c r="CT122" s="439"/>
      <c r="CU122" s="439"/>
      <c r="CV122" s="441"/>
      <c r="DP122" s="202"/>
      <c r="DQ122" s="199"/>
      <c r="DR122" s="199"/>
      <c r="DS122" s="200"/>
      <c r="DT122" s="200"/>
      <c r="DU122" s="200"/>
      <c r="DV122" s="201"/>
      <c r="DW122" s="201"/>
      <c r="DX122" s="225"/>
      <c r="DY122" s="49"/>
    </row>
    <row r="123" spans="1:129" ht="18" customHeight="1">
      <c r="E123" s="428">
        <v>11</v>
      </c>
      <c r="F123" s="406">
        <v>-24.8</v>
      </c>
      <c r="G123" s="406">
        <v>-28.3</v>
      </c>
      <c r="H123" s="406">
        <v>11.071428571428573</v>
      </c>
      <c r="I123" s="406">
        <v>11.500000000000002</v>
      </c>
      <c r="J123" s="407">
        <v>98</v>
      </c>
      <c r="K123" s="51">
        <f>IFERROR(MP_DATA[[#This Row],[Top '[m']]]-MP_DATA[[#This Row],[Bottom '[m']]], "")</f>
        <v>3.5</v>
      </c>
      <c r="L123" s="167">
        <f>IFERROR(-(MP_DATA[[#This Row],[D, bottom '[m']]]-MP_DATA[[#This Row],[D, top '[m']]])/(MP_DATA[[#This Row],[Bottom '[m']]]-MP_DATA[[#This Row],[Top '[m']]]),"")</f>
        <v>0.1224489795918368</v>
      </c>
      <c r="M123" s="121">
        <f>IF(7850/1000*(1/3)*PI()*ABS(F123-G123)*((H123/2)^2+(H123/2)*(I123/2)+(I123/2)^2-(H123/2-J123/1000)^2-(H123/2-J123/1000)*(I123/2-J123/1000)-(I123/2-J123/1000)^2)=0,"",7850/1000*(1/3)*PI()*ABS(F123-G123)*((H123/2)^2+(H123/2)*(I123/2)+(I123/2)^2-(H123/2-J123/1000)^2-(H123/2-J123/1000)*(I123/2-J123/1000)-(I123/2-J123/1000)^2))</f>
        <v>94.635703782718295</v>
      </c>
      <c r="N123" s="50">
        <f>IFERROR((MP_DATA[[#This Row],[D, bottom '[m']]]+MP_DATA[[#This Row],[D, top '[m']]])/(2*MP_DATA[[#This Row],[t '[mm']]]/1000),"")</f>
        <v>115.16034985422743</v>
      </c>
      <c r="P123" s="430"/>
      <c r="Q123" s="431"/>
      <c r="R123" s="431"/>
      <c r="S123" s="432"/>
      <c r="T123" s="433"/>
      <c r="U123" s="432"/>
      <c r="V123" s="433"/>
      <c r="W123" s="433"/>
      <c r="X123" s="433"/>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2"/>
        <v/>
      </c>
      <c r="AZ123" s="50" t="str">
        <f>IFERROR((TP_DATA[[#This Row],[D, bottom '[m']]]+TP_DATA[[#This Row],[D, top '[m']]])/(2*TP_DATA[[#This Row],[t '[mm']]]/1000),"")</f>
        <v/>
      </c>
      <c r="BA123" s="51"/>
      <c r="BB123" s="169"/>
      <c r="BE123" s="200"/>
      <c r="BF123" s="199"/>
      <c r="BG123" s="200"/>
      <c r="BH123" s="165"/>
      <c r="BI123" s="165"/>
      <c r="BJ123" s="165"/>
      <c r="CC123" s="435">
        <v>11</v>
      </c>
      <c r="CD123" s="406">
        <v>122.31599999999997</v>
      </c>
      <c r="CE123" s="406">
        <v>119.81699999999998</v>
      </c>
      <c r="CF123" s="406">
        <v>6.4888000000000003</v>
      </c>
      <c r="CG123" s="406">
        <v>6.4888000000000003</v>
      </c>
      <c r="CH123" s="407">
        <v>22.8</v>
      </c>
      <c r="CI123" s="51">
        <f>IFERROR(TOWER_DATA[[#This Row],[Top '[m']]]-TOWER_DATA[[#This Row],[Bottom '[m']]], "")</f>
        <v>2.4989999999999952</v>
      </c>
      <c r="CJ123" s="167">
        <f>IFERROR(-(TOWER_DATA[[#This Row],[D, bottom '[m']]]-TOWER_DATA[[#This Row],[D, top '[m']]])/(TOWER_DATA[[#This Row],[Bottom '[m']]]-TOWER_DATA[[#This Row],[Top '[m']]]),"")</f>
        <v>0</v>
      </c>
      <c r="CK123" s="121">
        <f t="shared" si="1"/>
        <v>9.0856569049513372</v>
      </c>
      <c r="CL123" s="50">
        <f>IFERROR((TOWER_DATA[[#This Row],[D, bottom '[m']]]+TOWER_DATA[[#This Row],[D, top '[m']]])/(2*TOWER_DATA[[#This Row],[t '[mm']]]/1000),"")</f>
        <v>284.59649122807019</v>
      </c>
      <c r="CN123" s="430" t="s">
        <v>647</v>
      </c>
      <c r="CO123" s="439">
        <v>112.10900000000001</v>
      </c>
      <c r="CP123" s="439">
        <v>112.10900000000001</v>
      </c>
      <c r="CQ123" s="432">
        <v>4458</v>
      </c>
      <c r="CR123" s="440"/>
      <c r="CS123" s="432"/>
      <c r="CT123" s="439"/>
      <c r="CU123" s="439"/>
      <c r="CV123" s="441"/>
      <c r="DP123" s="202"/>
      <c r="DQ123" s="199"/>
      <c r="DR123" s="199"/>
      <c r="DS123" s="200"/>
      <c r="DT123" s="200"/>
      <c r="DU123" s="200"/>
      <c r="DV123" s="201"/>
      <c r="DW123" s="201"/>
      <c r="DX123" s="313"/>
      <c r="DY123" s="49"/>
    </row>
    <row r="124" spans="1:129" ht="18" customHeight="1">
      <c r="E124" s="428">
        <v>12</v>
      </c>
      <c r="F124" s="406">
        <v>-28.3</v>
      </c>
      <c r="G124" s="406">
        <v>-31.8</v>
      </c>
      <c r="H124" s="406">
        <v>11.5</v>
      </c>
      <c r="I124" s="406">
        <v>11.5</v>
      </c>
      <c r="J124" s="407">
        <v>98</v>
      </c>
      <c r="K124" s="51">
        <f>IFERROR(MP_DATA[[#This Row],[Top '[m']]]-MP_DATA[[#This Row],[Bottom '[m']]], "")</f>
        <v>3.5</v>
      </c>
      <c r="L124" s="167">
        <f>IFERROR(-(MP_DATA[[#This Row],[D, bottom '[m']]]-MP_DATA[[#This Row],[D, top '[m']]])/(MP_DATA[[#This Row],[Bottom '[m']]]-MP_DATA[[#This Row],[Top '[m']]]),"")</f>
        <v>0</v>
      </c>
      <c r="M124" s="121">
        <f>IF(7850/1000*(1/3)*PI()*ABS(F124-G124)*((H124/2)^2+(H124/2)*(I124/2)+(I124/2)^2-(H124/2-J124/1000)^2-(H124/2-J124/1000)*(I124/2-J124/1000)-(I124/2-J124/1000)^2)=0,"",7850/1000*(1/3)*PI()*ABS(F124-G124)*((H124/2)^2+(H124/2)*(I124/2)+(I124/2)^2-(H124/2-J124/1000)^2-(H124/2-J124/1000)*(I124/2-J124/1000)-(I124/2-J124/1000)^2))</f>
        <v>96.448324204023237</v>
      </c>
      <c r="N124" s="50">
        <f>IFERROR((MP_DATA[[#This Row],[D, bottom '[m']]]+MP_DATA[[#This Row],[D, top '[m']]])/(2*MP_DATA[[#This Row],[t '[mm']]]/1000),"")</f>
        <v>117.3469387755102</v>
      </c>
      <c r="P124" s="430"/>
      <c r="Q124" s="431"/>
      <c r="R124" s="431"/>
      <c r="S124" s="432"/>
      <c r="T124" s="433"/>
      <c r="U124" s="432"/>
      <c r="V124" s="433"/>
      <c r="W124" s="433"/>
      <c r="X124" s="433"/>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2"/>
        <v/>
      </c>
      <c r="AZ124" s="50" t="str">
        <f>IFERROR((TP_DATA[[#This Row],[D, bottom '[m']]]+TP_DATA[[#This Row],[D, top '[m']]])/(2*TP_DATA[[#This Row],[t '[mm']]]/1000),"")</f>
        <v/>
      </c>
      <c r="BA124" s="51"/>
      <c r="BB124" s="169"/>
      <c r="BD124" s="165"/>
      <c r="BE124" s="200"/>
      <c r="BF124" s="199"/>
      <c r="BG124" s="200"/>
      <c r="BH124" s="165"/>
      <c r="BI124" s="165"/>
      <c r="BJ124" s="165"/>
      <c r="CC124" s="435">
        <v>12</v>
      </c>
      <c r="CD124" s="406">
        <v>119.81699999999998</v>
      </c>
      <c r="CE124" s="406">
        <v>117.31799999999998</v>
      </c>
      <c r="CF124" s="406">
        <v>6.4888000000000003</v>
      </c>
      <c r="CG124" s="406">
        <v>6.4888000000000003</v>
      </c>
      <c r="CH124" s="407">
        <v>22.8</v>
      </c>
      <c r="CI124" s="51">
        <f>IFERROR(TOWER_DATA[[#This Row],[Top '[m']]]-TOWER_DATA[[#This Row],[Bottom '[m']]], "")</f>
        <v>2.4989999999999952</v>
      </c>
      <c r="CJ124" s="167">
        <f>IFERROR(-(TOWER_DATA[[#This Row],[D, bottom '[m']]]-TOWER_DATA[[#This Row],[D, top '[m']]])/(TOWER_DATA[[#This Row],[Bottom '[m']]]-TOWER_DATA[[#This Row],[Top '[m']]]),"")</f>
        <v>0</v>
      </c>
      <c r="CK124" s="121">
        <f t="shared" si="1"/>
        <v>9.0856569049513372</v>
      </c>
      <c r="CL124" s="50">
        <f>IFERROR((TOWER_DATA[[#This Row],[D, bottom '[m']]]+TOWER_DATA[[#This Row],[D, top '[m']]])/(2*TOWER_DATA[[#This Row],[t '[mm']]]/1000),"")</f>
        <v>284.59649122807019</v>
      </c>
      <c r="CN124" s="430" t="s">
        <v>648</v>
      </c>
      <c r="CO124" s="439">
        <v>110.90600000000001</v>
      </c>
      <c r="CP124" s="439">
        <v>110.90600000000001</v>
      </c>
      <c r="CQ124" s="432">
        <v>2144</v>
      </c>
      <c r="CR124" s="440"/>
      <c r="CS124" s="432"/>
      <c r="CT124" s="439"/>
      <c r="CU124" s="439"/>
      <c r="CV124" s="441"/>
      <c r="DP124" s="202"/>
      <c r="DQ124" s="199"/>
      <c r="DR124" s="199"/>
      <c r="DS124" s="200"/>
      <c r="DT124" s="200"/>
      <c r="DU124" s="200"/>
      <c r="DV124" s="201"/>
      <c r="DW124" s="201"/>
      <c r="DX124" s="313"/>
      <c r="DY124" s="52"/>
    </row>
    <row r="125" spans="1:129" ht="18" customHeight="1">
      <c r="E125" s="428">
        <v>13</v>
      </c>
      <c r="F125" s="406">
        <v>-31.8</v>
      </c>
      <c r="G125" s="406">
        <v>-35.299999999999997</v>
      </c>
      <c r="H125" s="406">
        <v>11.5</v>
      </c>
      <c r="I125" s="406">
        <v>11.5</v>
      </c>
      <c r="J125" s="407">
        <v>98</v>
      </c>
      <c r="K125" s="51">
        <f>IFERROR(MP_DATA[[#This Row],[Top '[m']]]-MP_DATA[[#This Row],[Bottom '[m']]], "")</f>
        <v>3.4999999999999964</v>
      </c>
      <c r="L125" s="167">
        <f>IFERROR(-(MP_DATA[[#This Row],[D, bottom '[m']]]-MP_DATA[[#This Row],[D, top '[m']]])/(MP_DATA[[#This Row],[Bottom '[m']]]-MP_DATA[[#This Row],[Top '[m']]]),"")</f>
        <v>0</v>
      </c>
      <c r="M125" s="121">
        <f>IF(7850/1000*(1/3)*PI()*ABS(F125-G125)*((H125/2)^2+(H125/2)*(I125/2)+(I125/2)^2-(H125/2-J125/1000)^2-(H125/2-J125/1000)*(I125/2-J125/1000)-(I125/2-J125/1000)^2)=0,"",7850/1000*(1/3)*PI()*ABS(F125-G125)*((H125/2)^2+(H125/2)*(I125/2)+(I125/2)^2-(H125/2-J125/1000)^2-(H125/2-J125/1000)*(I125/2-J125/1000)-(I125/2-J125/1000)^2))</f>
        <v>96.448324204023137</v>
      </c>
      <c r="N125" s="50">
        <f>IFERROR((MP_DATA[[#This Row],[D, bottom '[m']]]+MP_DATA[[#This Row],[D, top '[m']]])/(2*MP_DATA[[#This Row],[t '[mm']]]/1000),"")</f>
        <v>117.3469387755102</v>
      </c>
      <c r="P125" s="430"/>
      <c r="Q125" s="431"/>
      <c r="R125" s="431"/>
      <c r="S125" s="432"/>
      <c r="T125" s="433"/>
      <c r="U125" s="432"/>
      <c r="V125" s="433"/>
      <c r="W125" s="433"/>
      <c r="X125" s="433"/>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2"/>
        <v/>
      </c>
      <c r="AZ125" s="50" t="str">
        <f>IFERROR((TP_DATA[[#This Row],[D, bottom '[m']]]+TP_DATA[[#This Row],[D, top '[m']]])/(2*TP_DATA[[#This Row],[t '[mm']]]/1000),"")</f>
        <v/>
      </c>
      <c r="BA125" s="51"/>
      <c r="BB125" s="169"/>
      <c r="BD125" s="165"/>
      <c r="BE125" s="200"/>
      <c r="BF125" s="199"/>
      <c r="BG125" s="200"/>
      <c r="BH125" s="165"/>
      <c r="BI125" s="165"/>
      <c r="BJ125" s="165"/>
      <c r="CC125" s="435">
        <v>13</v>
      </c>
      <c r="CD125" s="406">
        <v>117.31799999999998</v>
      </c>
      <c r="CE125" s="406">
        <v>114.81899999999999</v>
      </c>
      <c r="CF125" s="406">
        <v>6.4888000000000003</v>
      </c>
      <c r="CG125" s="406">
        <v>6.4888000000000003</v>
      </c>
      <c r="CH125" s="407">
        <v>22.8</v>
      </c>
      <c r="CI125" s="51">
        <f>IFERROR(TOWER_DATA[[#This Row],[Top '[m']]]-TOWER_DATA[[#This Row],[Bottom '[m']]], "")</f>
        <v>2.4989999999999952</v>
      </c>
      <c r="CJ125" s="167">
        <f>IFERROR(-(TOWER_DATA[[#This Row],[D, bottom '[m']]]-TOWER_DATA[[#This Row],[D, top '[m']]])/(TOWER_DATA[[#This Row],[Bottom '[m']]]-TOWER_DATA[[#This Row],[Top '[m']]]),"")</f>
        <v>0</v>
      </c>
      <c r="CK125" s="121">
        <f t="shared" si="1"/>
        <v>9.0856569049513372</v>
      </c>
      <c r="CL125" s="50">
        <f>IFERROR((TOWER_DATA[[#This Row],[D, bottom '[m']]]+TOWER_DATA[[#This Row],[D, top '[m']]])/(2*TOWER_DATA[[#This Row],[t '[mm']]]/1000),"")</f>
        <v>284.59649122807019</v>
      </c>
      <c r="CN125" s="430" t="s">
        <v>649</v>
      </c>
      <c r="CO125" s="439">
        <v>95.52000000000001</v>
      </c>
      <c r="CP125" s="439">
        <v>95.52000000000001</v>
      </c>
      <c r="CQ125" s="432">
        <v>1415</v>
      </c>
      <c r="CR125" s="440"/>
      <c r="CS125" s="432"/>
      <c r="CT125" s="439"/>
      <c r="CU125" s="439"/>
      <c r="CV125" s="441"/>
      <c r="DP125" s="202"/>
      <c r="DQ125" s="199"/>
      <c r="DR125" s="199"/>
      <c r="DS125" s="200"/>
      <c r="DT125" s="200"/>
      <c r="DU125" s="200"/>
      <c r="DV125" s="201"/>
      <c r="DW125" s="201"/>
      <c r="DX125" s="313"/>
      <c r="DY125" s="52"/>
    </row>
    <row r="126" spans="1:129" ht="18" customHeight="1">
      <c r="E126" s="428">
        <v>14</v>
      </c>
      <c r="F126" s="406">
        <v>-35.299999999999997</v>
      </c>
      <c r="G126" s="406">
        <v>-38.6</v>
      </c>
      <c r="H126" s="406">
        <v>11.5</v>
      </c>
      <c r="I126" s="406">
        <v>11.5</v>
      </c>
      <c r="J126" s="407">
        <v>100</v>
      </c>
      <c r="K126" s="51">
        <f>IFERROR(MP_DATA[[#This Row],[Top '[m']]]-MP_DATA[[#This Row],[Bottom '[m']]], "")</f>
        <v>3.3000000000000043</v>
      </c>
      <c r="L126" s="167">
        <f>IFERROR(-(MP_DATA[[#This Row],[D, bottom '[m']]]-MP_DATA[[#This Row],[D, top '[m']]])/(MP_DATA[[#This Row],[Bottom '[m']]]-MP_DATA[[#This Row],[Top '[m']]]),"")</f>
        <v>0</v>
      </c>
      <c r="M126" s="121">
        <f>IF(7850/1000*(1/3)*PI()*ABS(F126-G126)*((H126/2)^2+(H126/2)*(I126/2)+(I126/2)^2-(H126/2-J126/1000)^2-(H126/2-J126/1000)*(I126/2-J126/1000)-(I126/2-J126/1000)^2)=0,"",7850/1000*(1/3)*PI()*ABS(F126-G126)*((H126/2)^2+(H126/2)*(I126/2)+(I126/2)^2-(H126/2-J126/1000)^2-(H126/2-J126/1000)*(I126/2-J126/1000)-(I126/2-J126/1000)^2))</f>
        <v>92.776571768017746</v>
      </c>
      <c r="N126" s="50">
        <f>IFERROR((MP_DATA[[#This Row],[D, bottom '[m']]]+MP_DATA[[#This Row],[D, top '[m']]])/(2*MP_DATA[[#This Row],[t '[mm']]]/1000),"")</f>
        <v>115</v>
      </c>
      <c r="P126" s="430"/>
      <c r="Q126" s="431"/>
      <c r="R126" s="431"/>
      <c r="S126" s="432"/>
      <c r="T126" s="433"/>
      <c r="U126" s="432"/>
      <c r="V126" s="433"/>
      <c r="W126" s="433"/>
      <c r="X126" s="433"/>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2"/>
        <v/>
      </c>
      <c r="AZ126" s="50" t="str">
        <f>IFERROR((TP_DATA[[#This Row],[D, bottom '[m']]]+TP_DATA[[#This Row],[D, top '[m']]])/(2*TP_DATA[[#This Row],[t '[mm']]]/1000),"")</f>
        <v/>
      </c>
      <c r="BB126" s="169"/>
      <c r="BD126" s="165"/>
      <c r="BE126" s="200"/>
      <c r="BF126" s="199"/>
      <c r="BG126" s="200"/>
      <c r="BH126" s="165"/>
      <c r="BI126" s="165"/>
      <c r="BJ126" s="165"/>
      <c r="CC126" s="435">
        <v>14</v>
      </c>
      <c r="CD126" s="406">
        <v>114.81899999999999</v>
      </c>
      <c r="CE126" s="406">
        <v>112.32</v>
      </c>
      <c r="CF126" s="406">
        <v>6.4913999999999996</v>
      </c>
      <c r="CG126" s="406">
        <v>6.5</v>
      </c>
      <c r="CH126" s="407">
        <v>25.4</v>
      </c>
      <c r="CI126" s="51">
        <f>IFERROR(TOWER_DATA[[#This Row],[Top '[m']]]-TOWER_DATA[[#This Row],[Bottom '[m']]], "")</f>
        <v>2.4989999999999952</v>
      </c>
      <c r="CJ126" s="167">
        <f>IFERROR(-(TOWER_DATA[[#This Row],[D, bottom '[m']]]-TOWER_DATA[[#This Row],[D, top '[m']]])/(TOWER_DATA[[#This Row],[Bottom '[m']]]-TOWER_DATA[[#This Row],[Top '[m']]]),"")</f>
        <v>3.441376550620409E-3</v>
      </c>
      <c r="CK126" s="121">
        <f t="shared" si="1"/>
        <v>10.128471716776815</v>
      </c>
      <c r="CL126" s="50">
        <f>IFERROR((TOWER_DATA[[#This Row],[D, bottom '[m']]]+TOWER_DATA[[#This Row],[D, top '[m']]])/(2*TOWER_DATA[[#This Row],[t '[mm']]]/1000),"")</f>
        <v>255.73622047244092</v>
      </c>
      <c r="CN126" s="430" t="s">
        <v>650</v>
      </c>
      <c r="CO126" s="439">
        <v>94.246000000000009</v>
      </c>
      <c r="CP126" s="439">
        <v>94.246000000000009</v>
      </c>
      <c r="CQ126" s="432">
        <v>2499</v>
      </c>
      <c r="CR126" s="440"/>
      <c r="CS126" s="432"/>
      <c r="CT126" s="439"/>
      <c r="CU126" s="439"/>
      <c r="CV126" s="441"/>
      <c r="DP126" s="227"/>
      <c r="DQ126" s="121"/>
      <c r="DR126" s="121"/>
      <c r="DS126" s="50"/>
      <c r="DT126" s="50"/>
      <c r="DU126" s="50"/>
      <c r="DV126" s="51"/>
      <c r="DW126" s="51"/>
      <c r="DX126" s="169"/>
      <c r="DY126" s="70"/>
    </row>
    <row r="127" spans="1:129" ht="18" customHeight="1">
      <c r="E127" s="428">
        <v>15</v>
      </c>
      <c r="F127" s="406">
        <v>-38.6</v>
      </c>
      <c r="G127" s="406">
        <v>-41.9</v>
      </c>
      <c r="H127" s="406">
        <v>11.5</v>
      </c>
      <c r="I127" s="406">
        <v>11.5</v>
      </c>
      <c r="J127" s="407">
        <v>98</v>
      </c>
      <c r="K127" s="51">
        <f>IFERROR(MP_DATA[[#This Row],[Top '[m']]]-MP_DATA[[#This Row],[Bottom '[m']]], "")</f>
        <v>3.2999999999999972</v>
      </c>
      <c r="L127" s="167">
        <f>IFERROR(-(MP_DATA[[#This Row],[D, bottom '[m']]]-MP_DATA[[#This Row],[D, top '[m']]])/(MP_DATA[[#This Row],[Bottom '[m']]]-MP_DATA[[#This Row],[Top '[m']]]),"")</f>
        <v>0</v>
      </c>
      <c r="M127" s="121">
        <f>IF(7850/1000*(1/3)*PI()*ABS(F127-G127)*((H127/2)^2+(H127/2)*(I127/2)+(I127/2)^2-(H127/2-J127/1000)^2-(H127/2-J127/1000)*(I127/2-J127/1000)-(I127/2-J127/1000)^2)=0,"",7850/1000*(1/3)*PI()*ABS(F127-G127)*((H127/2)^2+(H127/2)*(I127/2)+(I127/2)^2-(H127/2-J127/1000)^2-(H127/2-J127/1000)*(I127/2-J127/1000)-(I127/2-J127/1000)^2))</f>
        <v>90.936991392364675</v>
      </c>
      <c r="N127" s="50">
        <f>IFERROR((MP_DATA[[#This Row],[D, bottom '[m']]]+MP_DATA[[#This Row],[D, top '[m']]])/(2*MP_DATA[[#This Row],[t '[mm']]]/1000),"")</f>
        <v>117.3469387755102</v>
      </c>
      <c r="P127" s="430"/>
      <c r="Q127" s="431"/>
      <c r="R127" s="431"/>
      <c r="S127" s="432"/>
      <c r="T127" s="433"/>
      <c r="U127" s="432"/>
      <c r="V127" s="433"/>
      <c r="W127" s="433"/>
      <c r="X127" s="433"/>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2"/>
        <v/>
      </c>
      <c r="AZ127" s="50" t="str">
        <f>IFERROR((TP_DATA[[#This Row],[D, bottom '[m']]]+TP_DATA[[#This Row],[D, top '[m']]])/(2*TP_DATA[[#This Row],[t '[mm']]]/1000),"")</f>
        <v/>
      </c>
      <c r="BB127" s="169"/>
      <c r="BD127" s="165"/>
      <c r="BE127" s="200"/>
      <c r="BF127" s="199"/>
      <c r="BG127" s="200"/>
      <c r="BH127" s="165"/>
      <c r="BI127" s="165"/>
      <c r="BJ127" s="165"/>
      <c r="CC127" s="435">
        <v>15</v>
      </c>
      <c r="CD127" s="406">
        <v>112.32</v>
      </c>
      <c r="CE127" s="406">
        <v>112.17999999999999</v>
      </c>
      <c r="CF127" s="406">
        <v>6.5</v>
      </c>
      <c r="CG127" s="406">
        <v>6.5</v>
      </c>
      <c r="CH127" s="407">
        <v>25.4</v>
      </c>
      <c r="CI127" s="51">
        <f>IFERROR(TOWER_DATA[[#This Row],[Top '[m']]]-TOWER_DATA[[#This Row],[Bottom '[m']]], "")</f>
        <v>0.14000000000000057</v>
      </c>
      <c r="CJ127" s="167">
        <f>IFERROR(-(TOWER_DATA[[#This Row],[D, bottom '[m']]]-TOWER_DATA[[#This Row],[D, top '[m']]])/(TOWER_DATA[[#This Row],[Bottom '[m']]]-TOWER_DATA[[#This Row],[Top '[m']]]),"")</f>
        <v>0</v>
      </c>
      <c r="CK127" s="121">
        <f t="shared" si="1"/>
        <v>0.56779847879322021</v>
      </c>
      <c r="CL127" s="50">
        <f>IFERROR((TOWER_DATA[[#This Row],[D, bottom '[m']]]+TOWER_DATA[[#This Row],[D, top '[m']]])/(2*TOWER_DATA[[#This Row],[t '[mm']]]/1000),"")</f>
        <v>255.90551181102364</v>
      </c>
      <c r="CN127" s="430" t="s">
        <v>651</v>
      </c>
      <c r="CO127" s="439">
        <v>94.246000000000009</v>
      </c>
      <c r="CP127" s="439">
        <v>94.246000000000009</v>
      </c>
      <c r="CQ127" s="432">
        <v>700</v>
      </c>
      <c r="CR127" s="440"/>
      <c r="CS127" s="432"/>
      <c r="CT127" s="439"/>
      <c r="CU127" s="439"/>
      <c r="CV127" s="441"/>
      <c r="DP127" s="202"/>
      <c r="DQ127" s="199"/>
      <c r="DR127" s="199"/>
      <c r="DS127" s="200"/>
      <c r="DT127" s="200"/>
      <c r="DU127" s="200"/>
      <c r="DV127" s="201"/>
      <c r="DW127" s="201"/>
      <c r="DX127" s="313"/>
      <c r="DY127" s="70"/>
    </row>
    <row r="128" spans="1:129" ht="18" customHeight="1">
      <c r="E128" s="428">
        <v>16</v>
      </c>
      <c r="F128" s="406">
        <v>-41.9</v>
      </c>
      <c r="G128" s="406">
        <v>-45.2</v>
      </c>
      <c r="H128" s="406">
        <v>11.5</v>
      </c>
      <c r="I128" s="406">
        <v>11.5</v>
      </c>
      <c r="J128" s="407">
        <v>95</v>
      </c>
      <c r="K128" s="51">
        <f>IFERROR(MP_DATA[[#This Row],[Top '[m']]]-MP_DATA[[#This Row],[Bottom '[m']]], "")</f>
        <v>3.3000000000000043</v>
      </c>
      <c r="L128" s="167">
        <f>IFERROR(-(MP_DATA[[#This Row],[D, bottom '[m']]]-MP_DATA[[#This Row],[D, top '[m']]])/(MP_DATA[[#This Row],[Bottom '[m']]]-MP_DATA[[#This Row],[Top '[m']]]),"")</f>
        <v>0</v>
      </c>
      <c r="M128" s="121">
        <f>IF(7850/1000*(1/3)*PI()*ABS(F128-G128)*((H128/2)^2+(H128/2)*(I128/2)+(I128/2)^2-(H128/2-J128/1000)^2-(H128/2-J128/1000)*(I128/2-J128/1000)-(I128/2-J128/1000)^2)=0,"",7850/1000*(1/3)*PI()*ABS(F128-G128)*((H128/2)^2+(H128/2)*(I128/2)+(I128/2)^2-(H128/2-J128/1000)^2-(H128/2-J128/1000)*(I128/2-J128/1000)-(I128/2-J128/1000)^2))</f>
        <v>88.17640008451977</v>
      </c>
      <c r="N128" s="50">
        <f>IFERROR((MP_DATA[[#This Row],[D, bottom '[m']]]+MP_DATA[[#This Row],[D, top '[m']]])/(2*MP_DATA[[#This Row],[t '[mm']]]/1000),"")</f>
        <v>121.05263157894737</v>
      </c>
      <c r="P128" s="430"/>
      <c r="Q128" s="431"/>
      <c r="R128" s="431"/>
      <c r="S128" s="432"/>
      <c r="T128" s="433"/>
      <c r="U128" s="432"/>
      <c r="V128" s="433"/>
      <c r="W128" s="433"/>
      <c r="X128" s="433"/>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2"/>
        <v/>
      </c>
      <c r="AZ128" s="50" t="str">
        <f>IFERROR((TP_DATA[[#This Row],[D, bottom '[m']]]+TP_DATA[[#This Row],[D, top '[m']]])/(2*TP_DATA[[#This Row],[t '[mm']]]/1000),"")</f>
        <v/>
      </c>
      <c r="BB128" s="169"/>
      <c r="BE128" s="50"/>
      <c r="BF128" s="121"/>
      <c r="BG128" s="50"/>
      <c r="BJ128" s="49"/>
      <c r="CC128" s="435">
        <v>16</v>
      </c>
      <c r="CD128" s="406">
        <v>112.17999999999999</v>
      </c>
      <c r="CE128" s="406">
        <v>112.03999999999999</v>
      </c>
      <c r="CF128" s="406">
        <v>6.5</v>
      </c>
      <c r="CG128" s="406">
        <v>6.5</v>
      </c>
      <c r="CH128" s="407">
        <v>25.4</v>
      </c>
      <c r="CI128" s="51">
        <f>IFERROR(TOWER_DATA[[#This Row],[Top '[m']]]-TOWER_DATA[[#This Row],[Bottom '[m']]], "")</f>
        <v>0.14000000000000057</v>
      </c>
      <c r="CJ128" s="167">
        <f>IFERROR(-(TOWER_DATA[[#This Row],[D, bottom '[m']]]-TOWER_DATA[[#This Row],[D, top '[m']]])/(TOWER_DATA[[#This Row],[Bottom '[m']]]-TOWER_DATA[[#This Row],[Top '[m']]]),"")</f>
        <v>0</v>
      </c>
      <c r="CK128" s="121">
        <f t="shared" si="1"/>
        <v>0.56779847879322021</v>
      </c>
      <c r="CL128" s="50">
        <f>IFERROR((TOWER_DATA[[#This Row],[D, bottom '[m']]]+TOWER_DATA[[#This Row],[D, top '[m']]])/(2*TOWER_DATA[[#This Row],[t '[mm']]]/1000),"")</f>
        <v>255.90551181102364</v>
      </c>
      <c r="CN128" s="430" t="s">
        <v>652</v>
      </c>
      <c r="CO128" s="439">
        <v>78.938999999999993</v>
      </c>
      <c r="CP128" s="439">
        <v>78.938999999999993</v>
      </c>
      <c r="CQ128" s="432">
        <v>5141</v>
      </c>
      <c r="CR128" s="440"/>
      <c r="CS128" s="432"/>
      <c r="CT128" s="439"/>
      <c r="CU128" s="439"/>
      <c r="CV128" s="441"/>
      <c r="DP128" s="202"/>
      <c r="DQ128" s="199"/>
      <c r="DR128" s="199"/>
      <c r="DS128" s="200"/>
      <c r="DT128" s="200"/>
      <c r="DU128" s="200"/>
      <c r="DV128" s="201"/>
      <c r="DW128" s="201"/>
      <c r="DX128" s="313"/>
      <c r="DY128" s="70"/>
    </row>
    <row r="129" spans="5:129" ht="18" customHeight="1">
      <c r="E129" s="428">
        <v>17</v>
      </c>
      <c r="F129" s="406">
        <v>-45.2</v>
      </c>
      <c r="G129" s="406">
        <v>-48.5</v>
      </c>
      <c r="H129" s="406">
        <v>11.5</v>
      </c>
      <c r="I129" s="406">
        <v>11.5</v>
      </c>
      <c r="J129" s="407">
        <v>95</v>
      </c>
      <c r="K129" s="51">
        <f>IFERROR(MP_DATA[[#This Row],[Top '[m']]]-MP_DATA[[#This Row],[Bottom '[m']]], "")</f>
        <v>3.2999999999999972</v>
      </c>
      <c r="L129" s="167">
        <f>IFERROR(-(MP_DATA[[#This Row],[D, bottom '[m']]]-MP_DATA[[#This Row],[D, top '[m']]])/(MP_DATA[[#This Row],[Bottom '[m']]]-MP_DATA[[#This Row],[Top '[m']]]),"")</f>
        <v>0</v>
      </c>
      <c r="M129" s="121">
        <f>IF(7850/1000*(1/3)*PI()*ABS(F129-G129)*((H129/2)^2+(H129/2)*(I129/2)+(I129/2)^2-(H129/2-J129/1000)^2-(H129/2-J129/1000)*(I129/2-J129/1000)-(I129/2-J129/1000)^2)=0,"",7850/1000*(1/3)*PI()*ABS(F129-G129)*((H129/2)^2+(H129/2)*(I129/2)+(I129/2)^2-(H129/2-J129/1000)^2-(H129/2-J129/1000)*(I129/2-J129/1000)-(I129/2-J129/1000)^2))</f>
        <v>88.176400084519571</v>
      </c>
      <c r="N129" s="50">
        <f>IFERROR((MP_DATA[[#This Row],[D, bottom '[m']]]+MP_DATA[[#This Row],[D, top '[m']]])/(2*MP_DATA[[#This Row],[t '[mm']]]/1000),"")</f>
        <v>121.05263157894737</v>
      </c>
      <c r="P129" s="430"/>
      <c r="Q129" s="431"/>
      <c r="R129" s="431"/>
      <c r="S129" s="432"/>
      <c r="T129" s="433"/>
      <c r="U129" s="432"/>
      <c r="V129" s="433"/>
      <c r="W129" s="433"/>
      <c r="X129" s="433"/>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2"/>
        <v/>
      </c>
      <c r="AZ129" s="50" t="str">
        <f>IFERROR((TP_DATA[[#This Row],[D, bottom '[m']]]+TP_DATA[[#This Row],[D, top '[m']]])/(2*TP_DATA[[#This Row],[t '[mm']]]/1000),"")</f>
        <v/>
      </c>
      <c r="BB129" s="169"/>
      <c r="BE129" s="50"/>
      <c r="BF129" s="121"/>
      <c r="BG129" s="50"/>
      <c r="BJ129" s="49"/>
      <c r="CC129" s="435">
        <v>17</v>
      </c>
      <c r="CD129" s="406">
        <v>112.03999999999999</v>
      </c>
      <c r="CE129" s="406">
        <v>109.395</v>
      </c>
      <c r="CF129" s="406">
        <v>6.5</v>
      </c>
      <c r="CG129" s="406">
        <v>6.5763999999999996</v>
      </c>
      <c r="CH129" s="407">
        <v>25.4</v>
      </c>
      <c r="CI129" s="51">
        <f>IFERROR(TOWER_DATA[[#This Row],[Top '[m']]]-TOWER_DATA[[#This Row],[Bottom '[m']]], "")</f>
        <v>2.644999999999996</v>
      </c>
      <c r="CJ129" s="167">
        <f>IFERROR(-(TOWER_DATA[[#This Row],[D, bottom '[m']]]-TOWER_DATA[[#This Row],[D, top '[m']]])/(TOWER_DATA[[#This Row],[Bottom '[m']]]-TOWER_DATA[[#This Row],[Top '[m']]]),"")</f>
        <v>2.8884688090737125E-2</v>
      </c>
      <c r="CK129" s="121">
        <f t="shared" si="1"/>
        <v>10.790626593535306</v>
      </c>
      <c r="CL129" s="50">
        <f>IFERROR((TOWER_DATA[[#This Row],[D, bottom '[m']]]+TOWER_DATA[[#This Row],[D, top '[m']]])/(2*TOWER_DATA[[#This Row],[t '[mm']]]/1000),"")</f>
        <v>257.40944881889766</v>
      </c>
      <c r="CN129" s="430" t="s">
        <v>653</v>
      </c>
      <c r="CO129" s="439">
        <v>78.781000000000006</v>
      </c>
      <c r="CP129" s="439">
        <v>78.781000000000006</v>
      </c>
      <c r="CQ129" s="432">
        <v>5141</v>
      </c>
      <c r="CR129" s="440"/>
      <c r="CS129" s="432"/>
      <c r="CT129" s="439"/>
      <c r="CU129" s="439"/>
      <c r="CV129" s="441"/>
      <c r="DP129" s="202"/>
      <c r="DQ129" s="199"/>
      <c r="DR129" s="199"/>
      <c r="DS129" s="200"/>
      <c r="DT129" s="200"/>
      <c r="DU129" s="200"/>
      <c r="DV129" s="201"/>
      <c r="DW129" s="201"/>
      <c r="DX129" s="313"/>
      <c r="DY129" s="70"/>
    </row>
    <row r="130" spans="5:129" ht="18" customHeight="1">
      <c r="E130" s="428">
        <v>18</v>
      </c>
      <c r="F130" s="406">
        <v>-48.5</v>
      </c>
      <c r="G130" s="406">
        <v>-51.7</v>
      </c>
      <c r="H130" s="406">
        <v>11.5</v>
      </c>
      <c r="I130" s="406">
        <v>11.5</v>
      </c>
      <c r="J130" s="407">
        <v>95</v>
      </c>
      <c r="K130" s="51">
        <f>IFERROR(MP_DATA[[#This Row],[Top '[m']]]-MP_DATA[[#This Row],[Bottom '[m']]], "")</f>
        <v>3.2000000000000028</v>
      </c>
      <c r="L130" s="167">
        <f>IFERROR(-(MP_DATA[[#This Row],[D, bottom '[m']]]-MP_DATA[[#This Row],[D, top '[m']]])/(MP_DATA[[#This Row],[Bottom '[m']]]-MP_DATA[[#This Row],[Top '[m']]]),"")</f>
        <v>0</v>
      </c>
      <c r="M130" s="121">
        <f>IF(7850/1000*(1/3)*PI()*ABS(F130-G130)*((H130/2)^2+(H130/2)*(I130/2)+(I130/2)^2-(H130/2-J130/1000)^2-(H130/2-J130/1000)*(I130/2-J130/1000)-(I130/2-J130/1000)^2)=0,"",7850/1000*(1/3)*PI()*ABS(F130-G130)*((H130/2)^2+(H130/2)*(I130/2)+(I130/2)^2-(H130/2-J130/1000)^2-(H130/2-J130/1000)*(I130/2-J130/1000)-(I130/2-J130/1000)^2))</f>
        <v>85.504387960746399</v>
      </c>
      <c r="N130" s="50">
        <f>IFERROR((MP_DATA[[#This Row],[D, bottom '[m']]]+MP_DATA[[#This Row],[D, top '[m']]])/(2*MP_DATA[[#This Row],[t '[mm']]]/1000),"")</f>
        <v>121.05263157894737</v>
      </c>
      <c r="P130" s="430"/>
      <c r="Q130" s="431"/>
      <c r="R130" s="431"/>
      <c r="S130" s="432"/>
      <c r="T130" s="433"/>
      <c r="U130" s="432"/>
      <c r="V130" s="433"/>
      <c r="W130" s="433"/>
      <c r="X130" s="433"/>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2"/>
        <v/>
      </c>
      <c r="AZ130" s="50" t="str">
        <f>IFERROR((TP_DATA[[#This Row],[D, bottom '[m']]]+TP_DATA[[#This Row],[D, top '[m']]])/(2*TP_DATA[[#This Row],[t '[mm']]]/1000),"")</f>
        <v/>
      </c>
      <c r="BB130" s="169"/>
      <c r="BE130" s="50"/>
      <c r="BF130" s="121"/>
      <c r="BG130" s="50"/>
      <c r="BJ130" s="49"/>
      <c r="CC130" s="435">
        <v>18</v>
      </c>
      <c r="CD130" s="406">
        <v>109.395</v>
      </c>
      <c r="CE130" s="406">
        <v>106.75099999999999</v>
      </c>
      <c r="CF130" s="406">
        <v>6.5750000000000002</v>
      </c>
      <c r="CG130" s="406">
        <v>6.6513999999999998</v>
      </c>
      <c r="CH130" s="407">
        <v>24</v>
      </c>
      <c r="CI130" s="51">
        <f>IFERROR(TOWER_DATA[[#This Row],[Top '[m']]]-TOWER_DATA[[#This Row],[Bottom '[m']]], "")</f>
        <v>2.6440000000000055</v>
      </c>
      <c r="CJ130" s="167">
        <f>IFERROR(-(TOWER_DATA[[#This Row],[D, bottom '[m']]]-TOWER_DATA[[#This Row],[D, top '[m']]])/(TOWER_DATA[[#This Row],[Bottom '[m']]]-TOWER_DATA[[#This Row],[Top '[m']]]),"")</f>
        <v>2.8895612708017937E-2</v>
      </c>
      <c r="CK130" s="121">
        <f t="shared" si="1"/>
        <v>10.311572787358612</v>
      </c>
      <c r="CL130" s="50">
        <f>IFERROR((TOWER_DATA[[#This Row],[D, bottom '[m']]]+TOWER_DATA[[#This Row],[D, top '[m']]])/(2*TOWER_DATA[[#This Row],[t '[mm']]]/1000),"")</f>
        <v>275.55</v>
      </c>
      <c r="CN130" s="430" t="s">
        <v>654</v>
      </c>
      <c r="CO130" s="439">
        <v>77.585999999999999</v>
      </c>
      <c r="CP130" s="439">
        <v>77.585999999999999</v>
      </c>
      <c r="CQ130" s="432">
        <v>2144</v>
      </c>
      <c r="CR130" s="440"/>
      <c r="CS130" s="432"/>
      <c r="CT130" s="439"/>
      <c r="CU130" s="439"/>
      <c r="CV130" s="441"/>
      <c r="DQ130" s="161"/>
      <c r="DR130" s="161"/>
      <c r="DS130" s="145"/>
      <c r="DV130" s="93"/>
      <c r="DW130" s="93"/>
      <c r="DX130" s="314" t="str">
        <f t="shared" ref="DX130:DX135" si="3">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28">
        <v>19</v>
      </c>
      <c r="F131" s="406">
        <v>-51.7</v>
      </c>
      <c r="G131" s="406">
        <v>-55.3</v>
      </c>
      <c r="H131" s="406">
        <v>11.5</v>
      </c>
      <c r="I131" s="406">
        <v>11.5</v>
      </c>
      <c r="J131" s="407">
        <v>93</v>
      </c>
      <c r="K131" s="51">
        <f>IFERROR(MP_DATA[[#This Row],[Top '[m']]]-MP_DATA[[#This Row],[Bottom '[m']]], "")</f>
        <v>3.5999999999999943</v>
      </c>
      <c r="L131" s="167">
        <f>IFERROR(-(MP_DATA[[#This Row],[D, bottom '[m']]]-MP_DATA[[#This Row],[D, top '[m']]])/(MP_DATA[[#This Row],[Bottom '[m']]]-MP_DATA[[#This Row],[Top '[m']]]),"")</f>
        <v>0</v>
      </c>
      <c r="M131" s="121">
        <f>IF(7850/1000*(1/3)*PI()*ABS(F131-G131)*((H131/2)^2+(H131/2)*(I131/2)+(I131/2)^2-(H131/2-J131/1000)^2-(H131/2-J131/1000)*(I131/2-J131/1000)-(I131/2-J131/1000)^2)=0,"",7850/1000*(1/3)*PI()*ABS(F131-G131)*((H131/2)^2+(H131/2)*(I131/2)+(I131/2)^2-(H131/2-J131/1000)^2-(H131/2-J131/1000)*(I131/2-J131/1000)-(I131/2-J131/1000)^2))</f>
        <v>94.183845872414466</v>
      </c>
      <c r="N131" s="50">
        <f>IFERROR((MP_DATA[[#This Row],[D, bottom '[m']]]+MP_DATA[[#This Row],[D, top '[m']]])/(2*MP_DATA[[#This Row],[t '[mm']]]/1000),"")</f>
        <v>123.65591397849462</v>
      </c>
      <c r="P131" s="430"/>
      <c r="Q131" s="431"/>
      <c r="R131" s="431"/>
      <c r="S131" s="432"/>
      <c r="T131" s="433"/>
      <c r="U131" s="432"/>
      <c r="V131" s="433"/>
      <c r="W131" s="433"/>
      <c r="X131" s="433"/>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2"/>
        <v/>
      </c>
      <c r="AZ131" s="50" t="str">
        <f>IFERROR((TP_DATA[[#This Row],[D, bottom '[m']]]+TP_DATA[[#This Row],[D, top '[m']]])/(2*TP_DATA[[#This Row],[t '[mm']]]/1000),"")</f>
        <v/>
      </c>
      <c r="BB131" s="169"/>
      <c r="BE131" s="50"/>
      <c r="BF131" s="121"/>
      <c r="BG131" s="50"/>
      <c r="BJ131" s="49"/>
      <c r="CC131" s="435">
        <v>19</v>
      </c>
      <c r="CD131" s="406">
        <v>106.75099999999999</v>
      </c>
      <c r="CE131" s="406">
        <v>104.10599999999999</v>
      </c>
      <c r="CF131" s="406">
        <v>6.6518999999999995</v>
      </c>
      <c r="CG131" s="406">
        <v>6.7282999999999999</v>
      </c>
      <c r="CH131" s="407">
        <v>24.5</v>
      </c>
      <c r="CI131" s="51">
        <f>IFERROR(TOWER_DATA[[#This Row],[Top '[m']]]-TOWER_DATA[[#This Row],[Bottom '[m']]], "")</f>
        <v>2.644999999999996</v>
      </c>
      <c r="CJ131" s="167">
        <f>IFERROR(-(TOWER_DATA[[#This Row],[D, bottom '[m']]]-TOWER_DATA[[#This Row],[D, top '[m']]])/(TOWER_DATA[[#This Row],[Bottom '[m']]]-TOWER_DATA[[#This Row],[Top '[m']]]),"")</f>
        <v>2.8884688090737461E-2</v>
      </c>
      <c r="CK131" s="121">
        <f t="shared" si="1"/>
        <v>10.652475363087559</v>
      </c>
      <c r="CL131" s="50">
        <f>IFERROR((TOWER_DATA[[#This Row],[D, bottom '[m']]]+TOWER_DATA[[#This Row],[D, top '[m']]])/(2*TOWER_DATA[[#This Row],[t '[mm']]]/1000),"")</f>
        <v>273.06530612244893</v>
      </c>
      <c r="CN131" s="430" t="s">
        <v>655</v>
      </c>
      <c r="CO131" s="439">
        <v>61.5</v>
      </c>
      <c r="CP131" s="439">
        <v>61.5</v>
      </c>
      <c r="CQ131" s="432">
        <v>1588</v>
      </c>
      <c r="CR131" s="440"/>
      <c r="CS131" s="432"/>
      <c r="CT131" s="439"/>
      <c r="CU131" s="439"/>
      <c r="CV131" s="441"/>
      <c r="DQ131" s="161"/>
      <c r="DR131" s="161"/>
      <c r="DS131" s="145"/>
      <c r="DV131" s="93"/>
      <c r="DW131" s="93"/>
      <c r="DX131" s="314" t="str">
        <f t="shared" si="3"/>
        <v/>
      </c>
      <c r="DY131" s="70"/>
    </row>
    <row r="132" spans="5:129" ht="18" customHeight="1">
      <c r="E132" s="428">
        <v>20</v>
      </c>
      <c r="F132" s="406">
        <v>-55.3</v>
      </c>
      <c r="G132" s="406">
        <v>-59.3</v>
      </c>
      <c r="H132" s="406">
        <v>11.5</v>
      </c>
      <c r="I132" s="406">
        <v>11.5</v>
      </c>
      <c r="J132" s="407">
        <v>93</v>
      </c>
      <c r="K132" s="51">
        <f>IFERROR(MP_DATA[[#This Row],[Top '[m']]]-MP_DATA[[#This Row],[Bottom '[m']]], "")</f>
        <v>4</v>
      </c>
      <c r="L132" s="167">
        <f>IFERROR(-(MP_DATA[[#This Row],[D, bottom '[m']]]-MP_DATA[[#This Row],[D, top '[m']]])/(MP_DATA[[#This Row],[Bottom '[m']]]-MP_DATA[[#This Row],[Top '[m']]]),"")</f>
        <v>0</v>
      </c>
      <c r="M132" s="121">
        <f>IF(7850/1000*(1/3)*PI()*ABS(F132-G132)*((H132/2)^2+(H132/2)*(I132/2)+(I132/2)^2-(H132/2-J132/1000)^2-(H132/2-J132/1000)*(I132/2-J132/1000)-(I132/2-J132/1000)^2)=0,"",7850/1000*(1/3)*PI()*ABS(F132-G132)*((H132/2)^2+(H132/2)*(I132/2)+(I132/2)^2-(H132/2-J132/1000)^2-(H132/2-J132/1000)*(I132/2-J132/1000)-(I132/2-J132/1000)^2))</f>
        <v>104.64871763601624</v>
      </c>
      <c r="N132" s="50">
        <f>IFERROR((MP_DATA[[#This Row],[D, bottom '[m']]]+MP_DATA[[#This Row],[D, top '[m']]])/(2*MP_DATA[[#This Row],[t '[mm']]]/1000),"")</f>
        <v>123.65591397849462</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2"/>
        <v/>
      </c>
      <c r="AZ132" s="50" t="str">
        <f>IFERROR((TP_DATA[[#This Row],[D, bottom '[m']]]+TP_DATA[[#This Row],[D, top '[m']]])/(2*TP_DATA[[#This Row],[t '[mm']]]/1000),"")</f>
        <v/>
      </c>
      <c r="BB132" s="169"/>
      <c r="BE132" s="50"/>
      <c r="BF132" s="121"/>
      <c r="BG132" s="50"/>
      <c r="BJ132" s="49"/>
      <c r="CC132" s="435">
        <v>20</v>
      </c>
      <c r="CD132" s="406">
        <v>104.10599999999999</v>
      </c>
      <c r="CE132" s="406">
        <v>101.46199999999999</v>
      </c>
      <c r="CF132" s="406">
        <v>6.7286000000000001</v>
      </c>
      <c r="CG132" s="406">
        <v>6.8049999999999997</v>
      </c>
      <c r="CH132" s="407">
        <v>24.8</v>
      </c>
      <c r="CI132" s="51">
        <f>IFERROR(TOWER_DATA[[#This Row],[Top '[m']]]-TOWER_DATA[[#This Row],[Bottom '[m']]], "")</f>
        <v>2.6440000000000055</v>
      </c>
      <c r="CJ132" s="167">
        <f>IFERROR(-(TOWER_DATA[[#This Row],[D, bottom '[m']]]-TOWER_DATA[[#This Row],[D, top '[m']]])/(TOWER_DATA[[#This Row],[Bottom '[m']]]-TOWER_DATA[[#This Row],[Top '[m']]]),"")</f>
        <v>2.8895612708017937E-2</v>
      </c>
      <c r="CK132" s="121">
        <f t="shared" si="1"/>
        <v>10.902382361558923</v>
      </c>
      <c r="CL132" s="50">
        <f>IFERROR((TOWER_DATA[[#This Row],[D, bottom '[m']]]+TOWER_DATA[[#This Row],[D, top '[m']]])/(2*TOWER_DATA[[#This Row],[t '[mm']]]/1000),"")</f>
        <v>272.85483870967744</v>
      </c>
      <c r="CN132" s="430" t="s">
        <v>656</v>
      </c>
      <c r="CO132" s="439">
        <v>61.5</v>
      </c>
      <c r="CP132" s="439">
        <v>61.5</v>
      </c>
      <c r="CQ132" s="432">
        <v>2604</v>
      </c>
      <c r="CR132" s="440"/>
      <c r="CS132" s="432"/>
      <c r="CT132" s="439"/>
      <c r="CU132" s="439"/>
      <c r="CV132" s="441"/>
      <c r="DQ132" s="161"/>
      <c r="DR132" s="161"/>
      <c r="DS132" s="145"/>
      <c r="DV132" s="93"/>
      <c r="DW132" s="93"/>
      <c r="DX132" s="314" t="str">
        <f t="shared" si="3"/>
        <v/>
      </c>
      <c r="DY132" s="70"/>
    </row>
    <row r="133" spans="5:129" ht="18" customHeight="1">
      <c r="E133" s="428">
        <v>21</v>
      </c>
      <c r="F133" s="406">
        <v>-59.3</v>
      </c>
      <c r="G133" s="406">
        <v>-63.3</v>
      </c>
      <c r="H133" s="406">
        <v>11.5</v>
      </c>
      <c r="I133" s="406">
        <v>11.5</v>
      </c>
      <c r="J133" s="407">
        <v>93</v>
      </c>
      <c r="K133" s="51">
        <f>IFERROR(MP_DATA[[#This Row],[Top '[m']]]-MP_DATA[[#This Row],[Bottom '[m']]], "")</f>
        <v>4</v>
      </c>
      <c r="L133" s="167">
        <f>IFERROR(-(MP_DATA[[#This Row],[D, bottom '[m']]]-MP_DATA[[#This Row],[D, top '[m']]])/(MP_DATA[[#This Row],[Bottom '[m']]]-MP_DATA[[#This Row],[Top '[m']]]),"")</f>
        <v>0</v>
      </c>
      <c r="M133" s="121">
        <f>IF(7850/1000*(1/3)*PI()*ABS(F133-G133)*((H133/2)^2+(H133/2)*(I133/2)+(I133/2)^2-(H133/2-J133/1000)^2-(H133/2-J133/1000)*(I133/2-J133/1000)-(I133/2-J133/1000)^2)=0,"",7850/1000*(1/3)*PI()*ABS(F133-G133)*((H133/2)^2+(H133/2)*(I133/2)+(I133/2)^2-(H133/2-J133/1000)^2-(H133/2-J133/1000)*(I133/2-J133/1000)-(I133/2-J133/1000)^2))</f>
        <v>104.64871763601624</v>
      </c>
      <c r="N133" s="50">
        <f>IFERROR((MP_DATA[[#This Row],[D, bottom '[m']]]+MP_DATA[[#This Row],[D, top '[m']]])/(2*MP_DATA[[#This Row],[t '[mm']]]/1000),"")</f>
        <v>123.65591397849462</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2"/>
        <v/>
      </c>
      <c r="AZ133" s="50" t="str">
        <f>IFERROR((TP_DATA[[#This Row],[D, bottom '[m']]]+TP_DATA[[#This Row],[D, top '[m']]])/(2*TP_DATA[[#This Row],[t '[mm']]]/1000),"")</f>
        <v/>
      </c>
      <c r="BB133" s="169"/>
      <c r="BE133" s="50"/>
      <c r="BF133" s="121"/>
      <c r="BG133" s="50"/>
      <c r="BJ133" s="49"/>
      <c r="CC133" s="435">
        <v>21</v>
      </c>
      <c r="CD133" s="406">
        <v>101.46199999999999</v>
      </c>
      <c r="CE133" s="406">
        <v>98.816999999999993</v>
      </c>
      <c r="CF133" s="406">
        <v>6.8053999999999997</v>
      </c>
      <c r="CG133" s="406">
        <v>6.8818000000000001</v>
      </c>
      <c r="CH133" s="407">
        <v>25.2</v>
      </c>
      <c r="CI133" s="51">
        <f>IFERROR(TOWER_DATA[[#This Row],[Top '[m']]]-TOWER_DATA[[#This Row],[Bottom '[m']]], "")</f>
        <v>2.644999999999996</v>
      </c>
      <c r="CJ133" s="167">
        <f>IFERROR(-(TOWER_DATA[[#This Row],[D, bottom '[m']]]-TOWER_DATA[[#This Row],[D, top '[m']]])/(TOWER_DATA[[#This Row],[Bottom '[m']]]-TOWER_DATA[[#This Row],[Top '[m']]]),"")</f>
        <v>2.8884688090737461E-2</v>
      </c>
      <c r="CK133" s="121">
        <f t="shared" si="1"/>
        <v>11.208002574258884</v>
      </c>
      <c r="CL133" s="50">
        <f>IFERROR((TOWER_DATA[[#This Row],[D, bottom '[m']]]+TOWER_DATA[[#This Row],[D, top '[m']]])/(2*TOWER_DATA[[#This Row],[t '[mm']]]/1000),"")</f>
        <v>271.57142857142856</v>
      </c>
      <c r="CN133" s="430" t="s">
        <v>657</v>
      </c>
      <c r="CO133" s="439">
        <v>61.5</v>
      </c>
      <c r="CP133" s="439">
        <v>61.5</v>
      </c>
      <c r="CQ133" s="432">
        <v>729</v>
      </c>
      <c r="CR133" s="440"/>
      <c r="CS133" s="432"/>
      <c r="CT133" s="439"/>
      <c r="CU133" s="439"/>
      <c r="CV133" s="441"/>
      <c r="DQ133" s="161"/>
      <c r="DR133" s="161"/>
      <c r="DS133" s="145"/>
      <c r="DV133" s="93"/>
      <c r="DW133" s="93"/>
      <c r="DX133" s="314" t="str">
        <f t="shared" si="3"/>
        <v/>
      </c>
      <c r="DY133" s="70"/>
    </row>
    <row r="134" spans="5:129" ht="18" customHeight="1">
      <c r="E134" s="428">
        <v>22</v>
      </c>
      <c r="F134" s="406">
        <v>-63.3</v>
      </c>
      <c r="G134" s="406">
        <v>-67.3</v>
      </c>
      <c r="H134" s="406">
        <v>11.5</v>
      </c>
      <c r="I134" s="406">
        <v>11.5</v>
      </c>
      <c r="J134" s="407">
        <v>93</v>
      </c>
      <c r="K134" s="51">
        <f>IFERROR(MP_DATA[[#This Row],[Top '[m']]]-MP_DATA[[#This Row],[Bottom '[m']]], "")</f>
        <v>4</v>
      </c>
      <c r="L134" s="167">
        <f>IFERROR(-(MP_DATA[[#This Row],[D, bottom '[m']]]-MP_DATA[[#This Row],[D, top '[m']]])/(MP_DATA[[#This Row],[Bottom '[m']]]-MP_DATA[[#This Row],[Top '[m']]]),"")</f>
        <v>0</v>
      </c>
      <c r="M134" s="121">
        <f>IF(7850/1000*(1/3)*PI()*ABS(F134-G134)*((H134/2)^2+(H134/2)*(I134/2)+(I134/2)^2-(H134/2-J134/1000)^2-(H134/2-J134/1000)*(I134/2-J134/1000)-(I134/2-J134/1000)^2)=0,"",7850/1000*(1/3)*PI()*ABS(F134-G134)*((H134/2)^2+(H134/2)*(I134/2)+(I134/2)^2-(H134/2-J134/1000)^2-(H134/2-J134/1000)*(I134/2-J134/1000)-(I134/2-J134/1000)^2))</f>
        <v>104.64871763601624</v>
      </c>
      <c r="N134" s="50">
        <f>IFERROR((MP_DATA[[#This Row],[D, bottom '[m']]]+MP_DATA[[#This Row],[D, top '[m']]])/(2*MP_DATA[[#This Row],[t '[mm']]]/1000),"")</f>
        <v>123.65591397849462</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2"/>
        <v/>
      </c>
      <c r="AZ134" s="50" t="str">
        <f>IFERROR((TP_DATA[[#This Row],[D, bottom '[m']]]+TP_DATA[[#This Row],[D, top '[m']]])/(2*TP_DATA[[#This Row],[t '[mm']]]/1000),"")</f>
        <v/>
      </c>
      <c r="BB134" s="169"/>
      <c r="BE134" s="50"/>
      <c r="BF134" s="121"/>
      <c r="BG134" s="50"/>
      <c r="BJ134" s="49"/>
      <c r="CC134" s="435">
        <v>22</v>
      </c>
      <c r="CD134" s="406">
        <v>98.816999999999993</v>
      </c>
      <c r="CE134" s="406">
        <v>96.171999999999997</v>
      </c>
      <c r="CF134" s="406">
        <v>6.8822000000000001</v>
      </c>
      <c r="CG134" s="406">
        <v>6.9586000000000006</v>
      </c>
      <c r="CH134" s="407">
        <v>25.6</v>
      </c>
      <c r="CI134" s="51">
        <f>IFERROR(TOWER_DATA[[#This Row],[Top '[m']]]-TOWER_DATA[[#This Row],[Bottom '[m']]], "")</f>
        <v>2.644999999999996</v>
      </c>
      <c r="CJ134" s="167">
        <f>IFERROR(-(TOWER_DATA[[#This Row],[D, bottom '[m']]]-TOWER_DATA[[#This Row],[D, top '[m']]])/(TOWER_DATA[[#This Row],[Bottom '[m']]]-TOWER_DATA[[#This Row],[Top '[m']]]),"")</f>
        <v>2.8884688090737461E-2</v>
      </c>
      <c r="CK134" s="121">
        <f t="shared" si="1"/>
        <v>11.513486181965238</v>
      </c>
      <c r="CL134" s="50">
        <f>IFERROR((TOWER_DATA[[#This Row],[D, bottom '[m']]]+TOWER_DATA[[#This Row],[D, top '[m']]])/(2*TOWER_DATA[[#This Row],[t '[mm']]]/1000),"")</f>
        <v>270.328125</v>
      </c>
      <c r="CN134" s="430" t="s">
        <v>658</v>
      </c>
      <c r="CO134" s="439">
        <v>44.227999999999994</v>
      </c>
      <c r="CP134" s="439">
        <v>44.227999999999994</v>
      </c>
      <c r="CQ134" s="432">
        <v>7302</v>
      </c>
      <c r="CR134" s="440"/>
      <c r="CS134" s="432"/>
      <c r="CT134" s="439"/>
      <c r="CU134" s="439"/>
      <c r="CV134" s="441"/>
      <c r="DQ134" s="161"/>
      <c r="DR134" s="161"/>
      <c r="DS134" s="145"/>
      <c r="DV134" s="93"/>
      <c r="DW134" s="93"/>
      <c r="DX134" s="314" t="str">
        <f t="shared" si="3"/>
        <v/>
      </c>
      <c r="DY134" s="70"/>
    </row>
    <row r="135" spans="5:129" ht="18" customHeight="1">
      <c r="E135" s="428">
        <v>23</v>
      </c>
      <c r="F135" s="406">
        <v>-67.3</v>
      </c>
      <c r="G135" s="406">
        <v>-71</v>
      </c>
      <c r="H135" s="406">
        <v>11.5</v>
      </c>
      <c r="I135" s="406">
        <v>11.5</v>
      </c>
      <c r="J135" s="407">
        <v>96</v>
      </c>
      <c r="K135" s="51">
        <f>IFERROR(MP_DATA[[#This Row],[Top '[m']]]-MP_DATA[[#This Row],[Bottom '[m']]], "")</f>
        <v>3.7000000000000028</v>
      </c>
      <c r="L135" s="167">
        <f>IFERROR(-(MP_DATA[[#This Row],[D, bottom '[m']]]-MP_DATA[[#This Row],[D, top '[m']]])/(MP_DATA[[#This Row],[Bottom '[m']]]-MP_DATA[[#This Row],[Top '[m']]]),"")</f>
        <v>0</v>
      </c>
      <c r="M135" s="121">
        <f>IF(7850/1000*(1/3)*PI()*ABS(F135-G135)*((H135/2)^2+(H135/2)*(I135/2)+(I135/2)^2-(H135/2-J135/1000)^2-(H135/2-J135/1000)*(I135/2-J135/1000)-(I135/2-J135/1000)^2)=0,"",7850/1000*(1/3)*PI()*ABS(F135-G135)*((H135/2)^2+(H135/2)*(I135/2)+(I135/2)^2-(H135/2-J135/1000)^2-(H135/2-J135/1000)*(I135/2-J135/1000)-(I135/2-J135/1000)^2))</f>
        <v>99.896367220087171</v>
      </c>
      <c r="N135" s="50">
        <f>IFERROR((MP_DATA[[#This Row],[D, bottom '[m']]]+MP_DATA[[#This Row],[D, top '[m']]])/(2*MP_DATA[[#This Row],[t '[mm']]]/1000),"")</f>
        <v>119.79166666666666</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2"/>
        <v/>
      </c>
      <c r="AZ135" s="50" t="str">
        <f>IFERROR((TP_DATA[[#This Row],[D, bottom '[m']]]+TP_DATA[[#This Row],[D, top '[m']]])/(2*TP_DATA[[#This Row],[t '[mm']]]/1000),"")</f>
        <v/>
      </c>
      <c r="BB135" s="169"/>
      <c r="BE135" s="50"/>
      <c r="BF135" s="121"/>
      <c r="BG135" s="50"/>
      <c r="BJ135" s="49"/>
      <c r="CC135" s="435">
        <v>23</v>
      </c>
      <c r="CD135" s="406">
        <v>96.171999999999997</v>
      </c>
      <c r="CE135" s="406">
        <v>93.527999999999992</v>
      </c>
      <c r="CF135" s="406">
        <v>6.9591000000000003</v>
      </c>
      <c r="CG135" s="406">
        <v>7.0353999999999992</v>
      </c>
      <c r="CH135" s="407">
        <v>26.1</v>
      </c>
      <c r="CI135" s="51">
        <f>IFERROR(TOWER_DATA[[#This Row],[Top '[m']]]-TOWER_DATA[[#This Row],[Bottom '[m']]], "")</f>
        <v>2.6440000000000055</v>
      </c>
      <c r="CJ135" s="167">
        <f>IFERROR(-(TOWER_DATA[[#This Row],[D, bottom '[m']]]-TOWER_DATA[[#This Row],[D, top '[m']]])/(TOWER_DATA[[#This Row],[Bottom '[m']]]-TOWER_DATA[[#This Row],[Top '[m']]]),"")</f>
        <v>2.8857791225415569E-2</v>
      </c>
      <c r="CK135" s="121">
        <f t="shared" si="1"/>
        <v>11.863857325972431</v>
      </c>
      <c r="CL135" s="50">
        <f>IFERROR((TOWER_DATA[[#This Row],[D, bottom '[m']]]+TOWER_DATA[[#This Row],[D, top '[m']]])/(2*TOWER_DATA[[#This Row],[t '[mm']]]/1000),"")</f>
        <v>268.09386973180074</v>
      </c>
      <c r="CN135" s="430" t="s">
        <v>659</v>
      </c>
      <c r="CO135" s="439">
        <v>44.052</v>
      </c>
      <c r="CP135" s="439">
        <v>44.052</v>
      </c>
      <c r="CQ135" s="432">
        <v>7302</v>
      </c>
      <c r="CR135" s="440"/>
      <c r="CS135" s="432"/>
      <c r="CT135" s="439"/>
      <c r="CU135" s="439"/>
      <c r="CV135" s="441"/>
      <c r="DQ135" s="161"/>
      <c r="DR135" s="161"/>
      <c r="DS135" s="145"/>
      <c r="DV135" s="93"/>
      <c r="DW135" s="93"/>
      <c r="DX135" s="314" t="str">
        <f t="shared" si="3"/>
        <v/>
      </c>
    </row>
    <row r="136" spans="5:129" ht="18" customHeight="1">
      <c r="E136" s="428">
        <v>24</v>
      </c>
      <c r="F136" s="406">
        <v>-71</v>
      </c>
      <c r="G136" s="406">
        <v>-74.3</v>
      </c>
      <c r="H136" s="406">
        <v>11.5</v>
      </c>
      <c r="I136" s="406">
        <v>11.5</v>
      </c>
      <c r="J136" s="407">
        <v>100</v>
      </c>
      <c r="K136" s="171">
        <f>IFERROR(MP_DATA[[#This Row],[Top '[m']]]-MP_DATA[[#This Row],[Bottom '[m']]], "")</f>
        <v>3.2999999999999972</v>
      </c>
      <c r="L136" s="167">
        <f>IFERROR(-(MP_DATA[[#This Row],[D, bottom '[m']]]-MP_DATA[[#This Row],[D, top '[m']]])/(MP_DATA[[#This Row],[Bottom '[m']]]-MP_DATA[[#This Row],[Top '[m']]]),"")</f>
        <v>0</v>
      </c>
      <c r="M136" s="121">
        <f>IF(7850/1000*(1/3)*PI()*ABS(F136-G136)*((H136/2)^2+(H136/2)*(I136/2)+(I136/2)^2-(H136/2-J136/1000)^2-(H136/2-J136/1000)*(I136/2-J136/1000)-(I136/2-J136/1000)^2)=0,"",7850/1000*(1/3)*PI()*ABS(F136-G136)*((H136/2)^2+(H136/2)*(I136/2)+(I136/2)^2-(H136/2-J136/1000)^2-(H136/2-J136/1000)*(I136/2-J136/1000)-(I136/2-J136/1000)^2))</f>
        <v>92.776571768017547</v>
      </c>
      <c r="N136" s="50">
        <f>IFERROR((MP_DATA[[#This Row],[D, bottom '[m']]]+MP_DATA[[#This Row],[D, top '[m']]])/(2*MP_DATA[[#This Row],[t '[mm']]]/1000),"")</f>
        <v>115</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2"/>
        <v/>
      </c>
      <c r="AZ136" s="145" t="str">
        <f>IFERROR((TP_DATA[[#This Row],[D, bottom '[m']]]+TP_DATA[[#This Row],[D, top '[m']]])/(2*TP_DATA[[#This Row],[t '[mm']]]/1000),"")</f>
        <v/>
      </c>
      <c r="BB136" s="169"/>
      <c r="BE136" s="50"/>
      <c r="BF136" s="121"/>
      <c r="BG136" s="50"/>
      <c r="BJ136" s="49"/>
      <c r="CC136" s="435">
        <v>24</v>
      </c>
      <c r="CD136" s="406">
        <v>93.527999999999992</v>
      </c>
      <c r="CE136" s="406">
        <v>90.882999999999996</v>
      </c>
      <c r="CF136" s="406">
        <v>7.0358000000000001</v>
      </c>
      <c r="CG136" s="406">
        <v>7.1121999999999996</v>
      </c>
      <c r="CH136" s="407">
        <v>26.5</v>
      </c>
      <c r="CI136" s="51">
        <f>IFERROR(TOWER_DATA[[#This Row],[Top '[m']]]-TOWER_DATA[[#This Row],[Bottom '[m']]], "")</f>
        <v>2.644999999999996</v>
      </c>
      <c r="CJ136" s="167">
        <f>IFERROR(-(TOWER_DATA[[#This Row],[D, bottom '[m']]]-TOWER_DATA[[#This Row],[D, top '[m']]])/(TOWER_DATA[[#This Row],[Bottom '[m']]]-TOWER_DATA[[#This Row],[Top '[m']]]),"")</f>
        <v>2.8884688090737125E-2</v>
      </c>
      <c r="CK136" s="121" t="str">
        <f t="shared" ref="CK136:CK176" si="4">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266.94339622641508</v>
      </c>
      <c r="CN136" s="430" t="s">
        <v>660</v>
      </c>
      <c r="CO136" s="439">
        <v>42.885999999999996</v>
      </c>
      <c r="CP136" s="439">
        <v>42.885999999999996</v>
      </c>
      <c r="CQ136" s="432">
        <v>3072</v>
      </c>
      <c r="CR136" s="440"/>
      <c r="CS136" s="432"/>
      <c r="CT136" s="439"/>
      <c r="CU136" s="439"/>
      <c r="CV136" s="441"/>
      <c r="DQ136" s="161"/>
      <c r="DR136" s="161"/>
      <c r="DS136" s="145"/>
      <c r="DV136" s="93"/>
      <c r="DW136" s="93"/>
      <c r="DX136" s="53"/>
    </row>
    <row r="137" spans="5:129" ht="18" customHeight="1">
      <c r="E137" s="428">
        <v>25</v>
      </c>
      <c r="F137" s="406">
        <v>-74.3</v>
      </c>
      <c r="G137" s="406">
        <v>-77.430000000000007</v>
      </c>
      <c r="H137" s="406">
        <v>11.5</v>
      </c>
      <c r="I137" s="406">
        <v>11.5</v>
      </c>
      <c r="J137" s="407">
        <v>110</v>
      </c>
      <c r="K137" s="171">
        <f>IFERROR(MP_DATA[[#This Row],[Top '[m']]]-MP_DATA[[#This Row],[Bottom '[m']]], "")</f>
        <v>3.1300000000000097</v>
      </c>
      <c r="L137" s="167">
        <f>IFERROR(-(MP_DATA[[#This Row],[D, bottom '[m']]]-MP_DATA[[#This Row],[D, top '[m']]])/(MP_DATA[[#This Row],[Bottom '[m']]]-MP_DATA[[#This Row],[Top '[m']]]),"")</f>
        <v>0</v>
      </c>
      <c r="M137" s="121">
        <f>IF(7850/1000*(1/3)*PI()*ABS(F137-G137)*((H137/2)^2+(H137/2)*(I137/2)+(I137/2)^2-(H137/2-J137/1000)^2-(H137/2-J137/1000)*(I137/2-J137/1000)-(I137/2-J137/1000)^2)=0,"",7850/1000*(1/3)*PI()*ABS(F137-G137)*((H137/2)^2+(H137/2)*(I137/2)+(I137/2)^2-(H137/2-J137/1000)^2-(H137/2-J137/1000)*(I137/2-J137/1000)-(I137/2-J137/1000)^2))</f>
        <v>96.71198032544136</v>
      </c>
      <c r="N137" s="50">
        <f>IFERROR((MP_DATA[[#This Row],[D, bottom '[m']]]+MP_DATA[[#This Row],[D, top '[m']]])/(2*MP_DATA[[#This Row],[t '[mm']]]/1000),"")</f>
        <v>104.54545454545455</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5">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35">
        <v>25</v>
      </c>
      <c r="CD137" s="406">
        <v>90.882999999999996</v>
      </c>
      <c r="CE137" s="406">
        <v>88.238</v>
      </c>
      <c r="CF137" s="406">
        <v>7.1127000000000002</v>
      </c>
      <c r="CG137" s="406">
        <v>7.1891000000000007</v>
      </c>
      <c r="CH137" s="407">
        <v>27</v>
      </c>
      <c r="CI137" s="51">
        <f>IFERROR(TOWER_DATA[[#This Row],[Top '[m']]]-TOWER_DATA[[#This Row],[Bottom '[m']]], "")</f>
        <v>2.644999999999996</v>
      </c>
      <c r="CJ137" s="167">
        <f>IFERROR(-(TOWER_DATA[[#This Row],[D, bottom '[m']]]-TOWER_DATA[[#This Row],[D, top '[m']]])/(TOWER_DATA[[#This Row],[Bottom '[m']]]-TOWER_DATA[[#This Row],[Top '[m']]]),"")</f>
        <v>2.8884688090737461E-2</v>
      </c>
      <c r="CK137" s="121" t="str">
        <f t="shared" si="4"/>
        <v/>
      </c>
      <c r="CL137" s="50">
        <f>IFERROR((TOWER_DATA[[#This Row],[D, bottom '[m']]]+TOWER_DATA[[#This Row],[D, top '[m']]])/(2*TOWER_DATA[[#This Row],[t '[mm']]]/1000),"")</f>
        <v>264.84814814814814</v>
      </c>
      <c r="CN137" s="430" t="s">
        <v>661</v>
      </c>
      <c r="CO137" s="439">
        <v>32.519999999999996</v>
      </c>
      <c r="CP137" s="439">
        <v>32.519999999999996</v>
      </c>
      <c r="CQ137" s="432">
        <v>1139</v>
      </c>
      <c r="CR137" s="440"/>
      <c r="CS137" s="432"/>
      <c r="CT137" s="439"/>
      <c r="CU137" s="439"/>
      <c r="CV137" s="441"/>
      <c r="DQ137" s="161"/>
      <c r="DR137" s="161"/>
      <c r="DS137" s="145"/>
      <c r="DV137" s="93"/>
      <c r="DW137" s="93"/>
      <c r="DX137" s="53"/>
    </row>
    <row r="138" spans="5:129" ht="18" customHeight="1">
      <c r="E138" s="428">
        <v>26</v>
      </c>
      <c r="F138" s="406">
        <v>-77.430000000000007</v>
      </c>
      <c r="G138" s="406">
        <v>-80.430000000000007</v>
      </c>
      <c r="H138" s="406">
        <v>11.5</v>
      </c>
      <c r="I138" s="406">
        <v>11.5</v>
      </c>
      <c r="J138" s="407">
        <v>122</v>
      </c>
      <c r="K138" s="171">
        <f>IFERROR(MP_DATA[[#This Row],[Top '[m']]]-MP_DATA[[#This Row],[Bottom '[m']]], "")</f>
        <v>3</v>
      </c>
      <c r="L138" s="167">
        <f>IFERROR(-(MP_DATA[[#This Row],[D, bottom '[m']]]-MP_DATA[[#This Row],[D, top '[m']]])/(MP_DATA[[#This Row],[Bottom '[m']]]-MP_DATA[[#This Row],[Top '[m']]]),"")</f>
        <v>0</v>
      </c>
      <c r="M138" s="121">
        <f>IF(7850/1000*(1/3)*PI()*ABS(F138-G138)*((H138/2)^2+(H138/2)*(I138/2)+(I138/2)^2-(H138/2-J138/1000)^2-(H138/2-J138/1000)*(I138/2-J138/1000)-(I138/2-J138/1000)^2)=0,"",7850/1000*(1/3)*PI()*ABS(F138-G138)*((H138/2)^2+(H138/2)*(I138/2)+(I138/2)^2-(H138/2-J138/1000)^2-(H138/2-J138/1000)*(I138/2-J138/1000)-(I138/2-J138/1000)^2))</f>
        <v>102.6990779077619</v>
      </c>
      <c r="N138" s="50">
        <f>IFERROR((MP_DATA[[#This Row],[D, bottom '[m']]]+MP_DATA[[#This Row],[D, top '[m']]])/(2*MP_DATA[[#This Row],[t '[mm']]]/1000),"")</f>
        <v>94.26229508196721</v>
      </c>
      <c r="P138" s="53"/>
      <c r="S138" s="50"/>
      <c r="T138" s="121"/>
      <c r="U138" s="50"/>
      <c r="Y138"/>
      <c r="AQ138" s="89"/>
      <c r="AR138" s="90"/>
      <c r="AS138" s="90"/>
      <c r="AT138" s="90"/>
      <c r="AU138" s="90"/>
      <c r="AV138" s="91"/>
      <c r="AW138" s="51" t="str">
        <f>IFERROR(TP_DATA[[#This Row],[Top '[m']]]-TP_DATA[[#This Row],[Bottom '[m']]], "")</f>
        <v/>
      </c>
      <c r="AX138" s="160"/>
      <c r="AY138" s="121" t="str">
        <f t="shared" si="5"/>
        <v/>
      </c>
      <c r="AZ138" s="145" t="str">
        <f>IFERROR((TP_DATA[[#This Row],[D, bottom '[m']]]+TP_DATA[[#This Row],[D, top '[m']]])/(2*TP_DATA[[#This Row],[t '[mm']]]/1000),"")</f>
        <v/>
      </c>
      <c r="BB138" s="169"/>
      <c r="BE138" s="50"/>
      <c r="BF138" s="121"/>
      <c r="BG138" s="50"/>
      <c r="BJ138" s="49"/>
      <c r="CC138" s="435">
        <v>26</v>
      </c>
      <c r="CD138" s="406">
        <v>88.238</v>
      </c>
      <c r="CE138" s="406">
        <v>85.593999999999994</v>
      </c>
      <c r="CF138" s="406">
        <v>7.1894999999999998</v>
      </c>
      <c r="CG138" s="406">
        <v>7.2658999999999994</v>
      </c>
      <c r="CH138" s="407">
        <v>27.4</v>
      </c>
      <c r="CI138" s="51">
        <f>IFERROR(TOWER_DATA[[#This Row],[Top '[m']]]-TOWER_DATA[[#This Row],[Bottom '[m']]], "")</f>
        <v>2.6440000000000055</v>
      </c>
      <c r="CJ138" s="167">
        <f>IFERROR(-(TOWER_DATA[[#This Row],[D, bottom '[m']]]-TOWER_DATA[[#This Row],[D, top '[m']]])/(TOWER_DATA[[#This Row],[Bottom '[m']]]-TOWER_DATA[[#This Row],[Top '[m']]]),"")</f>
        <v>2.8895612708017937E-2</v>
      </c>
      <c r="CK138" s="121" t="str">
        <f t="shared" si="4"/>
        <v/>
      </c>
      <c r="CL138" s="50">
        <f>IFERROR((TOWER_DATA[[#This Row],[D, bottom '[m']]]+TOWER_DATA[[#This Row],[D, top '[m']]])/(2*TOWER_DATA[[#This Row],[t '[mm']]]/1000),"")</f>
        <v>263.78467153284674</v>
      </c>
      <c r="CN138" s="430" t="s">
        <v>662</v>
      </c>
      <c r="CO138" s="439">
        <v>29.192</v>
      </c>
      <c r="CP138" s="439">
        <v>29.192</v>
      </c>
      <c r="CQ138" s="432">
        <v>956</v>
      </c>
      <c r="CR138" s="440"/>
      <c r="CS138" s="432"/>
      <c r="CT138" s="439"/>
      <c r="CU138" s="439"/>
      <c r="CV138" s="441"/>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IF(7850/1000*(1/3)*PI()*ABS(F139-G139)*((H139/2)^2+(H139/2)*(I139/2)+(I139/2)^2-(H139/2-J139/1000)^2-(H139/2-J139/1000)*(I139/2-J139/1000)-(I139/2-J139/1000)^2)=0,"",7850/1000*(1/3)*PI()*ABS(F139-G139)*((H139/2)^2+(H139/2)*(I139/2)+(I139/2)^2-(H139/2-J139/1000)^2-(H139/2-J139/1000)*(I139/2-J139/1000)-(I139/2-J139/1000)^2))</f>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35">
        <v>27</v>
      </c>
      <c r="CD139" s="406">
        <v>85.593999999999994</v>
      </c>
      <c r="CE139" s="406">
        <v>82.948999999999998</v>
      </c>
      <c r="CF139" s="406">
        <v>7.2664</v>
      </c>
      <c r="CG139" s="406">
        <v>7.3428000000000004</v>
      </c>
      <c r="CH139" s="407">
        <v>27.9</v>
      </c>
      <c r="CI139" s="51">
        <f>IFERROR(TOWER_DATA[[#This Row],[Top '[m']]]-TOWER_DATA[[#This Row],[Bottom '[m']]], "")</f>
        <v>2.644999999999996</v>
      </c>
      <c r="CJ139" s="167">
        <f>IFERROR(-(TOWER_DATA[[#This Row],[D, bottom '[m']]]-TOWER_DATA[[#This Row],[D, top '[m']]])/(TOWER_DATA[[#This Row],[Bottom '[m']]]-TOWER_DATA[[#This Row],[Top '[m']]]),"")</f>
        <v>2.8884688090737461E-2</v>
      </c>
      <c r="CK139" s="121" t="str">
        <f t="shared" si="4"/>
        <v/>
      </c>
      <c r="CL139" s="50">
        <f>IFERROR((TOWER_DATA[[#This Row],[D, bottom '[m']]]+TOWER_DATA[[#This Row],[D, top '[m']]])/(2*TOWER_DATA[[#This Row],[t '[mm']]]/1000),"")</f>
        <v>261.81362007168462</v>
      </c>
      <c r="CN139" s="430" t="s">
        <v>663</v>
      </c>
      <c r="CO139" s="439">
        <v>27.934999999999999</v>
      </c>
      <c r="CP139" s="439">
        <v>27.934999999999999</v>
      </c>
      <c r="CQ139" s="432">
        <v>1681</v>
      </c>
      <c r="CR139" s="440"/>
      <c r="CS139" s="432"/>
      <c r="CT139" s="439"/>
      <c r="CU139" s="439"/>
      <c r="CV139" s="441"/>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IF(7850/1000*(1/3)*PI()*ABS(F140-G140)*((H140/2)^2+(H140/2)*(I140/2)+(I140/2)^2-(H140/2-J140/1000)^2-(H140/2-J140/1000)*(I140/2-J140/1000)-(I140/2-J140/1000)^2)=0,"",7850/1000*(1/3)*PI()*ABS(F140-G140)*((H140/2)^2+(H140/2)*(I140/2)+(I140/2)^2-(H140/2-J140/1000)^2-(H140/2-J140/1000)*(I140/2-J140/1000)-(I140/2-J140/1000)^2))</f>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35">
        <v>28</v>
      </c>
      <c r="CD140" s="406">
        <v>82.948999999999998</v>
      </c>
      <c r="CE140" s="406">
        <v>80.304999999999993</v>
      </c>
      <c r="CF140" s="406">
        <v>7.3428000000000004</v>
      </c>
      <c r="CG140" s="406">
        <v>7.4192</v>
      </c>
      <c r="CH140" s="407">
        <v>27.9</v>
      </c>
      <c r="CI140" s="51">
        <f>IFERROR(TOWER_DATA[[#This Row],[Top '[m']]]-TOWER_DATA[[#This Row],[Bottom '[m']]], "")</f>
        <v>2.6440000000000055</v>
      </c>
      <c r="CJ140" s="167">
        <f>IFERROR(-(TOWER_DATA[[#This Row],[D, bottom '[m']]]-TOWER_DATA[[#This Row],[D, top '[m']]])/(TOWER_DATA[[#This Row],[Bottom '[m']]]-TOWER_DATA[[#This Row],[Top '[m']]]),"")</f>
        <v>2.8895612708017937E-2</v>
      </c>
      <c r="CK140" s="121" t="str">
        <f t="shared" si="4"/>
        <v/>
      </c>
      <c r="CL140" s="50">
        <f>IFERROR((TOWER_DATA[[#This Row],[D, bottom '[m']]]+TOWER_DATA[[#This Row],[D, top '[m']]])/(2*TOWER_DATA[[#This Row],[t '[mm']]]/1000),"")</f>
        <v>264.5519713261649</v>
      </c>
      <c r="CN140" s="430" t="s">
        <v>664</v>
      </c>
      <c r="CO140" s="439">
        <v>23.314</v>
      </c>
      <c r="CP140" s="439">
        <v>23.314</v>
      </c>
      <c r="CQ140" s="432">
        <v>11300</v>
      </c>
      <c r="CR140" s="440"/>
      <c r="CS140" s="432"/>
      <c r="CT140" s="439"/>
      <c r="CU140" s="439"/>
      <c r="CV140" s="441"/>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IF(7850/1000*(1/3)*PI()*ABS(F141-G141)*((H141/2)^2+(H141/2)*(I141/2)+(I141/2)^2-(H141/2-J141/1000)^2-(H141/2-J141/1000)*(I141/2-J141/1000)-(I141/2-J141/1000)^2)=0,"",7850/1000*(1/3)*PI()*ABS(F141-G141)*((H141/2)^2+(H141/2)*(I141/2)+(I141/2)^2-(H141/2-J141/1000)^2-(H141/2-J141/1000)*(I141/2-J141/1000)-(I141/2-J141/1000)^2))</f>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35">
        <v>29</v>
      </c>
      <c r="CD141" s="406">
        <v>80.304999999999993</v>
      </c>
      <c r="CE141" s="406">
        <v>77.66</v>
      </c>
      <c r="CF141" s="406">
        <v>7.4236000000000004</v>
      </c>
      <c r="CG141" s="406">
        <v>7.5</v>
      </c>
      <c r="CH141" s="407">
        <v>32.299999999999997</v>
      </c>
      <c r="CI141" s="51">
        <f>IFERROR(TOWER_DATA[[#This Row],[Top '[m']]]-TOWER_DATA[[#This Row],[Bottom '[m']]], "")</f>
        <v>2.644999999999996</v>
      </c>
      <c r="CJ141" s="167">
        <f>IFERROR(-(TOWER_DATA[[#This Row],[D, bottom '[m']]]-TOWER_DATA[[#This Row],[D, top '[m']]])/(TOWER_DATA[[#This Row],[Bottom '[m']]]-TOWER_DATA[[#This Row],[Top '[m']]]),"")</f>
        <v>2.8884688090737125E-2</v>
      </c>
      <c r="CK141" s="121" t="str">
        <f t="shared" si="4"/>
        <v/>
      </c>
      <c r="CL141" s="50">
        <f>IFERROR((TOWER_DATA[[#This Row],[D, bottom '[m']]]+TOWER_DATA[[#This Row],[D, top '[m']]])/(2*TOWER_DATA[[#This Row],[t '[mm']]]/1000),"")</f>
        <v>231.01547987616104</v>
      </c>
      <c r="CN141" s="430" t="s">
        <v>665</v>
      </c>
      <c r="CO141" s="439">
        <v>21.033999999999999</v>
      </c>
      <c r="CP141" s="439">
        <v>21.033999999999999</v>
      </c>
      <c r="CQ141" s="432">
        <v>15087</v>
      </c>
      <c r="CR141" s="440"/>
      <c r="CS141" s="432"/>
      <c r="CT141" s="439"/>
      <c r="CU141" s="439"/>
      <c r="CV141" s="441"/>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IF(7850/1000*(1/3)*PI()*ABS(F142-G142)*((H142/2)^2+(H142/2)*(I142/2)+(I142/2)^2-(H142/2-J142/1000)^2-(H142/2-J142/1000)*(I142/2-J142/1000)-(I142/2-J142/1000)^2)=0,"",7850/1000*(1/3)*PI()*ABS(F142-G142)*((H142/2)^2+(H142/2)*(I142/2)+(I142/2)^2-(H142/2-J142/1000)^2-(H142/2-J142/1000)*(I142/2-J142/1000)-(I142/2-J142/1000)^2))</f>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35">
        <v>30</v>
      </c>
      <c r="CD142" s="406">
        <v>77.66</v>
      </c>
      <c r="CE142" s="406">
        <v>77.459999999999994</v>
      </c>
      <c r="CF142" s="406">
        <v>7.5</v>
      </c>
      <c r="CG142" s="406">
        <v>7.5</v>
      </c>
      <c r="CH142" s="407">
        <v>32.299999999999997</v>
      </c>
      <c r="CI142" s="51">
        <f>IFERROR(TOWER_DATA[[#This Row],[Top '[m']]]-TOWER_DATA[[#This Row],[Bottom '[m']]], "")</f>
        <v>0.20000000000000284</v>
      </c>
      <c r="CJ142" s="167">
        <f>IFERROR(-(TOWER_DATA[[#This Row],[D, bottom '[m']]]-TOWER_DATA[[#This Row],[D, top '[m']]])/(TOWER_DATA[[#This Row],[Bottom '[m']]]-TOWER_DATA[[#This Row],[Top '[m']]]),"")</f>
        <v>0</v>
      </c>
      <c r="CK142" s="121" t="str">
        <f t="shared" si="4"/>
        <v/>
      </c>
      <c r="CL142" s="50">
        <f>IFERROR((TOWER_DATA[[#This Row],[D, bottom '[m']]]+TOWER_DATA[[#This Row],[D, top '[m']]])/(2*TOWER_DATA[[#This Row],[t '[mm']]]/1000),"")</f>
        <v>232.19814241486071</v>
      </c>
      <c r="CN142" s="430"/>
      <c r="CO142" s="439"/>
      <c r="CP142" s="439"/>
      <c r="CQ142" s="432"/>
      <c r="CR142" s="440"/>
      <c r="CS142" s="432"/>
      <c r="CT142" s="439"/>
      <c r="CU142" s="439"/>
      <c r="CV142" s="441"/>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IF(7850/1000*(1/3)*PI()*ABS(F143-G143)*((H143/2)^2+(H143/2)*(I143/2)+(I143/2)^2-(H143/2-J143/1000)^2-(H143/2-J143/1000)*(I143/2-J143/1000)-(I143/2-J143/1000)^2)=0,"",7850/1000*(1/3)*PI()*ABS(F143-G143)*((H143/2)^2+(H143/2)*(I143/2)+(I143/2)^2-(H143/2-J143/1000)^2-(H143/2-J143/1000)*(I143/2-J143/1000)-(I143/2-J143/1000)^2))</f>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35">
        <v>31</v>
      </c>
      <c r="CD143" s="406">
        <v>77.459999999999994</v>
      </c>
      <c r="CE143" s="406">
        <v>77.259999999999991</v>
      </c>
      <c r="CF143" s="406">
        <v>7.5</v>
      </c>
      <c r="CG143" s="406">
        <v>7.5</v>
      </c>
      <c r="CH143" s="407">
        <v>32.299999999999997</v>
      </c>
      <c r="CI143" s="51">
        <f>IFERROR(TOWER_DATA[[#This Row],[Top '[m']]]-TOWER_DATA[[#This Row],[Bottom '[m']]], "")</f>
        <v>0.20000000000000284</v>
      </c>
      <c r="CJ143" s="167">
        <f>IFERROR(-(TOWER_DATA[[#This Row],[D, bottom '[m']]]-TOWER_DATA[[#This Row],[D, top '[m']]])/(TOWER_DATA[[#This Row],[Bottom '[m']]]-TOWER_DATA[[#This Row],[Top '[m']]]),"")</f>
        <v>0</v>
      </c>
      <c r="CK143" s="121" t="str">
        <f t="shared" si="4"/>
        <v/>
      </c>
      <c r="CL143" s="50">
        <f>IFERROR((TOWER_DATA[[#This Row],[D, bottom '[m']]]+TOWER_DATA[[#This Row],[D, top '[m']]])/(2*TOWER_DATA[[#This Row],[t '[mm']]]/1000),"")</f>
        <v>232.19814241486071</v>
      </c>
      <c r="CN143" s="430"/>
      <c r="CO143" s="439"/>
      <c r="CP143" s="439"/>
      <c r="CQ143" s="432"/>
      <c r="CR143" s="440"/>
      <c r="CS143" s="432"/>
      <c r="CT143" s="439"/>
      <c r="CU143" s="439"/>
      <c r="CV143" s="441"/>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IF(7850/1000*(1/3)*PI()*ABS(F144-G144)*((H144/2)^2+(H144/2)*(I144/2)+(I144/2)^2-(H144/2-J144/1000)^2-(H144/2-J144/1000)*(I144/2-J144/1000)-(I144/2-J144/1000)^2)=0,"",7850/1000*(1/3)*PI()*ABS(F144-G144)*((H144/2)^2+(H144/2)*(I144/2)+(I144/2)^2-(H144/2-J144/1000)^2-(H144/2-J144/1000)*(I144/2-J144/1000)-(I144/2-J144/1000)^2))</f>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35">
        <v>32</v>
      </c>
      <c r="CD144" s="406">
        <v>77.259999999999991</v>
      </c>
      <c r="CE144" s="406">
        <v>74.524999999999991</v>
      </c>
      <c r="CF144" s="406">
        <v>7.5</v>
      </c>
      <c r="CG144" s="406">
        <v>7.5</v>
      </c>
      <c r="CH144" s="407">
        <v>32.299999999999997</v>
      </c>
      <c r="CI144" s="51">
        <f>IFERROR(TOWER_DATA[[#This Row],[Top '[m']]]-TOWER_DATA[[#This Row],[Bottom '[m']]], "")</f>
        <v>2.7349999999999994</v>
      </c>
      <c r="CJ144" s="167">
        <f>IFERROR(-(TOWER_DATA[[#This Row],[D, bottom '[m']]]-TOWER_DATA[[#This Row],[D, top '[m']]])/(TOWER_DATA[[#This Row],[Bottom '[m']]]-TOWER_DATA[[#This Row],[Top '[m']]]),"")</f>
        <v>0</v>
      </c>
      <c r="CK144" s="121" t="str">
        <f t="shared" si="4"/>
        <v/>
      </c>
      <c r="CL144" s="50">
        <f>IFERROR((TOWER_DATA[[#This Row],[D, bottom '[m']]]+TOWER_DATA[[#This Row],[D, top '[m']]])/(2*TOWER_DATA[[#This Row],[t '[mm']]]/1000),"")</f>
        <v>232.19814241486071</v>
      </c>
      <c r="CN144" s="430"/>
      <c r="CO144" s="439"/>
      <c r="CP144" s="439"/>
      <c r="CQ144" s="432"/>
      <c r="CR144" s="440"/>
      <c r="CS144" s="432"/>
      <c r="CT144" s="439"/>
      <c r="CU144" s="439"/>
      <c r="CV144" s="441"/>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IF(7850/1000*(1/3)*PI()*ABS(F145-G145)*((H145/2)^2+(H145/2)*(I145/2)+(I145/2)^2-(H145/2-J145/1000)^2-(H145/2-J145/1000)*(I145/2-J145/1000)-(I145/2-J145/1000)^2)=0,"",7850/1000*(1/3)*PI()*ABS(F145-G145)*((H145/2)^2+(H145/2)*(I145/2)+(I145/2)^2-(H145/2-J145/1000)^2-(H145/2-J145/1000)*(I145/2-J145/1000)-(I145/2-J145/1000)^2))</f>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35">
        <v>33</v>
      </c>
      <c r="CD145" s="406">
        <v>74.524999999999991</v>
      </c>
      <c r="CE145" s="406">
        <v>71.789999999999992</v>
      </c>
      <c r="CF145" s="406">
        <v>7.4983000000000004</v>
      </c>
      <c r="CG145" s="406">
        <v>7.4983000000000004</v>
      </c>
      <c r="CH145" s="407">
        <v>30.6</v>
      </c>
      <c r="CI145" s="51">
        <f>IFERROR(TOWER_DATA[[#This Row],[Top '[m']]]-TOWER_DATA[[#This Row],[Bottom '[m']]], "")</f>
        <v>2.7349999999999994</v>
      </c>
      <c r="CJ145" s="167">
        <f>IFERROR(-(TOWER_DATA[[#This Row],[D, bottom '[m']]]-TOWER_DATA[[#This Row],[D, top '[m']]])/(TOWER_DATA[[#This Row],[Bottom '[m']]]-TOWER_DATA[[#This Row],[Top '[m']]]),"")</f>
        <v>0</v>
      </c>
      <c r="CK145" s="121" t="str">
        <f t="shared" si="4"/>
        <v/>
      </c>
      <c r="CL145" s="50">
        <f>IFERROR((TOWER_DATA[[#This Row],[D, bottom '[m']]]+TOWER_DATA[[#This Row],[D, top '[m']]])/(2*TOWER_DATA[[#This Row],[t '[mm']]]/1000),"")</f>
        <v>245.04248366013073</v>
      </c>
      <c r="CN145" s="430"/>
      <c r="CO145" s="439"/>
      <c r="CP145" s="439"/>
      <c r="CQ145" s="432"/>
      <c r="CR145" s="440"/>
      <c r="CS145" s="432"/>
      <c r="CT145" s="439"/>
      <c r="CU145" s="439"/>
      <c r="CV145" s="441"/>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IF(7850/1000*(1/3)*PI()*ABS(F146-G146)*((H146/2)^2+(H146/2)*(I146/2)+(I146/2)^2-(H146/2-J146/1000)^2-(H146/2-J146/1000)*(I146/2-J146/1000)-(I146/2-J146/1000)^2)=0,"",7850/1000*(1/3)*PI()*ABS(F146-G146)*((H146/2)^2+(H146/2)*(I146/2)+(I146/2)^2-(H146/2-J146/1000)^2-(H146/2-J146/1000)*(I146/2-J146/1000)-(I146/2-J146/1000)^2))</f>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35">
        <v>34</v>
      </c>
      <c r="CD146" s="406">
        <v>71.789999999999992</v>
      </c>
      <c r="CE146" s="406">
        <v>69.054999999999993</v>
      </c>
      <c r="CF146" s="406">
        <v>7.4992000000000001</v>
      </c>
      <c r="CG146" s="406">
        <v>7.4992000000000001</v>
      </c>
      <c r="CH146" s="407">
        <v>31.5</v>
      </c>
      <c r="CI146" s="51">
        <f>IFERROR(TOWER_DATA[[#This Row],[Top '[m']]]-TOWER_DATA[[#This Row],[Bottom '[m']]], "")</f>
        <v>2.7349999999999994</v>
      </c>
      <c r="CJ146" s="167">
        <f>IFERROR(-(TOWER_DATA[[#This Row],[D, bottom '[m']]]-TOWER_DATA[[#This Row],[D, top '[m']]])/(TOWER_DATA[[#This Row],[Bottom '[m']]]-TOWER_DATA[[#This Row],[Top '[m']]]),"")</f>
        <v>0</v>
      </c>
      <c r="CK146" s="121" t="str">
        <f t="shared" si="4"/>
        <v/>
      </c>
      <c r="CL146" s="50">
        <f>IFERROR((TOWER_DATA[[#This Row],[D, bottom '[m']]]+TOWER_DATA[[#This Row],[D, top '[m']]])/(2*TOWER_DATA[[#This Row],[t '[mm']]]/1000),"")</f>
        <v>238.06984126984128</v>
      </c>
      <c r="CN146" s="430"/>
      <c r="CO146" s="439"/>
      <c r="CP146" s="439"/>
      <c r="CQ146" s="432"/>
      <c r="CR146" s="440"/>
      <c r="CS146" s="432"/>
      <c r="CT146" s="439"/>
      <c r="CU146" s="439"/>
      <c r="CV146" s="441"/>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IF(7850/1000*(1/3)*PI()*ABS(F147-G147)*((H147/2)^2+(H147/2)*(I147/2)+(I147/2)^2-(H147/2-J147/1000)^2-(H147/2-J147/1000)*(I147/2-J147/1000)-(I147/2-J147/1000)^2)=0,"",7850/1000*(1/3)*PI()*ABS(F147-G147)*((H147/2)^2+(H147/2)*(I147/2)+(I147/2)^2-(H147/2-J147/1000)^2-(H147/2-J147/1000)*(I147/2-J147/1000)-(I147/2-J147/1000)^2))</f>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35">
        <v>35</v>
      </c>
      <c r="CD147" s="406">
        <v>69.054999999999993</v>
      </c>
      <c r="CE147" s="406">
        <v>66.319999999999993</v>
      </c>
      <c r="CF147" s="406">
        <v>7.5001999999999995</v>
      </c>
      <c r="CG147" s="406">
        <v>7.5001999999999995</v>
      </c>
      <c r="CH147" s="407">
        <v>32.5</v>
      </c>
      <c r="CI147" s="51">
        <f>IFERROR(TOWER_DATA[[#This Row],[Top '[m']]]-TOWER_DATA[[#This Row],[Bottom '[m']]], "")</f>
        <v>2.7349999999999994</v>
      </c>
      <c r="CJ147" s="167">
        <f>IFERROR(-(TOWER_DATA[[#This Row],[D, bottom '[m']]]-TOWER_DATA[[#This Row],[D, top '[m']]])/(TOWER_DATA[[#This Row],[Bottom '[m']]]-TOWER_DATA[[#This Row],[Top '[m']]]),"")</f>
        <v>0</v>
      </c>
      <c r="CK147" s="121" t="str">
        <f t="shared" si="4"/>
        <v/>
      </c>
      <c r="CL147" s="50">
        <f>IFERROR((TOWER_DATA[[#This Row],[D, bottom '[m']]]+TOWER_DATA[[#This Row],[D, top '[m']]])/(2*TOWER_DATA[[#This Row],[t '[mm']]]/1000),"")</f>
        <v>230.77538461538458</v>
      </c>
      <c r="CN147" s="430"/>
      <c r="CO147" s="439"/>
      <c r="CP147" s="439"/>
      <c r="CQ147" s="432"/>
      <c r="CR147" s="440"/>
      <c r="CS147" s="432"/>
      <c r="CT147" s="439"/>
      <c r="CU147" s="439"/>
      <c r="CV147" s="441"/>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IF(7850/1000*(1/3)*PI()*ABS(F148-G148)*((H148/2)^2+(H148/2)*(I148/2)+(I148/2)^2-(H148/2-J148/1000)^2-(H148/2-J148/1000)*(I148/2-J148/1000)-(I148/2-J148/1000)^2)=0,"",7850/1000*(1/3)*PI()*ABS(F148-G148)*((H148/2)^2+(H148/2)*(I148/2)+(I148/2)^2-(H148/2-J148/1000)^2-(H148/2-J148/1000)*(I148/2-J148/1000)-(I148/2-J148/1000)^2))</f>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35">
        <v>36</v>
      </c>
      <c r="CD148" s="406">
        <v>66.319999999999993</v>
      </c>
      <c r="CE148" s="406">
        <v>63.584999999999987</v>
      </c>
      <c r="CF148" s="406">
        <v>7.5011999999999999</v>
      </c>
      <c r="CG148" s="406">
        <v>7.5011999999999999</v>
      </c>
      <c r="CH148" s="407">
        <v>33.5</v>
      </c>
      <c r="CI148" s="51">
        <f>IFERROR(TOWER_DATA[[#This Row],[Top '[m']]]-TOWER_DATA[[#This Row],[Bottom '[m']]], "")</f>
        <v>2.7350000000000065</v>
      </c>
      <c r="CJ148" s="167">
        <f>IFERROR(-(TOWER_DATA[[#This Row],[D, bottom '[m']]]-TOWER_DATA[[#This Row],[D, top '[m']]])/(TOWER_DATA[[#This Row],[Bottom '[m']]]-TOWER_DATA[[#This Row],[Top '[m']]]),"")</f>
        <v>0</v>
      </c>
      <c r="CK148" s="121" t="str">
        <f t="shared" si="4"/>
        <v/>
      </c>
      <c r="CL148" s="50">
        <f>IFERROR((TOWER_DATA[[#This Row],[D, bottom '[m']]]+TOWER_DATA[[#This Row],[D, top '[m']]])/(2*TOWER_DATA[[#This Row],[t '[mm']]]/1000),"")</f>
        <v>223.91641791044773</v>
      </c>
      <c r="CN148" s="430"/>
      <c r="CO148" s="439"/>
      <c r="CP148" s="439"/>
      <c r="CQ148" s="432"/>
      <c r="CR148" s="440"/>
      <c r="CS148" s="432"/>
      <c r="CT148" s="439"/>
      <c r="CU148" s="439"/>
      <c r="CV148" s="441"/>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IF(7850/1000*(1/3)*PI()*ABS(F149-G149)*((H149/2)^2+(H149/2)*(I149/2)+(I149/2)^2-(H149/2-J149/1000)^2-(H149/2-J149/1000)*(I149/2-J149/1000)-(I149/2-J149/1000)^2)=0,"",7850/1000*(1/3)*PI()*ABS(F149-G149)*((H149/2)^2+(H149/2)*(I149/2)+(I149/2)^2-(H149/2-J149/1000)^2-(H149/2-J149/1000)*(I149/2-J149/1000)-(I149/2-J149/1000)^2))</f>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35">
        <v>37</v>
      </c>
      <c r="CD149" s="406">
        <v>63.584999999999987</v>
      </c>
      <c r="CE149" s="406">
        <v>60.849999999999987</v>
      </c>
      <c r="CF149" s="406">
        <v>7.5021000000000004</v>
      </c>
      <c r="CG149" s="406">
        <v>7.5021000000000004</v>
      </c>
      <c r="CH149" s="407">
        <v>34.4</v>
      </c>
      <c r="CI149" s="51">
        <f>IFERROR(TOWER_DATA[[#This Row],[Top '[m']]]-TOWER_DATA[[#This Row],[Bottom '[m']]], "")</f>
        <v>2.7349999999999994</v>
      </c>
      <c r="CJ149" s="167">
        <f>IFERROR(-(TOWER_DATA[[#This Row],[D, bottom '[m']]]-TOWER_DATA[[#This Row],[D, top '[m']]])/(TOWER_DATA[[#This Row],[Bottom '[m']]]-TOWER_DATA[[#This Row],[Top '[m']]]),"")</f>
        <v>0</v>
      </c>
      <c r="CK149" s="121" t="str">
        <f t="shared" si="4"/>
        <v/>
      </c>
      <c r="CL149" s="50">
        <f>IFERROR((TOWER_DATA[[#This Row],[D, bottom '[m']]]+TOWER_DATA[[#This Row],[D, top '[m']]])/(2*TOWER_DATA[[#This Row],[t '[mm']]]/1000),"")</f>
        <v>218.0843023255814</v>
      </c>
      <c r="CN149" s="430"/>
      <c r="CO149" s="439"/>
      <c r="CP149" s="439"/>
      <c r="CQ149" s="432"/>
      <c r="CR149" s="440"/>
      <c r="CS149" s="432"/>
      <c r="CT149" s="439"/>
      <c r="CU149" s="439"/>
      <c r="CV149" s="441"/>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IF(7850/1000*(1/3)*PI()*ABS(F150-G150)*((H150/2)^2+(H150/2)*(I150/2)+(I150/2)^2-(H150/2-J150/1000)^2-(H150/2-J150/1000)*(I150/2-J150/1000)-(I150/2-J150/1000)^2)=0,"",7850/1000*(1/3)*PI()*ABS(F150-G150)*((H150/2)^2+(H150/2)*(I150/2)+(I150/2)^2-(H150/2-J150/1000)^2-(H150/2-J150/1000)*(I150/2-J150/1000)-(I150/2-J150/1000)^2))</f>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35">
        <v>38</v>
      </c>
      <c r="CD150" s="406">
        <v>60.849999999999987</v>
      </c>
      <c r="CE150" s="406">
        <v>58.114999999999988</v>
      </c>
      <c r="CF150" s="406">
        <v>7.5031000000000008</v>
      </c>
      <c r="CG150" s="406">
        <v>7.5031000000000008</v>
      </c>
      <c r="CH150" s="407">
        <v>35.4</v>
      </c>
      <c r="CI150" s="51">
        <f>IFERROR(TOWER_DATA[[#This Row],[Top '[m']]]-TOWER_DATA[[#This Row],[Bottom '[m']]], "")</f>
        <v>2.7349999999999994</v>
      </c>
      <c r="CJ150" s="167">
        <f>IFERROR(-(TOWER_DATA[[#This Row],[D, bottom '[m']]]-TOWER_DATA[[#This Row],[D, top '[m']]])/(TOWER_DATA[[#This Row],[Bottom '[m']]]-TOWER_DATA[[#This Row],[Top '[m']]]),"")</f>
        <v>0</v>
      </c>
      <c r="CK150" s="121" t="str">
        <f t="shared" si="4"/>
        <v/>
      </c>
      <c r="CL150" s="50">
        <f>IFERROR((TOWER_DATA[[#This Row],[D, bottom '[m']]]+TOWER_DATA[[#This Row],[D, top '[m']]])/(2*TOWER_DATA[[#This Row],[t '[mm']]]/1000),"")</f>
        <v>211.95197740112997</v>
      </c>
      <c r="CN150" s="430"/>
      <c r="CO150" s="439"/>
      <c r="CP150" s="439"/>
      <c r="CQ150" s="432"/>
      <c r="CR150" s="440"/>
      <c r="CS150" s="432"/>
      <c r="CT150" s="439"/>
      <c r="CU150" s="439"/>
      <c r="CV150" s="441"/>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IF(7850/1000*(1/3)*PI()*ABS(F151-G151)*((H151/2)^2+(H151/2)*(I151/2)+(I151/2)^2-(H151/2-J151/1000)^2-(H151/2-J151/1000)*(I151/2-J151/1000)-(I151/2-J151/1000)^2)=0,"",7850/1000*(1/3)*PI()*ABS(F151-G151)*((H151/2)^2+(H151/2)*(I151/2)+(I151/2)^2-(H151/2-J151/1000)^2-(H151/2-J151/1000)*(I151/2-J151/1000)-(I151/2-J151/1000)^2))</f>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35">
        <v>39</v>
      </c>
      <c r="CD151" s="406">
        <v>58.114999999999988</v>
      </c>
      <c r="CE151" s="406">
        <v>55.379999999999988</v>
      </c>
      <c r="CF151" s="406">
        <v>7.5041000000000002</v>
      </c>
      <c r="CG151" s="406">
        <v>7.5041000000000002</v>
      </c>
      <c r="CH151" s="407">
        <v>36.4</v>
      </c>
      <c r="CI151" s="51">
        <f>IFERROR(TOWER_DATA[[#This Row],[Top '[m']]]-TOWER_DATA[[#This Row],[Bottom '[m']]], "")</f>
        <v>2.7349999999999994</v>
      </c>
      <c r="CJ151" s="167">
        <f>IFERROR(-(TOWER_DATA[[#This Row],[D, bottom '[m']]]-TOWER_DATA[[#This Row],[D, top '[m']]])/(TOWER_DATA[[#This Row],[Bottom '[m']]]-TOWER_DATA[[#This Row],[Top '[m']]]),"")</f>
        <v>0</v>
      </c>
      <c r="CK151" s="121" t="str">
        <f t="shared" si="4"/>
        <v/>
      </c>
      <c r="CL151" s="50">
        <f>IFERROR((TOWER_DATA[[#This Row],[D, bottom '[m']]]+TOWER_DATA[[#This Row],[D, top '[m']]])/(2*TOWER_DATA[[#This Row],[t '[mm']]]/1000),"")</f>
        <v>206.1565934065934</v>
      </c>
      <c r="CN151" s="430"/>
      <c r="CO151" s="439"/>
      <c r="CP151" s="439"/>
      <c r="CQ151" s="432"/>
      <c r="CR151" s="440"/>
      <c r="CS151" s="432"/>
      <c r="CT151" s="439"/>
      <c r="CU151" s="439"/>
      <c r="CV151" s="441"/>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IF(7850/1000*(1/3)*PI()*ABS(F152-G152)*((H152/2)^2+(H152/2)*(I152/2)+(I152/2)^2-(H152/2-J152/1000)^2-(H152/2-J152/1000)*(I152/2-J152/1000)-(I152/2-J152/1000)^2)=0,"",7850/1000*(1/3)*PI()*ABS(F152-G152)*((H152/2)^2+(H152/2)*(I152/2)+(I152/2)^2-(H152/2-J152/1000)^2-(H152/2-J152/1000)*(I152/2-J152/1000)-(I152/2-J152/1000)^2))</f>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35">
        <v>40</v>
      </c>
      <c r="CD152" s="406">
        <v>55.379999999999988</v>
      </c>
      <c r="CE152" s="406">
        <v>52.644999999999989</v>
      </c>
      <c r="CF152" s="406">
        <v>7.5049999999999999</v>
      </c>
      <c r="CG152" s="406">
        <v>7.5049999999999999</v>
      </c>
      <c r="CH152" s="407">
        <v>37.299999999999997</v>
      </c>
      <c r="CI152" s="51">
        <f>IFERROR(TOWER_DATA[[#This Row],[Top '[m']]]-TOWER_DATA[[#This Row],[Bottom '[m']]], "")</f>
        <v>2.7349999999999994</v>
      </c>
      <c r="CJ152" s="167">
        <f>IFERROR(-(TOWER_DATA[[#This Row],[D, bottom '[m']]]-TOWER_DATA[[#This Row],[D, top '[m']]])/(TOWER_DATA[[#This Row],[Bottom '[m']]]-TOWER_DATA[[#This Row],[Top '[m']]]),"")</f>
        <v>0</v>
      </c>
      <c r="CK152" s="121" t="str">
        <f t="shared" si="4"/>
        <v/>
      </c>
      <c r="CL152" s="50">
        <f>IFERROR((TOWER_DATA[[#This Row],[D, bottom '[m']]]+TOWER_DATA[[#This Row],[D, top '[m']]])/(2*TOWER_DATA[[#This Row],[t '[mm']]]/1000),"")</f>
        <v>201.20643431635389</v>
      </c>
      <c r="CN152" s="430"/>
      <c r="CO152" s="439"/>
      <c r="CP152" s="439"/>
      <c r="CQ152" s="432"/>
      <c r="CR152" s="440"/>
      <c r="CS152" s="432"/>
      <c r="CT152" s="439"/>
      <c r="CU152" s="439"/>
      <c r="CV152" s="441"/>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IF(7850/1000*(1/3)*PI()*ABS(F153-G153)*((H153/2)^2+(H153/2)*(I153/2)+(I153/2)^2-(H153/2-J153/1000)^2-(H153/2-J153/1000)*(I153/2-J153/1000)-(I153/2-J153/1000)^2)=0,"",7850/1000*(1/3)*PI()*ABS(F153-G153)*((H153/2)^2+(H153/2)*(I153/2)+(I153/2)^2-(H153/2-J153/1000)^2-(H153/2-J153/1000)*(I153/2-J153/1000)-(I153/2-J153/1000)^2))</f>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35">
        <v>41</v>
      </c>
      <c r="CD153" s="406">
        <v>52.644999999999989</v>
      </c>
      <c r="CE153" s="406">
        <v>49.909999999999989</v>
      </c>
      <c r="CF153" s="406">
        <v>7.5061999999999998</v>
      </c>
      <c r="CG153" s="406">
        <v>7.5061999999999998</v>
      </c>
      <c r="CH153" s="407">
        <v>38.5</v>
      </c>
      <c r="CI153" s="51">
        <f>IFERROR(TOWER_DATA[[#This Row],[Top '[m']]]-TOWER_DATA[[#This Row],[Bottom '[m']]], "")</f>
        <v>2.7349999999999994</v>
      </c>
      <c r="CJ153" s="167">
        <f>IFERROR(-(TOWER_DATA[[#This Row],[D, bottom '[m']]]-TOWER_DATA[[#This Row],[D, top '[m']]])/(TOWER_DATA[[#This Row],[Bottom '[m']]]-TOWER_DATA[[#This Row],[Top '[m']]]),"")</f>
        <v>0</v>
      </c>
      <c r="CK153" s="121" t="str">
        <f t="shared" si="4"/>
        <v/>
      </c>
      <c r="CL153" s="50">
        <f>IFERROR((TOWER_DATA[[#This Row],[D, bottom '[m']]]+TOWER_DATA[[#This Row],[D, top '[m']]])/(2*TOWER_DATA[[#This Row],[t '[mm']]]/1000),"")</f>
        <v>194.96623376623376</v>
      </c>
      <c r="CN153" s="430"/>
      <c r="CO153" s="439"/>
      <c r="CP153" s="439"/>
      <c r="CQ153" s="432"/>
      <c r="CR153" s="440"/>
      <c r="CS153" s="432"/>
      <c r="CT153" s="439"/>
      <c r="CU153" s="439"/>
      <c r="CV153" s="441"/>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IF(7850/1000*(1/3)*PI()*ABS(F154-G154)*((H154/2)^2+(H154/2)*(I154/2)+(I154/2)^2-(H154/2-J154/1000)^2-(H154/2-J154/1000)*(I154/2-J154/1000)-(I154/2-J154/1000)^2)=0,"",7850/1000*(1/3)*PI()*ABS(F154-G154)*((H154/2)^2+(H154/2)*(I154/2)+(I154/2)^2-(H154/2-J154/1000)^2-(H154/2-J154/1000)*(I154/2-J154/1000)-(I154/2-J154/1000)^2))</f>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35">
        <v>42</v>
      </c>
      <c r="CD154" s="406">
        <v>49.909999999999989</v>
      </c>
      <c r="CE154" s="406">
        <v>47.17499999999999</v>
      </c>
      <c r="CF154" s="406">
        <v>7.5076000000000001</v>
      </c>
      <c r="CG154" s="406">
        <v>7.5076000000000001</v>
      </c>
      <c r="CH154" s="407">
        <v>39.9</v>
      </c>
      <c r="CI154" s="51">
        <f>IFERROR(TOWER_DATA[[#This Row],[Top '[m']]]-TOWER_DATA[[#This Row],[Bottom '[m']]], "")</f>
        <v>2.7349999999999994</v>
      </c>
      <c r="CJ154" s="167">
        <f>IFERROR(-(TOWER_DATA[[#This Row],[D, bottom '[m']]]-TOWER_DATA[[#This Row],[D, top '[m']]])/(TOWER_DATA[[#This Row],[Bottom '[m']]]-TOWER_DATA[[#This Row],[Top '[m']]]),"")</f>
        <v>0</v>
      </c>
      <c r="CK154" s="121" t="str">
        <f t="shared" si="4"/>
        <v/>
      </c>
      <c r="CL154" s="50">
        <f>IFERROR((TOWER_DATA[[#This Row],[D, bottom '[m']]]+TOWER_DATA[[#This Row],[D, top '[m']]])/(2*TOWER_DATA[[#This Row],[t '[mm']]]/1000),"")</f>
        <v>188.16040100250629</v>
      </c>
      <c r="CN154" s="430"/>
      <c r="CO154" s="439"/>
      <c r="CP154" s="439"/>
      <c r="CQ154" s="432"/>
      <c r="CR154" s="440"/>
      <c r="CS154" s="432"/>
      <c r="CT154" s="439"/>
      <c r="CU154" s="439"/>
      <c r="CV154" s="441"/>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IF(7850/1000*(1/3)*PI()*ABS(F155-G155)*((H155/2)^2+(H155/2)*(I155/2)+(I155/2)^2-(H155/2-J155/1000)^2-(H155/2-J155/1000)*(I155/2-J155/1000)-(I155/2-J155/1000)^2)=0,"",7850/1000*(1/3)*PI()*ABS(F155-G155)*((H155/2)^2+(H155/2)*(I155/2)+(I155/2)^2-(H155/2-J155/1000)^2-(H155/2-J155/1000)*(I155/2-J155/1000)-(I155/2-J155/1000)^2))</f>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35">
        <v>43</v>
      </c>
      <c r="CD155" s="406">
        <v>47.17499999999999</v>
      </c>
      <c r="CE155" s="406">
        <v>44.439999999999991</v>
      </c>
      <c r="CF155" s="406">
        <v>7.5108999999999995</v>
      </c>
      <c r="CG155" s="406">
        <v>7.5</v>
      </c>
      <c r="CH155" s="407">
        <v>43.2</v>
      </c>
      <c r="CI155" s="51">
        <f>IFERROR(TOWER_DATA[[#This Row],[Top '[m']]]-TOWER_DATA[[#This Row],[Bottom '[m']]], "")</f>
        <v>2.7349999999999994</v>
      </c>
      <c r="CJ155" s="167">
        <f>IFERROR(-(TOWER_DATA[[#This Row],[D, bottom '[m']]]-TOWER_DATA[[#This Row],[D, top '[m']]])/(TOWER_DATA[[#This Row],[Bottom '[m']]]-TOWER_DATA[[#This Row],[Top '[m']]]),"")</f>
        <v>-3.9853747714806102E-3</v>
      </c>
      <c r="CK155" s="121" t="str">
        <f t="shared" si="4"/>
        <v/>
      </c>
      <c r="CL155" s="50">
        <f>IFERROR((TOWER_DATA[[#This Row],[D, bottom '[m']]]+TOWER_DATA[[#This Row],[D, top '[m']]])/(2*TOWER_DATA[[#This Row],[t '[mm']]]/1000),"")</f>
        <v>173.7372685185185</v>
      </c>
      <c r="CN155" s="430"/>
      <c r="CO155" s="439"/>
      <c r="CP155" s="439"/>
      <c r="CQ155" s="432"/>
      <c r="CR155" s="440"/>
      <c r="CS155" s="432"/>
      <c r="CT155" s="439"/>
      <c r="CU155" s="439"/>
      <c r="CV155" s="441"/>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IF(7850/1000*(1/3)*PI()*ABS(F156-G156)*((H156/2)^2+(H156/2)*(I156/2)+(I156/2)^2-(H156/2-J156/1000)^2-(H156/2-J156/1000)*(I156/2-J156/1000)-(I156/2-J156/1000)^2)=0,"",7850/1000*(1/3)*PI()*ABS(F156-G156)*((H156/2)^2+(H156/2)*(I156/2)+(I156/2)^2-(H156/2-J156/1000)^2-(H156/2-J156/1000)*(I156/2-J156/1000)-(I156/2-J156/1000)^2))</f>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35">
        <v>44</v>
      </c>
      <c r="CD156" s="406">
        <v>44.439999999999991</v>
      </c>
      <c r="CE156" s="406">
        <v>44.139999999999993</v>
      </c>
      <c r="CF156" s="406">
        <v>7.5</v>
      </c>
      <c r="CG156" s="406">
        <v>7.5</v>
      </c>
      <c r="CH156" s="407">
        <v>43.2</v>
      </c>
      <c r="CI156" s="51">
        <f>IFERROR(TOWER_DATA[[#This Row],[Top '[m']]]-TOWER_DATA[[#This Row],[Bottom '[m']]], "")</f>
        <v>0.29999999999999716</v>
      </c>
      <c r="CJ156" s="167">
        <f>IFERROR(-(TOWER_DATA[[#This Row],[D, bottom '[m']]]-TOWER_DATA[[#This Row],[D, top '[m']]])/(TOWER_DATA[[#This Row],[Bottom '[m']]]-TOWER_DATA[[#This Row],[Top '[m']]]),"")</f>
        <v>0</v>
      </c>
      <c r="CK156" s="121" t="str">
        <f t="shared" si="4"/>
        <v/>
      </c>
      <c r="CL156" s="50">
        <f>IFERROR((TOWER_DATA[[#This Row],[D, bottom '[m']]]+TOWER_DATA[[#This Row],[D, top '[m']]])/(2*TOWER_DATA[[#This Row],[t '[mm']]]/1000),"")</f>
        <v>173.61111111111111</v>
      </c>
      <c r="CN156" s="430"/>
      <c r="CO156" s="439"/>
      <c r="CP156" s="439"/>
      <c r="CQ156" s="432"/>
      <c r="CR156" s="440"/>
      <c r="CS156" s="432"/>
      <c r="CT156" s="439"/>
      <c r="CU156" s="439"/>
      <c r="CV156" s="441"/>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IF(7850/1000*(1/3)*PI()*ABS(F157-G157)*((H157/2)^2+(H157/2)*(I157/2)+(I157/2)^2-(H157/2-J157/1000)^2-(H157/2-J157/1000)*(I157/2-J157/1000)-(I157/2-J157/1000)^2)=0,"",7850/1000*(1/3)*PI()*ABS(F157-G157)*((H157/2)^2+(H157/2)*(I157/2)+(I157/2)^2-(H157/2-J157/1000)^2-(H157/2-J157/1000)*(I157/2-J157/1000)-(I157/2-J157/1000)^2))</f>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35">
        <v>45</v>
      </c>
      <c r="CD157" s="406">
        <v>44.139999999999993</v>
      </c>
      <c r="CE157" s="406">
        <v>43.839999999999996</v>
      </c>
      <c r="CF157" s="406">
        <v>7.5</v>
      </c>
      <c r="CG157" s="406">
        <v>7.5</v>
      </c>
      <c r="CH157" s="407">
        <v>43.2</v>
      </c>
      <c r="CI157" s="51">
        <f>IFERROR(TOWER_DATA[[#This Row],[Top '[m']]]-TOWER_DATA[[#This Row],[Bottom '[m']]], "")</f>
        <v>0.29999999999999716</v>
      </c>
      <c r="CJ157" s="167">
        <f>IFERROR(-(TOWER_DATA[[#This Row],[D, bottom '[m']]]-TOWER_DATA[[#This Row],[D, top '[m']]])/(TOWER_DATA[[#This Row],[Bottom '[m']]]-TOWER_DATA[[#This Row],[Top '[m']]]),"")</f>
        <v>0</v>
      </c>
      <c r="CK157" s="121" t="str">
        <f t="shared" si="4"/>
        <v/>
      </c>
      <c r="CL157" s="50">
        <f>IFERROR((TOWER_DATA[[#This Row],[D, bottom '[m']]]+TOWER_DATA[[#This Row],[D, top '[m']]])/(2*TOWER_DATA[[#This Row],[t '[mm']]]/1000),"")</f>
        <v>173.61111111111111</v>
      </c>
      <c r="CN157" s="430"/>
      <c r="CO157" s="439"/>
      <c r="CP157" s="439"/>
      <c r="CQ157" s="432"/>
      <c r="CR157" s="440"/>
      <c r="CS157" s="432"/>
      <c r="CT157" s="439"/>
      <c r="CU157" s="439"/>
      <c r="CV157" s="441"/>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IF(7850/1000*(1/3)*PI()*ABS(F158-G158)*((H158/2)^2+(H158/2)*(I158/2)+(I158/2)^2-(H158/2-J158/1000)^2-(H158/2-J158/1000)*(I158/2-J158/1000)-(I158/2-J158/1000)^2)=0,"",7850/1000*(1/3)*PI()*ABS(F158-G158)*((H158/2)^2+(H158/2)*(I158/2)+(I158/2)^2-(H158/2-J158/1000)^2-(H158/2-J158/1000)*(I158/2-J158/1000)-(I158/2-J158/1000)^2))</f>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35">
        <v>46</v>
      </c>
      <c r="CD158" s="406">
        <v>43.839999999999996</v>
      </c>
      <c r="CE158" s="406">
        <v>41.01</v>
      </c>
      <c r="CF158" s="406">
        <v>7.5</v>
      </c>
      <c r="CG158" s="406">
        <v>7.5</v>
      </c>
      <c r="CH158" s="407">
        <v>43.2</v>
      </c>
      <c r="CI158" s="51">
        <f>IFERROR(TOWER_DATA[[#This Row],[Top '[m']]]-TOWER_DATA[[#This Row],[Bottom '[m']]], "")</f>
        <v>2.8299999999999983</v>
      </c>
      <c r="CJ158" s="167">
        <f>IFERROR(-(TOWER_DATA[[#This Row],[D, bottom '[m']]]-TOWER_DATA[[#This Row],[D, top '[m']]])/(TOWER_DATA[[#This Row],[Bottom '[m']]]-TOWER_DATA[[#This Row],[Top '[m']]]),"")</f>
        <v>0</v>
      </c>
      <c r="CK158" s="121" t="str">
        <f t="shared" si="4"/>
        <v/>
      </c>
      <c r="CL158" s="50">
        <f>IFERROR((TOWER_DATA[[#This Row],[D, bottom '[m']]]+TOWER_DATA[[#This Row],[D, top '[m']]])/(2*TOWER_DATA[[#This Row],[t '[mm']]]/1000),"")</f>
        <v>173.61111111111111</v>
      </c>
      <c r="CN158" s="430"/>
      <c r="CO158" s="439"/>
      <c r="CP158" s="439"/>
      <c r="CQ158" s="432"/>
      <c r="CR158" s="440"/>
      <c r="CS158" s="432"/>
      <c r="CT158" s="439"/>
      <c r="CU158" s="439"/>
      <c r="CV158" s="441"/>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IF(7850/1000*(1/3)*PI()*ABS(F159-G159)*((H159/2)^2+(H159/2)*(I159/2)+(I159/2)^2-(H159/2-J159/1000)^2-(H159/2-J159/1000)*(I159/2-J159/1000)-(I159/2-J159/1000)^2)=0,"",7850/1000*(1/3)*PI()*ABS(F159-G159)*((H159/2)^2+(H159/2)*(I159/2)+(I159/2)^2-(H159/2-J159/1000)^2-(H159/2-J159/1000)*(I159/2-J159/1000)-(I159/2-J159/1000)^2))</f>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35">
        <v>47</v>
      </c>
      <c r="CD159" s="406">
        <v>41.01</v>
      </c>
      <c r="CE159" s="406">
        <v>38.04</v>
      </c>
      <c r="CF159" s="406">
        <v>7.5015000000000001</v>
      </c>
      <c r="CG159" s="406">
        <v>7.5015000000000001</v>
      </c>
      <c r="CH159" s="407">
        <v>44.7</v>
      </c>
      <c r="CI159" s="51">
        <f>IFERROR(TOWER_DATA[[#This Row],[Top '[m']]]-TOWER_DATA[[#This Row],[Bottom '[m']]], "")</f>
        <v>2.9699999999999989</v>
      </c>
      <c r="CJ159" s="167">
        <f>IFERROR(-(TOWER_DATA[[#This Row],[D, bottom '[m']]]-TOWER_DATA[[#This Row],[D, top '[m']]])/(TOWER_DATA[[#This Row],[Bottom '[m']]]-TOWER_DATA[[#This Row],[Top '[m']]]),"")</f>
        <v>0</v>
      </c>
      <c r="CK159" s="121" t="str">
        <f t="shared" si="4"/>
        <v/>
      </c>
      <c r="CL159" s="50">
        <f>IFERROR((TOWER_DATA[[#This Row],[D, bottom '[m']]]+TOWER_DATA[[#This Row],[D, top '[m']]])/(2*TOWER_DATA[[#This Row],[t '[mm']]]/1000),"")</f>
        <v>167.81879194630872</v>
      </c>
      <c r="CN159" s="430"/>
      <c r="CO159" s="439"/>
      <c r="CP159" s="439"/>
      <c r="CQ159" s="432"/>
      <c r="CR159" s="440"/>
      <c r="CS159" s="432"/>
      <c r="CT159" s="439"/>
      <c r="CU159" s="439"/>
      <c r="CV159" s="441"/>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IF(7850/1000*(1/3)*PI()*ABS(F160-G160)*((H160/2)^2+(H160/2)*(I160/2)+(I160/2)^2-(H160/2-J160/1000)^2-(H160/2-J160/1000)*(I160/2-J160/1000)-(I160/2-J160/1000)^2)=0,"",7850/1000*(1/3)*PI()*ABS(F160-G160)*((H160/2)^2+(H160/2)*(I160/2)+(I160/2)^2-(H160/2-J160/1000)^2-(H160/2-J160/1000)*(I160/2-J160/1000)-(I160/2-J160/1000)^2))</f>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35">
        <v>48</v>
      </c>
      <c r="CD160" s="406">
        <v>38.04</v>
      </c>
      <c r="CE160" s="406">
        <v>35.07</v>
      </c>
      <c r="CF160" s="406">
        <v>7.5031000000000008</v>
      </c>
      <c r="CG160" s="406">
        <v>7.5031000000000008</v>
      </c>
      <c r="CH160" s="407">
        <v>46.3</v>
      </c>
      <c r="CI160" s="51">
        <f>IFERROR(TOWER_DATA[[#This Row],[Top '[m']]]-TOWER_DATA[[#This Row],[Bottom '[m']]], "")</f>
        <v>2.9699999999999989</v>
      </c>
      <c r="CJ160" s="167">
        <f>IFERROR(-(TOWER_DATA[[#This Row],[D, bottom '[m']]]-TOWER_DATA[[#This Row],[D, top '[m']]])/(TOWER_DATA[[#This Row],[Bottom '[m']]]-TOWER_DATA[[#This Row],[Top '[m']]]),"")</f>
        <v>0</v>
      </c>
      <c r="CK160" s="121" t="str">
        <f t="shared" si="4"/>
        <v/>
      </c>
      <c r="CL160" s="50">
        <f>IFERROR((TOWER_DATA[[#This Row],[D, bottom '[m']]]+TOWER_DATA[[#This Row],[D, top '[m']]])/(2*TOWER_DATA[[#This Row],[t '[mm']]]/1000),"")</f>
        <v>162.05399568034562</v>
      </c>
      <c r="CN160" s="430"/>
      <c r="CO160" s="439"/>
      <c r="CP160" s="439"/>
      <c r="CQ160" s="432"/>
      <c r="CR160" s="440"/>
      <c r="CS160" s="432"/>
      <c r="CT160" s="439"/>
      <c r="CU160" s="439"/>
      <c r="CV160" s="441"/>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IF(7850/1000*(1/3)*PI()*ABS(F161-G161)*((H161/2)^2+(H161/2)*(I161/2)+(I161/2)^2-(H161/2-J161/1000)^2-(H161/2-J161/1000)*(I161/2-J161/1000)-(I161/2-J161/1000)^2)=0,"",7850/1000*(1/3)*PI()*ABS(F161-G161)*((H161/2)^2+(H161/2)*(I161/2)+(I161/2)^2-(H161/2-J161/1000)^2-(H161/2-J161/1000)*(I161/2-J161/1000)-(I161/2-J161/1000)^2))</f>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35">
        <v>49</v>
      </c>
      <c r="CD161" s="406">
        <v>35.07</v>
      </c>
      <c r="CE161" s="406">
        <v>32.1</v>
      </c>
      <c r="CF161" s="406">
        <v>7.5111999999999997</v>
      </c>
      <c r="CG161" s="406">
        <v>7.5111999999999997</v>
      </c>
      <c r="CH161" s="407">
        <v>54.4</v>
      </c>
      <c r="CI161" s="51">
        <f>IFERROR(TOWER_DATA[[#This Row],[Top '[m']]]-TOWER_DATA[[#This Row],[Bottom '[m']]], "")</f>
        <v>2.9699999999999989</v>
      </c>
      <c r="CJ161" s="167">
        <f>IFERROR(-(TOWER_DATA[[#This Row],[D, bottom '[m']]]-TOWER_DATA[[#This Row],[D, top '[m']]])/(TOWER_DATA[[#This Row],[Bottom '[m']]]-TOWER_DATA[[#This Row],[Top '[m']]]),"")</f>
        <v>0</v>
      </c>
      <c r="CK161" s="121" t="str">
        <f t="shared" si="4"/>
        <v/>
      </c>
      <c r="CL161" s="50">
        <f>IFERROR((TOWER_DATA[[#This Row],[D, bottom '[m']]]+TOWER_DATA[[#This Row],[D, top '[m']]])/(2*TOWER_DATA[[#This Row],[t '[mm']]]/1000),"")</f>
        <v>138.0735294117647</v>
      </c>
      <c r="CN161" s="430"/>
      <c r="CO161" s="439"/>
      <c r="CP161" s="439"/>
      <c r="CQ161" s="432"/>
      <c r="CR161" s="440"/>
      <c r="CS161" s="432"/>
      <c r="CT161" s="439"/>
      <c r="CU161" s="439"/>
      <c r="CV161" s="441"/>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IF(7850/1000*(1/3)*PI()*ABS(F162-G162)*((H162/2)^2+(H162/2)*(I162/2)+(I162/2)^2-(H162/2-J162/1000)^2-(H162/2-J162/1000)*(I162/2-J162/1000)-(I162/2-J162/1000)^2)=0,"",7850/1000*(1/3)*PI()*ABS(F162-G162)*((H162/2)^2+(H162/2)*(I162/2)+(I162/2)^2-(H162/2-J162/1000)^2-(H162/2-J162/1000)*(I162/2-J162/1000)-(I162/2-J162/1000)^2))</f>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35">
        <v>50</v>
      </c>
      <c r="CD162" s="406">
        <v>32.1</v>
      </c>
      <c r="CE162" s="406">
        <v>29.13</v>
      </c>
      <c r="CF162" s="406">
        <v>7.5251999999999999</v>
      </c>
      <c r="CG162" s="406">
        <v>7.5251999999999999</v>
      </c>
      <c r="CH162" s="407">
        <v>68.400000000000006</v>
      </c>
      <c r="CI162" s="51">
        <f>IFERROR(TOWER_DATA[[#This Row],[Top '[m']]]-TOWER_DATA[[#This Row],[Bottom '[m']]], "")</f>
        <v>2.9700000000000024</v>
      </c>
      <c r="CJ162" s="167">
        <f>IFERROR(-(TOWER_DATA[[#This Row],[D, bottom '[m']]]-TOWER_DATA[[#This Row],[D, top '[m']]])/(TOWER_DATA[[#This Row],[Bottom '[m']]]-TOWER_DATA[[#This Row],[Top '[m']]]),"")</f>
        <v>0</v>
      </c>
      <c r="CK162" s="121" t="str">
        <f t="shared" si="4"/>
        <v/>
      </c>
      <c r="CL162" s="50">
        <f>IFERROR((TOWER_DATA[[#This Row],[D, bottom '[m']]]+TOWER_DATA[[#This Row],[D, top '[m']]])/(2*TOWER_DATA[[#This Row],[t '[mm']]]/1000),"")</f>
        <v>110.01754385964912</v>
      </c>
      <c r="CN162" s="430"/>
      <c r="CO162" s="431"/>
      <c r="CP162" s="431"/>
      <c r="CQ162" s="432"/>
      <c r="CR162" s="440"/>
      <c r="CS162" s="432"/>
      <c r="CT162" s="433"/>
      <c r="CU162" s="433"/>
      <c r="CV162" s="433"/>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IF(7850/1000*(1/3)*PI()*ABS(F163-G163)*((H163/2)^2+(H163/2)*(I163/2)+(I163/2)^2-(H163/2-J163/1000)^2-(H163/2-J163/1000)*(I163/2-J163/1000)-(I163/2-J163/1000)^2)=0,"",7850/1000*(1/3)*PI()*ABS(F163-G163)*((H163/2)^2+(H163/2)*(I163/2)+(I163/2)^2-(H163/2-J163/1000)^2-(H163/2-J163/1000)*(I163/2-J163/1000)-(I163/2-J163/1000)^2))</f>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35">
        <v>51</v>
      </c>
      <c r="CD163" s="406">
        <v>29.13</v>
      </c>
      <c r="CE163" s="406">
        <v>26.93</v>
      </c>
      <c r="CF163" s="406">
        <v>7.5268999999999995</v>
      </c>
      <c r="CG163" s="406">
        <v>7.5268999999999995</v>
      </c>
      <c r="CH163" s="407">
        <v>70.099999999999994</v>
      </c>
      <c r="CI163" s="51">
        <f>IFERROR(TOWER_DATA[[#This Row],[Top '[m']]]-TOWER_DATA[[#This Row],[Bottom '[m']]], "")</f>
        <v>2.1999999999999993</v>
      </c>
      <c r="CJ163" s="167">
        <f>IFERROR(-(TOWER_DATA[[#This Row],[D, bottom '[m']]]-TOWER_DATA[[#This Row],[D, top '[m']]])/(TOWER_DATA[[#This Row],[Bottom '[m']]]-TOWER_DATA[[#This Row],[Top '[m']]]),"")</f>
        <v>0</v>
      </c>
      <c r="CK163" s="121" t="str">
        <f t="shared" si="4"/>
        <v/>
      </c>
      <c r="CL163" s="50">
        <f>IFERROR((TOWER_DATA[[#This Row],[D, bottom '[m']]]+TOWER_DATA[[#This Row],[D, top '[m']]])/(2*TOWER_DATA[[#This Row],[t '[mm']]]/1000),"")</f>
        <v>107.37375178316691</v>
      </c>
      <c r="CN163" s="430"/>
      <c r="CO163" s="431"/>
      <c r="CP163" s="431"/>
      <c r="CQ163" s="432"/>
      <c r="CR163" s="440"/>
      <c r="CS163" s="432"/>
      <c r="CT163" s="433"/>
      <c r="CU163" s="433"/>
      <c r="CV163" s="433"/>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IF(7850/1000*(1/3)*PI()*ABS(F164-G164)*((H164/2)^2+(H164/2)*(I164/2)+(I164/2)^2-(H164/2-J164/1000)^2-(H164/2-J164/1000)*(I164/2-J164/1000)-(I164/2-J164/1000)^2)=0,"",7850/1000*(1/3)*PI()*ABS(F164-G164)*((H164/2)^2+(H164/2)*(I164/2)+(I164/2)^2-(H164/2-J164/1000)^2-(H164/2-J164/1000)*(I164/2-J164/1000)-(I164/2-J164/1000)^2))</f>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35">
        <v>52</v>
      </c>
      <c r="CD164" s="406">
        <v>26.93</v>
      </c>
      <c r="CE164" s="406">
        <v>25.23</v>
      </c>
      <c r="CF164" s="406">
        <v>7.5288000000000004</v>
      </c>
      <c r="CG164" s="406">
        <v>7.5288000000000004</v>
      </c>
      <c r="CH164" s="407">
        <v>72</v>
      </c>
      <c r="CI164" s="51">
        <f>IFERROR(TOWER_DATA[[#This Row],[Top '[m']]]-TOWER_DATA[[#This Row],[Bottom '[m']]], "")</f>
        <v>1.6999999999999993</v>
      </c>
      <c r="CJ164" s="167">
        <f>IFERROR(-(TOWER_DATA[[#This Row],[D, bottom '[m']]]-TOWER_DATA[[#This Row],[D, top '[m']]])/(TOWER_DATA[[#This Row],[Bottom '[m']]]-TOWER_DATA[[#This Row],[Top '[m']]]),"")</f>
        <v>0</v>
      </c>
      <c r="CK164" s="121" t="str">
        <f t="shared" si="4"/>
        <v/>
      </c>
      <c r="CL164" s="50">
        <f>IFERROR((TOWER_DATA[[#This Row],[D, bottom '[m']]]+TOWER_DATA[[#This Row],[D, top '[m']]])/(2*TOWER_DATA[[#This Row],[t '[mm']]]/1000),"")</f>
        <v>104.56666666666668</v>
      </c>
      <c r="CN164" s="430"/>
      <c r="CO164" s="431"/>
      <c r="CP164" s="431"/>
      <c r="CQ164" s="432"/>
      <c r="CR164" s="440"/>
      <c r="CS164" s="432"/>
      <c r="CT164" s="433"/>
      <c r="CU164" s="433"/>
      <c r="CV164" s="433"/>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IF(7850/1000*(1/3)*PI()*ABS(F165-G165)*((H165/2)^2+(H165/2)*(I165/2)+(I165/2)^2-(H165/2-J165/1000)^2-(H165/2-J165/1000)*(I165/2-J165/1000)-(I165/2-J165/1000)^2)=0,"",7850/1000*(1/3)*PI()*ABS(F165-G165)*((H165/2)^2+(H165/2)*(I165/2)+(I165/2)^2-(H165/2-J165/1000)^2-(H165/2-J165/1000)*(I165/2-J165/1000)-(I165/2-J165/1000)^2))</f>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35">
        <v>53</v>
      </c>
      <c r="CD165" s="406">
        <v>25.23</v>
      </c>
      <c r="CE165" s="406">
        <v>22.414999999999999</v>
      </c>
      <c r="CF165" s="406">
        <v>7.5303000000000004</v>
      </c>
      <c r="CG165" s="406">
        <v>7.5303000000000004</v>
      </c>
      <c r="CH165" s="407">
        <v>73.5</v>
      </c>
      <c r="CI165" s="51">
        <f>IFERROR(TOWER_DATA[[#This Row],[Top '[m']]]-TOWER_DATA[[#This Row],[Bottom '[m']]], "")</f>
        <v>2.8150000000000013</v>
      </c>
      <c r="CJ165" s="167">
        <f>IFERROR(-(TOWER_DATA[[#This Row],[D, bottom '[m']]]-TOWER_DATA[[#This Row],[D, top '[m']]])/(TOWER_DATA[[#This Row],[Bottom '[m']]]-TOWER_DATA[[#This Row],[Top '[m']]]),"")</f>
        <v>0</v>
      </c>
      <c r="CK165" s="121" t="str">
        <f t="shared" si="4"/>
        <v/>
      </c>
      <c r="CL165" s="50">
        <f>IFERROR((TOWER_DATA[[#This Row],[D, bottom '[m']]]+TOWER_DATA[[#This Row],[D, top '[m']]])/(2*TOWER_DATA[[#This Row],[t '[mm']]]/1000),"")</f>
        <v>102.4530612244898</v>
      </c>
      <c r="CN165" s="430"/>
      <c r="CO165" s="439"/>
      <c r="CP165" s="439"/>
      <c r="CQ165" s="432"/>
      <c r="CR165" s="440"/>
      <c r="CS165" s="432"/>
      <c r="CT165" s="439"/>
      <c r="CU165" s="439"/>
      <c r="CV165" s="439"/>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IF(7850/1000*(1/3)*PI()*ABS(F166-G166)*((H166/2)^2+(H166/2)*(I166/2)+(I166/2)^2-(H166/2-J166/1000)^2-(H166/2-J166/1000)*(I166/2-J166/1000)-(I166/2-J166/1000)^2)=0,"",7850/1000*(1/3)*PI()*ABS(F166-G166)*((H166/2)^2+(H166/2)*(I166/2)+(I166/2)^2-(H166/2-J166/1000)^2-(H166/2-J166/1000)*(I166/2-J166/1000)-(I166/2-J166/1000)^2))</f>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35">
        <v>54</v>
      </c>
      <c r="CD166" s="406">
        <v>22.414999999999999</v>
      </c>
      <c r="CE166" s="406">
        <v>21.2</v>
      </c>
      <c r="CF166" s="406">
        <v>7.5335000000000001</v>
      </c>
      <c r="CG166" s="406">
        <v>7.5</v>
      </c>
      <c r="CH166" s="407">
        <v>76.7</v>
      </c>
      <c r="CI166" s="51">
        <f>IFERROR(TOWER_DATA[[#This Row],[Top '[m']]]-TOWER_DATA[[#This Row],[Bottom '[m']]], "")</f>
        <v>1.2149999999999999</v>
      </c>
      <c r="CJ166" s="167">
        <f>IFERROR(-(TOWER_DATA[[#This Row],[D, bottom '[m']]]-TOWER_DATA[[#This Row],[D, top '[m']]])/(TOWER_DATA[[#This Row],[Bottom '[m']]]-TOWER_DATA[[#This Row],[Top '[m']]]),"")</f>
        <v>-2.7572016460905423E-2</v>
      </c>
      <c r="CK166" s="121" t="str">
        <f t="shared" si="4"/>
        <v/>
      </c>
      <c r="CL166" s="50">
        <f>IFERROR((TOWER_DATA[[#This Row],[D, bottom '[m']]]+TOWER_DATA[[#This Row],[D, top '[m']]])/(2*TOWER_DATA[[#This Row],[t '[mm']]]/1000),"")</f>
        <v>98.001955671447192</v>
      </c>
      <c r="CN166" s="430"/>
      <c r="CO166" s="439"/>
      <c r="CP166" s="439"/>
      <c r="CQ166" s="432"/>
      <c r="CR166" s="440"/>
      <c r="CS166" s="432"/>
      <c r="CT166" s="439"/>
      <c r="CU166" s="439"/>
      <c r="CV166" s="439"/>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IF(7850/1000*(1/3)*PI()*ABS(F167-G167)*((H167/2)^2+(H167/2)*(I167/2)+(I167/2)^2-(H167/2-J167/1000)^2-(H167/2-J167/1000)*(I167/2-J167/1000)-(I167/2-J167/1000)^2)=0,"",7850/1000*(1/3)*PI()*ABS(F167-G167)*((H167/2)^2+(H167/2)*(I167/2)+(I167/2)^2-(H167/2-J167/1000)^2-(H167/2-J167/1000)*(I167/2-J167/1000)-(I167/2-J167/1000)^2))</f>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35">
        <v>55</v>
      </c>
      <c r="CD167" s="406">
        <v>21.2</v>
      </c>
      <c r="CE167" s="406">
        <v>20.9</v>
      </c>
      <c r="CF167" s="406">
        <v>7.5</v>
      </c>
      <c r="CG167" s="406">
        <v>7.5</v>
      </c>
      <c r="CH167" s="407">
        <v>76.7</v>
      </c>
      <c r="CI167" s="51">
        <f>IFERROR(TOWER_DATA[[#This Row],[Top '[m']]]-TOWER_DATA[[#This Row],[Bottom '[m']]], "")</f>
        <v>0.30000000000000071</v>
      </c>
      <c r="CJ167" s="167">
        <f>IFERROR(-(TOWER_DATA[[#This Row],[D, bottom '[m']]]-TOWER_DATA[[#This Row],[D, top '[m']]])/(TOWER_DATA[[#This Row],[Bottom '[m']]]-TOWER_DATA[[#This Row],[Top '[m']]]),"")</f>
        <v>0</v>
      </c>
      <c r="CK167" s="121" t="str">
        <f t="shared" si="4"/>
        <v/>
      </c>
      <c r="CL167" s="50">
        <f>IFERROR((TOWER_DATA[[#This Row],[D, bottom '[m']]]+TOWER_DATA[[#This Row],[D, top '[m']]])/(2*TOWER_DATA[[#This Row],[t '[mm']]]/1000),"")</f>
        <v>97.783572359843546</v>
      </c>
      <c r="CN167" s="430"/>
      <c r="CO167" s="439"/>
      <c r="CP167" s="439"/>
      <c r="CQ167" s="432"/>
      <c r="CR167" s="440"/>
      <c r="CS167" s="432"/>
      <c r="CT167" s="439"/>
      <c r="CU167" s="439"/>
      <c r="CV167" s="439"/>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IF(7850/1000*(1/3)*PI()*ABS(F168-G168)*((H168/2)^2+(H168/2)*(I168/2)+(I168/2)^2-(H168/2-J168/1000)^2-(H168/2-J168/1000)*(I168/2-J168/1000)-(I168/2-J168/1000)^2)=0,"",7850/1000*(1/3)*PI()*ABS(F168-G168)*((H168/2)^2+(H168/2)*(I168/2)+(I168/2)^2-(H168/2-J168/1000)^2-(H168/2-J168/1000)*(I168/2-J168/1000)-(I168/2-J168/1000)^2))</f>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35"/>
      <c r="CD168" s="406"/>
      <c r="CE168" s="406"/>
      <c r="CF168" s="406"/>
      <c r="CG168" s="406"/>
      <c r="CH168" s="407"/>
      <c r="CI168" s="51" t="str">
        <f>IFERROR(TOWER_DATA[[#This Row],[Top '[m']]]-TOWER_DATA[[#This Row],[Bottom '[m']]], "")</f>
        <v/>
      </c>
      <c r="CJ168" s="167" t="str">
        <f>IFERROR(-(TOWER_DATA[[#This Row],[D, bottom '[m']]]-TOWER_DATA[[#This Row],[D, top '[m']]])/(TOWER_DATA[[#This Row],[Bottom '[m']]]-TOWER_DATA[[#This Row],[Top '[m']]]),"")</f>
        <v/>
      </c>
      <c r="CK168" s="121" t="str">
        <f t="shared" si="4"/>
        <v/>
      </c>
      <c r="CL168" s="50" t="str">
        <f>IFERROR((TOWER_DATA[[#This Row],[D, bottom '[m']]]+TOWER_DATA[[#This Row],[D, top '[m']]])/(2*TOWER_DATA[[#This Row],[t '[mm']]]/1000),"")</f>
        <v/>
      </c>
      <c r="CN168" s="430"/>
      <c r="CO168" s="439"/>
      <c r="CP168" s="439"/>
      <c r="CQ168" s="432"/>
      <c r="CR168" s="440"/>
      <c r="CS168" s="432"/>
      <c r="CT168" s="439"/>
      <c r="CU168" s="439"/>
      <c r="CV168" s="439"/>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IF(7850/1000*(1/3)*PI()*ABS(F169-G169)*((H169/2)^2+(H169/2)*(I169/2)+(I169/2)^2-(H169/2-J169/1000)^2-(H169/2-J169/1000)*(I169/2-J169/1000)-(I169/2-J169/1000)^2)=0,"",7850/1000*(1/3)*PI()*ABS(F169-G169)*((H169/2)^2+(H169/2)*(I169/2)+(I169/2)^2-(H169/2-J169/1000)^2-(H169/2-J169/1000)*(I169/2-J169/1000)-(I169/2-J169/1000)^2))</f>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435"/>
      <c r="CD169" s="406"/>
      <c r="CE169" s="406"/>
      <c r="CF169" s="406"/>
      <c r="CG169" s="406"/>
      <c r="CH169" s="407"/>
      <c r="CI169" s="51" t="str">
        <f>IFERROR(TOWER_DATA[[#This Row],[Top '[m']]]-TOWER_DATA[[#This Row],[Bottom '[m']]], "")</f>
        <v/>
      </c>
      <c r="CJ169" s="167" t="str">
        <f>IFERROR(-(TOWER_DATA[[#This Row],[D, bottom '[m']]]-TOWER_DATA[[#This Row],[D, top '[m']]])/(TOWER_DATA[[#This Row],[Bottom '[m']]]-TOWER_DATA[[#This Row],[Top '[m']]]),"")</f>
        <v/>
      </c>
      <c r="CK169" s="121" t="str">
        <f t="shared" si="4"/>
        <v/>
      </c>
      <c r="CL169" s="50" t="str">
        <f>IFERROR((TOWER_DATA[[#This Row],[D, bottom '[m']]]+TOWER_DATA[[#This Row],[D, top '[m']]])/(2*TOWER_DATA[[#This Row],[t '[mm']]]/1000),"")</f>
        <v/>
      </c>
      <c r="CN169" s="430"/>
      <c r="CO169" s="439"/>
      <c r="CP169" s="439"/>
      <c r="CQ169" s="432"/>
      <c r="CR169" s="440"/>
      <c r="CS169" s="432"/>
      <c r="CT169" s="439"/>
      <c r="CU169" s="439"/>
      <c r="CV169" s="439"/>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IF(7850/1000*(1/3)*PI()*ABS(F170-G170)*((H170/2)^2+(H170/2)*(I170/2)+(I170/2)^2-(H170/2-J170/1000)^2-(H170/2-J170/1000)*(I170/2-J170/1000)-(I170/2-J170/1000)^2)=0,"",7850/1000*(1/3)*PI()*ABS(F170-G170)*((H170/2)^2+(H170/2)*(I170/2)+(I170/2)^2-(H170/2-J170/1000)^2-(H170/2-J170/1000)*(I170/2-J170/1000)-(I170/2-J170/1000)^2))</f>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435"/>
      <c r="CD170" s="406"/>
      <c r="CE170" s="406"/>
      <c r="CF170" s="406"/>
      <c r="CG170" s="406"/>
      <c r="CH170" s="407"/>
      <c r="CI170" s="51" t="str">
        <f>IFERROR(TOWER_DATA[[#This Row],[Top '[m']]]-TOWER_DATA[[#This Row],[Bottom '[m']]], "")</f>
        <v/>
      </c>
      <c r="CJ170" s="167" t="str">
        <f>IFERROR(-(TOWER_DATA[[#This Row],[D, bottom '[m']]]-TOWER_DATA[[#This Row],[D, top '[m']]])/(TOWER_DATA[[#This Row],[Bottom '[m']]]-TOWER_DATA[[#This Row],[Top '[m']]]),"")</f>
        <v/>
      </c>
      <c r="CK170" s="121" t="str">
        <f t="shared" si="4"/>
        <v/>
      </c>
      <c r="CL170" s="50" t="str">
        <f>IFERROR((TOWER_DATA[[#This Row],[D, bottom '[m']]]+TOWER_DATA[[#This Row],[D, top '[m']]])/(2*TOWER_DATA[[#This Row],[t '[mm']]]/1000),"")</f>
        <v/>
      </c>
      <c r="CN170" s="430"/>
      <c r="CO170" s="439"/>
      <c r="CP170" s="439"/>
      <c r="CQ170" s="432"/>
      <c r="CR170" s="440"/>
      <c r="CS170" s="432"/>
      <c r="CT170" s="439"/>
      <c r="CU170" s="439"/>
      <c r="CV170" s="439"/>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IF(7850/1000*(1/3)*PI()*ABS(F171-G171)*((H171/2)^2+(H171/2)*(I171/2)+(I171/2)^2-(H171/2-J171/1000)^2-(H171/2-J171/1000)*(I171/2-J171/1000)-(I171/2-J171/1000)^2)=0,"",7850/1000*(1/3)*PI()*ABS(F171-G171)*((H171/2)^2+(H171/2)*(I171/2)+(I171/2)^2-(H171/2-J171/1000)^2-(H171/2-J171/1000)*(I171/2-J171/1000)-(I171/2-J171/1000)^2))</f>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435"/>
      <c r="CD171" s="406"/>
      <c r="CE171" s="406"/>
      <c r="CF171" s="406"/>
      <c r="CG171" s="406"/>
      <c r="CH171" s="407"/>
      <c r="CI171" s="51" t="str">
        <f>IFERROR(TOWER_DATA[[#This Row],[Top '[m']]]-TOWER_DATA[[#This Row],[Bottom '[m']]], "")</f>
        <v/>
      </c>
      <c r="CJ171" s="167" t="str">
        <f>IFERROR(-(TOWER_DATA[[#This Row],[D, bottom '[m']]]-TOWER_DATA[[#This Row],[D, top '[m']]])/(TOWER_DATA[[#This Row],[Bottom '[m']]]-TOWER_DATA[[#This Row],[Top '[m']]]),"")</f>
        <v/>
      </c>
      <c r="CK171" s="121" t="str">
        <f t="shared" si="4"/>
        <v/>
      </c>
      <c r="CL171" s="50" t="str">
        <f>IFERROR((TOWER_DATA[[#This Row],[D, bottom '[m']]]+TOWER_DATA[[#This Row],[D, top '[m']]])/(2*TOWER_DATA[[#This Row],[t '[mm']]]/1000),"")</f>
        <v/>
      </c>
      <c r="CN171" s="430"/>
      <c r="CO171" s="439"/>
      <c r="CP171" s="439"/>
      <c r="CQ171" s="432"/>
      <c r="CR171" s="440"/>
      <c r="CS171" s="432"/>
      <c r="CT171" s="439"/>
      <c r="CU171" s="439"/>
      <c r="CV171" s="439"/>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IF(7850/1000*(1/3)*PI()*ABS(F172-G172)*((H172/2)^2+(H172/2)*(I172/2)+(I172/2)^2-(H172/2-J172/1000)^2-(H172/2-J172/1000)*(I172/2-J172/1000)-(I172/2-J172/1000)^2)=0,"",7850/1000*(1/3)*PI()*ABS(F172-G172)*((H172/2)^2+(H172/2)*(I172/2)+(I172/2)^2-(H172/2-J172/1000)^2-(H172/2-J172/1000)*(I172/2-J172/1000)-(I172/2-J172/1000)^2))</f>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435"/>
      <c r="CD172" s="406"/>
      <c r="CE172" s="406"/>
      <c r="CF172" s="406"/>
      <c r="CG172" s="406"/>
      <c r="CH172" s="407"/>
      <c r="CI172" s="51" t="str">
        <f>IFERROR(TOWER_DATA[[#This Row],[Top '[m']]]-TOWER_DATA[[#This Row],[Bottom '[m']]], "")</f>
        <v/>
      </c>
      <c r="CJ172" s="167" t="str">
        <f>IFERROR(-(TOWER_DATA[[#This Row],[D, bottom '[m']]]-TOWER_DATA[[#This Row],[D, top '[m']]])/(TOWER_DATA[[#This Row],[Bottom '[m']]]-TOWER_DATA[[#This Row],[Top '[m']]]),"")</f>
        <v/>
      </c>
      <c r="CK172" s="121" t="str">
        <f t="shared" si="4"/>
        <v/>
      </c>
      <c r="CL172" s="50" t="str">
        <f>IFERROR((TOWER_DATA[[#This Row],[D, bottom '[m']]]+TOWER_DATA[[#This Row],[D, top '[m']]])/(2*TOWER_DATA[[#This Row],[t '[mm']]]/1000),"")</f>
        <v/>
      </c>
      <c r="CN172" s="430"/>
      <c r="CO172" s="439"/>
      <c r="CP172" s="439"/>
      <c r="CQ172" s="432"/>
      <c r="CR172" s="440"/>
      <c r="CS172" s="432"/>
      <c r="CT172" s="439"/>
      <c r="CU172" s="439"/>
      <c r="CV172" s="439"/>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IF(7850/1000*(1/3)*PI()*ABS(F173-G173)*((H173/2)^2+(H173/2)*(I173/2)+(I173/2)^2-(H173/2-J173/1000)^2-(H173/2-J173/1000)*(I173/2-J173/1000)-(I173/2-J173/1000)^2)=0,"",7850/1000*(1/3)*PI()*ABS(F173-G173)*((H173/2)^2+(H173/2)*(I173/2)+(I173/2)^2-(H173/2-J173/1000)^2-(H173/2-J173/1000)*(I173/2-J173/1000)-(I173/2-J173/1000)^2))</f>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435"/>
      <c r="CD173" s="406"/>
      <c r="CE173" s="406"/>
      <c r="CF173" s="406"/>
      <c r="CG173" s="406"/>
      <c r="CH173" s="407"/>
      <c r="CI173" s="51" t="str">
        <f>IFERROR(TOWER_DATA[[#This Row],[Top '[m']]]-TOWER_DATA[[#This Row],[Bottom '[m']]], "")</f>
        <v/>
      </c>
      <c r="CJ173" s="167" t="str">
        <f>IFERROR(-(TOWER_DATA[[#This Row],[D, bottom '[m']]]-TOWER_DATA[[#This Row],[D, top '[m']]])/(TOWER_DATA[[#This Row],[Bottom '[m']]]-TOWER_DATA[[#This Row],[Top '[m']]]),"")</f>
        <v/>
      </c>
      <c r="CK173" s="121" t="str">
        <f t="shared" si="4"/>
        <v/>
      </c>
      <c r="CL173" s="50" t="str">
        <f>IFERROR((TOWER_DATA[[#This Row],[D, bottom '[m']]]+TOWER_DATA[[#This Row],[D, top '[m']]])/(2*TOWER_DATA[[#This Row],[t '[mm']]]/1000),"")</f>
        <v/>
      </c>
      <c r="CN173" s="430"/>
      <c r="CO173" s="439"/>
      <c r="CP173" s="439"/>
      <c r="CQ173" s="432"/>
      <c r="CR173" s="440"/>
      <c r="CS173" s="432"/>
      <c r="CT173" s="439"/>
      <c r="CU173" s="439"/>
      <c r="CV173" s="439"/>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IF(7850/1000*(1/3)*PI()*ABS(F174-G174)*((H174/2)^2+(H174/2)*(I174/2)+(I174/2)^2-(H174/2-J174/1000)^2-(H174/2-J174/1000)*(I174/2-J174/1000)-(I174/2-J174/1000)^2)=0,"",7850/1000*(1/3)*PI()*ABS(F174-G174)*((H174/2)^2+(H174/2)*(I174/2)+(I174/2)^2-(H174/2-J174/1000)^2-(H174/2-J174/1000)*(I174/2-J174/1000)-(I174/2-J174/1000)^2))</f>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435"/>
      <c r="CD174" s="406"/>
      <c r="CE174" s="406"/>
      <c r="CF174" s="406"/>
      <c r="CG174" s="406"/>
      <c r="CH174" s="407"/>
      <c r="CI174" s="51" t="str">
        <f>IFERROR(TOWER_DATA[[#This Row],[Top '[m']]]-TOWER_DATA[[#This Row],[Bottom '[m']]], "")</f>
        <v/>
      </c>
      <c r="CJ174" s="167" t="str">
        <f>IFERROR(-(TOWER_DATA[[#This Row],[D, bottom '[m']]]-TOWER_DATA[[#This Row],[D, top '[m']]])/(TOWER_DATA[[#This Row],[Bottom '[m']]]-TOWER_DATA[[#This Row],[Top '[m']]]),"")</f>
        <v/>
      </c>
      <c r="CK174" s="121" t="str">
        <f t="shared" si="4"/>
        <v/>
      </c>
      <c r="CL174" s="50" t="str">
        <f>IFERROR((TOWER_DATA[[#This Row],[D, bottom '[m']]]+TOWER_DATA[[#This Row],[D, top '[m']]])/(2*TOWER_DATA[[#This Row],[t '[mm']]]/1000),"")</f>
        <v/>
      </c>
      <c r="CN174" s="430"/>
      <c r="CO174" s="439"/>
      <c r="CP174" s="439"/>
      <c r="CQ174" s="432"/>
      <c r="CR174" s="440"/>
      <c r="CS174" s="432"/>
      <c r="CT174" s="439"/>
      <c r="CU174" s="439"/>
      <c r="CV174" s="439"/>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IF(7850/1000*(1/3)*PI()*ABS(F175-G175)*((H175/2)^2+(H175/2)*(I175/2)+(I175/2)^2-(H175/2-J175/1000)^2-(H175/2-J175/1000)*(I175/2-J175/1000)-(I175/2-J175/1000)^2)=0,"",7850/1000*(1/3)*PI()*ABS(F175-G175)*((H175/2)^2+(H175/2)*(I175/2)+(I175/2)^2-(H175/2-J175/1000)^2-(H175/2-J175/1000)*(I175/2-J175/1000)-(I175/2-J175/1000)^2))</f>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435"/>
      <c r="CD175" s="406"/>
      <c r="CE175" s="406"/>
      <c r="CF175" s="406"/>
      <c r="CG175" s="406"/>
      <c r="CH175" s="407"/>
      <c r="CI175" s="51" t="str">
        <f>IFERROR(TOWER_DATA[[#This Row],[Top '[m']]]-TOWER_DATA[[#This Row],[Bottom '[m']]], "")</f>
        <v/>
      </c>
      <c r="CJ175" s="167" t="str">
        <f>IFERROR(-(TOWER_DATA[[#This Row],[D, bottom '[m']]]-TOWER_DATA[[#This Row],[D, top '[m']]])/(TOWER_DATA[[#This Row],[Bottom '[m']]]-TOWER_DATA[[#This Row],[Top '[m']]]),"")</f>
        <v/>
      </c>
      <c r="CK175" s="121" t="str">
        <f t="shared" si="4"/>
        <v/>
      </c>
      <c r="CL175" s="50" t="str">
        <f>IFERROR((TOWER_DATA[[#This Row],[D, bottom '[m']]]+TOWER_DATA[[#This Row],[D, top '[m']]])/(2*TOWER_DATA[[#This Row],[t '[mm']]]/1000),"")</f>
        <v/>
      </c>
      <c r="CN175" s="430"/>
      <c r="CO175" s="439"/>
      <c r="CP175" s="439"/>
      <c r="CQ175" s="432"/>
      <c r="CR175" s="440"/>
      <c r="CS175" s="432"/>
      <c r="CT175" s="439"/>
      <c r="CU175" s="439"/>
      <c r="CV175" s="439"/>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IF(7850/1000*(1/3)*PI()*ABS(F176-G176)*((H176/2)^2+(H176/2)*(I176/2)+(I176/2)^2-(H176/2-J176/1000)^2-(H176/2-J176/1000)*(I176/2-J176/1000)-(I176/2-J176/1000)^2)=0,"",7850/1000*(1/3)*PI()*ABS(F176-G176)*((H176/2)^2+(H176/2)*(I176/2)+(I176/2)^2-(H176/2-J176/1000)^2-(H176/2-J176/1000)*(I176/2-J176/1000)-(I176/2-J176/1000)^2))</f>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435"/>
      <c r="CD176" s="406"/>
      <c r="CE176" s="406"/>
      <c r="CF176" s="406"/>
      <c r="CG176" s="406"/>
      <c r="CH176" s="407"/>
      <c r="CI176" s="51" t="str">
        <f>IFERROR(TOWER_DATA[[#This Row],[Top '[m']]]-TOWER_DATA[[#This Row],[Bottom '[m']]], "")</f>
        <v/>
      </c>
      <c r="CJ176" s="167" t="str">
        <f>IFERROR(-(TOWER_DATA[[#This Row],[D, bottom '[m']]]-TOWER_DATA[[#This Row],[D, top '[m']]])/(TOWER_DATA[[#This Row],[Bottom '[m']]]-TOWER_DATA[[#This Row],[Top '[m']]]),"")</f>
        <v/>
      </c>
      <c r="CK176" s="121" t="str">
        <f t="shared" si="4"/>
        <v/>
      </c>
      <c r="CL176" s="50" t="str">
        <f>IFERROR((TOWER_DATA[[#This Row],[D, bottom '[m']]]+TOWER_DATA[[#This Row],[D, top '[m']]])/(2*TOWER_DATA[[#This Row],[t '[mm']]]/1000),"")</f>
        <v/>
      </c>
      <c r="CN176" s="430"/>
      <c r="CO176" s="439"/>
      <c r="CP176" s="439"/>
      <c r="CQ176" s="432"/>
      <c r="CR176" s="440"/>
      <c r="CS176" s="432"/>
      <c r="CT176" s="439"/>
      <c r="CU176" s="439"/>
      <c r="CV176" s="439"/>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435"/>
      <c r="CD177" s="406"/>
      <c r="CE177" s="406"/>
      <c r="CF177" s="406"/>
      <c r="CG177" s="406"/>
      <c r="CH177" s="407"/>
      <c r="CI177" s="51" t="str">
        <f>IFERROR(TOWER_DATA[[#This Row],[Top '[m']]]-TOWER_DATA[[#This Row],[Bottom '[m']]], "")</f>
        <v/>
      </c>
      <c r="CJ177" s="167" t="str">
        <f>IFERROR(-(TOWER_DATA[[#This Row],[D, bottom '[m']]]-TOWER_DATA[[#This Row],[D, top '[m']]])/(TOWER_DATA[[#This Row],[Bottom '[m']]]-TOWER_DATA[[#This Row],[Top '[m']]]),"")</f>
        <v/>
      </c>
      <c r="CK177" s="121" t="str">
        <f t="shared" ref="CK177:CK240" si="6">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430"/>
      <c r="CO177" s="439"/>
      <c r="CP177" s="439"/>
      <c r="CQ177" s="432"/>
      <c r="CR177" s="440"/>
      <c r="CS177" s="432"/>
      <c r="CT177" s="439"/>
      <c r="CU177" s="439"/>
      <c r="CV177" s="439"/>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IF(7850/1000*(1/3)*PI()*ABS(F178-G178)*((H178/2)^2+(H178/2)*(I178/2)+(I178/2)^2-(H178/2-J178/1000)^2-(H178/2-J178/1000)*(I178/2-J178/1000)-(I178/2-J178/1000)^2)=0,"",7850/1000*(1/3)*PI()*ABS(F178-G178)*((H178/2)^2+(H178/2)*(I178/2)+(I178/2)^2-(H178/2-J178/1000)^2-(H178/2-J178/1000)*(I178/2-J178/1000)-(I178/2-J178/1000)^2))</f>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435"/>
      <c r="CD178" s="406"/>
      <c r="CE178" s="406"/>
      <c r="CF178" s="406"/>
      <c r="CG178" s="406"/>
      <c r="CH178" s="407"/>
      <c r="CI178" s="51" t="str">
        <f>IFERROR(TOWER_DATA[[#This Row],[Top '[m']]]-TOWER_DATA[[#This Row],[Bottom '[m']]], "")</f>
        <v/>
      </c>
      <c r="CJ178" s="167" t="str">
        <f>IFERROR(-(TOWER_DATA[[#This Row],[D, bottom '[m']]]-TOWER_DATA[[#This Row],[D, top '[m']]])/(TOWER_DATA[[#This Row],[Bottom '[m']]]-TOWER_DATA[[#This Row],[Top '[m']]]),"")</f>
        <v/>
      </c>
      <c r="CK178" s="121" t="str">
        <f t="shared" si="6"/>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IF(7850/1000*(1/3)*PI()*ABS(F179-G179)*((H179/2)^2+(H179/2)*(I179/2)+(I179/2)^2-(H179/2-J179/1000)^2-(H179/2-J179/1000)*(I179/2-J179/1000)-(I179/2-J179/1000)^2)=0,"",7850/1000*(1/3)*PI()*ABS(F179-G179)*((H179/2)^2+(H179/2)*(I179/2)+(I179/2)^2-(H179/2-J179/1000)^2-(H179/2-J179/1000)*(I179/2-J179/1000)-(I179/2-J179/1000)^2))</f>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435"/>
      <c r="CD179" s="406"/>
      <c r="CE179" s="406"/>
      <c r="CF179" s="406"/>
      <c r="CG179" s="406"/>
      <c r="CH179" s="407"/>
      <c r="CI179" s="51" t="str">
        <f>IFERROR(TOWER_DATA[[#This Row],[Top '[m']]]-TOWER_DATA[[#This Row],[Bottom '[m']]], "")</f>
        <v/>
      </c>
      <c r="CJ179" s="167" t="str">
        <f>IFERROR(-(TOWER_DATA[[#This Row],[D, bottom '[m']]]-TOWER_DATA[[#This Row],[D, top '[m']]])/(TOWER_DATA[[#This Row],[Bottom '[m']]]-TOWER_DATA[[#This Row],[Top '[m']]]),"")</f>
        <v/>
      </c>
      <c r="CK179" s="121" t="str">
        <f t="shared" si="6"/>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IF(7850/1000*(1/3)*PI()*ABS(F180-G180)*((H180/2)^2+(H180/2)*(I180/2)+(I180/2)^2-(H180/2-J180/1000)^2-(H180/2-J180/1000)*(I180/2-J180/1000)-(I180/2-J180/1000)^2)=0,"",7850/1000*(1/3)*PI()*ABS(F180-G180)*((H180/2)^2+(H180/2)*(I180/2)+(I180/2)^2-(H180/2-J180/1000)^2-(H180/2-J180/1000)*(I180/2-J180/1000)-(I180/2-J180/1000)^2))</f>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435"/>
      <c r="CD180" s="406"/>
      <c r="CE180" s="406"/>
      <c r="CF180" s="406"/>
      <c r="CG180" s="406"/>
      <c r="CH180" s="407"/>
      <c r="CI180" s="51" t="str">
        <f>IFERROR(TOWER_DATA[[#This Row],[Top '[m']]]-TOWER_DATA[[#This Row],[Bottom '[m']]], "")</f>
        <v/>
      </c>
      <c r="CJ180" s="167" t="str">
        <f>IFERROR(-(TOWER_DATA[[#This Row],[D, bottom '[m']]]-TOWER_DATA[[#This Row],[D, top '[m']]])/(TOWER_DATA[[#This Row],[Bottom '[m']]]-TOWER_DATA[[#This Row],[Top '[m']]]),"")</f>
        <v/>
      </c>
      <c r="CK180" s="121" t="str">
        <f t="shared" si="6"/>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IF(7850/1000*(1/3)*PI()*ABS(F181-G181)*((H181/2)^2+(H181/2)*(I181/2)+(I181/2)^2-(H181/2-J181/1000)^2-(H181/2-J181/1000)*(I181/2-J181/1000)-(I181/2-J181/1000)^2)=0,"",7850/1000*(1/3)*PI()*ABS(F181-G181)*((H181/2)^2+(H181/2)*(I181/2)+(I181/2)^2-(H181/2-J181/1000)^2-(H181/2-J181/1000)*(I181/2-J181/1000)-(I181/2-J181/1000)^2))</f>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435"/>
      <c r="CD181" s="406"/>
      <c r="CE181" s="406"/>
      <c r="CF181" s="406"/>
      <c r="CG181" s="406"/>
      <c r="CH181" s="407"/>
      <c r="CI181" s="51" t="str">
        <f>IFERROR(TOWER_DATA[[#This Row],[Top '[m']]]-TOWER_DATA[[#This Row],[Bottom '[m']]], "")</f>
        <v/>
      </c>
      <c r="CJ181" s="167" t="str">
        <f>IFERROR(-(TOWER_DATA[[#This Row],[D, bottom '[m']]]-TOWER_DATA[[#This Row],[D, top '[m']]])/(TOWER_DATA[[#This Row],[Bottom '[m']]]-TOWER_DATA[[#This Row],[Top '[m']]]),"")</f>
        <v/>
      </c>
      <c r="CK181" s="121" t="str">
        <f t="shared" si="6"/>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IF(7850/1000*(1/3)*PI()*ABS(F182-G182)*((H182/2)^2+(H182/2)*(I182/2)+(I182/2)^2-(H182/2-J182/1000)^2-(H182/2-J182/1000)*(I182/2-J182/1000)-(I182/2-J182/1000)^2)=0,"",7850/1000*(1/3)*PI()*ABS(F182-G182)*((H182/2)^2+(H182/2)*(I182/2)+(I182/2)^2-(H182/2-J182/1000)^2-(H182/2-J182/1000)*(I182/2-J182/1000)-(I182/2-J182/1000)^2))</f>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435"/>
      <c r="CD182" s="406"/>
      <c r="CE182" s="406"/>
      <c r="CF182" s="406"/>
      <c r="CG182" s="406"/>
      <c r="CH182" s="407"/>
      <c r="CI182" s="51" t="str">
        <f>IFERROR(TOWER_DATA[[#This Row],[Top '[m']]]-TOWER_DATA[[#This Row],[Bottom '[m']]], "")</f>
        <v/>
      </c>
      <c r="CJ182" s="167" t="str">
        <f>IFERROR(-(TOWER_DATA[[#This Row],[D, bottom '[m']]]-TOWER_DATA[[#This Row],[D, top '[m']]])/(TOWER_DATA[[#This Row],[Bottom '[m']]]-TOWER_DATA[[#This Row],[Top '[m']]]),"")</f>
        <v/>
      </c>
      <c r="CK182" s="121" t="str">
        <f t="shared" si="6"/>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IF(7850/1000*(1/3)*PI()*ABS(F183-G183)*((H183/2)^2+(H183/2)*(I183/2)+(I183/2)^2-(H183/2-J183/1000)^2-(H183/2-J183/1000)*(I183/2-J183/1000)-(I183/2-J183/1000)^2)=0,"",7850/1000*(1/3)*PI()*ABS(F183-G183)*((H183/2)^2+(H183/2)*(I183/2)+(I183/2)^2-(H183/2-J183/1000)^2-(H183/2-J183/1000)*(I183/2-J183/1000)-(I183/2-J183/1000)^2))</f>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435"/>
      <c r="CD183" s="406"/>
      <c r="CE183" s="406"/>
      <c r="CF183" s="406"/>
      <c r="CG183" s="406"/>
      <c r="CH183" s="407"/>
      <c r="CI183" s="51" t="str">
        <f>IFERROR(TOWER_DATA[[#This Row],[Top '[m']]]-TOWER_DATA[[#This Row],[Bottom '[m']]], "")</f>
        <v/>
      </c>
      <c r="CJ183" s="167" t="str">
        <f>IFERROR(-(TOWER_DATA[[#This Row],[D, bottom '[m']]]-TOWER_DATA[[#This Row],[D, top '[m']]])/(TOWER_DATA[[#This Row],[Bottom '[m']]]-TOWER_DATA[[#This Row],[Top '[m']]]),"")</f>
        <v/>
      </c>
      <c r="CK183" s="121" t="str">
        <f t="shared" si="6"/>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IF(7850/1000*(1/3)*PI()*ABS(F184-G184)*((H184/2)^2+(H184/2)*(I184/2)+(I184/2)^2-(H184/2-J184/1000)^2-(H184/2-J184/1000)*(I184/2-J184/1000)-(I184/2-J184/1000)^2)=0,"",7850/1000*(1/3)*PI()*ABS(F184-G184)*((H184/2)^2+(H184/2)*(I184/2)+(I184/2)^2-(H184/2-J184/1000)^2-(H184/2-J184/1000)*(I184/2-J184/1000)-(I184/2-J184/1000)^2))</f>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435"/>
      <c r="CD184" s="406"/>
      <c r="CE184" s="406"/>
      <c r="CF184" s="406"/>
      <c r="CG184" s="406"/>
      <c r="CH184" s="407"/>
      <c r="CI184" s="51" t="str">
        <f>IFERROR(TOWER_DATA[[#This Row],[Top '[m']]]-TOWER_DATA[[#This Row],[Bottom '[m']]], "")</f>
        <v/>
      </c>
      <c r="CJ184" s="167" t="str">
        <f>IFERROR(-(TOWER_DATA[[#This Row],[D, bottom '[m']]]-TOWER_DATA[[#This Row],[D, top '[m']]])/(TOWER_DATA[[#This Row],[Bottom '[m']]]-TOWER_DATA[[#This Row],[Top '[m']]]),"")</f>
        <v/>
      </c>
      <c r="CK184" s="121" t="str">
        <f t="shared" si="6"/>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IF(7850/1000*(1/3)*PI()*ABS(F185-G185)*((H185/2)^2+(H185/2)*(I185/2)+(I185/2)^2-(H185/2-J185/1000)^2-(H185/2-J185/1000)*(I185/2-J185/1000)-(I185/2-J185/1000)^2)=0,"",7850/1000*(1/3)*PI()*ABS(F185-G185)*((H185/2)^2+(H185/2)*(I185/2)+(I185/2)^2-(H185/2-J185/1000)^2-(H185/2-J185/1000)*(I185/2-J185/1000)-(I185/2-J185/1000)^2))</f>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435"/>
      <c r="CD185" s="406"/>
      <c r="CE185" s="406"/>
      <c r="CF185" s="406"/>
      <c r="CG185" s="406"/>
      <c r="CH185" s="407"/>
      <c r="CI185" s="51" t="str">
        <f>IFERROR(TOWER_DATA[[#This Row],[Top '[m']]]-TOWER_DATA[[#This Row],[Bottom '[m']]], "")</f>
        <v/>
      </c>
      <c r="CJ185" s="167" t="str">
        <f>IFERROR(-(TOWER_DATA[[#This Row],[D, bottom '[m']]]-TOWER_DATA[[#This Row],[D, top '[m']]])/(TOWER_DATA[[#This Row],[Bottom '[m']]]-TOWER_DATA[[#This Row],[Top '[m']]]),"")</f>
        <v/>
      </c>
      <c r="CK185" s="121" t="str">
        <f t="shared" si="6"/>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IF(7850/1000*(1/3)*PI()*ABS(F186-G186)*((H186/2)^2+(H186/2)*(I186/2)+(I186/2)^2-(H186/2-J186/1000)^2-(H186/2-J186/1000)*(I186/2-J186/1000)-(I186/2-J186/1000)^2)=0,"",7850/1000*(1/3)*PI()*ABS(F186-G186)*((H186/2)^2+(H186/2)*(I186/2)+(I186/2)^2-(H186/2-J186/1000)^2-(H186/2-J186/1000)*(I186/2-J186/1000)-(I186/2-J186/1000)^2))</f>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435"/>
      <c r="CD186" s="406"/>
      <c r="CE186" s="406"/>
      <c r="CF186" s="406"/>
      <c r="CG186" s="406"/>
      <c r="CH186" s="407"/>
      <c r="CI186" s="51" t="str">
        <f>IFERROR(TOWER_DATA[[#This Row],[Top '[m']]]-TOWER_DATA[[#This Row],[Bottom '[m']]], "")</f>
        <v/>
      </c>
      <c r="CJ186" s="167" t="str">
        <f>IFERROR(-(TOWER_DATA[[#This Row],[D, bottom '[m']]]-TOWER_DATA[[#This Row],[D, top '[m']]])/(TOWER_DATA[[#This Row],[Bottom '[m']]]-TOWER_DATA[[#This Row],[Top '[m']]]),"")</f>
        <v/>
      </c>
      <c r="CK186" s="121" t="str">
        <f t="shared" si="6"/>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IF(7850/1000*(1/3)*PI()*ABS(F187-G187)*((H187/2)^2+(H187/2)*(I187/2)+(I187/2)^2-(H187/2-J187/1000)^2-(H187/2-J187/1000)*(I187/2-J187/1000)-(I187/2-J187/1000)^2)=0,"",7850/1000*(1/3)*PI()*ABS(F187-G187)*((H187/2)^2+(H187/2)*(I187/2)+(I187/2)^2-(H187/2-J187/1000)^2-(H187/2-J187/1000)*(I187/2-J187/1000)-(I187/2-J187/1000)^2))</f>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435"/>
      <c r="CD187" s="406"/>
      <c r="CE187" s="406"/>
      <c r="CF187" s="406"/>
      <c r="CG187" s="406"/>
      <c r="CH187" s="407"/>
      <c r="CI187" s="51" t="str">
        <f>IFERROR(TOWER_DATA[[#This Row],[Top '[m']]]-TOWER_DATA[[#This Row],[Bottom '[m']]], "")</f>
        <v/>
      </c>
      <c r="CJ187" s="167" t="str">
        <f>IFERROR(-(TOWER_DATA[[#This Row],[D, bottom '[m']]]-TOWER_DATA[[#This Row],[D, top '[m']]])/(TOWER_DATA[[#This Row],[Bottom '[m']]]-TOWER_DATA[[#This Row],[Top '[m']]]),"")</f>
        <v/>
      </c>
      <c r="CK187" s="121" t="str">
        <f t="shared" si="6"/>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IF(7850/1000*(1/3)*PI()*ABS(F188-G188)*((H188/2)^2+(H188/2)*(I188/2)+(I188/2)^2-(H188/2-J188/1000)^2-(H188/2-J188/1000)*(I188/2-J188/1000)-(I188/2-J188/1000)^2)=0,"",7850/1000*(1/3)*PI()*ABS(F188-G188)*((H188/2)^2+(H188/2)*(I188/2)+(I188/2)^2-(H188/2-J188/1000)^2-(H188/2-J188/1000)*(I188/2-J188/1000)-(I188/2-J188/1000)^2))</f>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435"/>
      <c r="CD188" s="406"/>
      <c r="CE188" s="406"/>
      <c r="CF188" s="406"/>
      <c r="CG188" s="406"/>
      <c r="CH188" s="407"/>
      <c r="CI188" s="51" t="str">
        <f>IFERROR(TOWER_DATA[[#This Row],[Top '[m']]]-TOWER_DATA[[#This Row],[Bottom '[m']]], "")</f>
        <v/>
      </c>
      <c r="CJ188" s="167" t="str">
        <f>IFERROR(-(TOWER_DATA[[#This Row],[D, bottom '[m']]]-TOWER_DATA[[#This Row],[D, top '[m']]])/(TOWER_DATA[[#This Row],[Bottom '[m']]]-TOWER_DATA[[#This Row],[Top '[m']]]),"")</f>
        <v/>
      </c>
      <c r="CK188" s="121" t="str">
        <f t="shared" si="6"/>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IF(7850/1000*(1/3)*PI()*ABS(F189-G189)*((H189/2)^2+(H189/2)*(I189/2)+(I189/2)^2-(H189/2-J189/1000)^2-(H189/2-J189/1000)*(I189/2-J189/1000)-(I189/2-J189/1000)^2)=0,"",7850/1000*(1/3)*PI()*ABS(F189-G189)*((H189/2)^2+(H189/2)*(I189/2)+(I189/2)^2-(H189/2-J189/1000)^2-(H189/2-J189/1000)*(I189/2-J189/1000)-(I189/2-J189/1000)^2))</f>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435"/>
      <c r="CD189" s="406"/>
      <c r="CE189" s="406"/>
      <c r="CF189" s="406"/>
      <c r="CG189" s="406"/>
      <c r="CH189" s="407"/>
      <c r="CI189" s="51" t="str">
        <f>IFERROR(TOWER_DATA[[#This Row],[Top '[m']]]-TOWER_DATA[[#This Row],[Bottom '[m']]], "")</f>
        <v/>
      </c>
      <c r="CJ189" s="167" t="str">
        <f>IFERROR(-(TOWER_DATA[[#This Row],[D, bottom '[m']]]-TOWER_DATA[[#This Row],[D, top '[m']]])/(TOWER_DATA[[#This Row],[Bottom '[m']]]-TOWER_DATA[[#This Row],[Top '[m']]]),"")</f>
        <v/>
      </c>
      <c r="CK189" s="121" t="str">
        <f t="shared" si="6"/>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IF(7850/1000*(1/3)*PI()*ABS(F190-G190)*((H190/2)^2+(H190/2)*(I190/2)+(I190/2)^2-(H190/2-J190/1000)^2-(H190/2-J190/1000)*(I190/2-J190/1000)-(I190/2-J190/1000)^2)=0,"",7850/1000*(1/3)*PI()*ABS(F190-G190)*((H190/2)^2+(H190/2)*(I190/2)+(I190/2)^2-(H190/2-J190/1000)^2-(H190/2-J190/1000)*(I190/2-J190/1000)-(I190/2-J190/1000)^2))</f>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435"/>
      <c r="CD190" s="406"/>
      <c r="CE190" s="406"/>
      <c r="CF190" s="406"/>
      <c r="CG190" s="406"/>
      <c r="CH190" s="407"/>
      <c r="CI190" s="51" t="str">
        <f>IFERROR(TOWER_DATA[[#This Row],[Top '[m']]]-TOWER_DATA[[#This Row],[Bottom '[m']]], "")</f>
        <v/>
      </c>
      <c r="CJ190" s="167" t="str">
        <f>IFERROR(-(TOWER_DATA[[#This Row],[D, bottom '[m']]]-TOWER_DATA[[#This Row],[D, top '[m']]])/(TOWER_DATA[[#This Row],[Bottom '[m']]]-TOWER_DATA[[#This Row],[Top '[m']]]),"")</f>
        <v/>
      </c>
      <c r="CK190" s="121" t="str">
        <f t="shared" si="6"/>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IF(7850/1000*(1/3)*PI()*ABS(F191-G191)*((H191/2)^2+(H191/2)*(I191/2)+(I191/2)^2-(H191/2-J191/1000)^2-(H191/2-J191/1000)*(I191/2-J191/1000)-(I191/2-J191/1000)^2)=0,"",7850/1000*(1/3)*PI()*ABS(F191-G191)*((H191/2)^2+(H191/2)*(I191/2)+(I191/2)^2-(H191/2-J191/1000)^2-(H191/2-J191/1000)*(I191/2-J191/1000)-(I191/2-J191/1000)^2))</f>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435"/>
      <c r="CD191" s="406"/>
      <c r="CE191" s="406"/>
      <c r="CF191" s="406"/>
      <c r="CG191" s="406"/>
      <c r="CH191" s="407"/>
      <c r="CI191" s="51" t="str">
        <f>IFERROR(TOWER_DATA[[#This Row],[Top '[m']]]-TOWER_DATA[[#This Row],[Bottom '[m']]], "")</f>
        <v/>
      </c>
      <c r="CJ191" s="167" t="str">
        <f>IFERROR(-(TOWER_DATA[[#This Row],[D, bottom '[m']]]-TOWER_DATA[[#This Row],[D, top '[m']]])/(TOWER_DATA[[#This Row],[Bottom '[m']]]-TOWER_DATA[[#This Row],[Top '[m']]]),"")</f>
        <v/>
      </c>
      <c r="CK191" s="121" t="str">
        <f t="shared" si="6"/>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IF(7850/1000*(1/3)*PI()*ABS(F192-G192)*((H192/2)^2+(H192/2)*(I192/2)+(I192/2)^2-(H192/2-J192/1000)^2-(H192/2-J192/1000)*(I192/2-J192/1000)-(I192/2-J192/1000)^2)=0,"",7850/1000*(1/3)*PI()*ABS(F192-G192)*((H192/2)^2+(H192/2)*(I192/2)+(I192/2)^2-(H192/2-J192/1000)^2-(H192/2-J192/1000)*(I192/2-J192/1000)-(I192/2-J192/1000)^2))</f>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435"/>
      <c r="CD192" s="406"/>
      <c r="CE192" s="406"/>
      <c r="CF192" s="406"/>
      <c r="CG192" s="406"/>
      <c r="CH192" s="407"/>
      <c r="CI192" s="51" t="str">
        <f>IFERROR(TOWER_DATA[[#This Row],[Top '[m']]]-TOWER_DATA[[#This Row],[Bottom '[m']]], "")</f>
        <v/>
      </c>
      <c r="CJ192" s="167" t="str">
        <f>IFERROR(-(TOWER_DATA[[#This Row],[D, bottom '[m']]]-TOWER_DATA[[#This Row],[D, top '[m']]])/(TOWER_DATA[[#This Row],[Bottom '[m']]]-TOWER_DATA[[#This Row],[Top '[m']]]),"")</f>
        <v/>
      </c>
      <c r="CK192" s="121" t="str">
        <f t="shared" si="6"/>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IF(7850/1000*(1/3)*PI()*ABS(F193-G193)*((H193/2)^2+(H193/2)*(I193/2)+(I193/2)^2-(H193/2-J193/1000)^2-(H193/2-J193/1000)*(I193/2-J193/1000)-(I193/2-J193/1000)^2)=0,"",7850/1000*(1/3)*PI()*ABS(F193-G193)*((H193/2)^2+(H193/2)*(I193/2)+(I193/2)^2-(H193/2-J193/1000)^2-(H193/2-J193/1000)*(I193/2-J193/1000)-(I193/2-J193/1000)^2))</f>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435"/>
      <c r="CD193" s="406"/>
      <c r="CE193" s="406"/>
      <c r="CF193" s="406"/>
      <c r="CG193" s="406"/>
      <c r="CH193" s="407"/>
      <c r="CI193" s="51" t="str">
        <f>IFERROR(TOWER_DATA[[#This Row],[Top '[m']]]-TOWER_DATA[[#This Row],[Bottom '[m']]], "")</f>
        <v/>
      </c>
      <c r="CJ193" s="167" t="str">
        <f>IFERROR(-(TOWER_DATA[[#This Row],[D, bottom '[m']]]-TOWER_DATA[[#This Row],[D, top '[m']]])/(TOWER_DATA[[#This Row],[Bottom '[m']]]-TOWER_DATA[[#This Row],[Top '[m']]]),"")</f>
        <v/>
      </c>
      <c r="CK193" s="121" t="str">
        <f t="shared" si="6"/>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IF(7850/1000*(1/3)*PI()*ABS(F194-G194)*((H194/2)^2+(H194/2)*(I194/2)+(I194/2)^2-(H194/2-J194/1000)^2-(H194/2-J194/1000)*(I194/2-J194/1000)-(I194/2-J194/1000)^2)=0,"",7850/1000*(1/3)*PI()*ABS(F194-G194)*((H194/2)^2+(H194/2)*(I194/2)+(I194/2)^2-(H194/2-J194/1000)^2-(H194/2-J194/1000)*(I194/2-J194/1000)-(I194/2-J194/1000)^2))</f>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435"/>
      <c r="CD194" s="406"/>
      <c r="CE194" s="406"/>
      <c r="CF194" s="406"/>
      <c r="CG194" s="406"/>
      <c r="CH194" s="407"/>
      <c r="CI194" s="51" t="str">
        <f>IFERROR(TOWER_DATA[[#This Row],[Top '[m']]]-TOWER_DATA[[#This Row],[Bottom '[m']]], "")</f>
        <v/>
      </c>
      <c r="CJ194" s="167" t="str">
        <f>IFERROR(-(TOWER_DATA[[#This Row],[D, bottom '[m']]]-TOWER_DATA[[#This Row],[D, top '[m']]])/(TOWER_DATA[[#This Row],[Bottom '[m']]]-TOWER_DATA[[#This Row],[Top '[m']]]),"")</f>
        <v/>
      </c>
      <c r="CK194" s="121" t="str">
        <f t="shared" si="6"/>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IF(7850/1000*(1/3)*PI()*ABS(F195-G195)*((H195/2)^2+(H195/2)*(I195/2)+(I195/2)^2-(H195/2-J195/1000)^2-(H195/2-J195/1000)*(I195/2-J195/1000)-(I195/2-J195/1000)^2)=0,"",7850/1000*(1/3)*PI()*ABS(F195-G195)*((H195/2)^2+(H195/2)*(I195/2)+(I195/2)^2-(H195/2-J195/1000)^2-(H195/2-J195/1000)*(I195/2-J195/1000)-(I195/2-J195/1000)^2))</f>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435"/>
      <c r="CD195" s="406"/>
      <c r="CE195" s="406"/>
      <c r="CF195" s="406"/>
      <c r="CG195" s="406"/>
      <c r="CH195" s="407"/>
      <c r="CI195" s="51" t="str">
        <f>IFERROR(TOWER_DATA[[#This Row],[Top '[m']]]-TOWER_DATA[[#This Row],[Bottom '[m']]], "")</f>
        <v/>
      </c>
      <c r="CJ195" s="167" t="str">
        <f>IFERROR(-(TOWER_DATA[[#This Row],[D, bottom '[m']]]-TOWER_DATA[[#This Row],[D, top '[m']]])/(TOWER_DATA[[#This Row],[Bottom '[m']]]-TOWER_DATA[[#This Row],[Top '[m']]]),"")</f>
        <v/>
      </c>
      <c r="CK195" s="121" t="str">
        <f t="shared" si="6"/>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IF(7850/1000*(1/3)*PI()*ABS(F196-G196)*((H196/2)^2+(H196/2)*(I196/2)+(I196/2)^2-(H196/2-J196/1000)^2-(H196/2-J196/1000)*(I196/2-J196/1000)-(I196/2-J196/1000)^2)=0,"",7850/1000*(1/3)*PI()*ABS(F196-G196)*((H196/2)^2+(H196/2)*(I196/2)+(I196/2)^2-(H196/2-J196/1000)^2-(H196/2-J196/1000)*(I196/2-J196/1000)-(I196/2-J196/1000)^2))</f>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435"/>
      <c r="CD196" s="406"/>
      <c r="CE196" s="406"/>
      <c r="CF196" s="406"/>
      <c r="CG196" s="406"/>
      <c r="CH196" s="407"/>
      <c r="CI196" s="51" t="str">
        <f>IFERROR(TOWER_DATA[[#This Row],[Top '[m']]]-TOWER_DATA[[#This Row],[Bottom '[m']]], "")</f>
        <v/>
      </c>
      <c r="CJ196" s="167" t="str">
        <f>IFERROR(-(TOWER_DATA[[#This Row],[D, bottom '[m']]]-TOWER_DATA[[#This Row],[D, top '[m']]])/(TOWER_DATA[[#This Row],[Bottom '[m']]]-TOWER_DATA[[#This Row],[Top '[m']]]),"")</f>
        <v/>
      </c>
      <c r="CK196" s="121" t="str">
        <f t="shared" si="6"/>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IF(7850/1000*(1/3)*PI()*ABS(F197-G197)*((H197/2)^2+(H197/2)*(I197/2)+(I197/2)^2-(H197/2-J197/1000)^2-(H197/2-J197/1000)*(I197/2-J197/1000)-(I197/2-J197/1000)^2)=0,"",7850/1000*(1/3)*PI()*ABS(F197-G197)*((H197/2)^2+(H197/2)*(I197/2)+(I197/2)^2-(H197/2-J197/1000)^2-(H197/2-J197/1000)*(I197/2-J197/1000)-(I197/2-J197/1000)^2))</f>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435"/>
      <c r="CD197" s="406"/>
      <c r="CE197" s="406"/>
      <c r="CF197" s="406"/>
      <c r="CG197" s="406"/>
      <c r="CH197" s="407"/>
      <c r="CI197" s="51" t="str">
        <f>IFERROR(TOWER_DATA[[#This Row],[Top '[m']]]-TOWER_DATA[[#This Row],[Bottom '[m']]], "")</f>
        <v/>
      </c>
      <c r="CJ197" s="167" t="str">
        <f>IFERROR(-(TOWER_DATA[[#This Row],[D, bottom '[m']]]-TOWER_DATA[[#This Row],[D, top '[m']]])/(TOWER_DATA[[#This Row],[Bottom '[m']]]-TOWER_DATA[[#This Row],[Top '[m']]]),"")</f>
        <v/>
      </c>
      <c r="CK197" s="121" t="str">
        <f t="shared" si="6"/>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IF(7850/1000*(1/3)*PI()*ABS(F198-G198)*((H198/2)^2+(H198/2)*(I198/2)+(I198/2)^2-(H198/2-J198/1000)^2-(H198/2-J198/1000)*(I198/2-J198/1000)-(I198/2-J198/1000)^2)=0,"",7850/1000*(1/3)*PI()*ABS(F198-G198)*((H198/2)^2+(H198/2)*(I198/2)+(I198/2)^2-(H198/2-J198/1000)^2-(H198/2-J198/1000)*(I198/2-J198/1000)-(I198/2-J198/1000)^2))</f>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435"/>
      <c r="CD198" s="406"/>
      <c r="CE198" s="406"/>
      <c r="CF198" s="406"/>
      <c r="CG198" s="406"/>
      <c r="CH198" s="407"/>
      <c r="CI198" s="51" t="str">
        <f>IFERROR(TOWER_DATA[[#This Row],[Top '[m']]]-TOWER_DATA[[#This Row],[Bottom '[m']]], "")</f>
        <v/>
      </c>
      <c r="CJ198" s="167" t="str">
        <f>IFERROR(-(TOWER_DATA[[#This Row],[D, bottom '[m']]]-TOWER_DATA[[#This Row],[D, top '[m']]])/(TOWER_DATA[[#This Row],[Bottom '[m']]]-TOWER_DATA[[#This Row],[Top '[m']]]),"")</f>
        <v/>
      </c>
      <c r="CK198" s="121" t="str">
        <f t="shared" si="6"/>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IF(7850/1000*(1/3)*PI()*ABS(F199-G199)*((H199/2)^2+(H199/2)*(I199/2)+(I199/2)^2-(H199/2-J199/1000)^2-(H199/2-J199/1000)*(I199/2-J199/1000)-(I199/2-J199/1000)^2)=0,"",7850/1000*(1/3)*PI()*ABS(F199-G199)*((H199/2)^2+(H199/2)*(I199/2)+(I199/2)^2-(H199/2-J199/1000)^2-(H199/2-J199/1000)*(I199/2-J199/1000)-(I199/2-J199/1000)^2))</f>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435"/>
      <c r="CD199" s="406"/>
      <c r="CE199" s="406"/>
      <c r="CF199" s="406"/>
      <c r="CG199" s="406"/>
      <c r="CH199" s="407"/>
      <c r="CI199" s="51" t="str">
        <f>IFERROR(TOWER_DATA[[#This Row],[Top '[m']]]-TOWER_DATA[[#This Row],[Bottom '[m']]], "")</f>
        <v/>
      </c>
      <c r="CJ199" s="167" t="str">
        <f>IFERROR(-(TOWER_DATA[[#This Row],[D, bottom '[m']]]-TOWER_DATA[[#This Row],[D, top '[m']]])/(TOWER_DATA[[#This Row],[Bottom '[m']]]-TOWER_DATA[[#This Row],[Top '[m']]]),"")</f>
        <v/>
      </c>
      <c r="CK199" s="121" t="str">
        <f t="shared" si="6"/>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IF(7850/1000*(1/3)*PI()*ABS(F200-G200)*((H200/2)^2+(H200/2)*(I200/2)+(I200/2)^2-(H200/2-J200/1000)^2-(H200/2-J200/1000)*(I200/2-J200/1000)-(I200/2-J200/1000)^2)=0,"",7850/1000*(1/3)*PI()*ABS(F200-G200)*((H200/2)^2+(H200/2)*(I200/2)+(I200/2)^2-(H200/2-J200/1000)^2-(H200/2-J200/1000)*(I200/2-J200/1000)-(I200/2-J200/1000)^2))</f>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435"/>
      <c r="CD200" s="406"/>
      <c r="CE200" s="406"/>
      <c r="CF200" s="406"/>
      <c r="CG200" s="406"/>
      <c r="CH200" s="407"/>
      <c r="CI200" s="51" t="str">
        <f>IFERROR(TOWER_DATA[[#This Row],[Top '[m']]]-TOWER_DATA[[#This Row],[Bottom '[m']]], "")</f>
        <v/>
      </c>
      <c r="CJ200" s="167" t="str">
        <f>IFERROR(-(TOWER_DATA[[#This Row],[D, bottom '[m']]]-TOWER_DATA[[#This Row],[D, top '[m']]])/(TOWER_DATA[[#This Row],[Bottom '[m']]]-TOWER_DATA[[#This Row],[Top '[m']]]),"")</f>
        <v/>
      </c>
      <c r="CK200" s="121" t="str">
        <f t="shared" si="6"/>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IF(7850/1000*(1/3)*PI()*ABS(F201-G201)*((H201/2)^2+(H201/2)*(I201/2)+(I201/2)^2-(H201/2-J201/1000)^2-(H201/2-J201/1000)*(I201/2-J201/1000)-(I201/2-J201/1000)^2)=0,"",7850/1000*(1/3)*PI()*ABS(F201-G201)*((H201/2)^2+(H201/2)*(I201/2)+(I201/2)^2-(H201/2-J201/1000)^2-(H201/2-J201/1000)*(I201/2-J201/1000)-(I201/2-J201/1000)^2))</f>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435"/>
      <c r="CD201" s="406"/>
      <c r="CE201" s="406"/>
      <c r="CF201" s="406"/>
      <c r="CG201" s="406"/>
      <c r="CH201" s="407"/>
      <c r="CI201" s="51" t="str">
        <f>IFERROR(TOWER_DATA[[#This Row],[Top '[m']]]-TOWER_DATA[[#This Row],[Bottom '[m']]], "")</f>
        <v/>
      </c>
      <c r="CJ201" s="167" t="str">
        <f>IFERROR(-(TOWER_DATA[[#This Row],[D, bottom '[m']]]-TOWER_DATA[[#This Row],[D, top '[m']]])/(TOWER_DATA[[#This Row],[Bottom '[m']]]-TOWER_DATA[[#This Row],[Top '[m']]]),"")</f>
        <v/>
      </c>
      <c r="CK201" s="121" t="str">
        <f t="shared" si="6"/>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IF(7850/1000*(1/3)*PI()*ABS(F202-G202)*((H202/2)^2+(H202/2)*(I202/2)+(I202/2)^2-(H202/2-J202/1000)^2-(H202/2-J202/1000)*(I202/2-J202/1000)-(I202/2-J202/1000)^2)=0,"",7850/1000*(1/3)*PI()*ABS(F202-G202)*((H202/2)^2+(H202/2)*(I202/2)+(I202/2)^2-(H202/2-J202/1000)^2-(H202/2-J202/1000)*(I202/2-J202/1000)-(I202/2-J202/1000)^2))</f>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435"/>
      <c r="CD202" s="406"/>
      <c r="CE202" s="406"/>
      <c r="CF202" s="406"/>
      <c r="CG202" s="406"/>
      <c r="CH202" s="407"/>
      <c r="CI202" s="51" t="str">
        <f>IFERROR(TOWER_DATA[[#This Row],[Top '[m']]]-TOWER_DATA[[#This Row],[Bottom '[m']]], "")</f>
        <v/>
      </c>
      <c r="CJ202" s="167" t="str">
        <f>IFERROR(-(TOWER_DATA[[#This Row],[D, bottom '[m']]]-TOWER_DATA[[#This Row],[D, top '[m']]])/(TOWER_DATA[[#This Row],[Bottom '[m']]]-TOWER_DATA[[#This Row],[Top '[m']]]),"")</f>
        <v/>
      </c>
      <c r="CK202" s="121" t="str">
        <f t="shared" si="6"/>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IF(7850/1000*(1/3)*PI()*ABS(F203-G203)*((H203/2)^2+(H203/2)*(I203/2)+(I203/2)^2-(H203/2-J203/1000)^2-(H203/2-J203/1000)*(I203/2-J203/1000)-(I203/2-J203/1000)^2)=0,"",7850/1000*(1/3)*PI()*ABS(F203-G203)*((H203/2)^2+(H203/2)*(I203/2)+(I203/2)^2-(H203/2-J203/1000)^2-(H203/2-J203/1000)*(I203/2-J203/1000)-(I203/2-J203/1000)^2))</f>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435"/>
      <c r="CD203" s="406"/>
      <c r="CE203" s="406"/>
      <c r="CF203" s="406"/>
      <c r="CG203" s="406"/>
      <c r="CH203" s="407"/>
      <c r="CI203" s="51" t="str">
        <f>IFERROR(TOWER_DATA[[#This Row],[Top '[m']]]-TOWER_DATA[[#This Row],[Bottom '[m']]], "")</f>
        <v/>
      </c>
      <c r="CJ203" s="167" t="str">
        <f>IFERROR(-(TOWER_DATA[[#This Row],[D, bottom '[m']]]-TOWER_DATA[[#This Row],[D, top '[m']]])/(TOWER_DATA[[#This Row],[Bottom '[m']]]-TOWER_DATA[[#This Row],[Top '[m']]]),"")</f>
        <v/>
      </c>
      <c r="CK203" s="121" t="str">
        <f t="shared" si="6"/>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IF(7850/1000*(1/3)*PI()*ABS(F204-G204)*((H204/2)^2+(H204/2)*(I204/2)+(I204/2)^2-(H204/2-J204/1000)^2-(H204/2-J204/1000)*(I204/2-J204/1000)-(I204/2-J204/1000)^2)=0,"",7850/1000*(1/3)*PI()*ABS(F204-G204)*((H204/2)^2+(H204/2)*(I204/2)+(I204/2)^2-(H204/2-J204/1000)^2-(H204/2-J204/1000)*(I204/2-J204/1000)-(I204/2-J204/1000)^2))</f>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435"/>
      <c r="CD204" s="406"/>
      <c r="CE204" s="406"/>
      <c r="CF204" s="406"/>
      <c r="CG204" s="406"/>
      <c r="CH204" s="407"/>
      <c r="CI204" s="51" t="str">
        <f>IFERROR(TOWER_DATA[[#This Row],[Top '[m']]]-TOWER_DATA[[#This Row],[Bottom '[m']]], "")</f>
        <v/>
      </c>
      <c r="CJ204" s="167" t="str">
        <f>IFERROR(-(TOWER_DATA[[#This Row],[D, bottom '[m']]]-TOWER_DATA[[#This Row],[D, top '[m']]])/(TOWER_DATA[[#This Row],[Bottom '[m']]]-TOWER_DATA[[#This Row],[Top '[m']]]),"")</f>
        <v/>
      </c>
      <c r="CK204" s="121" t="str">
        <f t="shared" si="6"/>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IF(7850/1000*(1/3)*PI()*ABS(F205-G205)*((H205/2)^2+(H205/2)*(I205/2)+(I205/2)^2-(H205/2-J205/1000)^2-(H205/2-J205/1000)*(I205/2-J205/1000)-(I205/2-J205/1000)^2)=0,"",7850/1000*(1/3)*PI()*ABS(F205-G205)*((H205/2)^2+(H205/2)*(I205/2)+(I205/2)^2-(H205/2-J205/1000)^2-(H205/2-J205/1000)*(I205/2-J205/1000)-(I205/2-J205/1000)^2))</f>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435"/>
      <c r="CD205" s="406"/>
      <c r="CE205" s="406"/>
      <c r="CF205" s="406"/>
      <c r="CG205" s="406"/>
      <c r="CH205" s="407"/>
      <c r="CI205" s="51" t="str">
        <f>IFERROR(TOWER_DATA[[#This Row],[Top '[m']]]-TOWER_DATA[[#This Row],[Bottom '[m']]], "")</f>
        <v/>
      </c>
      <c r="CJ205" s="167" t="str">
        <f>IFERROR(-(TOWER_DATA[[#This Row],[D, bottom '[m']]]-TOWER_DATA[[#This Row],[D, top '[m']]])/(TOWER_DATA[[#This Row],[Bottom '[m']]]-TOWER_DATA[[#This Row],[Top '[m']]]),"")</f>
        <v/>
      </c>
      <c r="CK205" s="121" t="str">
        <f t="shared" si="6"/>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IF(7850/1000*(1/3)*PI()*ABS(F206-G206)*((H206/2)^2+(H206/2)*(I206/2)+(I206/2)^2-(H206/2-J206/1000)^2-(H206/2-J206/1000)*(I206/2-J206/1000)-(I206/2-J206/1000)^2)=0,"",7850/1000*(1/3)*PI()*ABS(F206-G206)*((H206/2)^2+(H206/2)*(I206/2)+(I206/2)^2-(H206/2-J206/1000)^2-(H206/2-J206/1000)*(I206/2-J206/1000)-(I206/2-J206/1000)^2))</f>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6"/>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IF(7850/1000*(1/3)*PI()*ABS(F207-G207)*((H207/2)^2+(H207/2)*(I207/2)+(I207/2)^2-(H207/2-J207/1000)^2-(H207/2-J207/1000)*(I207/2-J207/1000)-(I207/2-J207/1000)^2)=0,"",7850/1000*(1/3)*PI()*ABS(F207-G207)*((H207/2)^2+(H207/2)*(I207/2)+(I207/2)^2-(H207/2-J207/1000)^2-(H207/2-J207/1000)*(I207/2-J207/1000)-(I207/2-J207/1000)^2))</f>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6"/>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IF(7850/1000*(1/3)*PI()*ABS(F208-G208)*((H208/2)^2+(H208/2)*(I208/2)+(I208/2)^2-(H208/2-J208/1000)^2-(H208/2-J208/1000)*(I208/2-J208/1000)-(I208/2-J208/1000)^2)=0,"",7850/1000*(1/3)*PI()*ABS(F208-G208)*((H208/2)^2+(H208/2)*(I208/2)+(I208/2)^2-(H208/2-J208/1000)^2-(H208/2-J208/1000)*(I208/2-J208/1000)-(I208/2-J208/1000)^2))</f>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6"/>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IF(7850/1000*(1/3)*PI()*ABS(F209-G209)*((H209/2)^2+(H209/2)*(I209/2)+(I209/2)^2-(H209/2-J209/1000)^2-(H209/2-J209/1000)*(I209/2-J209/1000)-(I209/2-J209/1000)^2)=0,"",7850/1000*(1/3)*PI()*ABS(F209-G209)*((H209/2)^2+(H209/2)*(I209/2)+(I209/2)^2-(H209/2-J209/1000)^2-(H209/2-J209/1000)*(I209/2-J209/1000)-(I209/2-J209/1000)^2))</f>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6"/>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IF(7850/1000*(1/3)*PI()*ABS(F210-G210)*((H210/2)^2+(H210/2)*(I210/2)+(I210/2)^2-(H210/2-J210/1000)^2-(H210/2-J210/1000)*(I210/2-J210/1000)-(I210/2-J210/1000)^2)=0,"",7850/1000*(1/3)*PI()*ABS(F210-G210)*((H210/2)^2+(H210/2)*(I210/2)+(I210/2)^2-(H210/2-J210/1000)^2-(H210/2-J210/1000)*(I210/2-J210/1000)-(I210/2-J210/1000)^2))</f>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6"/>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IF(7850/1000*(1/3)*PI()*ABS(F211-G211)*((H211/2)^2+(H211/2)*(I211/2)+(I211/2)^2-(H211/2-J211/1000)^2-(H211/2-J211/1000)*(I211/2-J211/1000)-(I211/2-J211/1000)^2)=0,"",7850/1000*(1/3)*PI()*ABS(F211-G211)*((H211/2)^2+(H211/2)*(I211/2)+(I211/2)^2-(H211/2-J211/1000)^2-(H211/2-J211/1000)*(I211/2-J211/1000)-(I211/2-J211/1000)^2))</f>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6"/>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IF(7850/1000*(1/3)*PI()*ABS(F212-G212)*((H212/2)^2+(H212/2)*(I212/2)+(I212/2)^2-(H212/2-J212/1000)^2-(H212/2-J212/1000)*(I212/2-J212/1000)-(I212/2-J212/1000)^2)=0,"",7850/1000*(1/3)*PI()*ABS(F212-G212)*((H212/2)^2+(H212/2)*(I212/2)+(I212/2)^2-(H212/2-J212/1000)^2-(H212/2-J212/1000)*(I212/2-J212/1000)-(I212/2-J212/1000)^2))</f>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6"/>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IF(7850/1000*(1/3)*PI()*ABS(F213-G213)*((H213/2)^2+(H213/2)*(I213/2)+(I213/2)^2-(H213/2-J213/1000)^2-(H213/2-J213/1000)*(I213/2-J213/1000)-(I213/2-J213/1000)^2)=0,"",7850/1000*(1/3)*PI()*ABS(F213-G213)*((H213/2)^2+(H213/2)*(I213/2)+(I213/2)^2-(H213/2-J213/1000)^2-(H213/2-J213/1000)*(I213/2-J213/1000)-(I213/2-J213/1000)^2))</f>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6"/>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IF(7850/1000*(1/3)*PI()*ABS(F214-G214)*((H214/2)^2+(H214/2)*(I214/2)+(I214/2)^2-(H214/2-J214/1000)^2-(H214/2-J214/1000)*(I214/2-J214/1000)-(I214/2-J214/1000)^2)=0,"",7850/1000*(1/3)*PI()*ABS(F214-G214)*((H214/2)^2+(H214/2)*(I214/2)+(I214/2)^2-(H214/2-J214/1000)^2-(H214/2-J214/1000)*(I214/2-J214/1000)-(I214/2-J214/1000)^2))</f>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6"/>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IF(7850/1000*(1/3)*PI()*ABS(F215-G215)*((H215/2)^2+(H215/2)*(I215/2)+(I215/2)^2-(H215/2-J215/1000)^2-(H215/2-J215/1000)*(I215/2-J215/1000)-(I215/2-J215/1000)^2)=0,"",7850/1000*(1/3)*PI()*ABS(F215-G215)*((H215/2)^2+(H215/2)*(I215/2)+(I215/2)^2-(H215/2-J215/1000)^2-(H215/2-J215/1000)*(I215/2-J215/1000)-(I215/2-J215/1000)^2))</f>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6"/>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IF(7850/1000*(1/3)*PI()*ABS(F216-G216)*((H216/2)^2+(H216/2)*(I216/2)+(I216/2)^2-(H216/2-J216/1000)^2-(H216/2-J216/1000)*(I216/2-J216/1000)-(I216/2-J216/1000)^2)=0,"",7850/1000*(1/3)*PI()*ABS(F216-G216)*((H216/2)^2+(H216/2)*(I216/2)+(I216/2)^2-(H216/2-J216/1000)^2-(H216/2-J216/1000)*(I216/2-J216/1000)-(I216/2-J216/1000)^2))</f>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6"/>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IF(7850/1000*(1/3)*PI()*ABS(F217-G217)*((H217/2)^2+(H217/2)*(I217/2)+(I217/2)^2-(H217/2-J217/1000)^2-(H217/2-J217/1000)*(I217/2-J217/1000)-(I217/2-J217/1000)^2)=0,"",7850/1000*(1/3)*PI()*ABS(F217-G217)*((H217/2)^2+(H217/2)*(I217/2)+(I217/2)^2-(H217/2-J217/1000)^2-(H217/2-J217/1000)*(I217/2-J217/1000)-(I217/2-J217/1000)^2))</f>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6"/>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IF(7850/1000*(1/3)*PI()*ABS(F218-G218)*((H218/2)^2+(H218/2)*(I218/2)+(I218/2)^2-(H218/2-J218/1000)^2-(H218/2-J218/1000)*(I218/2-J218/1000)-(I218/2-J218/1000)^2)=0,"",7850/1000*(1/3)*PI()*ABS(F218-G218)*((H218/2)^2+(H218/2)*(I218/2)+(I218/2)^2-(H218/2-J218/1000)^2-(H218/2-J218/1000)*(I218/2-J218/1000)-(I218/2-J218/1000)^2))</f>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6"/>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IF(7850/1000*(1/3)*PI()*ABS(F219-G219)*((H219/2)^2+(H219/2)*(I219/2)+(I219/2)^2-(H219/2-J219/1000)^2-(H219/2-J219/1000)*(I219/2-J219/1000)-(I219/2-J219/1000)^2)=0,"",7850/1000*(1/3)*PI()*ABS(F219-G219)*((H219/2)^2+(H219/2)*(I219/2)+(I219/2)^2-(H219/2-J219/1000)^2-(H219/2-J219/1000)*(I219/2-J219/1000)-(I219/2-J219/1000)^2))</f>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6"/>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IF(7850/1000*(1/3)*PI()*ABS(F220-G220)*((H220/2)^2+(H220/2)*(I220/2)+(I220/2)^2-(H220/2-J220/1000)^2-(H220/2-J220/1000)*(I220/2-J220/1000)-(I220/2-J220/1000)^2)=0,"",7850/1000*(1/3)*PI()*ABS(F220-G220)*((H220/2)^2+(H220/2)*(I220/2)+(I220/2)^2-(H220/2-J220/1000)^2-(H220/2-J220/1000)*(I220/2-J220/1000)-(I220/2-J220/1000)^2))</f>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6"/>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IF(7850/1000*(1/3)*PI()*ABS(F221-G221)*((H221/2)^2+(H221/2)*(I221/2)+(I221/2)^2-(H221/2-J221/1000)^2-(H221/2-J221/1000)*(I221/2-J221/1000)-(I221/2-J221/1000)^2)=0,"",7850/1000*(1/3)*PI()*ABS(F221-G221)*((H221/2)^2+(H221/2)*(I221/2)+(I221/2)^2-(H221/2-J221/1000)^2-(H221/2-J221/1000)*(I221/2-J221/1000)-(I221/2-J221/1000)^2))</f>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6"/>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IF(7850/1000*(1/3)*PI()*ABS(F222-G222)*((H222/2)^2+(H222/2)*(I222/2)+(I222/2)^2-(H222/2-J222/1000)^2-(H222/2-J222/1000)*(I222/2-J222/1000)-(I222/2-J222/1000)^2)=0,"",7850/1000*(1/3)*PI()*ABS(F222-G222)*((H222/2)^2+(H222/2)*(I222/2)+(I222/2)^2-(H222/2-J222/1000)^2-(H222/2-J222/1000)*(I222/2-J222/1000)-(I222/2-J222/1000)^2))</f>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6"/>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IF(7850/1000*(1/3)*PI()*ABS(F223-G223)*((H223/2)^2+(H223/2)*(I223/2)+(I223/2)^2-(H223/2-J223/1000)^2-(H223/2-J223/1000)*(I223/2-J223/1000)-(I223/2-J223/1000)^2)=0,"",7850/1000*(1/3)*PI()*ABS(F223-G223)*((H223/2)^2+(H223/2)*(I223/2)+(I223/2)^2-(H223/2-J223/1000)^2-(H223/2-J223/1000)*(I223/2-J223/1000)-(I223/2-J223/1000)^2))</f>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6"/>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IF(7850/1000*(1/3)*PI()*ABS(F224-G224)*((H224/2)^2+(H224/2)*(I224/2)+(I224/2)^2-(H224/2-J224/1000)^2-(H224/2-J224/1000)*(I224/2-J224/1000)-(I224/2-J224/1000)^2)=0,"",7850/1000*(1/3)*PI()*ABS(F224-G224)*((H224/2)^2+(H224/2)*(I224/2)+(I224/2)^2-(H224/2-J224/1000)^2-(H224/2-J224/1000)*(I224/2-J224/1000)-(I224/2-J224/1000)^2))</f>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6"/>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IF(7850/1000*(1/3)*PI()*ABS(F225-G225)*((H225/2)^2+(H225/2)*(I225/2)+(I225/2)^2-(H225/2-J225/1000)^2-(H225/2-J225/1000)*(I225/2-J225/1000)-(I225/2-J225/1000)^2)=0,"",7850/1000*(1/3)*PI()*ABS(F225-G225)*((H225/2)^2+(H225/2)*(I225/2)+(I225/2)^2-(H225/2-J225/1000)^2-(H225/2-J225/1000)*(I225/2-J225/1000)-(I225/2-J225/1000)^2))</f>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6"/>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IF(7850/1000*(1/3)*PI()*ABS(F226-G226)*((H226/2)^2+(H226/2)*(I226/2)+(I226/2)^2-(H226/2-J226/1000)^2-(H226/2-J226/1000)*(I226/2-J226/1000)-(I226/2-J226/1000)^2)=0,"",7850/1000*(1/3)*PI()*ABS(F226-G226)*((H226/2)^2+(H226/2)*(I226/2)+(I226/2)^2-(H226/2-J226/1000)^2-(H226/2-J226/1000)*(I226/2-J226/1000)-(I226/2-J226/1000)^2))</f>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6"/>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IF(7850/1000*(1/3)*PI()*ABS(F227-G227)*((H227/2)^2+(H227/2)*(I227/2)+(I227/2)^2-(H227/2-J227/1000)^2-(H227/2-J227/1000)*(I227/2-J227/1000)-(I227/2-J227/1000)^2)=0,"",7850/1000*(1/3)*PI()*ABS(F227-G227)*((H227/2)^2+(H227/2)*(I227/2)+(I227/2)^2-(H227/2-J227/1000)^2-(H227/2-J227/1000)*(I227/2-J227/1000)-(I227/2-J227/1000)^2))</f>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6"/>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IF(7850/1000*(1/3)*PI()*ABS(F228-G228)*((H228/2)^2+(H228/2)*(I228/2)+(I228/2)^2-(H228/2-J228/1000)^2-(H228/2-J228/1000)*(I228/2-J228/1000)-(I228/2-J228/1000)^2)=0,"",7850/1000*(1/3)*PI()*ABS(F228-G228)*((H228/2)^2+(H228/2)*(I228/2)+(I228/2)^2-(H228/2-J228/1000)^2-(H228/2-J228/1000)*(I228/2-J228/1000)-(I228/2-J228/1000)^2))</f>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6"/>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IF(7850/1000*(1/3)*PI()*ABS(F229-G229)*((H229/2)^2+(H229/2)*(I229/2)+(I229/2)^2-(H229/2-J229/1000)^2-(H229/2-J229/1000)*(I229/2-J229/1000)-(I229/2-J229/1000)^2)=0,"",7850/1000*(1/3)*PI()*ABS(F229-G229)*((H229/2)^2+(H229/2)*(I229/2)+(I229/2)^2-(H229/2-J229/1000)^2-(H229/2-J229/1000)*(I229/2-J229/1000)-(I229/2-J229/1000)^2))</f>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6"/>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IF(7850/1000*(1/3)*PI()*ABS(F230-G230)*((H230/2)^2+(H230/2)*(I230/2)+(I230/2)^2-(H230/2-J230/1000)^2-(H230/2-J230/1000)*(I230/2-J230/1000)-(I230/2-J230/1000)^2)=0,"",7850/1000*(1/3)*PI()*ABS(F230-G230)*((H230/2)^2+(H230/2)*(I230/2)+(I230/2)^2-(H230/2-J230/1000)^2-(H230/2-J230/1000)*(I230/2-J230/1000)-(I230/2-J230/1000)^2))</f>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6"/>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IF(7850/1000*(1/3)*PI()*ABS(F231-G231)*((H231/2)^2+(H231/2)*(I231/2)+(I231/2)^2-(H231/2-J231/1000)^2-(H231/2-J231/1000)*(I231/2-J231/1000)-(I231/2-J231/1000)^2)=0,"",7850/1000*(1/3)*PI()*ABS(F231-G231)*((H231/2)^2+(H231/2)*(I231/2)+(I231/2)^2-(H231/2-J231/1000)^2-(H231/2-J231/1000)*(I231/2-J231/1000)-(I231/2-J231/1000)^2))</f>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6"/>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IF(7850/1000*(1/3)*PI()*ABS(F232-G232)*((H232/2)^2+(H232/2)*(I232/2)+(I232/2)^2-(H232/2-J232/1000)^2-(H232/2-J232/1000)*(I232/2-J232/1000)-(I232/2-J232/1000)^2)=0,"",7850/1000*(1/3)*PI()*ABS(F232-G232)*((H232/2)^2+(H232/2)*(I232/2)+(I232/2)^2-(H232/2-J232/1000)^2-(H232/2-J232/1000)*(I232/2-J232/1000)-(I232/2-J232/1000)^2))</f>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6"/>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IF(7850/1000*(1/3)*PI()*ABS(F233-G233)*((H233/2)^2+(H233/2)*(I233/2)+(I233/2)^2-(H233/2-J233/1000)^2-(H233/2-J233/1000)*(I233/2-J233/1000)-(I233/2-J233/1000)^2)=0,"",7850/1000*(1/3)*PI()*ABS(F233-G233)*((H233/2)^2+(H233/2)*(I233/2)+(I233/2)^2-(H233/2-J233/1000)^2-(H233/2-J233/1000)*(I233/2-J233/1000)-(I233/2-J233/1000)^2))</f>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6"/>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IF(7850/1000*(1/3)*PI()*ABS(F234-G234)*((H234/2)^2+(H234/2)*(I234/2)+(I234/2)^2-(H234/2-J234/1000)^2-(H234/2-J234/1000)*(I234/2-J234/1000)-(I234/2-J234/1000)^2)=0,"",7850/1000*(1/3)*PI()*ABS(F234-G234)*((H234/2)^2+(H234/2)*(I234/2)+(I234/2)^2-(H234/2-J234/1000)^2-(H234/2-J234/1000)*(I234/2-J234/1000)-(I234/2-J234/1000)^2))</f>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6"/>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IF(7850/1000*(1/3)*PI()*ABS(F235-G235)*((H235/2)^2+(H235/2)*(I235/2)+(I235/2)^2-(H235/2-J235/1000)^2-(H235/2-J235/1000)*(I235/2-J235/1000)-(I235/2-J235/1000)^2)=0,"",7850/1000*(1/3)*PI()*ABS(F235-G235)*((H235/2)^2+(H235/2)*(I235/2)+(I235/2)^2-(H235/2-J235/1000)^2-(H235/2-J235/1000)*(I235/2-J235/1000)-(I235/2-J235/1000)^2))</f>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6"/>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IF(7850/1000*(1/3)*PI()*ABS(F236-G236)*((H236/2)^2+(H236/2)*(I236/2)+(I236/2)^2-(H236/2-J236/1000)^2-(H236/2-J236/1000)*(I236/2-J236/1000)-(I236/2-J236/1000)^2)=0,"",7850/1000*(1/3)*PI()*ABS(F236-G236)*((H236/2)^2+(H236/2)*(I236/2)+(I236/2)^2-(H236/2-J236/1000)^2-(H236/2-J236/1000)*(I236/2-J236/1000)-(I236/2-J236/1000)^2))</f>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6"/>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IF(7850/1000*(1/3)*PI()*ABS(F237-G237)*((H237/2)^2+(H237/2)*(I237/2)+(I237/2)^2-(H237/2-J237/1000)^2-(H237/2-J237/1000)*(I237/2-J237/1000)-(I237/2-J237/1000)^2)=0,"",7850/1000*(1/3)*PI()*ABS(F237-G237)*((H237/2)^2+(H237/2)*(I237/2)+(I237/2)^2-(H237/2-J237/1000)^2-(H237/2-J237/1000)*(I237/2-J237/1000)-(I237/2-J237/1000)^2))</f>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6"/>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IF(7850/1000*(1/3)*PI()*ABS(F238-G238)*((H238/2)^2+(H238/2)*(I238/2)+(I238/2)^2-(H238/2-J238/1000)^2-(H238/2-J238/1000)*(I238/2-J238/1000)-(I238/2-J238/1000)^2)=0,"",7850/1000*(1/3)*PI()*ABS(F238-G238)*((H238/2)^2+(H238/2)*(I238/2)+(I238/2)^2-(H238/2-J238/1000)^2-(H238/2-J238/1000)*(I238/2-J238/1000)-(I238/2-J238/1000)^2))</f>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6"/>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IF(7850/1000*(1/3)*PI()*ABS(F239-G239)*((H239/2)^2+(H239/2)*(I239/2)+(I239/2)^2-(H239/2-J239/1000)^2-(H239/2-J239/1000)*(I239/2-J239/1000)-(I239/2-J239/1000)^2)=0,"",7850/1000*(1/3)*PI()*ABS(F239-G239)*((H239/2)^2+(H239/2)*(I239/2)+(I239/2)^2-(H239/2-J239/1000)^2-(H239/2-J239/1000)*(I239/2-J239/1000)-(I239/2-J239/1000)^2))</f>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6"/>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IF(7850/1000*(1/3)*PI()*ABS(F240-G240)*((H240/2)^2+(H240/2)*(I240/2)+(I240/2)^2-(H240/2-J240/1000)^2-(H240/2-J240/1000)*(I240/2-J240/1000)-(I240/2-J240/1000)^2)=0,"",7850/1000*(1/3)*PI()*ABS(F240-G240)*((H240/2)^2+(H240/2)*(I240/2)+(I240/2)^2-(H240/2-J240/1000)^2-(H240/2-J240/1000)*(I240/2-J240/1000)-(I240/2-J240/1000)^2))</f>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6"/>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7">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IF(7850/1000*(1/3)*PI()*ABS(F242-G242)*((H242/2)^2+(H242/2)*(I242/2)+(I242/2)^2-(H242/2-J242/1000)^2-(H242/2-J242/1000)*(I242/2-J242/1000)-(I242/2-J242/1000)^2)=0,"",7850/1000*(1/3)*PI()*ABS(F242-G242)*((H242/2)^2+(H242/2)*(I242/2)+(I242/2)^2-(H242/2-J242/1000)^2-(H242/2-J242/1000)*(I242/2-J242/1000)-(I242/2-J242/1000)^2))</f>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7"/>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IF(7850/1000*(1/3)*PI()*ABS(F243-G243)*((H243/2)^2+(H243/2)*(I243/2)+(I243/2)^2-(H243/2-J243/1000)^2-(H243/2-J243/1000)*(I243/2-J243/1000)-(I243/2-J243/1000)^2)=0,"",7850/1000*(1/3)*PI()*ABS(F243-G243)*((H243/2)^2+(H243/2)*(I243/2)+(I243/2)^2-(H243/2-J243/1000)^2-(H243/2-J243/1000)*(I243/2-J243/1000)-(I243/2-J243/1000)^2))</f>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7"/>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IF(7850/1000*(1/3)*PI()*ABS(F244-G244)*((H244/2)^2+(H244/2)*(I244/2)+(I244/2)^2-(H244/2-J244/1000)^2-(H244/2-J244/1000)*(I244/2-J244/1000)-(I244/2-J244/1000)^2)=0,"",7850/1000*(1/3)*PI()*ABS(F244-G244)*((H244/2)^2+(H244/2)*(I244/2)+(I244/2)^2-(H244/2-J244/1000)^2-(H244/2-J244/1000)*(I244/2-J244/1000)-(I244/2-J244/1000)^2))</f>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7"/>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IF(7850/1000*(1/3)*PI()*ABS(F245-G245)*((H245/2)^2+(H245/2)*(I245/2)+(I245/2)^2-(H245/2-J245/1000)^2-(H245/2-J245/1000)*(I245/2-J245/1000)-(I245/2-J245/1000)^2)=0,"",7850/1000*(1/3)*PI()*ABS(F245-G245)*((H245/2)^2+(H245/2)*(I245/2)+(I245/2)^2-(H245/2-J245/1000)^2-(H245/2-J245/1000)*(I245/2-J245/1000)-(I245/2-J245/1000)^2))</f>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7"/>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IF(7850/1000*(1/3)*PI()*ABS(F246-G246)*((H246/2)^2+(H246/2)*(I246/2)+(I246/2)^2-(H246/2-J246/1000)^2-(H246/2-J246/1000)*(I246/2-J246/1000)-(I246/2-J246/1000)^2)=0,"",7850/1000*(1/3)*PI()*ABS(F246-G246)*((H246/2)^2+(H246/2)*(I246/2)+(I246/2)^2-(H246/2-J246/1000)^2-(H246/2-J246/1000)*(I246/2-J246/1000)-(I246/2-J246/1000)^2))</f>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7"/>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IF(7850/1000*(1/3)*PI()*ABS(F247-G247)*((H247/2)^2+(H247/2)*(I247/2)+(I247/2)^2-(H247/2-J247/1000)^2-(H247/2-J247/1000)*(I247/2-J247/1000)-(I247/2-J247/1000)^2)=0,"",7850/1000*(1/3)*PI()*ABS(F247-G247)*((H247/2)^2+(H247/2)*(I247/2)+(I247/2)^2-(H247/2-J247/1000)^2-(H247/2-J247/1000)*(I247/2-J247/1000)-(I247/2-J247/1000)^2))</f>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7"/>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IF(7850/1000*(1/3)*PI()*ABS(F248-G248)*((H248/2)^2+(H248/2)*(I248/2)+(I248/2)^2-(H248/2-J248/1000)^2-(H248/2-J248/1000)*(I248/2-J248/1000)-(I248/2-J248/1000)^2)=0,"",7850/1000*(1/3)*PI()*ABS(F248-G248)*((H248/2)^2+(H248/2)*(I248/2)+(I248/2)^2-(H248/2-J248/1000)^2-(H248/2-J248/1000)*(I248/2-J248/1000)-(I248/2-J248/1000)^2))</f>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7"/>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IF(7850/1000*(1/3)*PI()*ABS(F249-G249)*((H249/2)^2+(H249/2)*(I249/2)+(I249/2)^2-(H249/2-J249/1000)^2-(H249/2-J249/1000)*(I249/2-J249/1000)-(I249/2-J249/1000)^2)=0,"",7850/1000*(1/3)*PI()*ABS(F249-G249)*((H249/2)^2+(H249/2)*(I249/2)+(I249/2)^2-(H249/2-J249/1000)^2-(H249/2-J249/1000)*(I249/2-J249/1000)-(I249/2-J249/1000)^2))</f>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7"/>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IF(7850/1000*(1/3)*PI()*ABS(F250-G250)*((H250/2)^2+(H250/2)*(I250/2)+(I250/2)^2-(H250/2-J250/1000)^2-(H250/2-J250/1000)*(I250/2-J250/1000)-(I250/2-J250/1000)^2)=0,"",7850/1000*(1/3)*PI()*ABS(F250-G250)*((H250/2)^2+(H250/2)*(I250/2)+(I250/2)^2-(H250/2-J250/1000)^2-(H250/2-J250/1000)*(I250/2-J250/1000)-(I250/2-J250/1000)^2))</f>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7"/>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IF(7850/1000*(1/3)*PI()*ABS(F251-G251)*((H251/2)^2+(H251/2)*(I251/2)+(I251/2)^2-(H251/2-J251/1000)^2-(H251/2-J251/1000)*(I251/2-J251/1000)-(I251/2-J251/1000)^2)=0,"",7850/1000*(1/3)*PI()*ABS(F251-G251)*((H251/2)^2+(H251/2)*(I251/2)+(I251/2)^2-(H251/2-J251/1000)^2-(H251/2-J251/1000)*(I251/2-J251/1000)-(I251/2-J251/1000)^2))</f>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7"/>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IF(7850/1000*(1/3)*PI()*ABS(F252-G252)*((H252/2)^2+(H252/2)*(I252/2)+(I252/2)^2-(H252/2-J252/1000)^2-(H252/2-J252/1000)*(I252/2-J252/1000)-(I252/2-J252/1000)^2)=0,"",7850/1000*(1/3)*PI()*ABS(F252-G252)*((H252/2)^2+(H252/2)*(I252/2)+(I252/2)^2-(H252/2-J252/1000)^2-(H252/2-J252/1000)*(I252/2-J252/1000)-(I252/2-J252/1000)^2))</f>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7"/>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IF(7850/1000*(1/3)*PI()*ABS(F253-G253)*((H253/2)^2+(H253/2)*(I253/2)+(I253/2)^2-(H253/2-J253/1000)^2-(H253/2-J253/1000)*(I253/2-J253/1000)-(I253/2-J253/1000)^2)=0,"",7850/1000*(1/3)*PI()*ABS(F253-G253)*((H253/2)^2+(H253/2)*(I253/2)+(I253/2)^2-(H253/2-J253/1000)^2-(H253/2-J253/1000)*(I253/2-J253/1000)-(I253/2-J253/1000)^2))</f>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7"/>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IF(7850/1000*(1/3)*PI()*ABS(F254-G254)*((H254/2)^2+(H254/2)*(I254/2)+(I254/2)^2-(H254/2-J254/1000)^2-(H254/2-J254/1000)*(I254/2-J254/1000)-(I254/2-J254/1000)^2)=0,"",7850/1000*(1/3)*PI()*ABS(F254-G254)*((H254/2)^2+(H254/2)*(I254/2)+(I254/2)^2-(H254/2-J254/1000)^2-(H254/2-J254/1000)*(I254/2-J254/1000)-(I254/2-J254/1000)^2))</f>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7"/>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IF(7850/1000*(1/3)*PI()*ABS(F255-G255)*((H255/2)^2+(H255/2)*(I255/2)+(I255/2)^2-(H255/2-J255/1000)^2-(H255/2-J255/1000)*(I255/2-J255/1000)-(I255/2-J255/1000)^2)=0,"",7850/1000*(1/3)*PI()*ABS(F255-G255)*((H255/2)^2+(H255/2)*(I255/2)+(I255/2)^2-(H255/2-J255/1000)^2-(H255/2-J255/1000)*(I255/2-J255/1000)-(I255/2-J255/1000)^2))</f>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7"/>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IF(7850/1000*(1/3)*PI()*ABS(F256-G256)*((H256/2)^2+(H256/2)*(I256/2)+(I256/2)^2-(H256/2-J256/1000)^2-(H256/2-J256/1000)*(I256/2-J256/1000)-(I256/2-J256/1000)^2)=0,"",7850/1000*(1/3)*PI()*ABS(F256-G256)*((H256/2)^2+(H256/2)*(I256/2)+(I256/2)^2-(H256/2-J256/1000)^2-(H256/2-J256/1000)*(I256/2-J256/1000)-(I256/2-J256/1000)^2))</f>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7"/>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IF(7850/1000*(1/3)*PI()*ABS(F257-G257)*((H257/2)^2+(H257/2)*(I257/2)+(I257/2)^2-(H257/2-J257/1000)^2-(H257/2-J257/1000)*(I257/2-J257/1000)-(I257/2-J257/1000)^2)=0,"",7850/1000*(1/3)*PI()*ABS(F257-G257)*((H257/2)^2+(H257/2)*(I257/2)+(I257/2)^2-(H257/2-J257/1000)^2-(H257/2-J257/1000)*(I257/2-J257/1000)-(I257/2-J257/1000)^2))</f>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7"/>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IF(7850/1000*(1/3)*PI()*ABS(F258-G258)*((H258/2)^2+(H258/2)*(I258/2)+(I258/2)^2-(H258/2-J258/1000)^2-(H258/2-J258/1000)*(I258/2-J258/1000)-(I258/2-J258/1000)^2)=0,"",7850/1000*(1/3)*PI()*ABS(F258-G258)*((H258/2)^2+(H258/2)*(I258/2)+(I258/2)^2-(H258/2-J258/1000)^2-(H258/2-J258/1000)*(I258/2-J258/1000)-(I258/2-J258/1000)^2))</f>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7"/>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IF(7850/1000*(1/3)*PI()*ABS(F259-G259)*((H259/2)^2+(H259/2)*(I259/2)+(I259/2)^2-(H259/2-J259/1000)^2-(H259/2-J259/1000)*(I259/2-J259/1000)-(I259/2-J259/1000)^2)=0,"",7850/1000*(1/3)*PI()*ABS(F259-G259)*((H259/2)^2+(H259/2)*(I259/2)+(I259/2)^2-(H259/2-J259/1000)^2-(H259/2-J259/1000)*(I259/2-J259/1000)-(I259/2-J259/1000)^2))</f>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7"/>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IF(7850/1000*(1/3)*PI()*ABS(F260-G260)*((H260/2)^2+(H260/2)*(I260/2)+(I260/2)^2-(H260/2-J260/1000)^2-(H260/2-J260/1000)*(I260/2-J260/1000)-(I260/2-J260/1000)^2)=0,"",7850/1000*(1/3)*PI()*ABS(F260-G260)*((H260/2)^2+(H260/2)*(I260/2)+(I260/2)^2-(H260/2-J260/1000)^2-(H260/2-J260/1000)*(I260/2-J260/1000)-(I260/2-J260/1000)^2))</f>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7"/>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IF(7850/1000*(1/3)*PI()*ABS(F261-G261)*((H261/2)^2+(H261/2)*(I261/2)+(I261/2)^2-(H261/2-J261/1000)^2-(H261/2-J261/1000)*(I261/2-J261/1000)-(I261/2-J261/1000)^2)=0,"",7850/1000*(1/3)*PI()*ABS(F261-G261)*((H261/2)^2+(H261/2)*(I261/2)+(I261/2)^2-(H261/2-J261/1000)^2-(H261/2-J261/1000)*(I261/2-J261/1000)-(I261/2-J261/1000)^2))</f>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7"/>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IF(7850/1000*(1/3)*PI()*ABS(F262-G262)*((H262/2)^2+(H262/2)*(I262/2)+(I262/2)^2-(H262/2-J262/1000)^2-(H262/2-J262/1000)*(I262/2-J262/1000)-(I262/2-J262/1000)^2)=0,"",7850/1000*(1/3)*PI()*ABS(F262-G262)*((H262/2)^2+(H262/2)*(I262/2)+(I262/2)^2-(H262/2-J262/1000)^2-(H262/2-J262/1000)*(I262/2-J262/1000)-(I262/2-J262/1000)^2))</f>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7"/>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IF(7850/1000*(1/3)*PI()*ABS(F263-G263)*((H263/2)^2+(H263/2)*(I263/2)+(I263/2)^2-(H263/2-J263/1000)^2-(H263/2-J263/1000)*(I263/2-J263/1000)-(I263/2-J263/1000)^2)=0,"",7850/1000*(1/3)*PI()*ABS(F263-G263)*((H263/2)^2+(H263/2)*(I263/2)+(I263/2)^2-(H263/2-J263/1000)^2-(H263/2-J263/1000)*(I263/2-J263/1000)-(I263/2-J263/1000)^2))</f>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7"/>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IF(7850/1000*(1/3)*PI()*ABS(F264-G264)*((H264/2)^2+(H264/2)*(I264/2)+(I264/2)^2-(H264/2-J264/1000)^2-(H264/2-J264/1000)*(I264/2-J264/1000)-(I264/2-J264/1000)^2)=0,"",7850/1000*(1/3)*PI()*ABS(F264-G264)*((H264/2)^2+(H264/2)*(I264/2)+(I264/2)^2-(H264/2-J264/1000)^2-(H264/2-J264/1000)*(I264/2-J264/1000)-(I264/2-J264/1000)^2))</f>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7"/>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IF(7850/1000*(1/3)*PI()*ABS(F265-G265)*((H265/2)^2+(H265/2)*(I265/2)+(I265/2)^2-(H265/2-J265/1000)^2-(H265/2-J265/1000)*(I265/2-J265/1000)-(I265/2-J265/1000)^2)=0,"",7850/1000*(1/3)*PI()*ABS(F265-G265)*((H265/2)^2+(H265/2)*(I265/2)+(I265/2)^2-(H265/2-J265/1000)^2-(H265/2-J265/1000)*(I265/2-J265/1000)-(I265/2-J265/1000)^2))</f>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7"/>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IF(7850/1000*(1/3)*PI()*ABS(F266-G266)*((H266/2)^2+(H266/2)*(I266/2)+(I266/2)^2-(H266/2-J266/1000)^2-(H266/2-J266/1000)*(I266/2-J266/1000)-(I266/2-J266/1000)^2)=0,"",7850/1000*(1/3)*PI()*ABS(F266-G266)*((H266/2)^2+(H266/2)*(I266/2)+(I266/2)^2-(H266/2-J266/1000)^2-(H266/2-J266/1000)*(I266/2-J266/1000)-(I266/2-J266/1000)^2))</f>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7"/>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IF(7850/1000*(1/3)*PI()*ABS(F267-G267)*((H267/2)^2+(H267/2)*(I267/2)+(I267/2)^2-(H267/2-J267/1000)^2-(H267/2-J267/1000)*(I267/2-J267/1000)-(I267/2-J267/1000)^2)=0,"",7850/1000*(1/3)*PI()*ABS(F267-G267)*((H267/2)^2+(H267/2)*(I267/2)+(I267/2)^2-(H267/2-J267/1000)^2-(H267/2-J267/1000)*(I267/2-J267/1000)-(I267/2-J267/1000)^2))</f>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7"/>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IF(7850/1000*(1/3)*PI()*ABS(F268-G268)*((H268/2)^2+(H268/2)*(I268/2)+(I268/2)^2-(H268/2-J268/1000)^2-(H268/2-J268/1000)*(I268/2-J268/1000)-(I268/2-J268/1000)^2)=0,"",7850/1000*(1/3)*PI()*ABS(F268-G268)*((H268/2)^2+(H268/2)*(I268/2)+(I268/2)^2-(H268/2-J268/1000)^2-(H268/2-J268/1000)*(I268/2-J268/1000)-(I268/2-J268/1000)^2))</f>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7"/>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IF(7850/1000*(1/3)*PI()*ABS(F269-G269)*((H269/2)^2+(H269/2)*(I269/2)+(I269/2)^2-(H269/2-J269/1000)^2-(H269/2-J269/1000)*(I269/2-J269/1000)-(I269/2-J269/1000)^2)=0,"",7850/1000*(1/3)*PI()*ABS(F269-G269)*((H269/2)^2+(H269/2)*(I269/2)+(I269/2)^2-(H269/2-J269/1000)^2-(H269/2-J269/1000)*(I269/2-J269/1000)-(I269/2-J269/1000)^2))</f>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7"/>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IF(7850/1000*(1/3)*PI()*ABS(F270-G270)*((H270/2)^2+(H270/2)*(I270/2)+(I270/2)^2-(H270/2-J270/1000)^2-(H270/2-J270/1000)*(I270/2-J270/1000)-(I270/2-J270/1000)^2)=0,"",7850/1000*(1/3)*PI()*ABS(F270-G270)*((H270/2)^2+(H270/2)*(I270/2)+(I270/2)^2-(H270/2-J270/1000)^2-(H270/2-J270/1000)*(I270/2-J270/1000)-(I270/2-J270/1000)^2))</f>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7"/>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IF(7850/1000*(1/3)*PI()*ABS(F271-G271)*((H271/2)^2+(H271/2)*(I271/2)+(I271/2)^2-(H271/2-J271/1000)^2-(H271/2-J271/1000)*(I271/2-J271/1000)-(I271/2-J271/1000)^2)=0,"",7850/1000*(1/3)*PI()*ABS(F271-G271)*((H271/2)^2+(H271/2)*(I271/2)+(I271/2)^2-(H271/2-J271/1000)^2-(H271/2-J271/1000)*(I271/2-J271/1000)-(I271/2-J271/1000)^2))</f>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7"/>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IF(7850/1000*(1/3)*PI()*ABS(F272-G272)*((H272/2)^2+(H272/2)*(I272/2)+(I272/2)^2-(H272/2-J272/1000)^2-(H272/2-J272/1000)*(I272/2-J272/1000)-(I272/2-J272/1000)^2)=0,"",7850/1000*(1/3)*PI()*ABS(F272-G272)*((H272/2)^2+(H272/2)*(I272/2)+(I272/2)^2-(H272/2-J272/1000)^2-(H272/2-J272/1000)*(I272/2-J272/1000)-(I272/2-J272/1000)^2))</f>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7"/>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IF(7850/1000*(1/3)*PI()*ABS(F273-G273)*((H273/2)^2+(H273/2)*(I273/2)+(I273/2)^2-(H273/2-J273/1000)^2-(H273/2-J273/1000)*(I273/2-J273/1000)-(I273/2-J273/1000)^2)=0,"",7850/1000*(1/3)*PI()*ABS(F273-G273)*((H273/2)^2+(H273/2)*(I273/2)+(I273/2)^2-(H273/2-J273/1000)^2-(H273/2-J273/1000)*(I273/2-J273/1000)-(I273/2-J273/1000)^2))</f>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7"/>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IF(7850/1000*(1/3)*PI()*ABS(F274-G274)*((H274/2)^2+(H274/2)*(I274/2)+(I274/2)^2-(H274/2-J274/1000)^2-(H274/2-J274/1000)*(I274/2-J274/1000)-(I274/2-J274/1000)^2)=0,"",7850/1000*(1/3)*PI()*ABS(F274-G274)*((H274/2)^2+(H274/2)*(I274/2)+(I274/2)^2-(H274/2-J274/1000)^2-(H274/2-J274/1000)*(I274/2-J274/1000)-(I274/2-J274/1000)^2))</f>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7"/>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IF(7850/1000*(1/3)*PI()*ABS(F275-G275)*((H275/2)^2+(H275/2)*(I275/2)+(I275/2)^2-(H275/2-J275/1000)^2-(H275/2-J275/1000)*(I275/2-J275/1000)-(I275/2-J275/1000)^2)=0,"",7850/1000*(1/3)*PI()*ABS(F275-G275)*((H275/2)^2+(H275/2)*(I275/2)+(I275/2)^2-(H275/2-J275/1000)^2-(H275/2-J275/1000)*(I275/2-J275/1000)-(I275/2-J275/1000)^2))</f>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7"/>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IF(7850/1000*(1/3)*PI()*ABS(F276-G276)*((H276/2)^2+(H276/2)*(I276/2)+(I276/2)^2-(H276/2-J276/1000)^2-(H276/2-J276/1000)*(I276/2-J276/1000)-(I276/2-J276/1000)^2)=0,"",7850/1000*(1/3)*PI()*ABS(F276-G276)*((H276/2)^2+(H276/2)*(I276/2)+(I276/2)^2-(H276/2-J276/1000)^2-(H276/2-J276/1000)*(I276/2-J276/1000)-(I276/2-J276/1000)^2))</f>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7"/>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IF(7850/1000*(1/3)*PI()*ABS(F277-G277)*((H277/2)^2+(H277/2)*(I277/2)+(I277/2)^2-(H277/2-J277/1000)^2-(H277/2-J277/1000)*(I277/2-J277/1000)-(I277/2-J277/1000)^2)=0,"",7850/1000*(1/3)*PI()*ABS(F277-G277)*((H277/2)^2+(H277/2)*(I277/2)+(I277/2)^2-(H277/2-J277/1000)^2-(H277/2-J277/1000)*(I277/2-J277/1000)-(I277/2-J277/1000)^2))</f>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7"/>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IF(7850/1000*(1/3)*PI()*ABS(F278-G278)*((H278/2)^2+(H278/2)*(I278/2)+(I278/2)^2-(H278/2-J278/1000)^2-(H278/2-J278/1000)*(I278/2-J278/1000)-(I278/2-J278/1000)^2)=0,"",7850/1000*(1/3)*PI()*ABS(F278-G278)*((H278/2)^2+(H278/2)*(I278/2)+(I278/2)^2-(H278/2-J278/1000)^2-(H278/2-J278/1000)*(I278/2-J278/1000)-(I278/2-J278/1000)^2))</f>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7"/>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IF(7850/1000*(1/3)*PI()*ABS(F279-G279)*((H279/2)^2+(H279/2)*(I279/2)+(I279/2)^2-(H279/2-J279/1000)^2-(H279/2-J279/1000)*(I279/2-J279/1000)-(I279/2-J279/1000)^2)=0,"",7850/1000*(1/3)*PI()*ABS(F279-G279)*((H279/2)^2+(H279/2)*(I279/2)+(I279/2)^2-(H279/2-J279/1000)^2-(H279/2-J279/1000)*(I279/2-J279/1000)-(I279/2-J279/1000)^2))</f>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7"/>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IF(7850/1000*(1/3)*PI()*ABS(F280-G280)*((H280/2)^2+(H280/2)*(I280/2)+(I280/2)^2-(H280/2-J280/1000)^2-(H280/2-J280/1000)*(I280/2-J280/1000)-(I280/2-J280/1000)^2)=0,"",7850/1000*(1/3)*PI()*ABS(F280-G280)*((H280/2)^2+(H280/2)*(I280/2)+(I280/2)^2-(H280/2-J280/1000)^2-(H280/2-J280/1000)*(I280/2-J280/1000)-(I280/2-J280/1000)^2))</f>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7"/>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IF(7850/1000*(1/3)*PI()*ABS(F281-G281)*((H281/2)^2+(H281/2)*(I281/2)+(I281/2)^2-(H281/2-J281/1000)^2-(H281/2-J281/1000)*(I281/2-J281/1000)-(I281/2-J281/1000)^2)=0,"",7850/1000*(1/3)*PI()*ABS(F281-G281)*((H281/2)^2+(H281/2)*(I281/2)+(I281/2)^2-(H281/2-J281/1000)^2-(H281/2-J281/1000)*(I281/2-J281/1000)-(I281/2-J281/1000)^2))</f>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7"/>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IF(7850/1000*(1/3)*PI()*ABS(F282-G282)*((H282/2)^2+(H282/2)*(I282/2)+(I282/2)^2-(H282/2-J282/1000)^2-(H282/2-J282/1000)*(I282/2-J282/1000)-(I282/2-J282/1000)^2)=0,"",7850/1000*(1/3)*PI()*ABS(F282-G282)*((H282/2)^2+(H282/2)*(I282/2)+(I282/2)^2-(H282/2-J282/1000)^2-(H282/2-J282/1000)*(I282/2-J282/1000)-(I282/2-J282/1000)^2))</f>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7"/>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IF(7850/1000*(1/3)*PI()*ABS(F283-G283)*((H283/2)^2+(H283/2)*(I283/2)+(I283/2)^2-(H283/2-J283/1000)^2-(H283/2-J283/1000)*(I283/2-J283/1000)-(I283/2-J283/1000)^2)=0,"",7850/1000*(1/3)*PI()*ABS(F283-G283)*((H283/2)^2+(H283/2)*(I283/2)+(I283/2)^2-(H283/2-J283/1000)^2-(H283/2-J283/1000)*(I283/2-J283/1000)-(I283/2-J283/1000)^2))</f>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7"/>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IF(7850/1000*(1/3)*PI()*ABS(F284-G284)*((H284/2)^2+(H284/2)*(I284/2)+(I284/2)^2-(H284/2-J284/1000)^2-(H284/2-J284/1000)*(I284/2-J284/1000)-(I284/2-J284/1000)^2)=0,"",7850/1000*(1/3)*PI()*ABS(F284-G284)*((H284/2)^2+(H284/2)*(I284/2)+(I284/2)^2-(H284/2-J284/1000)^2-(H284/2-J284/1000)*(I284/2-J284/1000)-(I284/2-J284/1000)^2))</f>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7"/>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IF(7850/1000*(1/3)*PI()*ABS(F285-G285)*((H285/2)^2+(H285/2)*(I285/2)+(I285/2)^2-(H285/2-J285/1000)^2-(H285/2-J285/1000)*(I285/2-J285/1000)-(I285/2-J285/1000)^2)=0,"",7850/1000*(1/3)*PI()*ABS(F285-G285)*((H285/2)^2+(H285/2)*(I285/2)+(I285/2)^2-(H285/2-J285/1000)^2-(H285/2-J285/1000)*(I285/2-J285/1000)-(I285/2-J285/1000)^2))</f>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7"/>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IF(7850/1000*(1/3)*PI()*ABS(F286-G286)*((H286/2)^2+(H286/2)*(I286/2)+(I286/2)^2-(H286/2-J286/1000)^2-(H286/2-J286/1000)*(I286/2-J286/1000)-(I286/2-J286/1000)^2)=0,"",7850/1000*(1/3)*PI()*ABS(F286-G286)*((H286/2)^2+(H286/2)*(I286/2)+(I286/2)^2-(H286/2-J286/1000)^2-(H286/2-J286/1000)*(I286/2-J286/1000)-(I286/2-J286/1000)^2))</f>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7"/>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IF(7850/1000*(1/3)*PI()*ABS(F287-G287)*((H287/2)^2+(H287/2)*(I287/2)+(I287/2)^2-(H287/2-J287/1000)^2-(H287/2-J287/1000)*(I287/2-J287/1000)-(I287/2-J287/1000)^2)=0,"",7850/1000*(1/3)*PI()*ABS(F287-G287)*((H287/2)^2+(H287/2)*(I287/2)+(I287/2)^2-(H287/2-J287/1000)^2-(H287/2-J287/1000)*(I287/2-J287/1000)-(I287/2-J287/1000)^2))</f>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7"/>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IF(7850/1000*(1/3)*PI()*ABS(F288-G288)*((H288/2)^2+(H288/2)*(I288/2)+(I288/2)^2-(H288/2-J288/1000)^2-(H288/2-J288/1000)*(I288/2-J288/1000)-(I288/2-J288/1000)^2)=0,"",7850/1000*(1/3)*PI()*ABS(F288-G288)*((H288/2)^2+(H288/2)*(I288/2)+(I288/2)^2-(H288/2-J288/1000)^2-(H288/2-J288/1000)*(I288/2-J288/1000)-(I288/2-J288/1000)^2))</f>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7"/>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IF(7850/1000*(1/3)*PI()*ABS(F289-G289)*((H289/2)^2+(H289/2)*(I289/2)+(I289/2)^2-(H289/2-J289/1000)^2-(H289/2-J289/1000)*(I289/2-J289/1000)-(I289/2-J289/1000)^2)=0,"",7850/1000*(1/3)*PI()*ABS(F289-G289)*((H289/2)^2+(H289/2)*(I289/2)+(I289/2)^2-(H289/2-J289/1000)^2-(H289/2-J289/1000)*(I289/2-J289/1000)-(I289/2-J289/1000)^2))</f>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7"/>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IF(7850/1000*(1/3)*PI()*ABS(F290-G290)*((H290/2)^2+(H290/2)*(I290/2)+(I290/2)^2-(H290/2-J290/1000)^2-(H290/2-J290/1000)*(I290/2-J290/1000)-(I290/2-J290/1000)^2)=0,"",7850/1000*(1/3)*PI()*ABS(F290-G290)*((H290/2)^2+(H290/2)*(I290/2)+(I290/2)^2-(H290/2-J290/1000)^2-(H290/2-J290/1000)*(I290/2-J290/1000)-(I290/2-J290/1000)^2))</f>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7"/>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IF(7850/1000*(1/3)*PI()*ABS(F291-G291)*((H291/2)^2+(H291/2)*(I291/2)+(I291/2)^2-(H291/2-J291/1000)^2-(H291/2-J291/1000)*(I291/2-J291/1000)-(I291/2-J291/1000)^2)=0,"",7850/1000*(1/3)*PI()*ABS(F291-G291)*((H291/2)^2+(H291/2)*(I291/2)+(I291/2)^2-(H291/2-J291/1000)^2-(H291/2-J291/1000)*(I291/2-J291/1000)-(I291/2-J291/1000)^2))</f>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7"/>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IF(7850/1000*(1/3)*PI()*ABS(F292-G292)*((H292/2)^2+(H292/2)*(I292/2)+(I292/2)^2-(H292/2-J292/1000)^2-(H292/2-J292/1000)*(I292/2-J292/1000)-(I292/2-J292/1000)^2)=0,"",7850/1000*(1/3)*PI()*ABS(F292-G292)*((H292/2)^2+(H292/2)*(I292/2)+(I292/2)^2-(H292/2-J292/1000)^2-(H292/2-J292/1000)*(I292/2-J292/1000)-(I292/2-J292/1000)^2))</f>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7"/>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IF(7850/1000*(1/3)*PI()*ABS(F293-G293)*((H293/2)^2+(H293/2)*(I293/2)+(I293/2)^2-(H293/2-J293/1000)^2-(H293/2-J293/1000)*(I293/2-J293/1000)-(I293/2-J293/1000)^2)=0,"",7850/1000*(1/3)*PI()*ABS(F293-G293)*((H293/2)^2+(H293/2)*(I293/2)+(I293/2)^2-(H293/2-J293/1000)^2-(H293/2-J293/1000)*(I293/2-J293/1000)-(I293/2-J293/1000)^2))</f>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7"/>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IF(7850/1000*(1/3)*PI()*ABS(F294-G294)*((H294/2)^2+(H294/2)*(I294/2)+(I294/2)^2-(H294/2-J294/1000)^2-(H294/2-J294/1000)*(I294/2-J294/1000)-(I294/2-J294/1000)^2)=0,"",7850/1000*(1/3)*PI()*ABS(F294-G294)*((H294/2)^2+(H294/2)*(I294/2)+(I294/2)^2-(H294/2-J294/1000)^2-(H294/2-J294/1000)*(I294/2-J294/1000)-(I294/2-J294/1000)^2))</f>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7"/>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IF(7850/1000*(1/3)*PI()*ABS(F295-G295)*((H295/2)^2+(H295/2)*(I295/2)+(I295/2)^2-(H295/2-J295/1000)^2-(H295/2-J295/1000)*(I295/2-J295/1000)-(I295/2-J295/1000)^2)=0,"",7850/1000*(1/3)*PI()*ABS(F295-G295)*((H295/2)^2+(H295/2)*(I295/2)+(I295/2)^2-(H295/2-J295/1000)^2-(H295/2-J295/1000)*(I295/2-J295/1000)-(I295/2-J295/1000)^2))</f>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7"/>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IF(7850/1000*(1/3)*PI()*ABS(F296-G296)*((H296/2)^2+(H296/2)*(I296/2)+(I296/2)^2-(H296/2-J296/1000)^2-(H296/2-J296/1000)*(I296/2-J296/1000)-(I296/2-J296/1000)^2)=0,"",7850/1000*(1/3)*PI()*ABS(F296-G296)*((H296/2)^2+(H296/2)*(I296/2)+(I296/2)^2-(H296/2-J296/1000)^2-(H296/2-J296/1000)*(I296/2-J296/1000)-(I296/2-J296/1000)^2))</f>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7"/>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IF(7850/1000*(1/3)*PI()*ABS(F297-G297)*((H297/2)^2+(H297/2)*(I297/2)+(I297/2)^2-(H297/2-J297/1000)^2-(H297/2-J297/1000)*(I297/2-J297/1000)-(I297/2-J297/1000)^2)=0,"",7850/1000*(1/3)*PI()*ABS(F297-G297)*((H297/2)^2+(H297/2)*(I297/2)+(I297/2)^2-(H297/2-J297/1000)^2-(H297/2-J297/1000)*(I297/2-J297/1000)-(I297/2-J297/1000)^2))</f>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7"/>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IF(7850/1000*(1/3)*PI()*ABS(F298-G298)*((H298/2)^2+(H298/2)*(I298/2)+(I298/2)^2-(H298/2-J298/1000)^2-(H298/2-J298/1000)*(I298/2-J298/1000)-(I298/2-J298/1000)^2)=0,"",7850/1000*(1/3)*PI()*ABS(F298-G298)*((H298/2)^2+(H298/2)*(I298/2)+(I298/2)^2-(H298/2-J298/1000)^2-(H298/2-J298/1000)*(I298/2-J298/1000)-(I298/2-J298/1000)^2))</f>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7"/>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IF(7850/1000*(1/3)*PI()*ABS(F299-G299)*((H299/2)^2+(H299/2)*(I299/2)+(I299/2)^2-(H299/2-J299/1000)^2-(H299/2-J299/1000)*(I299/2-J299/1000)-(I299/2-J299/1000)^2)=0,"",7850/1000*(1/3)*PI()*ABS(F299-G299)*((H299/2)^2+(H299/2)*(I299/2)+(I299/2)^2-(H299/2-J299/1000)^2-(H299/2-J299/1000)*(I299/2-J299/1000)-(I299/2-J299/1000)^2))</f>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7"/>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IF(7850/1000*(1/3)*PI()*ABS(F300-G300)*((H300/2)^2+(H300/2)*(I300/2)+(I300/2)^2-(H300/2-J300/1000)^2-(H300/2-J300/1000)*(I300/2-J300/1000)-(I300/2-J300/1000)^2)=0,"",7850/1000*(1/3)*PI()*ABS(F300-G300)*((H300/2)^2+(H300/2)*(I300/2)+(I300/2)^2-(H300/2-J300/1000)^2-(H300/2-J300/1000)*(I300/2-J300/1000)-(I300/2-J300/1000)^2))</f>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7"/>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IF(7850/1000*(1/3)*PI()*ABS(F301-G301)*((H301/2)^2+(H301/2)*(I301/2)+(I301/2)^2-(H301/2-J301/1000)^2-(H301/2-J301/1000)*(I301/2-J301/1000)-(I301/2-J301/1000)^2)=0,"",7850/1000*(1/3)*PI()*ABS(F301-G301)*((H301/2)^2+(H301/2)*(I301/2)+(I301/2)^2-(H301/2-J301/1000)^2-(H301/2-J301/1000)*(I301/2-J301/1000)-(I301/2-J301/1000)^2))</f>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7"/>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IF(7850/1000*(1/3)*PI()*ABS(F302-G302)*((H302/2)^2+(H302/2)*(I302/2)+(I302/2)^2-(H302/2-J302/1000)^2-(H302/2-J302/1000)*(I302/2-J302/1000)-(I302/2-J302/1000)^2)=0,"",7850/1000*(1/3)*PI()*ABS(F302-G302)*((H302/2)^2+(H302/2)*(I302/2)+(I302/2)^2-(H302/2-J302/1000)^2-(H302/2-J302/1000)*(I302/2-J302/1000)-(I302/2-J302/1000)^2))</f>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7"/>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IF(7850/1000*(1/3)*PI()*ABS(F303-G303)*((H303/2)^2+(H303/2)*(I303/2)+(I303/2)^2-(H303/2-J303/1000)^2-(H303/2-J303/1000)*(I303/2-J303/1000)-(I303/2-J303/1000)^2)=0,"",7850/1000*(1/3)*PI()*ABS(F303-G303)*((H303/2)^2+(H303/2)*(I303/2)+(I303/2)^2-(H303/2-J303/1000)^2-(H303/2-J303/1000)*(I303/2-J303/1000)-(I303/2-J303/1000)^2))</f>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7"/>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IF(7850/1000*(1/3)*PI()*ABS(F304-G304)*((H304/2)^2+(H304/2)*(I304/2)+(I304/2)^2-(H304/2-J304/1000)^2-(H304/2-J304/1000)*(I304/2-J304/1000)-(I304/2-J304/1000)^2)=0,"",7850/1000*(1/3)*PI()*ABS(F304-G304)*((H304/2)^2+(H304/2)*(I304/2)+(I304/2)^2-(H304/2-J304/1000)^2-(H304/2-J304/1000)*(I304/2-J304/1000)-(I304/2-J304/1000)^2))</f>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7"/>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8">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IF(7850/1000*(1/3)*PI()*ABS(F306-G306)*((H306/2)^2+(H306/2)*(I306/2)+(I306/2)^2-(H306/2-J306/1000)^2-(H306/2-J306/1000)*(I306/2-J306/1000)-(I306/2-J306/1000)^2)=0,"",7850/1000*(1/3)*PI()*ABS(F306-G306)*((H306/2)^2+(H306/2)*(I306/2)+(I306/2)^2-(H306/2-J306/1000)^2-(H306/2-J306/1000)*(I306/2-J306/1000)-(I306/2-J306/1000)^2))</f>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8"/>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IF(7850/1000*(1/3)*PI()*ABS(F307-G307)*((H307/2)^2+(H307/2)*(I307/2)+(I307/2)^2-(H307/2-J307/1000)^2-(H307/2-J307/1000)*(I307/2-J307/1000)-(I307/2-J307/1000)^2)=0,"",7850/1000*(1/3)*PI()*ABS(F307-G307)*((H307/2)^2+(H307/2)*(I307/2)+(I307/2)^2-(H307/2-J307/1000)^2-(H307/2-J307/1000)*(I307/2-J307/1000)-(I307/2-J307/1000)^2))</f>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8"/>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IF(7850/1000*(1/3)*PI()*ABS(F308-G308)*((H308/2)^2+(H308/2)*(I308/2)+(I308/2)^2-(H308/2-J308/1000)^2-(H308/2-J308/1000)*(I308/2-J308/1000)-(I308/2-J308/1000)^2)=0,"",7850/1000*(1/3)*PI()*ABS(F308-G308)*((H308/2)^2+(H308/2)*(I308/2)+(I308/2)^2-(H308/2-J308/1000)^2-(H308/2-J308/1000)*(I308/2-J308/1000)-(I308/2-J308/1000)^2))</f>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8"/>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IF(7850/1000*(1/3)*PI()*ABS(F309-G309)*((H309/2)^2+(H309/2)*(I309/2)+(I309/2)^2-(H309/2-J309/1000)^2-(H309/2-J309/1000)*(I309/2-J309/1000)-(I309/2-J309/1000)^2)=0,"",7850/1000*(1/3)*PI()*ABS(F309-G309)*((H309/2)^2+(H309/2)*(I309/2)+(I309/2)^2-(H309/2-J309/1000)^2-(H309/2-J309/1000)*(I309/2-J309/1000)-(I309/2-J309/1000)^2))</f>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8"/>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IF(7850/1000*(1/3)*PI()*ABS(F310-G310)*((H310/2)^2+(H310/2)*(I310/2)+(I310/2)^2-(H310/2-J310/1000)^2-(H310/2-J310/1000)*(I310/2-J310/1000)-(I310/2-J310/1000)^2)=0,"",7850/1000*(1/3)*PI()*ABS(F310-G310)*((H310/2)^2+(H310/2)*(I310/2)+(I310/2)^2-(H310/2-J310/1000)^2-(H310/2-J310/1000)*(I310/2-J310/1000)-(I310/2-J310/1000)^2))</f>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8"/>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IF(7850/1000*(1/3)*PI()*ABS(F311-G311)*((H311/2)^2+(H311/2)*(I311/2)+(I311/2)^2-(H311/2-J311/1000)^2-(H311/2-J311/1000)*(I311/2-J311/1000)-(I311/2-J311/1000)^2)=0,"",7850/1000*(1/3)*PI()*ABS(F311-G311)*((H311/2)^2+(H311/2)*(I311/2)+(I311/2)^2-(H311/2-J311/1000)^2-(H311/2-J311/1000)*(I311/2-J311/1000)-(I311/2-J311/1000)^2))</f>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8"/>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IF(7850/1000*(1/3)*PI()*ABS(F312-G312)*((H312/2)^2+(H312/2)*(I312/2)+(I312/2)^2-(H312/2-J312/1000)^2-(H312/2-J312/1000)*(I312/2-J312/1000)-(I312/2-J312/1000)^2)=0,"",7850/1000*(1/3)*PI()*ABS(F312-G312)*((H312/2)^2+(H312/2)*(I312/2)+(I312/2)^2-(H312/2-J312/1000)^2-(H312/2-J312/1000)*(I312/2-J312/1000)-(I312/2-J312/1000)^2))</f>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8"/>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IF(7850/1000*(1/3)*PI()*ABS(F313-G313)*((H313/2)^2+(H313/2)*(I313/2)+(I313/2)^2-(H313/2-J313/1000)^2-(H313/2-J313/1000)*(I313/2-J313/1000)-(I313/2-J313/1000)^2)=0,"",7850/1000*(1/3)*PI()*ABS(F313-G313)*((H313/2)^2+(H313/2)*(I313/2)+(I313/2)^2-(H313/2-J313/1000)^2-(H313/2-J313/1000)*(I313/2-J313/1000)-(I313/2-J313/1000)^2))</f>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8"/>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IF(7850/1000*(1/3)*PI()*ABS(F314-G314)*((H314/2)^2+(H314/2)*(I314/2)+(I314/2)^2-(H314/2-J314/1000)^2-(H314/2-J314/1000)*(I314/2-J314/1000)-(I314/2-J314/1000)^2)=0,"",7850/1000*(1/3)*PI()*ABS(F314-G314)*((H314/2)^2+(H314/2)*(I314/2)+(I314/2)^2-(H314/2-J314/1000)^2-(H314/2-J314/1000)*(I314/2-J314/1000)-(I314/2-J314/1000)^2))</f>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8"/>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IF(7850/1000*(1/3)*PI()*ABS(F315-G315)*((H315/2)^2+(H315/2)*(I315/2)+(I315/2)^2-(H315/2-J315/1000)^2-(H315/2-J315/1000)*(I315/2-J315/1000)-(I315/2-J315/1000)^2)=0,"",7850/1000*(1/3)*PI()*ABS(F315-G315)*((H315/2)^2+(H315/2)*(I315/2)+(I315/2)^2-(H315/2-J315/1000)^2-(H315/2-J315/1000)*(I315/2-J315/1000)-(I315/2-J315/1000)^2))</f>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8"/>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IF(7850/1000*(1/3)*PI()*ABS(F316-G316)*((H316/2)^2+(H316/2)*(I316/2)+(I316/2)^2-(H316/2-J316/1000)^2-(H316/2-J316/1000)*(I316/2-J316/1000)-(I316/2-J316/1000)^2)=0,"",7850/1000*(1/3)*PI()*ABS(F316-G316)*((H316/2)^2+(H316/2)*(I316/2)+(I316/2)^2-(H316/2-J316/1000)^2-(H316/2-J316/1000)*(I316/2-J316/1000)-(I316/2-J316/1000)^2))</f>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8"/>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IF(7850/1000*(1/3)*PI()*ABS(F317-G317)*((H317/2)^2+(H317/2)*(I317/2)+(I317/2)^2-(H317/2-J317/1000)^2-(H317/2-J317/1000)*(I317/2-J317/1000)-(I317/2-J317/1000)^2)=0,"",7850/1000*(1/3)*PI()*ABS(F317-G317)*((H317/2)^2+(H317/2)*(I317/2)+(I317/2)^2-(H317/2-J317/1000)^2-(H317/2-J317/1000)*(I317/2-J317/1000)-(I317/2-J317/1000)^2))</f>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8"/>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IF(7850/1000*(1/3)*PI()*ABS(F318-G318)*((H318/2)^2+(H318/2)*(I318/2)+(I318/2)^2-(H318/2-J318/1000)^2-(H318/2-J318/1000)*(I318/2-J318/1000)-(I318/2-J318/1000)^2)=0,"",7850/1000*(1/3)*PI()*ABS(F318-G318)*((H318/2)^2+(H318/2)*(I318/2)+(I318/2)^2-(H318/2-J318/1000)^2-(H318/2-J318/1000)*(I318/2-J318/1000)-(I318/2-J318/1000)^2))</f>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8"/>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IF(7850/1000*(1/3)*PI()*ABS(F319-G319)*((H319/2)^2+(H319/2)*(I319/2)+(I319/2)^2-(H319/2-J319/1000)^2-(H319/2-J319/1000)*(I319/2-J319/1000)-(I319/2-J319/1000)^2)=0,"",7850/1000*(1/3)*PI()*ABS(F319-G319)*((H319/2)^2+(H319/2)*(I319/2)+(I319/2)^2-(H319/2-J319/1000)^2-(H319/2-J319/1000)*(I319/2-J319/1000)-(I319/2-J319/1000)^2))</f>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8"/>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IF(7850/1000*(1/3)*PI()*ABS(F320-G320)*((H320/2)^2+(H320/2)*(I320/2)+(I320/2)^2-(H320/2-J320/1000)^2-(H320/2-J320/1000)*(I320/2-J320/1000)-(I320/2-J320/1000)^2)=0,"",7850/1000*(1/3)*PI()*ABS(F320-G320)*((H320/2)^2+(H320/2)*(I320/2)+(I320/2)^2-(H320/2-J320/1000)^2-(H320/2-J320/1000)*(I320/2-J320/1000)-(I320/2-J320/1000)^2))</f>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8"/>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IF(7850/1000*(1/3)*PI()*ABS(F321-G321)*((H321/2)^2+(H321/2)*(I321/2)+(I321/2)^2-(H321/2-J321/1000)^2-(H321/2-J321/1000)*(I321/2-J321/1000)-(I321/2-J321/1000)^2)=0,"",7850/1000*(1/3)*PI()*ABS(F321-G321)*((H321/2)^2+(H321/2)*(I321/2)+(I321/2)^2-(H321/2-J321/1000)^2-(H321/2-J321/1000)*(I321/2-J321/1000)-(I321/2-J321/1000)^2))</f>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8"/>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IF(7850/1000*(1/3)*PI()*ABS(F322-G322)*((H322/2)^2+(H322/2)*(I322/2)+(I322/2)^2-(H322/2-J322/1000)^2-(H322/2-J322/1000)*(I322/2-J322/1000)-(I322/2-J322/1000)^2)=0,"",7850/1000*(1/3)*PI()*ABS(F322-G322)*((H322/2)^2+(H322/2)*(I322/2)+(I322/2)^2-(H322/2-J322/1000)^2-(H322/2-J322/1000)*(I322/2-J322/1000)-(I322/2-J322/1000)^2))</f>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8"/>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IF(7850/1000*(1/3)*PI()*ABS(F323-G323)*((H323/2)^2+(H323/2)*(I323/2)+(I323/2)^2-(H323/2-J323/1000)^2-(H323/2-J323/1000)*(I323/2-J323/1000)-(I323/2-J323/1000)^2)=0,"",7850/1000*(1/3)*PI()*ABS(F323-G323)*((H323/2)^2+(H323/2)*(I323/2)+(I323/2)^2-(H323/2-J323/1000)^2-(H323/2-J323/1000)*(I323/2-J323/1000)-(I323/2-J323/1000)^2))</f>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8"/>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IF(7850/1000*(1/3)*PI()*ABS(F324-G324)*((H324/2)^2+(H324/2)*(I324/2)+(I324/2)^2-(H324/2-J324/1000)^2-(H324/2-J324/1000)*(I324/2-J324/1000)-(I324/2-J324/1000)^2)=0,"",7850/1000*(1/3)*PI()*ABS(F324-G324)*((H324/2)^2+(H324/2)*(I324/2)+(I324/2)^2-(H324/2-J324/1000)^2-(H324/2-J324/1000)*(I324/2-J324/1000)-(I324/2-J324/1000)^2))</f>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8"/>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IF(7850/1000*(1/3)*PI()*ABS(F325-G325)*((H325/2)^2+(H325/2)*(I325/2)+(I325/2)^2-(H325/2-J325/1000)^2-(H325/2-J325/1000)*(I325/2-J325/1000)-(I325/2-J325/1000)^2)=0,"",7850/1000*(1/3)*PI()*ABS(F325-G325)*((H325/2)^2+(H325/2)*(I325/2)+(I325/2)^2-(H325/2-J325/1000)^2-(H325/2-J325/1000)*(I325/2-J325/1000)-(I325/2-J325/1000)^2))</f>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8"/>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IF(7850/1000*(1/3)*PI()*ABS(F326-G326)*((H326/2)^2+(H326/2)*(I326/2)+(I326/2)^2-(H326/2-J326/1000)^2-(H326/2-J326/1000)*(I326/2-J326/1000)-(I326/2-J326/1000)^2)=0,"",7850/1000*(1/3)*PI()*ABS(F326-G326)*((H326/2)^2+(H326/2)*(I326/2)+(I326/2)^2-(H326/2-J326/1000)^2-(H326/2-J326/1000)*(I326/2-J326/1000)-(I326/2-J326/1000)^2))</f>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8"/>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IF(7850/1000*(1/3)*PI()*ABS(F327-G327)*((H327/2)^2+(H327/2)*(I327/2)+(I327/2)^2-(H327/2-J327/1000)^2-(H327/2-J327/1000)*(I327/2-J327/1000)-(I327/2-J327/1000)^2)=0,"",7850/1000*(1/3)*PI()*ABS(F327-G327)*((H327/2)^2+(H327/2)*(I327/2)+(I327/2)^2-(H327/2-J327/1000)^2-(H327/2-J327/1000)*(I327/2-J327/1000)-(I327/2-J327/1000)^2))</f>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8"/>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IF(7850/1000*(1/3)*PI()*ABS(F328-G328)*((H328/2)^2+(H328/2)*(I328/2)+(I328/2)^2-(H328/2-J328/1000)^2-(H328/2-J328/1000)*(I328/2-J328/1000)-(I328/2-J328/1000)^2)=0,"",7850/1000*(1/3)*PI()*ABS(F328-G328)*((H328/2)^2+(H328/2)*(I328/2)+(I328/2)^2-(H328/2-J328/1000)^2-(H328/2-J328/1000)*(I328/2-J328/1000)-(I328/2-J328/1000)^2))</f>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8"/>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IF(7850/1000*(1/3)*PI()*ABS(F329-G329)*((H329/2)^2+(H329/2)*(I329/2)+(I329/2)^2-(H329/2-J329/1000)^2-(H329/2-J329/1000)*(I329/2-J329/1000)-(I329/2-J329/1000)^2)=0,"",7850/1000*(1/3)*PI()*ABS(F329-G329)*((H329/2)^2+(H329/2)*(I329/2)+(I329/2)^2-(H329/2-J329/1000)^2-(H329/2-J329/1000)*(I329/2-J329/1000)-(I329/2-J329/1000)^2))</f>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8"/>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IF(7850/1000*(1/3)*PI()*ABS(F330-G330)*((H330/2)^2+(H330/2)*(I330/2)+(I330/2)^2-(H330/2-J330/1000)^2-(H330/2-J330/1000)*(I330/2-J330/1000)-(I330/2-J330/1000)^2)=0,"",7850/1000*(1/3)*PI()*ABS(F330-G330)*((H330/2)^2+(H330/2)*(I330/2)+(I330/2)^2-(H330/2-J330/1000)^2-(H330/2-J330/1000)*(I330/2-J330/1000)-(I330/2-J330/1000)^2))</f>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8"/>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IF(7850/1000*(1/3)*PI()*ABS(F331-G331)*((H331/2)^2+(H331/2)*(I331/2)+(I331/2)^2-(H331/2-J331/1000)^2-(H331/2-J331/1000)*(I331/2-J331/1000)-(I331/2-J331/1000)^2)=0,"",7850/1000*(1/3)*PI()*ABS(F331-G331)*((H331/2)^2+(H331/2)*(I331/2)+(I331/2)^2-(H331/2-J331/1000)^2-(H331/2-J331/1000)*(I331/2-J331/1000)-(I331/2-J331/1000)^2))</f>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8"/>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IF(7850/1000*(1/3)*PI()*ABS(F332-G332)*((H332/2)^2+(H332/2)*(I332/2)+(I332/2)^2-(H332/2-J332/1000)^2-(H332/2-J332/1000)*(I332/2-J332/1000)-(I332/2-J332/1000)^2)=0,"",7850/1000*(1/3)*PI()*ABS(F332-G332)*((H332/2)^2+(H332/2)*(I332/2)+(I332/2)^2-(H332/2-J332/1000)^2-(H332/2-J332/1000)*(I332/2-J332/1000)-(I332/2-J332/1000)^2))</f>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8"/>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IF(7850/1000*(1/3)*PI()*ABS(F333-G333)*((H333/2)^2+(H333/2)*(I333/2)+(I333/2)^2-(H333/2-J333/1000)^2-(H333/2-J333/1000)*(I333/2-J333/1000)-(I333/2-J333/1000)^2)=0,"",7850/1000*(1/3)*PI()*ABS(F333-G333)*((H333/2)^2+(H333/2)*(I333/2)+(I333/2)^2-(H333/2-J333/1000)^2-(H333/2-J333/1000)*(I333/2-J333/1000)-(I333/2-J333/1000)^2))</f>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8"/>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IF(7850/1000*(1/3)*PI()*ABS(F334-G334)*((H334/2)^2+(H334/2)*(I334/2)+(I334/2)^2-(H334/2-J334/1000)^2-(H334/2-J334/1000)*(I334/2-J334/1000)-(I334/2-J334/1000)^2)=0,"",7850/1000*(1/3)*PI()*ABS(F334-G334)*((H334/2)^2+(H334/2)*(I334/2)+(I334/2)^2-(H334/2-J334/1000)^2-(H334/2-J334/1000)*(I334/2-J334/1000)-(I334/2-J334/1000)^2))</f>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8"/>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IF(7850/1000*(1/3)*PI()*ABS(F335-G335)*((H335/2)^2+(H335/2)*(I335/2)+(I335/2)^2-(H335/2-J335/1000)^2-(H335/2-J335/1000)*(I335/2-J335/1000)-(I335/2-J335/1000)^2)=0,"",7850/1000*(1/3)*PI()*ABS(F335-G335)*((H335/2)^2+(H335/2)*(I335/2)+(I335/2)^2-(H335/2-J335/1000)^2-(H335/2-J335/1000)*(I335/2-J335/1000)-(I335/2-J335/1000)^2))</f>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8"/>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IF(7850/1000*(1/3)*PI()*ABS(F336-G336)*((H336/2)^2+(H336/2)*(I336/2)+(I336/2)^2-(H336/2-J336/1000)^2-(H336/2-J336/1000)*(I336/2-J336/1000)-(I336/2-J336/1000)^2)=0,"",7850/1000*(1/3)*PI()*ABS(F336-G336)*((H336/2)^2+(H336/2)*(I336/2)+(I336/2)^2-(H336/2-J336/1000)^2-(H336/2-J336/1000)*(I336/2-J336/1000)-(I336/2-J336/1000)^2))</f>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8"/>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IF(7850/1000*(1/3)*PI()*ABS(F337-G337)*((H337/2)^2+(H337/2)*(I337/2)+(I337/2)^2-(H337/2-J337/1000)^2-(H337/2-J337/1000)*(I337/2-J337/1000)-(I337/2-J337/1000)^2)=0,"",7850/1000*(1/3)*PI()*ABS(F337-G337)*((H337/2)^2+(H337/2)*(I337/2)+(I337/2)^2-(H337/2-J337/1000)^2-(H337/2-J337/1000)*(I337/2-J337/1000)-(I337/2-J337/1000)^2))</f>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8"/>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IF(7850/1000*(1/3)*PI()*ABS(F338-G338)*((H338/2)^2+(H338/2)*(I338/2)+(I338/2)^2-(H338/2-J338/1000)^2-(H338/2-J338/1000)*(I338/2-J338/1000)-(I338/2-J338/1000)^2)=0,"",7850/1000*(1/3)*PI()*ABS(F338-G338)*((H338/2)^2+(H338/2)*(I338/2)+(I338/2)^2-(H338/2-J338/1000)^2-(H338/2-J338/1000)*(I338/2-J338/1000)-(I338/2-J338/1000)^2))</f>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8"/>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IF(7850/1000*(1/3)*PI()*ABS(F339-G339)*((H339/2)^2+(H339/2)*(I339/2)+(I339/2)^2-(H339/2-J339/1000)^2-(H339/2-J339/1000)*(I339/2-J339/1000)-(I339/2-J339/1000)^2)=0,"",7850/1000*(1/3)*PI()*ABS(F339-G339)*((H339/2)^2+(H339/2)*(I339/2)+(I339/2)^2-(H339/2-J339/1000)^2-(H339/2-J339/1000)*(I339/2-J339/1000)-(I339/2-J339/1000)^2))</f>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8"/>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IF(7850/1000*(1/3)*PI()*ABS(F340-G340)*((H340/2)^2+(H340/2)*(I340/2)+(I340/2)^2-(H340/2-J340/1000)^2-(H340/2-J340/1000)*(I340/2-J340/1000)-(I340/2-J340/1000)^2)=0,"",7850/1000*(1/3)*PI()*ABS(F340-G340)*((H340/2)^2+(H340/2)*(I340/2)+(I340/2)^2-(H340/2-J340/1000)^2-(H340/2-J340/1000)*(I340/2-J340/1000)-(I340/2-J340/1000)^2))</f>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8"/>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IF(7850/1000*(1/3)*PI()*ABS(F341-G341)*((H341/2)^2+(H341/2)*(I341/2)+(I341/2)^2-(H341/2-J341/1000)^2-(H341/2-J341/1000)*(I341/2-J341/1000)-(I341/2-J341/1000)^2)=0,"",7850/1000*(1/3)*PI()*ABS(F341-G341)*((H341/2)^2+(H341/2)*(I341/2)+(I341/2)^2-(H341/2-J341/1000)^2-(H341/2-J341/1000)*(I341/2-J341/1000)-(I341/2-J341/1000)^2))</f>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8"/>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IF(7850/1000*(1/3)*PI()*ABS(F342-G342)*((H342/2)^2+(H342/2)*(I342/2)+(I342/2)^2-(H342/2-J342/1000)^2-(H342/2-J342/1000)*(I342/2-J342/1000)-(I342/2-J342/1000)^2)=0,"",7850/1000*(1/3)*PI()*ABS(F342-G342)*((H342/2)^2+(H342/2)*(I342/2)+(I342/2)^2-(H342/2-J342/1000)^2-(H342/2-J342/1000)*(I342/2-J342/1000)-(I342/2-J342/1000)^2))</f>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8"/>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IF(7850/1000*(1/3)*PI()*ABS(F343-G343)*((H343/2)^2+(H343/2)*(I343/2)+(I343/2)^2-(H343/2-J343/1000)^2-(H343/2-J343/1000)*(I343/2-J343/1000)-(I343/2-J343/1000)^2)=0,"",7850/1000*(1/3)*PI()*ABS(F343-G343)*((H343/2)^2+(H343/2)*(I343/2)+(I343/2)^2-(H343/2-J343/1000)^2-(H343/2-J343/1000)*(I343/2-J343/1000)-(I343/2-J343/1000)^2))</f>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8"/>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IF(7850/1000*(1/3)*PI()*ABS(F344-G344)*((H344/2)^2+(H344/2)*(I344/2)+(I344/2)^2-(H344/2-J344/1000)^2-(H344/2-J344/1000)*(I344/2-J344/1000)-(I344/2-J344/1000)^2)=0,"",7850/1000*(1/3)*PI()*ABS(F344-G344)*((H344/2)^2+(H344/2)*(I344/2)+(I344/2)^2-(H344/2-J344/1000)^2-(H344/2-J344/1000)*(I344/2-J344/1000)-(I344/2-J344/1000)^2))</f>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8"/>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IF(7850/1000*(1/3)*PI()*ABS(F345-G345)*((H345/2)^2+(H345/2)*(I345/2)+(I345/2)^2-(H345/2-J345/1000)^2-(H345/2-J345/1000)*(I345/2-J345/1000)-(I345/2-J345/1000)^2)=0,"",7850/1000*(1/3)*PI()*ABS(F345-G345)*((H345/2)^2+(H345/2)*(I345/2)+(I345/2)^2-(H345/2-J345/1000)^2-(H345/2-J345/1000)*(I345/2-J345/1000)-(I345/2-J345/1000)^2))</f>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8"/>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IF(7850/1000*(1/3)*PI()*ABS(F346-G346)*((H346/2)^2+(H346/2)*(I346/2)+(I346/2)^2-(H346/2-J346/1000)^2-(H346/2-J346/1000)*(I346/2-J346/1000)-(I346/2-J346/1000)^2)=0,"",7850/1000*(1/3)*PI()*ABS(F346-G346)*((H346/2)^2+(H346/2)*(I346/2)+(I346/2)^2-(H346/2-J346/1000)^2-(H346/2-J346/1000)*(I346/2-J346/1000)-(I346/2-J346/1000)^2))</f>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8"/>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IF(7850/1000*(1/3)*PI()*ABS(F347-G347)*((H347/2)^2+(H347/2)*(I347/2)+(I347/2)^2-(H347/2-J347/1000)^2-(H347/2-J347/1000)*(I347/2-J347/1000)-(I347/2-J347/1000)^2)=0,"",7850/1000*(1/3)*PI()*ABS(F347-G347)*((H347/2)^2+(H347/2)*(I347/2)+(I347/2)^2-(H347/2-J347/1000)^2-(H347/2-J347/1000)*(I347/2-J347/1000)-(I347/2-J347/1000)^2))</f>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8"/>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IF(7850/1000*(1/3)*PI()*ABS(F348-G348)*((H348/2)^2+(H348/2)*(I348/2)+(I348/2)^2-(H348/2-J348/1000)^2-(H348/2-J348/1000)*(I348/2-J348/1000)-(I348/2-J348/1000)^2)=0,"",7850/1000*(1/3)*PI()*ABS(F348-G348)*((H348/2)^2+(H348/2)*(I348/2)+(I348/2)^2-(H348/2-J348/1000)^2-(H348/2-J348/1000)*(I348/2-J348/1000)-(I348/2-J348/1000)^2))</f>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8"/>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IF(7850/1000*(1/3)*PI()*ABS(F349-G349)*((H349/2)^2+(H349/2)*(I349/2)+(I349/2)^2-(H349/2-J349/1000)^2-(H349/2-J349/1000)*(I349/2-J349/1000)-(I349/2-J349/1000)^2)=0,"",7850/1000*(1/3)*PI()*ABS(F349-G349)*((H349/2)^2+(H349/2)*(I349/2)+(I349/2)^2-(H349/2-J349/1000)^2-(H349/2-J349/1000)*(I349/2-J349/1000)-(I349/2-J349/1000)^2))</f>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8"/>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IF(7850/1000*(1/3)*PI()*ABS(F350-G350)*((H350/2)^2+(H350/2)*(I350/2)+(I350/2)^2-(H350/2-J350/1000)^2-(H350/2-J350/1000)*(I350/2-J350/1000)-(I350/2-J350/1000)^2)=0,"",7850/1000*(1/3)*PI()*ABS(F350-G350)*((H350/2)^2+(H350/2)*(I350/2)+(I350/2)^2-(H350/2-J350/1000)^2-(H350/2-J350/1000)*(I350/2-J350/1000)-(I350/2-J350/1000)^2))</f>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8"/>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IF(7850/1000*(1/3)*PI()*ABS(F351-G351)*((H351/2)^2+(H351/2)*(I351/2)+(I351/2)^2-(H351/2-J351/1000)^2-(H351/2-J351/1000)*(I351/2-J351/1000)-(I351/2-J351/1000)^2)=0,"",7850/1000*(1/3)*PI()*ABS(F351-G351)*((H351/2)^2+(H351/2)*(I351/2)+(I351/2)^2-(H351/2-J351/1000)^2-(H351/2-J351/1000)*(I351/2-J351/1000)-(I351/2-J351/1000)^2))</f>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8"/>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IF(7850/1000*(1/3)*PI()*ABS(F352-G352)*((H352/2)^2+(H352/2)*(I352/2)+(I352/2)^2-(H352/2-J352/1000)^2-(H352/2-J352/1000)*(I352/2-J352/1000)-(I352/2-J352/1000)^2)=0,"",7850/1000*(1/3)*PI()*ABS(F352-G352)*((H352/2)^2+(H352/2)*(I352/2)+(I352/2)^2-(H352/2-J352/1000)^2-(H352/2-J352/1000)*(I352/2-J352/1000)-(I352/2-J352/1000)^2))</f>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8"/>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IF(7850/1000*(1/3)*PI()*ABS(F353-G353)*((H353/2)^2+(H353/2)*(I353/2)+(I353/2)^2-(H353/2-J353/1000)^2-(H353/2-J353/1000)*(I353/2-J353/1000)-(I353/2-J353/1000)^2)=0,"",7850/1000*(1/3)*PI()*ABS(F353-G353)*((H353/2)^2+(H353/2)*(I353/2)+(I353/2)^2-(H353/2-J353/1000)^2-(H353/2-J353/1000)*(I353/2-J353/1000)-(I353/2-J353/1000)^2))</f>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8"/>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IF(7850/1000*(1/3)*PI()*ABS(F354-G354)*((H354/2)^2+(H354/2)*(I354/2)+(I354/2)^2-(H354/2-J354/1000)^2-(H354/2-J354/1000)*(I354/2-J354/1000)-(I354/2-J354/1000)^2)=0,"",7850/1000*(1/3)*PI()*ABS(F354-G354)*((H354/2)^2+(H354/2)*(I354/2)+(I354/2)^2-(H354/2-J354/1000)^2-(H354/2-J354/1000)*(I354/2-J354/1000)-(I354/2-J354/1000)^2))</f>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8"/>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IF(7850/1000*(1/3)*PI()*ABS(F355-G355)*((H355/2)^2+(H355/2)*(I355/2)+(I355/2)^2-(H355/2-J355/1000)^2-(H355/2-J355/1000)*(I355/2-J355/1000)-(I355/2-J355/1000)^2)=0,"",7850/1000*(1/3)*PI()*ABS(F355-G355)*((H355/2)^2+(H355/2)*(I355/2)+(I355/2)^2-(H355/2-J355/1000)^2-(H355/2-J355/1000)*(I355/2-J355/1000)-(I355/2-J355/1000)^2))</f>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8"/>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IF(7850/1000*(1/3)*PI()*ABS(F356-G356)*((H356/2)^2+(H356/2)*(I356/2)+(I356/2)^2-(H356/2-J356/1000)^2-(H356/2-J356/1000)*(I356/2-J356/1000)-(I356/2-J356/1000)^2)=0,"",7850/1000*(1/3)*PI()*ABS(F356-G356)*((H356/2)^2+(H356/2)*(I356/2)+(I356/2)^2-(H356/2-J356/1000)^2-(H356/2-J356/1000)*(I356/2-J356/1000)-(I356/2-J356/1000)^2))</f>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8"/>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IF(7850/1000*(1/3)*PI()*ABS(F357-G357)*((H357/2)^2+(H357/2)*(I357/2)+(I357/2)^2-(H357/2-J357/1000)^2-(H357/2-J357/1000)*(I357/2-J357/1000)-(I357/2-J357/1000)^2)=0,"",7850/1000*(1/3)*PI()*ABS(F357-G357)*((H357/2)^2+(H357/2)*(I357/2)+(I357/2)^2-(H357/2-J357/1000)^2-(H357/2-J357/1000)*(I357/2-J357/1000)-(I357/2-J357/1000)^2))</f>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8"/>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IF(7850/1000*(1/3)*PI()*ABS(F358-G358)*((H358/2)^2+(H358/2)*(I358/2)+(I358/2)^2-(H358/2-J358/1000)^2-(H358/2-J358/1000)*(I358/2-J358/1000)-(I358/2-J358/1000)^2)=0,"",7850/1000*(1/3)*PI()*ABS(F358-G358)*((H358/2)^2+(H358/2)*(I358/2)+(I358/2)^2-(H358/2-J358/1000)^2-(H358/2-J358/1000)*(I358/2-J358/1000)-(I358/2-J358/1000)^2))</f>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8"/>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IF(7850/1000*(1/3)*PI()*ABS(F359-G359)*((H359/2)^2+(H359/2)*(I359/2)+(I359/2)^2-(H359/2-J359/1000)^2-(H359/2-J359/1000)*(I359/2-J359/1000)-(I359/2-J359/1000)^2)=0,"",7850/1000*(1/3)*PI()*ABS(F359-G359)*((H359/2)^2+(H359/2)*(I359/2)+(I359/2)^2-(H359/2-J359/1000)^2-(H359/2-J359/1000)*(I359/2-J359/1000)-(I359/2-J359/1000)^2))</f>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8"/>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IF(7850/1000*(1/3)*PI()*ABS(F360-G360)*((H360/2)^2+(H360/2)*(I360/2)+(I360/2)^2-(H360/2-J360/1000)^2-(H360/2-J360/1000)*(I360/2-J360/1000)-(I360/2-J360/1000)^2)=0,"",7850/1000*(1/3)*PI()*ABS(F360-G360)*((H360/2)^2+(H360/2)*(I360/2)+(I360/2)^2-(H360/2-J360/1000)^2-(H360/2-J360/1000)*(I360/2-J360/1000)-(I360/2-J360/1000)^2))</f>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8"/>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IF(7850/1000*(1/3)*PI()*ABS(F361-G361)*((H361/2)^2+(H361/2)*(I361/2)+(I361/2)^2-(H361/2-J361/1000)^2-(H361/2-J361/1000)*(I361/2-J361/1000)-(I361/2-J361/1000)^2)=0,"",7850/1000*(1/3)*PI()*ABS(F361-G361)*((H361/2)^2+(H361/2)*(I361/2)+(I361/2)^2-(H361/2-J361/1000)^2-(H361/2-J361/1000)*(I361/2-J361/1000)-(I361/2-J361/1000)^2))</f>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8"/>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IF(7850/1000*(1/3)*PI()*ABS(F362-G362)*((H362/2)^2+(H362/2)*(I362/2)+(I362/2)^2-(H362/2-J362/1000)^2-(H362/2-J362/1000)*(I362/2-J362/1000)-(I362/2-J362/1000)^2)=0,"",7850/1000*(1/3)*PI()*ABS(F362-G362)*((H362/2)^2+(H362/2)*(I362/2)+(I362/2)^2-(H362/2-J362/1000)^2-(H362/2-J362/1000)*(I362/2-J362/1000)-(I362/2-J362/1000)^2))</f>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8"/>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IF(7850/1000*(1/3)*PI()*ABS(F363-G363)*((H363/2)^2+(H363/2)*(I363/2)+(I363/2)^2-(H363/2-J363/1000)^2-(H363/2-J363/1000)*(I363/2-J363/1000)-(I363/2-J363/1000)^2)=0,"",7850/1000*(1/3)*PI()*ABS(F363-G363)*((H363/2)^2+(H363/2)*(I363/2)+(I363/2)^2-(H363/2-J363/1000)^2-(H363/2-J363/1000)*(I363/2-J363/1000)-(I363/2-J363/1000)^2))</f>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8"/>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IF(7850/1000*(1/3)*PI()*ABS(F364-G364)*((H364/2)^2+(H364/2)*(I364/2)+(I364/2)^2-(H364/2-J364/1000)^2-(H364/2-J364/1000)*(I364/2-J364/1000)-(I364/2-J364/1000)^2)=0,"",7850/1000*(1/3)*PI()*ABS(F364-G364)*((H364/2)^2+(H364/2)*(I364/2)+(I364/2)^2-(H364/2-J364/1000)^2-(H364/2-J364/1000)*(I364/2-J364/1000)-(I364/2-J364/1000)^2))</f>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8"/>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IF(7850/1000*(1/3)*PI()*ABS(F365-G365)*((H365/2)^2+(H365/2)*(I365/2)+(I365/2)^2-(H365/2-J365/1000)^2-(H365/2-J365/1000)*(I365/2-J365/1000)-(I365/2-J365/1000)^2)=0,"",7850/1000*(1/3)*PI()*ABS(F365-G365)*((H365/2)^2+(H365/2)*(I365/2)+(I365/2)^2-(H365/2-J365/1000)^2-(H365/2-J365/1000)*(I365/2-J365/1000)-(I365/2-J365/1000)^2))</f>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8"/>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IF(7850/1000*(1/3)*PI()*ABS(F366-G366)*((H366/2)^2+(H366/2)*(I366/2)+(I366/2)^2-(H366/2-J366/1000)^2-(H366/2-J366/1000)*(I366/2-J366/1000)-(I366/2-J366/1000)^2)=0,"",7850/1000*(1/3)*PI()*ABS(F366-G366)*((H366/2)^2+(H366/2)*(I366/2)+(I366/2)^2-(H366/2-J366/1000)^2-(H366/2-J366/1000)*(I366/2-J366/1000)-(I366/2-J366/1000)^2))</f>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8"/>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IF(7850/1000*(1/3)*PI()*ABS(F367-G367)*((H367/2)^2+(H367/2)*(I367/2)+(I367/2)^2-(H367/2-J367/1000)^2-(H367/2-J367/1000)*(I367/2-J367/1000)-(I367/2-J367/1000)^2)=0,"",7850/1000*(1/3)*PI()*ABS(F367-G367)*((H367/2)^2+(H367/2)*(I367/2)+(I367/2)^2-(H367/2-J367/1000)^2-(H367/2-J367/1000)*(I367/2-J367/1000)-(I367/2-J367/1000)^2))</f>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8"/>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IF(7850/1000*(1/3)*PI()*ABS(F368-G368)*((H368/2)^2+(H368/2)*(I368/2)+(I368/2)^2-(H368/2-J368/1000)^2-(H368/2-J368/1000)*(I368/2-J368/1000)-(I368/2-J368/1000)^2)=0,"",7850/1000*(1/3)*PI()*ABS(F368-G368)*((H368/2)^2+(H368/2)*(I368/2)+(I368/2)^2-(H368/2-J368/1000)^2-(H368/2-J368/1000)*(I368/2-J368/1000)-(I368/2-J368/1000)^2))</f>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8"/>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9">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IF(7850/1000*(1/3)*PI()*ABS(F370-G370)*((H370/2)^2+(H370/2)*(I370/2)+(I370/2)^2-(H370/2-J370/1000)^2-(H370/2-J370/1000)*(I370/2-J370/1000)-(I370/2-J370/1000)^2)=0,"",7850/1000*(1/3)*PI()*ABS(F370-G370)*((H370/2)^2+(H370/2)*(I370/2)+(I370/2)^2-(H370/2-J370/1000)^2-(H370/2-J370/1000)*(I370/2-J370/1000)-(I370/2-J370/1000)^2))</f>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9"/>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IF(7850/1000*(1/3)*PI()*ABS(F371-G371)*((H371/2)^2+(H371/2)*(I371/2)+(I371/2)^2-(H371/2-J371/1000)^2-(H371/2-J371/1000)*(I371/2-J371/1000)-(I371/2-J371/1000)^2)=0,"",7850/1000*(1/3)*PI()*ABS(F371-G371)*((H371/2)^2+(H371/2)*(I371/2)+(I371/2)^2-(H371/2-J371/1000)^2-(H371/2-J371/1000)*(I371/2-J371/1000)-(I371/2-J371/1000)^2))</f>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9"/>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IF(7850/1000*(1/3)*PI()*ABS(F372-G372)*((H372/2)^2+(H372/2)*(I372/2)+(I372/2)^2-(H372/2-J372/1000)^2-(H372/2-J372/1000)*(I372/2-J372/1000)-(I372/2-J372/1000)^2)=0,"",7850/1000*(1/3)*PI()*ABS(F372-G372)*((H372/2)^2+(H372/2)*(I372/2)+(I372/2)^2-(H372/2-J372/1000)^2-(H372/2-J372/1000)*(I372/2-J372/1000)-(I372/2-J372/1000)^2))</f>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9"/>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IF(7850/1000*(1/3)*PI()*ABS(F373-G373)*((H373/2)^2+(H373/2)*(I373/2)+(I373/2)^2-(H373/2-J373/1000)^2-(H373/2-J373/1000)*(I373/2-J373/1000)-(I373/2-J373/1000)^2)=0,"",7850/1000*(1/3)*PI()*ABS(F373-G373)*((H373/2)^2+(H373/2)*(I373/2)+(I373/2)^2-(H373/2-J373/1000)^2-(H373/2-J373/1000)*(I373/2-J373/1000)-(I373/2-J373/1000)^2))</f>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9"/>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IF(7850/1000*(1/3)*PI()*ABS(F374-G374)*((H374/2)^2+(H374/2)*(I374/2)+(I374/2)^2-(H374/2-J374/1000)^2-(H374/2-J374/1000)*(I374/2-J374/1000)-(I374/2-J374/1000)^2)=0,"",7850/1000*(1/3)*PI()*ABS(F374-G374)*((H374/2)^2+(H374/2)*(I374/2)+(I374/2)^2-(H374/2-J374/1000)^2-(H374/2-J374/1000)*(I374/2-J374/1000)-(I374/2-J374/1000)^2))</f>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9"/>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IF(7850/1000*(1/3)*PI()*ABS(F375-G375)*((H375/2)^2+(H375/2)*(I375/2)+(I375/2)^2-(H375/2-J375/1000)^2-(H375/2-J375/1000)*(I375/2-J375/1000)-(I375/2-J375/1000)^2)=0,"",7850/1000*(1/3)*PI()*ABS(F375-G375)*((H375/2)^2+(H375/2)*(I375/2)+(I375/2)^2-(H375/2-J375/1000)^2-(H375/2-J375/1000)*(I375/2-J375/1000)-(I375/2-J375/1000)^2))</f>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9"/>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IF(7850/1000*(1/3)*PI()*ABS(F376-G376)*((H376/2)^2+(H376/2)*(I376/2)+(I376/2)^2-(H376/2-J376/1000)^2-(H376/2-J376/1000)*(I376/2-J376/1000)-(I376/2-J376/1000)^2)=0,"",7850/1000*(1/3)*PI()*ABS(F376-G376)*((H376/2)^2+(H376/2)*(I376/2)+(I376/2)^2-(H376/2-J376/1000)^2-(H376/2-J376/1000)*(I376/2-J376/1000)-(I376/2-J376/1000)^2))</f>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9"/>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IF(7850/1000*(1/3)*PI()*ABS(F377-G377)*((H377/2)^2+(H377/2)*(I377/2)+(I377/2)^2-(H377/2-J377/1000)^2-(H377/2-J377/1000)*(I377/2-J377/1000)-(I377/2-J377/1000)^2)=0,"",7850/1000*(1/3)*PI()*ABS(F377-G377)*((H377/2)^2+(H377/2)*(I377/2)+(I377/2)^2-(H377/2-J377/1000)^2-(H377/2-J377/1000)*(I377/2-J377/1000)-(I377/2-J377/1000)^2))</f>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9"/>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IF(7850/1000*(1/3)*PI()*ABS(F378-G378)*((H378/2)^2+(H378/2)*(I378/2)+(I378/2)^2-(H378/2-J378/1000)^2-(H378/2-J378/1000)*(I378/2-J378/1000)-(I378/2-J378/1000)^2)=0,"",7850/1000*(1/3)*PI()*ABS(F378-G378)*((H378/2)^2+(H378/2)*(I378/2)+(I378/2)^2-(H378/2-J378/1000)^2-(H378/2-J378/1000)*(I378/2-J378/1000)-(I378/2-J378/1000)^2))</f>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9"/>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IF(7850/1000*(1/3)*PI()*ABS(F379-G379)*((H379/2)^2+(H379/2)*(I379/2)+(I379/2)^2-(H379/2-J379/1000)^2-(H379/2-J379/1000)*(I379/2-J379/1000)-(I379/2-J379/1000)^2)=0,"",7850/1000*(1/3)*PI()*ABS(F379-G379)*((H379/2)^2+(H379/2)*(I379/2)+(I379/2)^2-(H379/2-J379/1000)^2-(H379/2-J379/1000)*(I379/2-J379/1000)-(I379/2-J379/1000)^2))</f>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9"/>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IF(7850/1000*(1/3)*PI()*ABS(F380-G380)*((H380/2)^2+(H380/2)*(I380/2)+(I380/2)^2-(H380/2-J380/1000)^2-(H380/2-J380/1000)*(I380/2-J380/1000)-(I380/2-J380/1000)^2)=0,"",7850/1000*(1/3)*PI()*ABS(F380-G380)*((H380/2)^2+(H380/2)*(I380/2)+(I380/2)^2-(H380/2-J380/1000)^2-(H380/2-J380/1000)*(I380/2-J380/1000)-(I380/2-J380/1000)^2))</f>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9"/>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IF(7850/1000*(1/3)*PI()*ABS(F381-G381)*((H381/2)^2+(H381/2)*(I381/2)+(I381/2)^2-(H381/2-J381/1000)^2-(H381/2-J381/1000)*(I381/2-J381/1000)-(I381/2-J381/1000)^2)=0,"",7850/1000*(1/3)*PI()*ABS(F381-G381)*((H381/2)^2+(H381/2)*(I381/2)+(I381/2)^2-(H381/2-J381/1000)^2-(H381/2-J381/1000)*(I381/2-J381/1000)-(I381/2-J381/1000)^2))</f>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9"/>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IF(7850/1000*(1/3)*PI()*ABS(F382-G382)*((H382/2)^2+(H382/2)*(I382/2)+(I382/2)^2-(H382/2-J382/1000)^2-(H382/2-J382/1000)*(I382/2-J382/1000)-(I382/2-J382/1000)^2)=0,"",7850/1000*(1/3)*PI()*ABS(F382-G382)*((H382/2)^2+(H382/2)*(I382/2)+(I382/2)^2-(H382/2-J382/1000)^2-(H382/2-J382/1000)*(I382/2-J382/1000)-(I382/2-J382/1000)^2))</f>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9"/>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IF(7850/1000*(1/3)*PI()*ABS(F383-G383)*((H383/2)^2+(H383/2)*(I383/2)+(I383/2)^2-(H383/2-J383/1000)^2-(H383/2-J383/1000)*(I383/2-J383/1000)-(I383/2-J383/1000)^2)=0,"",7850/1000*(1/3)*PI()*ABS(F383-G383)*((H383/2)^2+(H383/2)*(I383/2)+(I383/2)^2-(H383/2-J383/1000)^2-(H383/2-J383/1000)*(I383/2-J383/1000)-(I383/2-J383/1000)^2))</f>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9"/>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IF(7850/1000*(1/3)*PI()*ABS(F384-G384)*((H384/2)^2+(H384/2)*(I384/2)+(I384/2)^2-(H384/2-J384/1000)^2-(H384/2-J384/1000)*(I384/2-J384/1000)-(I384/2-J384/1000)^2)=0,"",7850/1000*(1/3)*PI()*ABS(F384-G384)*((H384/2)^2+(H384/2)*(I384/2)+(I384/2)^2-(H384/2-J384/1000)^2-(H384/2-J384/1000)*(I384/2-J384/1000)-(I384/2-J384/1000)^2))</f>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9"/>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IF(7850/1000*(1/3)*PI()*ABS(F385-G385)*((H385/2)^2+(H385/2)*(I385/2)+(I385/2)^2-(H385/2-J385/1000)^2-(H385/2-J385/1000)*(I385/2-J385/1000)-(I385/2-J385/1000)^2)=0,"",7850/1000*(1/3)*PI()*ABS(F385-G385)*((H385/2)^2+(H385/2)*(I385/2)+(I385/2)^2-(H385/2-J385/1000)^2-(H385/2-J385/1000)*(I385/2-J385/1000)-(I385/2-J385/1000)^2))</f>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9"/>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IF(7850/1000*(1/3)*PI()*ABS(F386-G386)*((H386/2)^2+(H386/2)*(I386/2)+(I386/2)^2-(H386/2-J386/1000)^2-(H386/2-J386/1000)*(I386/2-J386/1000)-(I386/2-J386/1000)^2)=0,"",7850/1000*(1/3)*PI()*ABS(F386-G386)*((H386/2)^2+(H386/2)*(I386/2)+(I386/2)^2-(H386/2-J386/1000)^2-(H386/2-J386/1000)*(I386/2-J386/1000)-(I386/2-J386/1000)^2))</f>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9"/>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IF(7850/1000*(1/3)*PI()*ABS(F387-G387)*((H387/2)^2+(H387/2)*(I387/2)+(I387/2)^2-(H387/2-J387/1000)^2-(H387/2-J387/1000)*(I387/2-J387/1000)-(I387/2-J387/1000)^2)=0,"",7850/1000*(1/3)*PI()*ABS(F387-G387)*((H387/2)^2+(H387/2)*(I387/2)+(I387/2)^2-(H387/2-J387/1000)^2-(H387/2-J387/1000)*(I387/2-J387/1000)-(I387/2-J387/1000)^2))</f>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9"/>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IF(7850/1000*(1/3)*PI()*ABS(F388-G388)*((H388/2)^2+(H388/2)*(I388/2)+(I388/2)^2-(H388/2-J388/1000)^2-(H388/2-J388/1000)*(I388/2-J388/1000)-(I388/2-J388/1000)^2)=0,"",7850/1000*(1/3)*PI()*ABS(F388-G388)*((H388/2)^2+(H388/2)*(I388/2)+(I388/2)^2-(H388/2-J388/1000)^2-(H388/2-J388/1000)*(I388/2-J388/1000)-(I388/2-J388/1000)^2))</f>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9"/>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IF(7850/1000*(1/3)*PI()*ABS(F389-G389)*((H389/2)^2+(H389/2)*(I389/2)+(I389/2)^2-(H389/2-J389/1000)^2-(H389/2-J389/1000)*(I389/2-J389/1000)-(I389/2-J389/1000)^2)=0,"",7850/1000*(1/3)*PI()*ABS(F389-G389)*((H389/2)^2+(H389/2)*(I389/2)+(I389/2)^2-(H389/2-J389/1000)^2-(H389/2-J389/1000)*(I389/2-J389/1000)-(I389/2-J389/1000)^2))</f>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9"/>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IF(7850/1000*(1/3)*PI()*ABS(F390-G390)*((H390/2)^2+(H390/2)*(I390/2)+(I390/2)^2-(H390/2-J390/1000)^2-(H390/2-J390/1000)*(I390/2-J390/1000)-(I390/2-J390/1000)^2)=0,"",7850/1000*(1/3)*PI()*ABS(F390-G390)*((H390/2)^2+(H390/2)*(I390/2)+(I390/2)^2-(H390/2-J390/1000)^2-(H390/2-J390/1000)*(I390/2-J390/1000)-(I390/2-J390/1000)^2))</f>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9"/>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IF(7850/1000*(1/3)*PI()*ABS(F391-G391)*((H391/2)^2+(H391/2)*(I391/2)+(I391/2)^2-(H391/2-J391/1000)^2-(H391/2-J391/1000)*(I391/2-J391/1000)-(I391/2-J391/1000)^2)=0,"",7850/1000*(1/3)*PI()*ABS(F391-G391)*((H391/2)^2+(H391/2)*(I391/2)+(I391/2)^2-(H391/2-J391/1000)^2-(H391/2-J391/1000)*(I391/2-J391/1000)-(I391/2-J391/1000)^2))</f>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9"/>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IF(7850/1000*(1/3)*PI()*ABS(F392-G392)*((H392/2)^2+(H392/2)*(I392/2)+(I392/2)^2-(H392/2-J392/1000)^2-(H392/2-J392/1000)*(I392/2-J392/1000)-(I392/2-J392/1000)^2)=0,"",7850/1000*(1/3)*PI()*ABS(F392-G392)*((H392/2)^2+(H392/2)*(I392/2)+(I392/2)^2-(H392/2-J392/1000)^2-(H392/2-J392/1000)*(I392/2-J392/1000)-(I392/2-J392/1000)^2))</f>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9"/>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IF(7850/1000*(1/3)*PI()*ABS(F393-G393)*((H393/2)^2+(H393/2)*(I393/2)+(I393/2)^2-(H393/2-J393/1000)^2-(H393/2-J393/1000)*(I393/2-J393/1000)-(I393/2-J393/1000)^2)=0,"",7850/1000*(1/3)*PI()*ABS(F393-G393)*((H393/2)^2+(H393/2)*(I393/2)+(I393/2)^2-(H393/2-J393/1000)^2-(H393/2-J393/1000)*(I393/2-J393/1000)-(I393/2-J393/1000)^2))</f>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9"/>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IF(7850/1000*(1/3)*PI()*ABS(F394-G394)*((H394/2)^2+(H394/2)*(I394/2)+(I394/2)^2-(H394/2-J394/1000)^2-(H394/2-J394/1000)*(I394/2-J394/1000)-(I394/2-J394/1000)^2)=0,"",7850/1000*(1/3)*PI()*ABS(F394-G394)*((H394/2)^2+(H394/2)*(I394/2)+(I394/2)^2-(H394/2-J394/1000)^2-(H394/2-J394/1000)*(I394/2-J394/1000)-(I394/2-J394/1000)^2))</f>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9"/>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IF(7850/1000*(1/3)*PI()*ABS(F395-G395)*((H395/2)^2+(H395/2)*(I395/2)+(I395/2)^2-(H395/2-J395/1000)^2-(H395/2-J395/1000)*(I395/2-J395/1000)-(I395/2-J395/1000)^2)=0,"",7850/1000*(1/3)*PI()*ABS(F395-G395)*((H395/2)^2+(H395/2)*(I395/2)+(I395/2)^2-(H395/2-J395/1000)^2-(H395/2-J395/1000)*(I395/2-J395/1000)-(I395/2-J395/1000)^2))</f>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9"/>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IF(7850/1000*(1/3)*PI()*ABS(F396-G396)*((H396/2)^2+(H396/2)*(I396/2)+(I396/2)^2-(H396/2-J396/1000)^2-(H396/2-J396/1000)*(I396/2-J396/1000)-(I396/2-J396/1000)^2)=0,"",7850/1000*(1/3)*PI()*ABS(F396-G396)*((H396/2)^2+(H396/2)*(I396/2)+(I396/2)^2-(H396/2-J396/1000)^2-(H396/2-J396/1000)*(I396/2-J396/1000)-(I396/2-J396/1000)^2))</f>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9"/>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IF(7850/1000*(1/3)*PI()*ABS(F397-G397)*((H397/2)^2+(H397/2)*(I397/2)+(I397/2)^2-(H397/2-J397/1000)^2-(H397/2-J397/1000)*(I397/2-J397/1000)-(I397/2-J397/1000)^2)=0,"",7850/1000*(1/3)*PI()*ABS(F397-G397)*((H397/2)^2+(H397/2)*(I397/2)+(I397/2)^2-(H397/2-J397/1000)^2-(H397/2-J397/1000)*(I397/2-J397/1000)-(I397/2-J397/1000)^2))</f>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9"/>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IF(7850/1000*(1/3)*PI()*ABS(F398-G398)*((H398/2)^2+(H398/2)*(I398/2)+(I398/2)^2-(H398/2-J398/1000)^2-(H398/2-J398/1000)*(I398/2-J398/1000)-(I398/2-J398/1000)^2)=0,"",7850/1000*(1/3)*PI()*ABS(F398-G398)*((H398/2)^2+(H398/2)*(I398/2)+(I398/2)^2-(H398/2-J398/1000)^2-(H398/2-J398/1000)*(I398/2-J398/1000)-(I398/2-J398/1000)^2))</f>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9"/>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IF(7850/1000*(1/3)*PI()*ABS(F399-G399)*((H399/2)^2+(H399/2)*(I399/2)+(I399/2)^2-(H399/2-J399/1000)^2-(H399/2-J399/1000)*(I399/2-J399/1000)-(I399/2-J399/1000)^2)=0,"",7850/1000*(1/3)*PI()*ABS(F399-G399)*((H399/2)^2+(H399/2)*(I399/2)+(I399/2)^2-(H399/2-J399/1000)^2-(H399/2-J399/1000)*(I399/2-J399/1000)-(I399/2-J399/1000)^2))</f>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9"/>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IF(7850/1000*(1/3)*PI()*ABS(F400-G400)*((H400/2)^2+(H400/2)*(I400/2)+(I400/2)^2-(H400/2-J400/1000)^2-(H400/2-J400/1000)*(I400/2-J400/1000)-(I400/2-J400/1000)^2)=0,"",7850/1000*(1/3)*PI()*ABS(F400-G400)*((H400/2)^2+(H400/2)*(I400/2)+(I400/2)^2-(H400/2-J400/1000)^2-(H400/2-J400/1000)*(I400/2-J400/1000)-(I400/2-J400/1000)^2))</f>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9"/>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IF(7850/1000*(1/3)*PI()*ABS(F401-G401)*((H401/2)^2+(H401/2)*(I401/2)+(I401/2)^2-(H401/2-J401/1000)^2-(H401/2-J401/1000)*(I401/2-J401/1000)-(I401/2-J401/1000)^2)=0,"",7850/1000*(1/3)*PI()*ABS(F401-G401)*((H401/2)^2+(H401/2)*(I401/2)+(I401/2)^2-(H401/2-J401/1000)^2-(H401/2-J401/1000)*(I401/2-J401/1000)-(I401/2-J401/1000)^2))</f>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9"/>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IF(7850/1000*(1/3)*PI()*ABS(F402-G402)*((H402/2)^2+(H402/2)*(I402/2)+(I402/2)^2-(H402/2-J402/1000)^2-(H402/2-J402/1000)*(I402/2-J402/1000)-(I402/2-J402/1000)^2)=0,"",7850/1000*(1/3)*PI()*ABS(F402-G402)*((H402/2)^2+(H402/2)*(I402/2)+(I402/2)^2-(H402/2-J402/1000)^2-(H402/2-J402/1000)*(I402/2-J402/1000)-(I402/2-J402/1000)^2))</f>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9"/>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IF(7850/1000*(1/3)*PI()*ABS(F403-G403)*((H403/2)^2+(H403/2)*(I403/2)+(I403/2)^2-(H403/2-J403/1000)^2-(H403/2-J403/1000)*(I403/2-J403/1000)-(I403/2-J403/1000)^2)=0,"",7850/1000*(1/3)*PI()*ABS(F403-G403)*((H403/2)^2+(H403/2)*(I403/2)+(I403/2)^2-(H403/2-J403/1000)^2-(H403/2-J403/1000)*(I403/2-J403/1000)-(I403/2-J403/1000)^2))</f>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9"/>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9"/>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IF(7850/1000*(1/3)*PI()*ABS(F405-G405)*((H405/2)^2+(H405/2)*(I405/2)+(I405/2)^2-(H405/2-J405/1000)^2-(H405/2-J405/1000)*(I405/2-J405/1000)-(I405/2-J405/1000)^2)=0,"",7850/1000*(1/3)*PI()*ABS(F405-G405)*((H405/2)^2+(H405/2)*(I405/2)+(I405/2)^2-(H405/2-J405/1000)^2-(H405/2-J405/1000)*(I405/2-J405/1000)-(I405/2-J405/1000)^2))</f>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9"/>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IF(7850/1000*(1/3)*PI()*ABS(F406-G406)*((H406/2)^2+(H406/2)*(I406/2)+(I406/2)^2-(H406/2-J406/1000)^2-(H406/2-J406/1000)*(I406/2-J406/1000)-(I406/2-J406/1000)^2)=0,"",7850/1000*(1/3)*PI()*ABS(F406-G406)*((H406/2)^2+(H406/2)*(I406/2)+(I406/2)^2-(H406/2-J406/1000)^2-(H406/2-J406/1000)*(I406/2-J406/1000)-(I406/2-J406/1000)^2))</f>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9"/>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IF(7850/1000*(1/3)*PI()*ABS(F407-G407)*((H407/2)^2+(H407/2)*(I407/2)+(I407/2)^2-(H407/2-J407/1000)^2-(H407/2-J407/1000)*(I407/2-J407/1000)-(I407/2-J407/1000)^2)=0,"",7850/1000*(1/3)*PI()*ABS(F407-G407)*((H407/2)^2+(H407/2)*(I407/2)+(I407/2)^2-(H407/2-J407/1000)^2-(H407/2-J407/1000)*(I407/2-J407/1000)-(I407/2-J407/1000)^2))</f>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9"/>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IF(7850/1000*(1/3)*PI()*ABS(F408-G408)*((H408/2)^2+(H408/2)*(I408/2)+(I408/2)^2-(H408/2-J408/1000)^2-(H408/2-J408/1000)*(I408/2-J408/1000)-(I408/2-J408/1000)^2)=0,"",7850/1000*(1/3)*PI()*ABS(F408-G408)*((H408/2)^2+(H408/2)*(I408/2)+(I408/2)^2-(H408/2-J408/1000)^2-(H408/2-J408/1000)*(I408/2-J408/1000)-(I408/2-J408/1000)^2))</f>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9"/>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IF(7850/1000*(1/3)*PI()*ABS(F409-G409)*((H409/2)^2+(H409/2)*(I409/2)+(I409/2)^2-(H409/2-J409/1000)^2-(H409/2-J409/1000)*(I409/2-J409/1000)-(I409/2-J409/1000)^2)=0,"",7850/1000*(1/3)*PI()*ABS(F409-G409)*((H409/2)^2+(H409/2)*(I409/2)+(I409/2)^2-(H409/2-J409/1000)^2-(H409/2-J409/1000)*(I409/2-J409/1000)-(I409/2-J409/1000)^2))</f>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9"/>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IF(7850/1000*(1/3)*PI()*ABS(F410-G410)*((H410/2)^2+(H410/2)*(I410/2)+(I410/2)^2-(H410/2-J410/1000)^2-(H410/2-J410/1000)*(I410/2-J410/1000)-(I410/2-J410/1000)^2)=0,"",7850/1000*(1/3)*PI()*ABS(F410-G410)*((H410/2)^2+(H410/2)*(I410/2)+(I410/2)^2-(H410/2-J410/1000)^2-(H410/2-J410/1000)*(I410/2-J410/1000)-(I410/2-J410/1000)^2))</f>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9"/>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IF(7850/1000*(1/3)*PI()*ABS(F411-G411)*((H411/2)^2+(H411/2)*(I411/2)+(I411/2)^2-(H411/2-J411/1000)^2-(H411/2-J411/1000)*(I411/2-J411/1000)-(I411/2-J411/1000)^2)=0,"",7850/1000*(1/3)*PI()*ABS(F411-G411)*((H411/2)^2+(H411/2)*(I411/2)+(I411/2)^2-(H411/2-J411/1000)^2-(H411/2-J411/1000)*(I411/2-J411/1000)-(I411/2-J411/1000)^2))</f>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9"/>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IF(7850/1000*(1/3)*PI()*ABS(F412-G412)*((H412/2)^2+(H412/2)*(I412/2)+(I412/2)^2-(H412/2-J412/1000)^2-(H412/2-J412/1000)*(I412/2-J412/1000)-(I412/2-J412/1000)^2)=0,"",7850/1000*(1/3)*PI()*ABS(F412-G412)*((H412/2)^2+(H412/2)*(I412/2)+(I412/2)^2-(H412/2-J412/1000)^2-(H412/2-J412/1000)*(I412/2-J412/1000)-(I412/2-J412/1000)^2))</f>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9"/>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IF(7850/1000*(1/3)*PI()*ABS(F413-G413)*((H413/2)^2+(H413/2)*(I413/2)+(I413/2)^2-(H413/2-J413/1000)^2-(H413/2-J413/1000)*(I413/2-J413/1000)-(I413/2-J413/1000)^2)=0,"",7850/1000*(1/3)*PI()*ABS(F413-G413)*((H413/2)^2+(H413/2)*(I413/2)+(I413/2)^2-(H413/2-J413/1000)^2-(H413/2-J413/1000)*(I413/2-J413/1000)-(I413/2-J413/1000)^2))</f>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9"/>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IF(7850/1000*(1/3)*PI()*ABS(F414-G414)*((H414/2)^2+(H414/2)*(I414/2)+(I414/2)^2-(H414/2-J414/1000)^2-(H414/2-J414/1000)*(I414/2-J414/1000)-(I414/2-J414/1000)^2)=0,"",7850/1000*(1/3)*PI()*ABS(F414-G414)*((H414/2)^2+(H414/2)*(I414/2)+(I414/2)^2-(H414/2-J414/1000)^2-(H414/2-J414/1000)*(I414/2-J414/1000)-(I414/2-J414/1000)^2))</f>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9"/>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IF(7850/1000*(1/3)*PI()*ABS(F415-G415)*((H415/2)^2+(H415/2)*(I415/2)+(I415/2)^2-(H415/2-J415/1000)^2-(H415/2-J415/1000)*(I415/2-J415/1000)-(I415/2-J415/1000)^2)=0,"",7850/1000*(1/3)*PI()*ABS(F415-G415)*((H415/2)^2+(H415/2)*(I415/2)+(I415/2)^2-(H415/2-J415/1000)^2-(H415/2-J415/1000)*(I415/2-J415/1000)-(I415/2-J415/1000)^2))</f>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9"/>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IF(7850/1000*(1/3)*PI()*ABS(F416-G416)*((H416/2)^2+(H416/2)*(I416/2)+(I416/2)^2-(H416/2-J416/1000)^2-(H416/2-J416/1000)*(I416/2-J416/1000)-(I416/2-J416/1000)^2)=0,"",7850/1000*(1/3)*PI()*ABS(F416-G416)*((H416/2)^2+(H416/2)*(I416/2)+(I416/2)^2-(H416/2-J416/1000)^2-(H416/2-J416/1000)*(I416/2-J416/1000)-(I416/2-J416/1000)^2))</f>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9"/>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IF(7850/1000*(1/3)*PI()*ABS(F417-G417)*((H417/2)^2+(H417/2)*(I417/2)+(I417/2)^2-(H417/2-J417/1000)^2-(H417/2-J417/1000)*(I417/2-J417/1000)-(I417/2-J417/1000)^2)=0,"",7850/1000*(1/3)*PI()*ABS(F417-G417)*((H417/2)^2+(H417/2)*(I417/2)+(I417/2)^2-(H417/2-J417/1000)^2-(H417/2-J417/1000)*(I417/2-J417/1000)-(I417/2-J417/1000)^2))</f>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9"/>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IF(7850/1000*(1/3)*PI()*ABS(F418-G418)*((H418/2)^2+(H418/2)*(I418/2)+(I418/2)^2-(H418/2-J418/1000)^2-(H418/2-J418/1000)*(I418/2-J418/1000)-(I418/2-J418/1000)^2)=0,"",7850/1000*(1/3)*PI()*ABS(F418-G418)*((H418/2)^2+(H418/2)*(I418/2)+(I418/2)^2-(H418/2-J418/1000)^2-(H418/2-J418/1000)*(I418/2-J418/1000)-(I418/2-J418/1000)^2))</f>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9"/>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IF(7850/1000*(1/3)*PI()*ABS(F419-G419)*((H419/2)^2+(H419/2)*(I419/2)+(I419/2)^2-(H419/2-J419/1000)^2-(H419/2-J419/1000)*(I419/2-J419/1000)-(I419/2-J419/1000)^2)=0,"",7850/1000*(1/3)*PI()*ABS(F419-G419)*((H419/2)^2+(H419/2)*(I419/2)+(I419/2)^2-(H419/2-J419/1000)^2-(H419/2-J419/1000)*(I419/2-J419/1000)-(I419/2-J419/1000)^2))</f>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9"/>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IF(7850/1000*(1/3)*PI()*ABS(F420-G420)*((H420/2)^2+(H420/2)*(I420/2)+(I420/2)^2-(H420/2-J420/1000)^2-(H420/2-J420/1000)*(I420/2-J420/1000)-(I420/2-J420/1000)^2)=0,"",7850/1000*(1/3)*PI()*ABS(F420-G420)*((H420/2)^2+(H420/2)*(I420/2)+(I420/2)^2-(H420/2-J420/1000)^2-(H420/2-J420/1000)*(I420/2-J420/1000)-(I420/2-J420/1000)^2))</f>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9"/>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IF(7850/1000*(1/3)*PI()*ABS(F421-G421)*((H421/2)^2+(H421/2)*(I421/2)+(I421/2)^2-(H421/2-J421/1000)^2-(H421/2-J421/1000)*(I421/2-J421/1000)-(I421/2-J421/1000)^2)=0,"",7850/1000*(1/3)*PI()*ABS(F421-G421)*((H421/2)^2+(H421/2)*(I421/2)+(I421/2)^2-(H421/2-J421/1000)^2-(H421/2-J421/1000)*(I421/2-J421/1000)-(I421/2-J421/1000)^2))</f>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9"/>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IF(7850/1000*(1/3)*PI()*ABS(F422-G422)*((H422/2)^2+(H422/2)*(I422/2)+(I422/2)^2-(H422/2-J422/1000)^2-(H422/2-J422/1000)*(I422/2-J422/1000)-(I422/2-J422/1000)^2)=0,"",7850/1000*(1/3)*PI()*ABS(F422-G422)*((H422/2)^2+(H422/2)*(I422/2)+(I422/2)^2-(H422/2-J422/1000)^2-(H422/2-J422/1000)*(I422/2-J422/1000)-(I422/2-J422/1000)^2))</f>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9"/>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IF(7850/1000*(1/3)*PI()*ABS(F423-G423)*((H423/2)^2+(H423/2)*(I423/2)+(I423/2)^2-(H423/2-J423/1000)^2-(H423/2-J423/1000)*(I423/2-J423/1000)-(I423/2-J423/1000)^2)=0,"",7850/1000*(1/3)*PI()*ABS(F423-G423)*((H423/2)^2+(H423/2)*(I423/2)+(I423/2)^2-(H423/2-J423/1000)^2-(H423/2-J423/1000)*(I423/2-J423/1000)-(I423/2-J423/1000)^2))</f>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9"/>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IF(7850/1000*(1/3)*PI()*ABS(F424-G424)*((H424/2)^2+(H424/2)*(I424/2)+(I424/2)^2-(H424/2-J424/1000)^2-(H424/2-J424/1000)*(I424/2-J424/1000)-(I424/2-J424/1000)^2)=0,"",7850/1000*(1/3)*PI()*ABS(F424-G424)*((H424/2)^2+(H424/2)*(I424/2)+(I424/2)^2-(H424/2-J424/1000)^2-(H424/2-J424/1000)*(I424/2-J424/1000)-(I424/2-J424/1000)^2))</f>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9"/>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IF(7850/1000*(1/3)*PI()*ABS(F425-G425)*((H425/2)^2+(H425/2)*(I425/2)+(I425/2)^2-(H425/2-J425/1000)^2-(H425/2-J425/1000)*(I425/2-J425/1000)-(I425/2-J425/1000)^2)=0,"",7850/1000*(1/3)*PI()*ABS(F425-G425)*((H425/2)^2+(H425/2)*(I425/2)+(I425/2)^2-(H425/2-J425/1000)^2-(H425/2-J425/1000)*(I425/2-J425/1000)-(I425/2-J425/1000)^2))</f>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9"/>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IF(7850/1000*(1/3)*PI()*ABS(F426-G426)*((H426/2)^2+(H426/2)*(I426/2)+(I426/2)^2-(H426/2-J426/1000)^2-(H426/2-J426/1000)*(I426/2-J426/1000)-(I426/2-J426/1000)^2)=0,"",7850/1000*(1/3)*PI()*ABS(F426-G426)*((H426/2)^2+(H426/2)*(I426/2)+(I426/2)^2-(H426/2-J426/1000)^2-(H426/2-J426/1000)*(I426/2-J426/1000)-(I426/2-J426/1000)^2))</f>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9"/>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IF(7850/1000*(1/3)*PI()*ABS(F427-G427)*((H427/2)^2+(H427/2)*(I427/2)+(I427/2)^2-(H427/2-J427/1000)^2-(H427/2-J427/1000)*(I427/2-J427/1000)-(I427/2-J427/1000)^2)=0,"",7850/1000*(1/3)*PI()*ABS(F427-G427)*((H427/2)^2+(H427/2)*(I427/2)+(I427/2)^2-(H427/2-J427/1000)^2-(H427/2-J427/1000)*(I427/2-J427/1000)-(I427/2-J427/1000)^2))</f>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9"/>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IF(7850/1000*(1/3)*PI()*ABS(F428-G428)*((H428/2)^2+(H428/2)*(I428/2)+(I428/2)^2-(H428/2-J428/1000)^2-(H428/2-J428/1000)*(I428/2-J428/1000)-(I428/2-J428/1000)^2)=0,"",7850/1000*(1/3)*PI()*ABS(F428-G428)*((H428/2)^2+(H428/2)*(I428/2)+(I428/2)^2-(H428/2-J428/1000)^2-(H428/2-J428/1000)*(I428/2-J428/1000)-(I428/2-J428/1000)^2))</f>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9"/>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IF(7850/1000*(1/3)*PI()*ABS(F429-G429)*((H429/2)^2+(H429/2)*(I429/2)+(I429/2)^2-(H429/2-J429/1000)^2-(H429/2-J429/1000)*(I429/2-J429/1000)-(I429/2-J429/1000)^2)=0,"",7850/1000*(1/3)*PI()*ABS(F429-G429)*((H429/2)^2+(H429/2)*(I429/2)+(I429/2)^2-(H429/2-J429/1000)^2-(H429/2-J429/1000)*(I429/2-J429/1000)-(I429/2-J429/1000)^2))</f>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9"/>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IF(7850/1000*(1/3)*PI()*ABS(F430-G430)*((H430/2)^2+(H430/2)*(I430/2)+(I430/2)^2-(H430/2-J430/1000)^2-(H430/2-J430/1000)*(I430/2-J430/1000)-(I430/2-J430/1000)^2)=0,"",7850/1000*(1/3)*PI()*ABS(F430-G430)*((H430/2)^2+(H430/2)*(I430/2)+(I430/2)^2-(H430/2-J430/1000)^2-(H430/2-J430/1000)*(I430/2-J430/1000)-(I430/2-J430/1000)^2))</f>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9"/>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IF(7850/1000*(1/3)*PI()*ABS(F431-G431)*((H431/2)^2+(H431/2)*(I431/2)+(I431/2)^2-(H431/2-J431/1000)^2-(H431/2-J431/1000)*(I431/2-J431/1000)-(I431/2-J431/1000)^2)=0,"",7850/1000*(1/3)*PI()*ABS(F431-G431)*((H431/2)^2+(H431/2)*(I431/2)+(I431/2)^2-(H431/2-J431/1000)^2-(H431/2-J431/1000)*(I431/2-J431/1000)-(I431/2-J431/1000)^2))</f>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9"/>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IF(7850/1000*(1/3)*PI()*ABS(F432-G432)*((H432/2)^2+(H432/2)*(I432/2)+(I432/2)^2-(H432/2-J432/1000)^2-(H432/2-J432/1000)*(I432/2-J432/1000)-(I432/2-J432/1000)^2)=0,"",7850/1000*(1/3)*PI()*ABS(F432-G432)*((H432/2)^2+(H432/2)*(I432/2)+(I432/2)^2-(H432/2-J432/1000)^2-(H432/2-J432/1000)*(I432/2-J432/1000)-(I432/2-J432/1000)^2))</f>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9"/>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0">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IF(7850/1000*(1/3)*PI()*ABS(F434-G434)*((H434/2)^2+(H434/2)*(I434/2)+(I434/2)^2-(H434/2-J434/1000)^2-(H434/2-J434/1000)*(I434/2-J434/1000)-(I434/2-J434/1000)^2)=0,"",7850/1000*(1/3)*PI()*ABS(F434-G434)*((H434/2)^2+(H434/2)*(I434/2)+(I434/2)^2-(H434/2-J434/1000)^2-(H434/2-J434/1000)*(I434/2-J434/1000)-(I434/2-J434/1000)^2))</f>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0"/>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IF(7850/1000*(1/3)*PI()*ABS(F435-G435)*((H435/2)^2+(H435/2)*(I435/2)+(I435/2)^2-(H435/2-J435/1000)^2-(H435/2-J435/1000)*(I435/2-J435/1000)-(I435/2-J435/1000)^2)=0,"",7850/1000*(1/3)*PI()*ABS(F435-G435)*((H435/2)^2+(H435/2)*(I435/2)+(I435/2)^2-(H435/2-J435/1000)^2-(H435/2-J435/1000)*(I435/2-J435/1000)-(I435/2-J435/1000)^2))</f>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0"/>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IF(7850/1000*(1/3)*PI()*ABS(F436-G436)*((H436/2)^2+(H436/2)*(I436/2)+(I436/2)^2-(H436/2-J436/1000)^2-(H436/2-J436/1000)*(I436/2-J436/1000)-(I436/2-J436/1000)^2)=0,"",7850/1000*(1/3)*PI()*ABS(F436-G436)*((H436/2)^2+(H436/2)*(I436/2)+(I436/2)^2-(H436/2-J436/1000)^2-(H436/2-J436/1000)*(I436/2-J436/1000)-(I436/2-J436/1000)^2))</f>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0"/>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IF(7850/1000*(1/3)*PI()*ABS(F437-G437)*((H437/2)^2+(H437/2)*(I437/2)+(I437/2)^2-(H437/2-J437/1000)^2-(H437/2-J437/1000)*(I437/2-J437/1000)-(I437/2-J437/1000)^2)=0,"",7850/1000*(1/3)*PI()*ABS(F437-G437)*((H437/2)^2+(H437/2)*(I437/2)+(I437/2)^2-(H437/2-J437/1000)^2-(H437/2-J437/1000)*(I437/2-J437/1000)-(I437/2-J437/1000)^2))</f>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0"/>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IF(7850/1000*(1/3)*PI()*ABS(F438-G438)*((H438/2)^2+(H438/2)*(I438/2)+(I438/2)^2-(H438/2-J438/1000)^2-(H438/2-J438/1000)*(I438/2-J438/1000)-(I438/2-J438/1000)^2)=0,"",7850/1000*(1/3)*PI()*ABS(F438-G438)*((H438/2)^2+(H438/2)*(I438/2)+(I438/2)^2-(H438/2-J438/1000)^2-(H438/2-J438/1000)*(I438/2-J438/1000)-(I438/2-J438/1000)^2))</f>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0"/>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IF(7850/1000*(1/3)*PI()*ABS(F439-G439)*((H439/2)^2+(H439/2)*(I439/2)+(I439/2)^2-(H439/2-J439/1000)^2-(H439/2-J439/1000)*(I439/2-J439/1000)-(I439/2-J439/1000)^2)=0,"",7850/1000*(1/3)*PI()*ABS(F439-G439)*((H439/2)^2+(H439/2)*(I439/2)+(I439/2)^2-(H439/2-J439/1000)^2-(H439/2-J439/1000)*(I439/2-J439/1000)-(I439/2-J439/1000)^2))</f>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0"/>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IF(7850/1000*(1/3)*PI()*ABS(F440-G440)*((H440/2)^2+(H440/2)*(I440/2)+(I440/2)^2-(H440/2-J440/1000)^2-(H440/2-J440/1000)*(I440/2-J440/1000)-(I440/2-J440/1000)^2)=0,"",7850/1000*(1/3)*PI()*ABS(F440-G440)*((H440/2)^2+(H440/2)*(I440/2)+(I440/2)^2-(H440/2-J440/1000)^2-(H440/2-J440/1000)*(I440/2-J440/1000)-(I440/2-J440/1000)^2))</f>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0"/>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IF(7850/1000*(1/3)*PI()*ABS(F441-G441)*((H441/2)^2+(H441/2)*(I441/2)+(I441/2)^2-(H441/2-J441/1000)^2-(H441/2-J441/1000)*(I441/2-J441/1000)-(I441/2-J441/1000)^2)=0,"",7850/1000*(1/3)*PI()*ABS(F441-G441)*((H441/2)^2+(H441/2)*(I441/2)+(I441/2)^2-(H441/2-J441/1000)^2-(H441/2-J441/1000)*(I441/2-J441/1000)-(I441/2-J441/1000)^2))</f>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0"/>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IF(7850/1000*(1/3)*PI()*ABS(F442-G442)*((H442/2)^2+(H442/2)*(I442/2)+(I442/2)^2-(H442/2-J442/1000)^2-(H442/2-J442/1000)*(I442/2-J442/1000)-(I442/2-J442/1000)^2)=0,"",7850/1000*(1/3)*PI()*ABS(F442-G442)*((H442/2)^2+(H442/2)*(I442/2)+(I442/2)^2-(H442/2-J442/1000)^2-(H442/2-J442/1000)*(I442/2-J442/1000)-(I442/2-J442/1000)^2))</f>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0"/>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IF(7850/1000*(1/3)*PI()*ABS(F443-G443)*((H443/2)^2+(H443/2)*(I443/2)+(I443/2)^2-(H443/2-J443/1000)^2-(H443/2-J443/1000)*(I443/2-J443/1000)-(I443/2-J443/1000)^2)=0,"",7850/1000*(1/3)*PI()*ABS(F443-G443)*((H443/2)^2+(H443/2)*(I443/2)+(I443/2)^2-(H443/2-J443/1000)^2-(H443/2-J443/1000)*(I443/2-J443/1000)-(I443/2-J443/1000)^2))</f>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0"/>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IF(7850/1000*(1/3)*PI()*ABS(F444-G444)*((H444/2)^2+(H444/2)*(I444/2)+(I444/2)^2-(H444/2-J444/1000)^2-(H444/2-J444/1000)*(I444/2-J444/1000)-(I444/2-J444/1000)^2)=0,"",7850/1000*(1/3)*PI()*ABS(F444-G444)*((H444/2)^2+(H444/2)*(I444/2)+(I444/2)^2-(H444/2-J444/1000)^2-(H444/2-J444/1000)*(I444/2-J444/1000)-(I444/2-J444/1000)^2))</f>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0"/>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IF(7850/1000*(1/3)*PI()*ABS(F445-G445)*((H445/2)^2+(H445/2)*(I445/2)+(I445/2)^2-(H445/2-J445/1000)^2-(H445/2-J445/1000)*(I445/2-J445/1000)-(I445/2-J445/1000)^2)=0,"",7850/1000*(1/3)*PI()*ABS(F445-G445)*((H445/2)^2+(H445/2)*(I445/2)+(I445/2)^2-(H445/2-J445/1000)^2-(H445/2-J445/1000)*(I445/2-J445/1000)-(I445/2-J445/1000)^2))</f>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0"/>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IF(7850/1000*(1/3)*PI()*ABS(F446-G446)*((H446/2)^2+(H446/2)*(I446/2)+(I446/2)^2-(H446/2-J446/1000)^2-(H446/2-J446/1000)*(I446/2-J446/1000)-(I446/2-J446/1000)^2)=0,"",7850/1000*(1/3)*PI()*ABS(F446-G446)*((H446/2)^2+(H446/2)*(I446/2)+(I446/2)^2-(H446/2-J446/1000)^2-(H446/2-J446/1000)*(I446/2-J446/1000)-(I446/2-J446/1000)^2))</f>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0"/>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IF(7850/1000*(1/3)*PI()*ABS(F447-G447)*((H447/2)^2+(H447/2)*(I447/2)+(I447/2)^2-(H447/2-J447/1000)^2-(H447/2-J447/1000)*(I447/2-J447/1000)-(I447/2-J447/1000)^2)=0,"",7850/1000*(1/3)*PI()*ABS(F447-G447)*((H447/2)^2+(H447/2)*(I447/2)+(I447/2)^2-(H447/2-J447/1000)^2-(H447/2-J447/1000)*(I447/2-J447/1000)-(I447/2-J447/1000)^2))</f>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0"/>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IF(7850/1000*(1/3)*PI()*ABS(F448-G448)*((H448/2)^2+(H448/2)*(I448/2)+(I448/2)^2-(H448/2-J448/1000)^2-(H448/2-J448/1000)*(I448/2-J448/1000)-(I448/2-J448/1000)^2)=0,"",7850/1000*(1/3)*PI()*ABS(F448-G448)*((H448/2)^2+(H448/2)*(I448/2)+(I448/2)^2-(H448/2-J448/1000)^2-(H448/2-J448/1000)*(I448/2-J448/1000)-(I448/2-J448/1000)^2))</f>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0"/>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IF(7850/1000*(1/3)*PI()*ABS(F449-G449)*((H449/2)^2+(H449/2)*(I449/2)+(I449/2)^2-(H449/2-J449/1000)^2-(H449/2-J449/1000)*(I449/2-J449/1000)-(I449/2-J449/1000)^2)=0,"",7850/1000*(1/3)*PI()*ABS(F449-G449)*((H449/2)^2+(H449/2)*(I449/2)+(I449/2)^2-(H449/2-J449/1000)^2-(H449/2-J449/1000)*(I449/2-J449/1000)-(I449/2-J449/1000)^2))</f>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0"/>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IF(7850/1000*(1/3)*PI()*ABS(F450-G450)*((H450/2)^2+(H450/2)*(I450/2)+(I450/2)^2-(H450/2-J450/1000)^2-(H450/2-J450/1000)*(I450/2-J450/1000)-(I450/2-J450/1000)^2)=0,"",7850/1000*(1/3)*PI()*ABS(F450-G450)*((H450/2)^2+(H450/2)*(I450/2)+(I450/2)^2-(H450/2-J450/1000)^2-(H450/2-J450/1000)*(I450/2-J450/1000)-(I450/2-J450/1000)^2))</f>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0"/>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IF(7850/1000*(1/3)*PI()*ABS(F451-G451)*((H451/2)^2+(H451/2)*(I451/2)+(I451/2)^2-(H451/2-J451/1000)^2-(H451/2-J451/1000)*(I451/2-J451/1000)-(I451/2-J451/1000)^2)=0,"",7850/1000*(1/3)*PI()*ABS(F451-G451)*((H451/2)^2+(H451/2)*(I451/2)+(I451/2)^2-(H451/2-J451/1000)^2-(H451/2-J451/1000)*(I451/2-J451/1000)-(I451/2-J451/1000)^2))</f>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0"/>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IF(7850/1000*(1/3)*PI()*ABS(F452-G452)*((H452/2)^2+(H452/2)*(I452/2)+(I452/2)^2-(H452/2-J452/1000)^2-(H452/2-J452/1000)*(I452/2-J452/1000)-(I452/2-J452/1000)^2)=0,"",7850/1000*(1/3)*PI()*ABS(F452-G452)*((H452/2)^2+(H452/2)*(I452/2)+(I452/2)^2-(H452/2-J452/1000)^2-(H452/2-J452/1000)*(I452/2-J452/1000)-(I452/2-J452/1000)^2))</f>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0"/>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IF(7850/1000*(1/3)*PI()*ABS(F453-G453)*((H453/2)^2+(H453/2)*(I453/2)+(I453/2)^2-(H453/2-J453/1000)^2-(H453/2-J453/1000)*(I453/2-J453/1000)-(I453/2-J453/1000)^2)=0,"",7850/1000*(1/3)*PI()*ABS(F453-G453)*((H453/2)^2+(H453/2)*(I453/2)+(I453/2)^2-(H453/2-J453/1000)^2-(H453/2-J453/1000)*(I453/2-J453/1000)-(I453/2-J453/1000)^2))</f>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0"/>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IF(7850/1000*(1/3)*PI()*ABS(F454-G454)*((H454/2)^2+(H454/2)*(I454/2)+(I454/2)^2-(H454/2-J454/1000)^2-(H454/2-J454/1000)*(I454/2-J454/1000)-(I454/2-J454/1000)^2)=0,"",7850/1000*(1/3)*PI()*ABS(F454-G454)*((H454/2)^2+(H454/2)*(I454/2)+(I454/2)^2-(H454/2-J454/1000)^2-(H454/2-J454/1000)*(I454/2-J454/1000)-(I454/2-J454/1000)^2))</f>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0"/>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IF(7850/1000*(1/3)*PI()*ABS(F455-G455)*((H455/2)^2+(H455/2)*(I455/2)+(I455/2)^2-(H455/2-J455/1000)^2-(H455/2-J455/1000)*(I455/2-J455/1000)-(I455/2-J455/1000)^2)=0,"",7850/1000*(1/3)*PI()*ABS(F455-G455)*((H455/2)^2+(H455/2)*(I455/2)+(I455/2)^2-(H455/2-J455/1000)^2-(H455/2-J455/1000)*(I455/2-J455/1000)-(I455/2-J455/1000)^2))</f>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0"/>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IF(7850/1000*(1/3)*PI()*ABS(F456-G456)*((H456/2)^2+(H456/2)*(I456/2)+(I456/2)^2-(H456/2-J456/1000)^2-(H456/2-J456/1000)*(I456/2-J456/1000)-(I456/2-J456/1000)^2)=0,"",7850/1000*(1/3)*PI()*ABS(F456-G456)*((H456/2)^2+(H456/2)*(I456/2)+(I456/2)^2-(H456/2-J456/1000)^2-(H456/2-J456/1000)*(I456/2-J456/1000)-(I456/2-J456/1000)^2))</f>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0"/>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IF(7850/1000*(1/3)*PI()*ABS(F457-G457)*((H457/2)^2+(H457/2)*(I457/2)+(I457/2)^2-(H457/2-J457/1000)^2-(H457/2-J457/1000)*(I457/2-J457/1000)-(I457/2-J457/1000)^2)=0,"",7850/1000*(1/3)*PI()*ABS(F457-G457)*((H457/2)^2+(H457/2)*(I457/2)+(I457/2)^2-(H457/2-J457/1000)^2-(H457/2-J457/1000)*(I457/2-J457/1000)-(I457/2-J457/1000)^2))</f>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0"/>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IF(7850/1000*(1/3)*PI()*ABS(F458-G458)*((H458/2)^2+(H458/2)*(I458/2)+(I458/2)^2-(H458/2-J458/1000)^2-(H458/2-J458/1000)*(I458/2-J458/1000)-(I458/2-J458/1000)^2)=0,"",7850/1000*(1/3)*PI()*ABS(F458-G458)*((H458/2)^2+(H458/2)*(I458/2)+(I458/2)^2-(H458/2-J458/1000)^2-(H458/2-J458/1000)*(I458/2-J458/1000)-(I458/2-J458/1000)^2))</f>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0"/>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IF(7850/1000*(1/3)*PI()*ABS(F459-G459)*((H459/2)^2+(H459/2)*(I459/2)+(I459/2)^2-(H459/2-J459/1000)^2-(H459/2-J459/1000)*(I459/2-J459/1000)-(I459/2-J459/1000)^2)=0,"",7850/1000*(1/3)*PI()*ABS(F459-G459)*((H459/2)^2+(H459/2)*(I459/2)+(I459/2)^2-(H459/2-J459/1000)^2-(H459/2-J459/1000)*(I459/2-J459/1000)-(I459/2-J459/1000)^2))</f>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0"/>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IF(7850/1000*(1/3)*PI()*ABS(F460-G460)*((H460/2)^2+(H460/2)*(I460/2)+(I460/2)^2-(H460/2-J460/1000)^2-(H460/2-J460/1000)*(I460/2-J460/1000)-(I460/2-J460/1000)^2)=0,"",7850/1000*(1/3)*PI()*ABS(F460-G460)*((H460/2)^2+(H460/2)*(I460/2)+(I460/2)^2-(H460/2-J460/1000)^2-(H460/2-J460/1000)*(I460/2-J460/1000)-(I460/2-J460/1000)^2))</f>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0"/>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IF(7850/1000*(1/3)*PI()*ABS(F461-G461)*((H461/2)^2+(H461/2)*(I461/2)+(I461/2)^2-(H461/2-J461/1000)^2-(H461/2-J461/1000)*(I461/2-J461/1000)-(I461/2-J461/1000)^2)=0,"",7850/1000*(1/3)*PI()*ABS(F461-G461)*((H461/2)^2+(H461/2)*(I461/2)+(I461/2)^2-(H461/2-J461/1000)^2-(H461/2-J461/1000)*(I461/2-J461/1000)-(I461/2-J461/1000)^2))</f>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0"/>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IF(7850/1000*(1/3)*PI()*ABS(F462-G462)*((H462/2)^2+(H462/2)*(I462/2)+(I462/2)^2-(H462/2-J462/1000)^2-(H462/2-J462/1000)*(I462/2-J462/1000)-(I462/2-J462/1000)^2)=0,"",7850/1000*(1/3)*PI()*ABS(F462-G462)*((H462/2)^2+(H462/2)*(I462/2)+(I462/2)^2-(H462/2-J462/1000)^2-(H462/2-J462/1000)*(I462/2-J462/1000)-(I462/2-J462/1000)^2))</f>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0"/>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IF(7850/1000*(1/3)*PI()*ABS(F463-G463)*((H463/2)^2+(H463/2)*(I463/2)+(I463/2)^2-(H463/2-J463/1000)^2-(H463/2-J463/1000)*(I463/2-J463/1000)-(I463/2-J463/1000)^2)=0,"",7850/1000*(1/3)*PI()*ABS(F463-G463)*((H463/2)^2+(H463/2)*(I463/2)+(I463/2)^2-(H463/2-J463/1000)^2-(H463/2-J463/1000)*(I463/2-J463/1000)-(I463/2-J463/1000)^2))</f>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0"/>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IF(7850/1000*(1/3)*PI()*ABS(F464-G464)*((H464/2)^2+(H464/2)*(I464/2)+(I464/2)^2-(H464/2-J464/1000)^2-(H464/2-J464/1000)*(I464/2-J464/1000)-(I464/2-J464/1000)^2)=0,"",7850/1000*(1/3)*PI()*ABS(F464-G464)*((H464/2)^2+(H464/2)*(I464/2)+(I464/2)^2-(H464/2-J464/1000)^2-(H464/2-J464/1000)*(I464/2-J464/1000)-(I464/2-J464/1000)^2))</f>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0"/>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IF(7850/1000*(1/3)*PI()*ABS(F465-G465)*((H465/2)^2+(H465/2)*(I465/2)+(I465/2)^2-(H465/2-J465/1000)^2-(H465/2-J465/1000)*(I465/2-J465/1000)-(I465/2-J465/1000)^2)=0,"",7850/1000*(1/3)*PI()*ABS(F465-G465)*((H465/2)^2+(H465/2)*(I465/2)+(I465/2)^2-(H465/2-J465/1000)^2-(H465/2-J465/1000)*(I465/2-J465/1000)-(I465/2-J465/1000)^2))</f>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0"/>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IF(7850/1000*(1/3)*PI()*ABS(F466-G466)*((H466/2)^2+(H466/2)*(I466/2)+(I466/2)^2-(H466/2-J466/1000)^2-(H466/2-J466/1000)*(I466/2-J466/1000)-(I466/2-J466/1000)^2)=0,"",7850/1000*(1/3)*PI()*ABS(F466-G466)*((H466/2)^2+(H466/2)*(I466/2)+(I466/2)^2-(H466/2-J466/1000)^2-(H466/2-J466/1000)*(I466/2-J466/1000)-(I466/2-J466/1000)^2))</f>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0"/>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IF(7850/1000*(1/3)*PI()*ABS(F467-G467)*((H467/2)^2+(H467/2)*(I467/2)+(I467/2)^2-(H467/2-J467/1000)^2-(H467/2-J467/1000)*(I467/2-J467/1000)-(I467/2-J467/1000)^2)=0,"",7850/1000*(1/3)*PI()*ABS(F467-G467)*((H467/2)^2+(H467/2)*(I467/2)+(I467/2)^2-(H467/2-J467/1000)^2-(H467/2-J467/1000)*(I467/2-J467/1000)-(I467/2-J467/1000)^2))</f>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0"/>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IF(7850/1000*(1/3)*PI()*ABS(F469-G469)*((H469/2)^2+(H469/2)*(I469/2)+(I469/2)^2-(H469/2-J469/1000)^2-(H469/2-J469/1000)*(I469/2-J469/1000)-(I469/2-J469/1000)^2)=0,"",7850/1000*(1/3)*PI()*ABS(F469-G469)*((H469/2)^2+(H469/2)*(I469/2)+(I469/2)^2-(H469/2-J469/1000)^2-(H469/2-J469/1000)*(I469/2-J469/1000)-(I469/2-J469/1000)^2))</f>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IF(7850/1000*(1/3)*PI()*ABS(F470-G470)*((H470/2)^2+(H470/2)*(I470/2)+(I470/2)^2-(H470/2-J470/1000)^2-(H470/2-J470/1000)*(I470/2-J470/1000)-(I470/2-J470/1000)^2)=0,"",7850/1000*(1/3)*PI()*ABS(F470-G470)*((H470/2)^2+(H470/2)*(I470/2)+(I470/2)^2-(H470/2-J470/1000)^2-(H470/2-J470/1000)*(I470/2-J470/1000)-(I470/2-J470/1000)^2))</f>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IF(7850/1000*(1/3)*PI()*ABS(F471-G471)*((H471/2)^2+(H471/2)*(I471/2)+(I471/2)^2-(H471/2-J471/1000)^2-(H471/2-J471/1000)*(I471/2-J471/1000)-(I471/2-J471/1000)^2)=0,"",7850/1000*(1/3)*PI()*ABS(F471-G471)*((H471/2)^2+(H471/2)*(I471/2)+(I471/2)^2-(H471/2-J471/1000)^2-(H471/2-J471/1000)*(I471/2-J471/1000)-(I471/2-J471/1000)^2))</f>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IF(7850/1000*(1/3)*PI()*ABS(F472-G472)*((H472/2)^2+(H472/2)*(I472/2)+(I472/2)^2-(H472/2-J472/1000)^2-(H472/2-J472/1000)*(I472/2-J472/1000)-(I472/2-J472/1000)^2)=0,"",7850/1000*(1/3)*PI()*ABS(F472-G472)*((H472/2)^2+(H472/2)*(I472/2)+(I472/2)^2-(H472/2-J472/1000)^2-(H472/2-J472/1000)*(I472/2-J472/1000)-(I472/2-J472/1000)^2))</f>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IF(7850/1000*(1/3)*PI()*ABS(F473-G473)*((H473/2)^2+(H473/2)*(I473/2)+(I473/2)^2-(H473/2-J473/1000)^2-(H473/2-J473/1000)*(I473/2-J473/1000)-(I473/2-J473/1000)^2)=0,"",7850/1000*(1/3)*PI()*ABS(F473-G473)*((H473/2)^2+(H473/2)*(I473/2)+(I473/2)^2-(H473/2-J473/1000)^2-(H473/2-J473/1000)*(I473/2-J473/1000)-(I473/2-J473/1000)^2))</f>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IF(7850/1000*(1/3)*PI()*ABS(F474-G474)*((H474/2)^2+(H474/2)*(I474/2)+(I474/2)^2-(H474/2-J474/1000)^2-(H474/2-J474/1000)*(I474/2-J474/1000)-(I474/2-J474/1000)^2)=0,"",7850/1000*(1/3)*PI()*ABS(F474-G474)*((H474/2)^2+(H474/2)*(I474/2)+(I474/2)^2-(H474/2-J474/1000)^2-(H474/2-J474/1000)*(I474/2-J474/1000)-(I474/2-J474/1000)^2))</f>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IF(7850/1000*(1/3)*PI()*ABS(F475-G475)*((H475/2)^2+(H475/2)*(I475/2)+(I475/2)^2-(H475/2-J475/1000)^2-(H475/2-J475/1000)*(I475/2-J475/1000)-(I475/2-J475/1000)^2)=0,"",7850/1000*(1/3)*PI()*ABS(F475-G475)*((H475/2)^2+(H475/2)*(I475/2)+(I475/2)^2-(H475/2-J475/1000)^2-(H475/2-J475/1000)*(I475/2-J475/1000)-(I475/2-J475/1000)^2))</f>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IF(7850/1000*(1/3)*PI()*ABS(F476-G476)*((H476/2)^2+(H476/2)*(I476/2)+(I476/2)^2-(H476/2-J476/1000)^2-(H476/2-J476/1000)*(I476/2-J476/1000)-(I476/2-J476/1000)^2)=0,"",7850/1000*(1/3)*PI()*ABS(F476-G476)*((H476/2)^2+(H476/2)*(I476/2)+(I476/2)^2-(H476/2-J476/1000)^2-(H476/2-J476/1000)*(I476/2-J476/1000)-(I476/2-J476/1000)^2))</f>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IF(7850/1000*(1/3)*PI()*ABS(F477-G477)*((H477/2)^2+(H477/2)*(I477/2)+(I477/2)^2-(H477/2-J477/1000)^2-(H477/2-J477/1000)*(I477/2-J477/1000)-(I477/2-J477/1000)^2)=0,"",7850/1000*(1/3)*PI()*ABS(F477-G477)*((H477/2)^2+(H477/2)*(I477/2)+(I477/2)^2-(H477/2-J477/1000)^2-(H477/2-J477/1000)*(I477/2-J477/1000)-(I477/2-J477/1000)^2))</f>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IF(7850/1000*(1/3)*PI()*ABS(F478-G478)*((H478/2)^2+(H478/2)*(I478/2)+(I478/2)^2-(H478/2-J478/1000)^2-(H478/2-J478/1000)*(I478/2-J478/1000)-(I478/2-J478/1000)^2)=0,"",7850/1000*(1/3)*PI()*ABS(F478-G478)*((H478/2)^2+(H478/2)*(I478/2)+(I478/2)^2-(H478/2-J478/1000)^2-(H478/2-J478/1000)*(I478/2-J478/1000)-(I478/2-J478/1000)^2))</f>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IF(7850/1000*(1/3)*PI()*ABS(F479-G479)*((H479/2)^2+(H479/2)*(I479/2)+(I479/2)^2-(H479/2-J479/1000)^2-(H479/2-J479/1000)*(I479/2-J479/1000)-(I479/2-J479/1000)^2)=0,"",7850/1000*(1/3)*PI()*ABS(F479-G479)*((H479/2)^2+(H479/2)*(I479/2)+(I479/2)^2-(H479/2-J479/1000)^2-(H479/2-J479/1000)*(I479/2-J479/1000)-(I479/2-J479/1000)^2))</f>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IF(7850/1000*(1/3)*PI()*ABS(F480-G480)*((H480/2)^2+(H480/2)*(I480/2)+(I480/2)^2-(H480/2-J480/1000)^2-(H480/2-J480/1000)*(I480/2-J480/1000)-(I480/2-J480/1000)^2)=0,"",7850/1000*(1/3)*PI()*ABS(F480-G480)*((H480/2)^2+(H480/2)*(I480/2)+(I480/2)^2-(H480/2-J480/1000)^2-(H480/2-J480/1000)*(I480/2-J480/1000)-(I480/2-J480/1000)^2))</f>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IF(7850/1000*(1/3)*PI()*ABS(F481-G481)*((H481/2)^2+(H481/2)*(I481/2)+(I481/2)^2-(H481/2-J481/1000)^2-(H481/2-J481/1000)*(I481/2-J481/1000)-(I481/2-J481/1000)^2)=0,"",7850/1000*(1/3)*PI()*ABS(F481-G481)*((H481/2)^2+(H481/2)*(I481/2)+(I481/2)^2-(H481/2-J481/1000)^2-(H481/2-J481/1000)*(I481/2-J481/1000)-(I481/2-J481/1000)^2))</f>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IF(7850/1000*(1/3)*PI()*ABS(F482-G482)*((H482/2)^2+(H482/2)*(I482/2)+(I482/2)^2-(H482/2-J482/1000)^2-(H482/2-J482/1000)*(I482/2-J482/1000)-(I482/2-J482/1000)^2)=0,"",7850/1000*(1/3)*PI()*ABS(F482-G482)*((H482/2)^2+(H482/2)*(I482/2)+(I482/2)^2-(H482/2-J482/1000)^2-(H482/2-J482/1000)*(I482/2-J482/1000)-(I482/2-J482/1000)^2))</f>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IF(7850/1000*(1/3)*PI()*ABS(F483-G483)*((H483/2)^2+(H483/2)*(I483/2)+(I483/2)^2-(H483/2-J483/1000)^2-(H483/2-J483/1000)*(I483/2-J483/1000)-(I483/2-J483/1000)^2)=0,"",7850/1000*(1/3)*PI()*ABS(F483-G483)*((H483/2)^2+(H483/2)*(I483/2)+(I483/2)^2-(H483/2-J483/1000)^2-(H483/2-J483/1000)*(I483/2-J483/1000)-(I483/2-J483/1000)^2))</f>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IF(7850/1000*(1/3)*PI()*ABS(F484-G484)*((H484/2)^2+(H484/2)*(I484/2)+(I484/2)^2-(H484/2-J484/1000)^2-(H484/2-J484/1000)*(I484/2-J484/1000)-(I484/2-J484/1000)^2)=0,"",7850/1000*(1/3)*PI()*ABS(F484-G484)*((H484/2)^2+(H484/2)*(I484/2)+(I484/2)^2-(H484/2-J484/1000)^2-(H484/2-J484/1000)*(I484/2-J484/1000)-(I484/2-J484/1000)^2))</f>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IF(7850/1000*(1/3)*PI()*ABS(F485-G485)*((H485/2)^2+(H485/2)*(I485/2)+(I485/2)^2-(H485/2-J485/1000)^2-(H485/2-J485/1000)*(I485/2-J485/1000)-(I485/2-J485/1000)^2)=0,"",7850/1000*(1/3)*PI()*ABS(F485-G485)*((H485/2)^2+(H485/2)*(I485/2)+(I485/2)^2-(H485/2-J485/1000)^2-(H485/2-J485/1000)*(I485/2-J485/1000)-(I485/2-J485/1000)^2))</f>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IF(7850/1000*(1/3)*PI()*ABS(F486-G486)*((H486/2)^2+(H486/2)*(I486/2)+(I486/2)^2-(H486/2-J486/1000)^2-(H486/2-J486/1000)*(I486/2-J486/1000)-(I486/2-J486/1000)^2)=0,"",7850/1000*(1/3)*PI()*ABS(F486-G486)*((H486/2)^2+(H486/2)*(I486/2)+(I486/2)^2-(H486/2-J486/1000)^2-(H486/2-J486/1000)*(I486/2-J486/1000)-(I486/2-J486/1000)^2))</f>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IF(7850/1000*(1/3)*PI()*ABS(F487-G487)*((H487/2)^2+(H487/2)*(I487/2)+(I487/2)^2-(H487/2-J487/1000)^2-(H487/2-J487/1000)*(I487/2-J487/1000)-(I487/2-J487/1000)^2)=0,"",7850/1000*(1/3)*PI()*ABS(F487-G487)*((H487/2)^2+(H487/2)*(I487/2)+(I487/2)^2-(H487/2-J487/1000)^2-(H487/2-J487/1000)*(I487/2-J487/1000)-(I487/2-J487/1000)^2))</f>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IF(7850/1000*(1/3)*PI()*ABS(F488-G488)*((H488/2)^2+(H488/2)*(I488/2)+(I488/2)^2-(H488/2-J488/1000)^2-(H488/2-J488/1000)*(I488/2-J488/1000)-(I488/2-J488/1000)^2)=0,"",7850/1000*(1/3)*PI()*ABS(F488-G488)*((H488/2)^2+(H488/2)*(I488/2)+(I488/2)^2-(H488/2-J488/1000)^2-(H488/2-J488/1000)*(I488/2-J488/1000)-(I488/2-J488/1000)^2))</f>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IF(7850/1000*(1/3)*PI()*ABS(F489-G489)*((H489/2)^2+(H489/2)*(I489/2)+(I489/2)^2-(H489/2-J489/1000)^2-(H489/2-J489/1000)*(I489/2-J489/1000)-(I489/2-J489/1000)^2)=0,"",7850/1000*(1/3)*PI()*ABS(F489-G489)*((H489/2)^2+(H489/2)*(I489/2)+(I489/2)^2-(H489/2-J489/1000)^2-(H489/2-J489/1000)*(I489/2-J489/1000)-(I489/2-J489/1000)^2))</f>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IF(7850/1000*(1/3)*PI()*ABS(F490-G490)*((H490/2)^2+(H490/2)*(I490/2)+(I490/2)^2-(H490/2-J490/1000)^2-(H490/2-J490/1000)*(I490/2-J490/1000)-(I490/2-J490/1000)^2)=0,"",7850/1000*(1/3)*PI()*ABS(F490-G490)*((H490/2)^2+(H490/2)*(I490/2)+(I490/2)^2-(H490/2-J490/1000)^2-(H490/2-J490/1000)*(I490/2-J490/1000)-(I490/2-J490/1000)^2))</f>
        <v/>
      </c>
      <c r="N490" s="346"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IF(7850/1000*(1/3)*PI()*ABS(F491-G491)*((H491/2)^2+(H491/2)*(I491/2)+(I491/2)^2-(H491/2-J491/1000)^2-(H491/2-J491/1000)*(I491/2-J491/1000)-(I491/2-J491/1000)^2)=0,"",7850/1000*(1/3)*PI()*ABS(F491-G491)*((H491/2)^2+(H491/2)*(I491/2)+(I491/2)^2-(H491/2-J491/1000)^2-(H491/2-J491/1000)*(I491/2-J491/1000)-(I491/2-J491/1000)^2))</f>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IF(7850/1000*(1/3)*PI()*ABS(F492-G492)*((H492/2)^2+(H492/2)*(I492/2)+(I492/2)^2-(H492/2-J492/1000)^2-(H492/2-J492/1000)*(I492/2-J492/1000)-(I492/2-J492/1000)^2)=0,"",7850/1000*(1/3)*PI()*ABS(F492-G492)*((H492/2)^2+(H492/2)*(I492/2)+(I492/2)^2-(H492/2-J492/1000)^2-(H492/2-J492/1000)*(I492/2-J492/1000)-(I492/2-J492/1000)^2))</f>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IF(7850/1000*(1/3)*PI()*ABS(F493-G493)*((H493/2)^2+(H493/2)*(I493/2)+(I493/2)^2-(H493/2-J493/1000)^2-(H493/2-J493/1000)*(I493/2-J493/1000)-(I493/2-J493/1000)^2)=0,"",7850/1000*(1/3)*PI()*ABS(F493-G493)*((H493/2)^2+(H493/2)*(I493/2)+(I493/2)^2-(H493/2-J493/1000)^2-(H493/2-J493/1000)*(I493/2-J493/1000)-(I493/2-J493/1000)^2))</f>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IF(7850/1000*(1/3)*PI()*ABS(F494-G494)*((H494/2)^2+(H494/2)*(I494/2)+(I494/2)^2-(H494/2-J494/1000)^2-(H494/2-J494/1000)*(I494/2-J494/1000)-(I494/2-J494/1000)^2)=0,"",7850/1000*(1/3)*PI()*ABS(F494-G494)*((H494/2)^2+(H494/2)*(I494/2)+(I494/2)^2-(H494/2-J494/1000)^2-(H494/2-J494/1000)*(I494/2-J494/1000)-(I494/2-J494/1000)^2))</f>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IF(7850/1000*(1/3)*PI()*ABS(F495-G495)*((H495/2)^2+(H495/2)*(I495/2)+(I495/2)^2-(H495/2-J495/1000)^2-(H495/2-J495/1000)*(I495/2-J495/1000)-(I495/2-J495/1000)^2)=0,"",7850/1000*(1/3)*PI()*ABS(F495-G495)*((H495/2)^2+(H495/2)*(I495/2)+(I495/2)^2-(H495/2-J495/1000)^2-(H495/2-J495/1000)*(I495/2-J495/1000)-(I495/2-J495/1000)^2))</f>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IF(7850/1000*(1/3)*PI()*ABS(F496-G496)*((H496/2)^2+(H496/2)*(I496/2)+(I496/2)^2-(H496/2-J496/1000)^2-(H496/2-J496/1000)*(I496/2-J496/1000)-(I496/2-J496/1000)^2)=0,"",7850/1000*(1/3)*PI()*ABS(F496-G496)*((H496/2)^2+(H496/2)*(I496/2)+(I496/2)^2-(H496/2-J496/1000)^2-(H496/2-J496/1000)*(I496/2-J496/1000)-(I496/2-J496/1000)^2))</f>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1">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IF(7850/1000*(1/3)*PI()*ABS(F498-G498)*((H498/2)^2+(H498/2)*(I498/2)+(I498/2)^2-(H498/2-J498/1000)^2-(H498/2-J498/1000)*(I498/2-J498/1000)-(I498/2-J498/1000)^2)=0,"",7850/1000*(1/3)*PI()*ABS(F498-G498)*((H498/2)^2+(H498/2)*(I498/2)+(I498/2)^2-(H498/2-J498/1000)^2-(H498/2-J498/1000)*(I498/2-J498/1000)-(I498/2-J498/1000)^2))</f>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1"/>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IF(7850/1000*(1/3)*PI()*ABS(F499-G499)*((H499/2)^2+(H499/2)*(I499/2)+(I499/2)^2-(H499/2-J499/1000)^2-(H499/2-J499/1000)*(I499/2-J499/1000)-(I499/2-J499/1000)^2)=0,"",7850/1000*(1/3)*PI()*ABS(F499-G499)*((H499/2)^2+(H499/2)*(I499/2)+(I499/2)^2-(H499/2-J499/1000)^2-(H499/2-J499/1000)*(I499/2-J499/1000)-(I499/2-J499/1000)^2))</f>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1"/>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IF(7850/1000*(1/3)*PI()*ABS(F500-G500)*((H500/2)^2+(H500/2)*(I500/2)+(I500/2)^2-(H500/2-J500/1000)^2-(H500/2-J500/1000)*(I500/2-J500/1000)-(I500/2-J500/1000)^2)=0,"",7850/1000*(1/3)*PI()*ABS(F500-G500)*((H500/2)^2+(H500/2)*(I500/2)+(I500/2)^2-(H500/2-J500/1000)^2-(H500/2-J500/1000)*(I500/2-J500/1000)-(I500/2-J500/1000)^2))</f>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1"/>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IF(7850/1000*(1/3)*PI()*ABS(F501-G501)*((H501/2)^2+(H501/2)*(I501/2)+(I501/2)^2-(H501/2-J501/1000)^2-(H501/2-J501/1000)*(I501/2-J501/1000)-(I501/2-J501/1000)^2)=0,"",7850/1000*(1/3)*PI()*ABS(F501-G501)*((H501/2)^2+(H501/2)*(I501/2)+(I501/2)^2-(H501/2-J501/1000)^2-(H501/2-J501/1000)*(I501/2-J501/1000)-(I501/2-J501/1000)^2))</f>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1"/>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IF(7850/1000*(1/3)*PI()*ABS(F502-G502)*((H502/2)^2+(H502/2)*(I502/2)+(I502/2)^2-(H502/2-J502/1000)^2-(H502/2-J502/1000)*(I502/2-J502/1000)-(I502/2-J502/1000)^2)=0,"",7850/1000*(1/3)*PI()*ABS(F502-G502)*((H502/2)^2+(H502/2)*(I502/2)+(I502/2)^2-(H502/2-J502/1000)^2-(H502/2-J502/1000)*(I502/2-J502/1000)-(I502/2-J502/1000)^2))</f>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1"/>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IF(7850/1000*(1/3)*PI()*ABS(F503-G503)*((H503/2)^2+(H503/2)*(I503/2)+(I503/2)^2-(H503/2-J503/1000)^2-(H503/2-J503/1000)*(I503/2-J503/1000)-(I503/2-J503/1000)^2)=0,"",7850/1000*(1/3)*PI()*ABS(F503-G503)*((H503/2)^2+(H503/2)*(I503/2)+(I503/2)^2-(H503/2-J503/1000)^2-(H503/2-J503/1000)*(I503/2-J503/1000)-(I503/2-J503/1000)^2))</f>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1"/>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IF(7850/1000*(1/3)*PI()*ABS(F504-G504)*((H504/2)^2+(H504/2)*(I504/2)+(I504/2)^2-(H504/2-J504/1000)^2-(H504/2-J504/1000)*(I504/2-J504/1000)-(I504/2-J504/1000)^2)=0,"",7850/1000*(1/3)*PI()*ABS(F504-G504)*((H504/2)^2+(H504/2)*(I504/2)+(I504/2)^2-(H504/2-J504/1000)^2-(H504/2-J504/1000)*(I504/2-J504/1000)-(I504/2-J504/1000)^2))</f>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1"/>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IF(7850/1000*(1/3)*PI()*ABS(F505-G505)*((H505/2)^2+(H505/2)*(I505/2)+(I505/2)^2-(H505/2-J505/1000)^2-(H505/2-J505/1000)*(I505/2-J505/1000)-(I505/2-J505/1000)^2)=0,"",7850/1000*(1/3)*PI()*ABS(F505-G505)*((H505/2)^2+(H505/2)*(I505/2)+(I505/2)^2-(H505/2-J505/1000)^2-(H505/2-J505/1000)*(I505/2-J505/1000)-(I505/2-J505/1000)^2))</f>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1"/>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IF(7850/1000*(1/3)*PI()*ABS(F506-G506)*((H506/2)^2+(H506/2)*(I506/2)+(I506/2)^2-(H506/2-J506/1000)^2-(H506/2-J506/1000)*(I506/2-J506/1000)-(I506/2-J506/1000)^2)=0,"",7850/1000*(1/3)*PI()*ABS(F506-G506)*((H506/2)^2+(H506/2)*(I506/2)+(I506/2)^2-(H506/2-J506/1000)^2-(H506/2-J506/1000)*(I506/2-J506/1000)-(I506/2-J506/1000)^2))</f>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1"/>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IF(7850/1000*(1/3)*PI()*ABS(F507-G507)*((H507/2)^2+(H507/2)*(I507/2)+(I507/2)^2-(H507/2-J507/1000)^2-(H507/2-J507/1000)*(I507/2-J507/1000)-(I507/2-J507/1000)^2)=0,"",7850/1000*(1/3)*PI()*ABS(F507-G507)*((H507/2)^2+(H507/2)*(I507/2)+(I507/2)^2-(H507/2-J507/1000)^2-(H507/2-J507/1000)*(I507/2-J507/1000)-(I507/2-J507/1000)^2))</f>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1"/>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IF(7850/1000*(1/3)*PI()*ABS(F508-G508)*((H508/2)^2+(H508/2)*(I508/2)+(I508/2)^2-(H508/2-J508/1000)^2-(H508/2-J508/1000)*(I508/2-J508/1000)-(I508/2-J508/1000)^2)=0,"",7850/1000*(1/3)*PI()*ABS(F508-G508)*((H508/2)^2+(H508/2)*(I508/2)+(I508/2)^2-(H508/2-J508/1000)^2-(H508/2-J508/1000)*(I508/2-J508/1000)-(I508/2-J508/1000)^2))</f>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1"/>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IF(7850/1000*(1/3)*PI()*ABS(F509-G509)*((H509/2)^2+(H509/2)*(I509/2)+(I509/2)^2-(H509/2-J509/1000)^2-(H509/2-J509/1000)*(I509/2-J509/1000)-(I509/2-J509/1000)^2)=0,"",7850/1000*(1/3)*PI()*ABS(F509-G509)*((H509/2)^2+(H509/2)*(I509/2)+(I509/2)^2-(H509/2-J509/1000)^2-(H509/2-J509/1000)*(I509/2-J509/1000)-(I509/2-J509/1000)^2))</f>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1"/>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IF(7850/1000*(1/3)*PI()*ABS(F510-G510)*((H510/2)^2+(H510/2)*(I510/2)+(I510/2)^2-(H510/2-J510/1000)^2-(H510/2-J510/1000)*(I510/2-J510/1000)-(I510/2-J510/1000)^2)=0,"",7850/1000*(1/3)*PI()*ABS(F510-G510)*((H510/2)^2+(H510/2)*(I510/2)+(I510/2)^2-(H510/2-J510/1000)^2-(H510/2-J510/1000)*(I510/2-J510/1000)-(I510/2-J510/1000)^2))</f>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1"/>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IF(7850/1000*(1/3)*PI()*ABS(F511-G511)*((H511/2)^2+(H511/2)*(I511/2)+(I511/2)^2-(H511/2-J511/1000)^2-(H511/2-J511/1000)*(I511/2-J511/1000)-(I511/2-J511/1000)^2)=0,"",7850/1000*(1/3)*PI()*ABS(F511-G511)*((H511/2)^2+(H511/2)*(I511/2)+(I511/2)^2-(H511/2-J511/1000)^2-(H511/2-J511/1000)*(I511/2-J511/1000)-(I511/2-J511/1000)^2))</f>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1"/>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IF(7850/1000*(1/3)*PI()*ABS(F512-G512)*((H512/2)^2+(H512/2)*(I512/2)+(I512/2)^2-(H512/2-J512/1000)^2-(H512/2-J512/1000)*(I512/2-J512/1000)-(I512/2-J512/1000)^2)=0,"",7850/1000*(1/3)*PI()*ABS(F512-G512)*((H512/2)^2+(H512/2)*(I512/2)+(I512/2)^2-(H512/2-J512/1000)^2-(H512/2-J512/1000)*(I512/2-J512/1000)-(I512/2-J512/1000)^2))</f>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1"/>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IF(7850/1000*(1/3)*PI()*ABS(F513-G513)*((H513/2)^2+(H513/2)*(I513/2)+(I513/2)^2-(H513/2-J513/1000)^2-(H513/2-J513/1000)*(I513/2-J513/1000)-(I513/2-J513/1000)^2)=0,"",7850/1000*(1/3)*PI()*ABS(F513-G513)*((H513/2)^2+(H513/2)*(I513/2)+(I513/2)^2-(H513/2-J513/1000)^2-(H513/2-J513/1000)*(I513/2-J513/1000)-(I513/2-J513/1000)^2))</f>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1"/>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IF(7850/1000*(1/3)*PI()*ABS(F514-G514)*((H514/2)^2+(H514/2)*(I514/2)+(I514/2)^2-(H514/2-J514/1000)^2-(H514/2-J514/1000)*(I514/2-J514/1000)-(I514/2-J514/1000)^2)=0,"",7850/1000*(1/3)*PI()*ABS(F514-G514)*((H514/2)^2+(H514/2)*(I514/2)+(I514/2)^2-(H514/2-J514/1000)^2-(H514/2-J514/1000)*(I514/2-J514/1000)-(I514/2-J514/1000)^2))</f>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1"/>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IF(7850/1000*(1/3)*PI()*ABS(F515-G515)*((H515/2)^2+(H515/2)*(I515/2)+(I515/2)^2-(H515/2-J515/1000)^2-(H515/2-J515/1000)*(I515/2-J515/1000)-(I515/2-J515/1000)^2)=0,"",7850/1000*(1/3)*PI()*ABS(F515-G515)*((H515/2)^2+(H515/2)*(I515/2)+(I515/2)^2-(H515/2-J515/1000)^2-(H515/2-J515/1000)*(I515/2-J515/1000)-(I515/2-J515/1000)^2))</f>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1"/>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IF(7850/1000*(1/3)*PI()*ABS(F516-G516)*((H516/2)^2+(H516/2)*(I516/2)+(I516/2)^2-(H516/2-J516/1000)^2-(H516/2-J516/1000)*(I516/2-J516/1000)-(I516/2-J516/1000)^2)=0,"",7850/1000*(1/3)*PI()*ABS(F516-G516)*((H516/2)^2+(H516/2)*(I516/2)+(I516/2)^2-(H516/2-J516/1000)^2-(H516/2-J516/1000)*(I516/2-J516/1000)-(I516/2-J516/1000)^2))</f>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1"/>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IF(7850/1000*(1/3)*PI()*ABS(F517-G517)*((H517/2)^2+(H517/2)*(I517/2)+(I517/2)^2-(H517/2-J517/1000)^2-(H517/2-J517/1000)*(I517/2-J517/1000)-(I517/2-J517/1000)^2)=0,"",7850/1000*(1/3)*PI()*ABS(F517-G517)*((H517/2)^2+(H517/2)*(I517/2)+(I517/2)^2-(H517/2-J517/1000)^2-(H517/2-J517/1000)*(I517/2-J517/1000)-(I517/2-J517/1000)^2))</f>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1"/>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IF(7850/1000*(1/3)*PI()*ABS(F518-G518)*((H518/2)^2+(H518/2)*(I518/2)+(I518/2)^2-(H518/2-J518/1000)^2-(H518/2-J518/1000)*(I518/2-J518/1000)-(I518/2-J518/1000)^2)=0,"",7850/1000*(1/3)*PI()*ABS(F518-G518)*((H518/2)^2+(H518/2)*(I518/2)+(I518/2)^2-(H518/2-J518/1000)^2-(H518/2-J518/1000)*(I518/2-J518/1000)-(I518/2-J518/1000)^2))</f>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1"/>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IF(7850/1000*(1/3)*PI()*ABS(F519-G519)*((H519/2)^2+(H519/2)*(I519/2)+(I519/2)^2-(H519/2-J519/1000)^2-(H519/2-J519/1000)*(I519/2-J519/1000)-(I519/2-J519/1000)^2)=0,"",7850/1000*(1/3)*PI()*ABS(F519-G519)*((H519/2)^2+(H519/2)*(I519/2)+(I519/2)^2-(H519/2-J519/1000)^2-(H519/2-J519/1000)*(I519/2-J519/1000)-(I519/2-J519/1000)^2))</f>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1"/>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IF(7850/1000*(1/3)*PI()*ABS(F520-G520)*((H520/2)^2+(H520/2)*(I520/2)+(I520/2)^2-(H520/2-J520/1000)^2-(H520/2-J520/1000)*(I520/2-J520/1000)-(I520/2-J520/1000)^2)=0,"",7850/1000*(1/3)*PI()*ABS(F520-G520)*((H520/2)^2+(H520/2)*(I520/2)+(I520/2)^2-(H520/2-J520/1000)^2-(H520/2-J520/1000)*(I520/2-J520/1000)-(I520/2-J520/1000)^2))</f>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1"/>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IF(7850/1000*(1/3)*PI()*ABS(F521-G521)*((H521/2)^2+(H521/2)*(I521/2)+(I521/2)^2-(H521/2-J521/1000)^2-(H521/2-J521/1000)*(I521/2-J521/1000)-(I521/2-J521/1000)^2)=0,"",7850/1000*(1/3)*PI()*ABS(F521-G521)*((H521/2)^2+(H521/2)*(I521/2)+(I521/2)^2-(H521/2-J521/1000)^2-(H521/2-J521/1000)*(I521/2-J521/1000)-(I521/2-J521/1000)^2))</f>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1"/>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IF(7850/1000*(1/3)*PI()*ABS(F522-G522)*((H522/2)^2+(H522/2)*(I522/2)+(I522/2)^2-(H522/2-J522/1000)^2-(H522/2-J522/1000)*(I522/2-J522/1000)-(I522/2-J522/1000)^2)=0,"",7850/1000*(1/3)*PI()*ABS(F522-G522)*((H522/2)^2+(H522/2)*(I522/2)+(I522/2)^2-(H522/2-J522/1000)^2-(H522/2-J522/1000)*(I522/2-J522/1000)-(I522/2-J522/1000)^2))</f>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1"/>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IF(7850/1000*(1/3)*PI()*ABS(F523-G523)*((H523/2)^2+(H523/2)*(I523/2)+(I523/2)^2-(H523/2-J523/1000)^2-(H523/2-J523/1000)*(I523/2-J523/1000)-(I523/2-J523/1000)^2)=0,"",7850/1000*(1/3)*PI()*ABS(F523-G523)*((H523/2)^2+(H523/2)*(I523/2)+(I523/2)^2-(H523/2-J523/1000)^2-(H523/2-J523/1000)*(I523/2-J523/1000)-(I523/2-J523/1000)^2))</f>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1"/>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IF(7850/1000*(1/3)*PI()*ABS(F524-G524)*((H524/2)^2+(H524/2)*(I524/2)+(I524/2)^2-(H524/2-J524/1000)^2-(H524/2-J524/1000)*(I524/2-J524/1000)-(I524/2-J524/1000)^2)=0,"",7850/1000*(1/3)*PI()*ABS(F524-G524)*((H524/2)^2+(H524/2)*(I524/2)+(I524/2)^2-(H524/2-J524/1000)^2-(H524/2-J524/1000)*(I524/2-J524/1000)-(I524/2-J524/1000)^2))</f>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1"/>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IF(7850/1000*(1/3)*PI()*ABS(F525-G525)*((H525/2)^2+(H525/2)*(I525/2)+(I525/2)^2-(H525/2-J525/1000)^2-(H525/2-J525/1000)*(I525/2-J525/1000)-(I525/2-J525/1000)^2)=0,"",7850/1000*(1/3)*PI()*ABS(F525-G525)*((H525/2)^2+(H525/2)*(I525/2)+(I525/2)^2-(H525/2-J525/1000)^2-(H525/2-J525/1000)*(I525/2-J525/1000)-(I525/2-J525/1000)^2))</f>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1"/>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IF(7850/1000*(1/3)*PI()*ABS(F526-G526)*((H526/2)^2+(H526/2)*(I526/2)+(I526/2)^2-(H526/2-J526/1000)^2-(H526/2-J526/1000)*(I526/2-J526/1000)-(I526/2-J526/1000)^2)=0,"",7850/1000*(1/3)*PI()*ABS(F526-G526)*((H526/2)^2+(H526/2)*(I526/2)+(I526/2)^2-(H526/2-J526/1000)^2-(H526/2-J526/1000)*(I526/2-J526/1000)-(I526/2-J526/1000)^2))</f>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1"/>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IF(7850/1000*(1/3)*PI()*ABS(F527-G527)*((H527/2)^2+(H527/2)*(I527/2)+(I527/2)^2-(H527/2-J527/1000)^2-(H527/2-J527/1000)*(I527/2-J527/1000)-(I527/2-J527/1000)^2)=0,"",7850/1000*(1/3)*PI()*ABS(F527-G527)*((H527/2)^2+(H527/2)*(I527/2)+(I527/2)^2-(H527/2-J527/1000)^2-(H527/2-J527/1000)*(I527/2-J527/1000)-(I527/2-J527/1000)^2))</f>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1"/>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IF(7850/1000*(1/3)*PI()*ABS(F528-G528)*((H528/2)^2+(H528/2)*(I528/2)+(I528/2)^2-(H528/2-J528/1000)^2-(H528/2-J528/1000)*(I528/2-J528/1000)-(I528/2-J528/1000)^2)=0,"",7850/1000*(1/3)*PI()*ABS(F528-G528)*((H528/2)^2+(H528/2)*(I528/2)+(I528/2)^2-(H528/2-J528/1000)^2-(H528/2-J528/1000)*(I528/2-J528/1000)-(I528/2-J528/1000)^2))</f>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1"/>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IF(7850/1000*(1/3)*PI()*ABS(F529-G529)*((H529/2)^2+(H529/2)*(I529/2)+(I529/2)^2-(H529/2-J529/1000)^2-(H529/2-J529/1000)*(I529/2-J529/1000)-(I529/2-J529/1000)^2)=0,"",7850/1000*(1/3)*PI()*ABS(F529-G529)*((H529/2)^2+(H529/2)*(I529/2)+(I529/2)^2-(H529/2-J529/1000)^2-(H529/2-J529/1000)*(I529/2-J529/1000)-(I529/2-J529/1000)^2))</f>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1"/>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IF(7850/1000*(1/3)*PI()*ABS(F530-G530)*((H530/2)^2+(H530/2)*(I530/2)+(I530/2)^2-(H530/2-J530/1000)^2-(H530/2-J530/1000)*(I530/2-J530/1000)-(I530/2-J530/1000)^2)=0,"",7850/1000*(1/3)*PI()*ABS(F530-G530)*((H530/2)^2+(H530/2)*(I530/2)+(I530/2)^2-(H530/2-J530/1000)^2-(H530/2-J530/1000)*(I530/2-J530/1000)-(I530/2-J530/1000)^2))</f>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1"/>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IF(7850/1000*(1/3)*PI()*ABS(F531-G531)*((H531/2)^2+(H531/2)*(I531/2)+(I531/2)^2-(H531/2-J531/1000)^2-(H531/2-J531/1000)*(I531/2-J531/1000)-(I531/2-J531/1000)^2)=0,"",7850/1000*(1/3)*PI()*ABS(F531-G531)*((H531/2)^2+(H531/2)*(I531/2)+(I531/2)^2-(H531/2-J531/1000)^2-(H531/2-J531/1000)*(I531/2-J531/1000)-(I531/2-J531/1000)^2))</f>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1"/>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1"/>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IF(7850/1000*(1/3)*PI()*ABS(F533-G533)*((H533/2)^2+(H533/2)*(I533/2)+(I533/2)^2-(H533/2-J533/1000)^2-(H533/2-J533/1000)*(I533/2-J533/1000)-(I533/2-J533/1000)^2)=0,"",7850/1000*(1/3)*PI()*ABS(F533-G533)*((H533/2)^2+(H533/2)*(I533/2)+(I533/2)^2-(H533/2-J533/1000)^2-(H533/2-J533/1000)*(I533/2-J533/1000)-(I533/2-J533/1000)^2))</f>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1"/>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IF(7850/1000*(1/3)*PI()*ABS(F534-G534)*((H534/2)^2+(H534/2)*(I534/2)+(I534/2)^2-(H534/2-J534/1000)^2-(H534/2-J534/1000)*(I534/2-J534/1000)-(I534/2-J534/1000)^2)=0,"",7850/1000*(1/3)*PI()*ABS(F534-G534)*((H534/2)^2+(H534/2)*(I534/2)+(I534/2)^2-(H534/2-J534/1000)^2-(H534/2-J534/1000)*(I534/2-J534/1000)-(I534/2-J534/1000)^2))</f>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1"/>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IF(7850/1000*(1/3)*PI()*ABS(F535-G535)*((H535/2)^2+(H535/2)*(I535/2)+(I535/2)^2-(H535/2-J535/1000)^2-(H535/2-J535/1000)*(I535/2-J535/1000)-(I535/2-J535/1000)^2)=0,"",7850/1000*(1/3)*PI()*ABS(F535-G535)*((H535/2)^2+(H535/2)*(I535/2)+(I535/2)^2-(H535/2-J535/1000)^2-(H535/2-J535/1000)*(I535/2-J535/1000)-(I535/2-J535/1000)^2))</f>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1"/>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IF(7850/1000*(1/3)*PI()*ABS(F536-G536)*((H536/2)^2+(H536/2)*(I536/2)+(I536/2)^2-(H536/2-J536/1000)^2-(H536/2-J536/1000)*(I536/2-J536/1000)-(I536/2-J536/1000)^2)=0,"",7850/1000*(1/3)*PI()*ABS(F536-G536)*((H536/2)^2+(H536/2)*(I536/2)+(I536/2)^2-(H536/2-J536/1000)^2-(H536/2-J536/1000)*(I536/2-J536/1000)-(I536/2-J536/1000)^2))</f>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1"/>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IF(7850/1000*(1/3)*PI()*ABS(F537-G537)*((H537/2)^2+(H537/2)*(I537/2)+(I537/2)^2-(H537/2-J537/1000)^2-(H537/2-J537/1000)*(I537/2-J537/1000)-(I537/2-J537/1000)^2)=0,"",7850/1000*(1/3)*PI()*ABS(F537-G537)*((H537/2)^2+(H537/2)*(I537/2)+(I537/2)^2-(H537/2-J537/1000)^2-(H537/2-J537/1000)*(I537/2-J537/1000)-(I537/2-J537/1000)^2))</f>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1"/>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IF(7850/1000*(1/3)*PI()*ABS(F538-G538)*((H538/2)^2+(H538/2)*(I538/2)+(I538/2)^2-(H538/2-J538/1000)^2-(H538/2-J538/1000)*(I538/2-J538/1000)-(I538/2-J538/1000)^2)=0,"",7850/1000*(1/3)*PI()*ABS(F538-G538)*((H538/2)^2+(H538/2)*(I538/2)+(I538/2)^2-(H538/2-J538/1000)^2-(H538/2-J538/1000)*(I538/2-J538/1000)-(I538/2-J538/1000)^2))</f>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1"/>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IF(7850/1000*(1/3)*PI()*ABS(F539-G539)*((H539/2)^2+(H539/2)*(I539/2)+(I539/2)^2-(H539/2-J539/1000)^2-(H539/2-J539/1000)*(I539/2-J539/1000)-(I539/2-J539/1000)^2)=0,"",7850/1000*(1/3)*PI()*ABS(F539-G539)*((H539/2)^2+(H539/2)*(I539/2)+(I539/2)^2-(H539/2-J539/1000)^2-(H539/2-J539/1000)*(I539/2-J539/1000)-(I539/2-J539/1000)^2))</f>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1"/>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IF(7850/1000*(1/3)*PI()*ABS(F540-G540)*((H540/2)^2+(H540/2)*(I540/2)+(I540/2)^2-(H540/2-J540/1000)^2-(H540/2-J540/1000)*(I540/2-J540/1000)-(I540/2-J540/1000)^2)=0,"",7850/1000*(1/3)*PI()*ABS(F540-G540)*((H540/2)^2+(H540/2)*(I540/2)+(I540/2)^2-(H540/2-J540/1000)^2-(H540/2-J540/1000)*(I540/2-J540/1000)-(I540/2-J540/1000)^2))</f>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1"/>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IF(7850/1000*(1/3)*PI()*ABS(F541-G541)*((H541/2)^2+(H541/2)*(I541/2)+(I541/2)^2-(H541/2-J541/1000)^2-(H541/2-J541/1000)*(I541/2-J541/1000)-(I541/2-J541/1000)^2)=0,"",7850/1000*(1/3)*PI()*ABS(F541-G541)*((H541/2)^2+(H541/2)*(I541/2)+(I541/2)^2-(H541/2-J541/1000)^2-(H541/2-J541/1000)*(I541/2-J541/1000)-(I541/2-J541/1000)^2))</f>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1"/>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IF(7850/1000*(1/3)*PI()*ABS(F542-G542)*((H542/2)^2+(H542/2)*(I542/2)+(I542/2)^2-(H542/2-J542/1000)^2-(H542/2-J542/1000)*(I542/2-J542/1000)-(I542/2-J542/1000)^2)=0,"",7850/1000*(1/3)*PI()*ABS(F542-G542)*((H542/2)^2+(H542/2)*(I542/2)+(I542/2)^2-(H542/2-J542/1000)^2-(H542/2-J542/1000)*(I542/2-J542/1000)-(I542/2-J542/1000)^2))</f>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1"/>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IF(7850/1000*(1/3)*PI()*ABS(F543-G543)*((H543/2)^2+(H543/2)*(I543/2)+(I543/2)^2-(H543/2-J543/1000)^2-(H543/2-J543/1000)*(I543/2-J543/1000)-(I543/2-J543/1000)^2)=0,"",7850/1000*(1/3)*PI()*ABS(F543-G543)*((H543/2)^2+(H543/2)*(I543/2)+(I543/2)^2-(H543/2-J543/1000)^2-(H543/2-J543/1000)*(I543/2-J543/1000)-(I543/2-J543/1000)^2))</f>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1"/>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IF(7850/1000*(1/3)*PI()*ABS(F544-G544)*((H544/2)^2+(H544/2)*(I544/2)+(I544/2)^2-(H544/2-J544/1000)^2-(H544/2-J544/1000)*(I544/2-J544/1000)-(I544/2-J544/1000)^2)=0,"",7850/1000*(1/3)*PI()*ABS(F544-G544)*((H544/2)^2+(H544/2)*(I544/2)+(I544/2)^2-(H544/2-J544/1000)^2-(H544/2-J544/1000)*(I544/2-J544/1000)-(I544/2-J544/1000)^2))</f>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1"/>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IF(7850/1000*(1/3)*PI()*ABS(F545-G545)*((H545/2)^2+(H545/2)*(I545/2)+(I545/2)^2-(H545/2-J545/1000)^2-(H545/2-J545/1000)*(I545/2-J545/1000)-(I545/2-J545/1000)^2)=0,"",7850/1000*(1/3)*PI()*ABS(F545-G545)*((H545/2)^2+(H545/2)*(I545/2)+(I545/2)^2-(H545/2-J545/1000)^2-(H545/2-J545/1000)*(I545/2-J545/1000)-(I545/2-J545/1000)^2))</f>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1"/>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IF(7850/1000*(1/3)*PI()*ABS(F546-G546)*((H546/2)^2+(H546/2)*(I546/2)+(I546/2)^2-(H546/2-J546/1000)^2-(H546/2-J546/1000)*(I546/2-J546/1000)-(I546/2-J546/1000)^2)=0,"",7850/1000*(1/3)*PI()*ABS(F546-G546)*((H546/2)^2+(H546/2)*(I546/2)+(I546/2)^2-(H546/2-J546/1000)^2-(H546/2-J546/1000)*(I546/2-J546/1000)-(I546/2-J546/1000)^2))</f>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1"/>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IF(7850/1000*(1/3)*PI()*ABS(F547-G547)*((H547/2)^2+(H547/2)*(I547/2)+(I547/2)^2-(H547/2-J547/1000)^2-(H547/2-J547/1000)*(I547/2-J547/1000)-(I547/2-J547/1000)^2)=0,"",7850/1000*(1/3)*PI()*ABS(F547-G547)*((H547/2)^2+(H547/2)*(I547/2)+(I547/2)^2-(H547/2-J547/1000)^2-(H547/2-J547/1000)*(I547/2-J547/1000)-(I547/2-J547/1000)^2))</f>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1"/>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IF(7850/1000*(1/3)*PI()*ABS(F548-G548)*((H548/2)^2+(H548/2)*(I548/2)+(I548/2)^2-(H548/2-J548/1000)^2-(H548/2-J548/1000)*(I548/2-J548/1000)-(I548/2-J548/1000)^2)=0,"",7850/1000*(1/3)*PI()*ABS(F548-G548)*((H548/2)^2+(H548/2)*(I548/2)+(I548/2)^2-(H548/2-J548/1000)^2-(H548/2-J548/1000)*(I548/2-J548/1000)-(I548/2-J548/1000)^2))</f>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1"/>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IF(7850/1000*(1/3)*PI()*ABS(F549-G549)*((H549/2)^2+(H549/2)*(I549/2)+(I549/2)^2-(H549/2-J549/1000)^2-(H549/2-J549/1000)*(I549/2-J549/1000)-(I549/2-J549/1000)^2)=0,"",7850/1000*(1/3)*PI()*ABS(F549-G549)*((H549/2)^2+(H549/2)*(I549/2)+(I549/2)^2-(H549/2-J549/1000)^2-(H549/2-J549/1000)*(I549/2-J549/1000)-(I549/2-J549/1000)^2))</f>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1"/>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IF(7850/1000*(1/3)*PI()*ABS(F550-G550)*((H550/2)^2+(H550/2)*(I550/2)+(I550/2)^2-(H550/2-J550/1000)^2-(H550/2-J550/1000)*(I550/2-J550/1000)-(I550/2-J550/1000)^2)=0,"",7850/1000*(1/3)*PI()*ABS(F550-G550)*((H550/2)^2+(H550/2)*(I550/2)+(I550/2)^2-(H550/2-J550/1000)^2-(H550/2-J550/1000)*(I550/2-J550/1000)-(I550/2-J550/1000)^2))</f>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1"/>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IF(7850/1000*(1/3)*PI()*ABS(F551-G551)*((H551/2)^2+(H551/2)*(I551/2)+(I551/2)^2-(H551/2-J551/1000)^2-(H551/2-J551/1000)*(I551/2-J551/1000)-(I551/2-J551/1000)^2)=0,"",7850/1000*(1/3)*PI()*ABS(F551-G551)*((H551/2)^2+(H551/2)*(I551/2)+(I551/2)^2-(H551/2-J551/1000)^2-(H551/2-J551/1000)*(I551/2-J551/1000)-(I551/2-J551/1000)^2))</f>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1"/>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IF(7850/1000*(1/3)*PI()*ABS(F552-G552)*((H552/2)^2+(H552/2)*(I552/2)+(I552/2)^2-(H552/2-J552/1000)^2-(H552/2-J552/1000)*(I552/2-J552/1000)-(I552/2-J552/1000)^2)=0,"",7850/1000*(1/3)*PI()*ABS(F552-G552)*((H552/2)^2+(H552/2)*(I552/2)+(I552/2)^2-(H552/2-J552/1000)^2-(H552/2-J552/1000)*(I552/2-J552/1000)-(I552/2-J552/1000)^2))</f>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1"/>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IF(7850/1000*(1/3)*PI()*ABS(F553-G553)*((H553/2)^2+(H553/2)*(I553/2)+(I553/2)^2-(H553/2-J553/1000)^2-(H553/2-J553/1000)*(I553/2-J553/1000)-(I553/2-J553/1000)^2)=0,"",7850/1000*(1/3)*PI()*ABS(F553-G553)*((H553/2)^2+(H553/2)*(I553/2)+(I553/2)^2-(H553/2-J553/1000)^2-(H553/2-J553/1000)*(I553/2-J553/1000)-(I553/2-J553/1000)^2))</f>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1"/>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IF(7850/1000*(1/3)*PI()*ABS(F554-G554)*((H554/2)^2+(H554/2)*(I554/2)+(I554/2)^2-(H554/2-J554/1000)^2-(H554/2-J554/1000)*(I554/2-J554/1000)-(I554/2-J554/1000)^2)=0,"",7850/1000*(1/3)*PI()*ABS(F554-G554)*((H554/2)^2+(H554/2)*(I554/2)+(I554/2)^2-(H554/2-J554/1000)^2-(H554/2-J554/1000)*(I554/2-J554/1000)-(I554/2-J554/1000)^2))</f>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1"/>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IF(7850/1000*(1/3)*PI()*ABS(F555-G555)*((H555/2)^2+(H555/2)*(I555/2)+(I555/2)^2-(H555/2-J555/1000)^2-(H555/2-J555/1000)*(I555/2-J555/1000)-(I555/2-J555/1000)^2)=0,"",7850/1000*(1/3)*PI()*ABS(F555-G555)*((H555/2)^2+(H555/2)*(I555/2)+(I555/2)^2-(H555/2-J555/1000)^2-(H555/2-J555/1000)*(I555/2-J555/1000)-(I555/2-J555/1000)^2))</f>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1"/>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IF(7850/1000*(1/3)*PI()*ABS(F556-G556)*((H556/2)^2+(H556/2)*(I556/2)+(I556/2)^2-(H556/2-J556/1000)^2-(H556/2-J556/1000)*(I556/2-J556/1000)-(I556/2-J556/1000)^2)=0,"",7850/1000*(1/3)*PI()*ABS(F556-G556)*((H556/2)^2+(H556/2)*(I556/2)+(I556/2)^2-(H556/2-J556/1000)^2-(H556/2-J556/1000)*(I556/2-J556/1000)-(I556/2-J556/1000)^2))</f>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1"/>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IF(7850/1000*(1/3)*PI()*ABS(F557-G557)*((H557/2)^2+(H557/2)*(I557/2)+(I557/2)^2-(H557/2-J557/1000)^2-(H557/2-J557/1000)*(I557/2-J557/1000)-(I557/2-J557/1000)^2)=0,"",7850/1000*(1/3)*PI()*ABS(F557-G557)*((H557/2)^2+(H557/2)*(I557/2)+(I557/2)^2-(H557/2-J557/1000)^2-(H557/2-J557/1000)*(I557/2-J557/1000)-(I557/2-J557/1000)^2))</f>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1"/>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IF(7850/1000*(1/3)*PI()*ABS(F558-G558)*((H558/2)^2+(H558/2)*(I558/2)+(I558/2)^2-(H558/2-J558/1000)^2-(H558/2-J558/1000)*(I558/2-J558/1000)-(I558/2-J558/1000)^2)=0,"",7850/1000*(1/3)*PI()*ABS(F558-G558)*((H558/2)^2+(H558/2)*(I558/2)+(I558/2)^2-(H558/2-J558/1000)^2-(H558/2-J558/1000)*(I558/2-J558/1000)-(I558/2-J558/1000)^2))</f>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1"/>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IF(7850/1000*(1/3)*PI()*ABS(F559-G559)*((H559/2)^2+(H559/2)*(I559/2)+(I559/2)^2-(H559/2-J559/1000)^2-(H559/2-J559/1000)*(I559/2-J559/1000)-(I559/2-J559/1000)^2)=0,"",7850/1000*(1/3)*PI()*ABS(F559-G559)*((H559/2)^2+(H559/2)*(I559/2)+(I559/2)^2-(H559/2-J559/1000)^2-(H559/2-J559/1000)*(I559/2-J559/1000)-(I559/2-J559/1000)^2))</f>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1"/>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IF(7850/1000*(1/3)*PI()*ABS(F560-G560)*((H560/2)^2+(H560/2)*(I560/2)+(I560/2)^2-(H560/2-J560/1000)^2-(H560/2-J560/1000)*(I560/2-J560/1000)-(I560/2-J560/1000)^2)=0,"",7850/1000*(1/3)*PI()*ABS(F560-G560)*((H560/2)^2+(H560/2)*(I560/2)+(I560/2)^2-(H560/2-J560/1000)^2-(H560/2-J560/1000)*(I560/2-J560/1000)-(I560/2-J560/1000)^2))</f>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1"/>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12">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IF(7850/1000*(1/3)*PI()*ABS(F562-G562)*((H562/2)^2+(H562/2)*(I562/2)+(I562/2)^2-(H562/2-J562/1000)^2-(H562/2-J562/1000)*(I562/2-J562/1000)-(I562/2-J562/1000)^2)=0,"",7850/1000*(1/3)*PI()*ABS(F562-G562)*((H562/2)^2+(H562/2)*(I562/2)+(I562/2)^2-(H562/2-J562/1000)^2-(H562/2-J562/1000)*(I562/2-J562/1000)-(I562/2-J562/1000)^2))</f>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IF(7850/1000*(1/3)*PI()*ABS(F563-G563)*((H563/2)^2+(H563/2)*(I563/2)+(I563/2)^2-(H563/2-J563/1000)^2-(H563/2-J563/1000)*(I563/2-J563/1000)-(I563/2-J563/1000)^2)=0,"",7850/1000*(1/3)*PI()*ABS(F563-G563)*((H563/2)^2+(H563/2)*(I563/2)+(I563/2)^2-(H563/2-J563/1000)^2-(H563/2-J563/1000)*(I563/2-J563/1000)-(I563/2-J563/1000)^2))</f>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IF(7850/1000*(1/3)*PI()*ABS(F564-G564)*((H564/2)^2+(H564/2)*(I564/2)+(I564/2)^2-(H564/2-J564/1000)^2-(H564/2-J564/1000)*(I564/2-J564/1000)-(I564/2-J564/1000)^2)=0,"",7850/1000*(1/3)*PI()*ABS(F564-G564)*((H564/2)^2+(H564/2)*(I564/2)+(I564/2)^2-(H564/2-J564/1000)^2-(H564/2-J564/1000)*(I564/2-J564/1000)-(I564/2-J564/1000)^2))</f>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IF(7850/1000*(1/3)*PI()*ABS(F565-G565)*((H565/2)^2+(H565/2)*(I565/2)+(I565/2)^2-(H565/2-J565/1000)^2-(H565/2-J565/1000)*(I565/2-J565/1000)-(I565/2-J565/1000)^2)=0,"",7850/1000*(1/3)*PI()*ABS(F565-G565)*((H565/2)^2+(H565/2)*(I565/2)+(I565/2)^2-(H565/2-J565/1000)^2-(H565/2-J565/1000)*(I565/2-J565/1000)-(I565/2-J565/1000)^2))</f>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IF(7850/1000*(1/3)*PI()*ABS(F566-G566)*((H566/2)^2+(H566/2)*(I566/2)+(I566/2)^2-(H566/2-J566/1000)^2-(H566/2-J566/1000)*(I566/2-J566/1000)-(I566/2-J566/1000)^2)=0,"",7850/1000*(1/3)*PI()*ABS(F566-G566)*((H566/2)^2+(H566/2)*(I566/2)+(I566/2)^2-(H566/2-J566/1000)^2-(H566/2-J566/1000)*(I566/2-J566/1000)-(I566/2-J566/1000)^2))</f>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IF(7850/1000*(1/3)*PI()*ABS(F567-G567)*((H567/2)^2+(H567/2)*(I567/2)+(I567/2)^2-(H567/2-J567/1000)^2-(H567/2-J567/1000)*(I567/2-J567/1000)-(I567/2-J567/1000)^2)=0,"",7850/1000*(1/3)*PI()*ABS(F567-G567)*((H567/2)^2+(H567/2)*(I567/2)+(I567/2)^2-(H567/2-J567/1000)^2-(H567/2-J567/1000)*(I567/2-J567/1000)-(I567/2-J567/1000)^2))</f>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IF(7850/1000*(1/3)*PI()*ABS(F568-G568)*((H568/2)^2+(H568/2)*(I568/2)+(I568/2)^2-(H568/2-J568/1000)^2-(H568/2-J568/1000)*(I568/2-J568/1000)-(I568/2-J568/1000)^2)=0,"",7850/1000*(1/3)*PI()*ABS(F568-G568)*((H568/2)^2+(H568/2)*(I568/2)+(I568/2)^2-(H568/2-J568/1000)^2-(H568/2-J568/1000)*(I568/2-J568/1000)-(I568/2-J568/1000)^2))</f>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IF(7850/1000*(1/3)*PI()*ABS(F569-G569)*((H569/2)^2+(H569/2)*(I569/2)+(I569/2)^2-(H569/2-J569/1000)^2-(H569/2-J569/1000)*(I569/2-J569/1000)-(I569/2-J569/1000)^2)=0,"",7850/1000*(1/3)*PI()*ABS(F569-G569)*((H569/2)^2+(H569/2)*(I569/2)+(I569/2)^2-(H569/2-J569/1000)^2-(H569/2-J569/1000)*(I569/2-J569/1000)-(I569/2-J569/1000)^2))</f>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IF(7850/1000*(1/3)*PI()*ABS(F570-G570)*((H570/2)^2+(H570/2)*(I570/2)+(I570/2)^2-(H570/2-J570/1000)^2-(H570/2-J570/1000)*(I570/2-J570/1000)-(I570/2-J570/1000)^2)=0,"",7850/1000*(1/3)*PI()*ABS(F570-G570)*((H570/2)^2+(H570/2)*(I570/2)+(I570/2)^2-(H570/2-J570/1000)^2-(H570/2-J570/1000)*(I570/2-J570/1000)-(I570/2-J570/1000)^2))</f>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IF(7850/1000*(1/3)*PI()*ABS(F571-G571)*((H571/2)^2+(H571/2)*(I571/2)+(I571/2)^2-(H571/2-J571/1000)^2-(H571/2-J571/1000)*(I571/2-J571/1000)-(I571/2-J571/1000)^2)=0,"",7850/1000*(1/3)*PI()*ABS(F571-G571)*((H571/2)^2+(H571/2)*(I571/2)+(I571/2)^2-(H571/2-J571/1000)^2-(H571/2-J571/1000)*(I571/2-J571/1000)-(I571/2-J571/1000)^2))</f>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IF(7850/1000*(1/3)*PI()*ABS(F572-G572)*((H572/2)^2+(H572/2)*(I572/2)+(I572/2)^2-(H572/2-J572/1000)^2-(H572/2-J572/1000)*(I572/2-J572/1000)-(I572/2-J572/1000)^2)=0,"",7850/1000*(1/3)*PI()*ABS(F572-G572)*((H572/2)^2+(H572/2)*(I572/2)+(I572/2)^2-(H572/2-J572/1000)^2-(H572/2-J572/1000)*(I572/2-J572/1000)-(I572/2-J572/1000)^2))</f>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IF(7850/1000*(1/3)*PI()*ABS(F573-G573)*((H573/2)^2+(H573/2)*(I573/2)+(I573/2)^2-(H573/2-J573/1000)^2-(H573/2-J573/1000)*(I573/2-J573/1000)-(I573/2-J573/1000)^2)=0,"",7850/1000*(1/3)*PI()*ABS(F573-G573)*((H573/2)^2+(H573/2)*(I573/2)+(I573/2)^2-(H573/2-J573/1000)^2-(H573/2-J573/1000)*(I573/2-J573/1000)-(I573/2-J573/1000)^2))</f>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IF(7850/1000*(1/3)*PI()*ABS(F574-G574)*((H574/2)^2+(H574/2)*(I574/2)+(I574/2)^2-(H574/2-J574/1000)^2-(H574/2-J574/1000)*(I574/2-J574/1000)-(I574/2-J574/1000)^2)=0,"",7850/1000*(1/3)*PI()*ABS(F574-G574)*((H574/2)^2+(H574/2)*(I574/2)+(I574/2)^2-(H574/2-J574/1000)^2-(H574/2-J574/1000)*(I574/2-J574/1000)-(I574/2-J574/1000)^2))</f>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IF(7850/1000*(1/3)*PI()*ABS(F575-G575)*((H575/2)^2+(H575/2)*(I575/2)+(I575/2)^2-(H575/2-J575/1000)^2-(H575/2-J575/1000)*(I575/2-J575/1000)-(I575/2-J575/1000)^2)=0,"",7850/1000*(1/3)*PI()*ABS(F575-G575)*((H575/2)^2+(H575/2)*(I575/2)+(I575/2)^2-(H575/2-J575/1000)^2-(H575/2-J575/1000)*(I575/2-J575/1000)-(I575/2-J575/1000)^2))</f>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IF(7850/1000*(1/3)*PI()*ABS(F576-G576)*((H576/2)^2+(H576/2)*(I576/2)+(I576/2)^2-(H576/2-J576/1000)^2-(H576/2-J576/1000)*(I576/2-J576/1000)-(I576/2-J576/1000)^2)=0,"",7850/1000*(1/3)*PI()*ABS(F576-G576)*((H576/2)^2+(H576/2)*(I576/2)+(I576/2)^2-(H576/2-J576/1000)^2-(H576/2-J576/1000)*(I576/2-J576/1000)-(I576/2-J576/1000)^2))</f>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IF(7850/1000*(1/3)*PI()*ABS(F577-G577)*((H577/2)^2+(H577/2)*(I577/2)+(I577/2)^2-(H577/2-J577/1000)^2-(H577/2-J577/1000)*(I577/2-J577/1000)-(I577/2-J577/1000)^2)=0,"",7850/1000*(1/3)*PI()*ABS(F577-G577)*((H577/2)^2+(H577/2)*(I577/2)+(I577/2)^2-(H577/2-J577/1000)^2-(H577/2-J577/1000)*(I577/2-J577/1000)-(I577/2-J577/1000)^2))</f>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IF(7850/1000*(1/3)*PI()*ABS(F578-G578)*((H578/2)^2+(H578/2)*(I578/2)+(I578/2)^2-(H578/2-J578/1000)^2-(H578/2-J578/1000)*(I578/2-J578/1000)-(I578/2-J578/1000)^2)=0,"",7850/1000*(1/3)*PI()*ABS(F578-G578)*((H578/2)^2+(H578/2)*(I578/2)+(I578/2)^2-(H578/2-J578/1000)^2-(H578/2-J578/1000)*(I578/2-J578/1000)-(I578/2-J578/1000)^2))</f>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IF(7850/1000*(1/3)*PI()*ABS(F579-G579)*((H579/2)^2+(H579/2)*(I579/2)+(I579/2)^2-(H579/2-J579/1000)^2-(H579/2-J579/1000)*(I579/2-J579/1000)-(I579/2-J579/1000)^2)=0,"",7850/1000*(1/3)*PI()*ABS(F579-G579)*((H579/2)^2+(H579/2)*(I579/2)+(I579/2)^2-(H579/2-J579/1000)^2-(H579/2-J579/1000)*(I579/2-J579/1000)-(I579/2-J579/1000)^2))</f>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IF(7850/1000*(1/3)*PI()*ABS(F580-G580)*((H580/2)^2+(H580/2)*(I580/2)+(I580/2)^2-(H580/2-J580/1000)^2-(H580/2-J580/1000)*(I580/2-J580/1000)-(I580/2-J580/1000)^2)=0,"",7850/1000*(1/3)*PI()*ABS(F580-G580)*((H580/2)^2+(H580/2)*(I580/2)+(I580/2)^2-(H580/2-J580/1000)^2-(H580/2-J580/1000)*(I580/2-J580/1000)-(I580/2-J580/1000)^2))</f>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IF(7850/1000*(1/3)*PI()*ABS(F581-G581)*((H581/2)^2+(H581/2)*(I581/2)+(I581/2)^2-(H581/2-J581/1000)^2-(H581/2-J581/1000)*(I581/2-J581/1000)-(I581/2-J581/1000)^2)=0,"",7850/1000*(1/3)*PI()*ABS(F581-G581)*((H581/2)^2+(H581/2)*(I581/2)+(I581/2)^2-(H581/2-J581/1000)^2-(H581/2-J581/1000)*(I581/2-J581/1000)-(I581/2-J581/1000)^2))</f>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IF(7850/1000*(1/3)*PI()*ABS(F582-G582)*((H582/2)^2+(H582/2)*(I582/2)+(I582/2)^2-(H582/2-J582/1000)^2-(H582/2-J582/1000)*(I582/2-J582/1000)-(I582/2-J582/1000)^2)=0,"",7850/1000*(1/3)*PI()*ABS(F582-G582)*((H582/2)^2+(H582/2)*(I582/2)+(I582/2)^2-(H582/2-J582/1000)^2-(H582/2-J582/1000)*(I582/2-J582/1000)-(I582/2-J582/1000)^2))</f>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IF(7850/1000*(1/3)*PI()*ABS(F583-G583)*((H583/2)^2+(H583/2)*(I583/2)+(I583/2)^2-(H583/2-J583/1000)^2-(H583/2-J583/1000)*(I583/2-J583/1000)-(I583/2-J583/1000)^2)=0,"",7850/1000*(1/3)*PI()*ABS(F583-G583)*((H583/2)^2+(H583/2)*(I583/2)+(I583/2)^2-(H583/2-J583/1000)^2-(H583/2-J583/1000)*(I583/2-J583/1000)-(I583/2-J583/1000)^2))</f>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IF(7850/1000*(1/3)*PI()*ABS(F584-G584)*((H584/2)^2+(H584/2)*(I584/2)+(I584/2)^2-(H584/2-J584/1000)^2-(H584/2-J584/1000)*(I584/2-J584/1000)-(I584/2-J584/1000)^2)=0,"",7850/1000*(1/3)*PI()*ABS(F584-G584)*((H584/2)^2+(H584/2)*(I584/2)+(I584/2)^2-(H584/2-J584/1000)^2-(H584/2-J584/1000)*(I584/2-J584/1000)-(I584/2-J584/1000)^2))</f>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IF(7850/1000*(1/3)*PI()*ABS(F585-G585)*((H585/2)^2+(H585/2)*(I585/2)+(I585/2)^2-(H585/2-J585/1000)^2-(H585/2-J585/1000)*(I585/2-J585/1000)-(I585/2-J585/1000)^2)=0,"",7850/1000*(1/3)*PI()*ABS(F585-G585)*((H585/2)^2+(H585/2)*(I585/2)+(I585/2)^2-(H585/2-J585/1000)^2-(H585/2-J585/1000)*(I585/2-J585/1000)-(I585/2-J585/1000)^2))</f>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IF(7850/1000*(1/3)*PI()*ABS(F586-G586)*((H586/2)^2+(H586/2)*(I586/2)+(I586/2)^2-(H586/2-J586/1000)^2-(H586/2-J586/1000)*(I586/2-J586/1000)-(I586/2-J586/1000)^2)=0,"",7850/1000*(1/3)*PI()*ABS(F586-G586)*((H586/2)^2+(H586/2)*(I586/2)+(I586/2)^2-(H586/2-J586/1000)^2-(H586/2-J586/1000)*(I586/2-J586/1000)-(I586/2-J586/1000)^2))</f>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IF(7850/1000*(1/3)*PI()*ABS(F587-G587)*((H587/2)^2+(H587/2)*(I587/2)+(I587/2)^2-(H587/2-J587/1000)^2-(H587/2-J587/1000)*(I587/2-J587/1000)-(I587/2-J587/1000)^2)=0,"",7850/1000*(1/3)*PI()*ABS(F587-G587)*((H587/2)^2+(H587/2)*(I587/2)+(I587/2)^2-(H587/2-J587/1000)^2-(H587/2-J587/1000)*(I587/2-J587/1000)-(I587/2-J587/1000)^2))</f>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IF(7850/1000*(1/3)*PI()*ABS(F588-G588)*((H588/2)^2+(H588/2)*(I588/2)+(I588/2)^2-(H588/2-J588/1000)^2-(H588/2-J588/1000)*(I588/2-J588/1000)-(I588/2-J588/1000)^2)=0,"",7850/1000*(1/3)*PI()*ABS(F588-G588)*((H588/2)^2+(H588/2)*(I588/2)+(I588/2)^2-(H588/2-J588/1000)^2-(H588/2-J588/1000)*(I588/2-J588/1000)-(I588/2-J588/1000)^2))</f>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IF(7850/1000*(1/3)*PI()*ABS(F589-G589)*((H589/2)^2+(H589/2)*(I589/2)+(I589/2)^2-(H589/2-J589/1000)^2-(H589/2-J589/1000)*(I589/2-J589/1000)-(I589/2-J589/1000)^2)=0,"",7850/1000*(1/3)*PI()*ABS(F589-G589)*((H589/2)^2+(H589/2)*(I589/2)+(I589/2)^2-(H589/2-J589/1000)^2-(H589/2-J589/1000)*(I589/2-J589/1000)-(I589/2-J589/1000)^2))</f>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IF(7850/1000*(1/3)*PI()*ABS(F590-G590)*((H590/2)^2+(H590/2)*(I590/2)+(I590/2)^2-(H590/2-J590/1000)^2-(H590/2-J590/1000)*(I590/2-J590/1000)-(I590/2-J590/1000)^2)=0,"",7850/1000*(1/3)*PI()*ABS(F590-G590)*((H590/2)^2+(H590/2)*(I590/2)+(I590/2)^2-(H590/2-J590/1000)^2-(H590/2-J590/1000)*(I590/2-J590/1000)-(I590/2-J590/1000)^2))</f>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IF(7850/1000*(1/3)*PI()*ABS(F591-G591)*((H591/2)^2+(H591/2)*(I591/2)+(I591/2)^2-(H591/2-J591/1000)^2-(H591/2-J591/1000)*(I591/2-J591/1000)-(I591/2-J591/1000)^2)=0,"",7850/1000*(1/3)*PI()*ABS(F591-G591)*((H591/2)^2+(H591/2)*(I591/2)+(I591/2)^2-(H591/2-J591/1000)^2-(H591/2-J591/1000)*(I591/2-J591/1000)-(I591/2-J591/1000)^2))</f>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IF(7850/1000*(1/3)*PI()*ABS(F592-G592)*((H592/2)^2+(H592/2)*(I592/2)+(I592/2)^2-(H592/2-J592/1000)^2-(H592/2-J592/1000)*(I592/2-J592/1000)-(I592/2-J592/1000)^2)=0,"",7850/1000*(1/3)*PI()*ABS(F592-G592)*((H592/2)^2+(H592/2)*(I592/2)+(I592/2)^2-(H592/2-J592/1000)^2-(H592/2-J592/1000)*(I592/2-J592/1000)-(I592/2-J592/1000)^2))</f>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IF(7850/1000*(1/3)*PI()*ABS(F593-G593)*((H593/2)^2+(H593/2)*(I593/2)+(I593/2)^2-(H593/2-J593/1000)^2-(H593/2-J593/1000)*(I593/2-J593/1000)-(I593/2-J593/1000)^2)=0,"",7850/1000*(1/3)*PI()*ABS(F593-G593)*((H593/2)^2+(H593/2)*(I593/2)+(I593/2)^2-(H593/2-J593/1000)^2-(H593/2-J593/1000)*(I593/2-J593/1000)-(I593/2-J593/1000)^2))</f>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IF(7850/1000*(1/3)*PI()*ABS(F594-G594)*((H594/2)^2+(H594/2)*(I594/2)+(I594/2)^2-(H594/2-J594/1000)^2-(H594/2-J594/1000)*(I594/2-J594/1000)-(I594/2-J594/1000)^2)=0,"",7850/1000*(1/3)*PI()*ABS(F594-G594)*((H594/2)^2+(H594/2)*(I594/2)+(I594/2)^2-(H594/2-J594/1000)^2-(H594/2-J594/1000)*(I594/2-J594/1000)-(I594/2-J594/1000)^2))</f>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IF(7850/1000*(1/3)*PI()*ABS(F595-G595)*((H595/2)^2+(H595/2)*(I595/2)+(I595/2)^2-(H595/2-J595/1000)^2-(H595/2-J595/1000)*(I595/2-J595/1000)-(I595/2-J595/1000)^2)=0,"",7850/1000*(1/3)*PI()*ABS(F595-G595)*((H595/2)^2+(H595/2)*(I595/2)+(I595/2)^2-(H595/2-J595/1000)^2-(H595/2-J595/1000)*(I595/2-J595/1000)-(I595/2-J595/1000)^2))</f>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12"/>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IF(7850/1000*(1/3)*PI()*ABS(F597-G597)*((H597/2)^2+(H597/2)*(I597/2)+(I597/2)^2-(H597/2-J597/1000)^2-(H597/2-J597/1000)*(I597/2-J597/1000)-(I597/2-J597/1000)^2)=0,"",7850/1000*(1/3)*PI()*ABS(F597-G597)*((H597/2)^2+(H597/2)*(I597/2)+(I597/2)^2-(H597/2-J597/1000)^2-(H597/2-J597/1000)*(I597/2-J597/1000)-(I597/2-J597/1000)^2))</f>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IF(7850/1000*(1/3)*PI()*ABS(F598-G598)*((H598/2)^2+(H598/2)*(I598/2)+(I598/2)^2-(H598/2-J598/1000)^2-(H598/2-J598/1000)*(I598/2-J598/1000)-(I598/2-J598/1000)^2)=0,"",7850/1000*(1/3)*PI()*ABS(F598-G598)*((H598/2)^2+(H598/2)*(I598/2)+(I598/2)^2-(H598/2-J598/1000)^2-(H598/2-J598/1000)*(I598/2-J598/1000)-(I598/2-J598/1000)^2))</f>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IF(7850/1000*(1/3)*PI()*ABS(F599-G599)*((H599/2)^2+(H599/2)*(I599/2)+(I599/2)^2-(H599/2-J599/1000)^2-(H599/2-J599/1000)*(I599/2-J599/1000)-(I599/2-J599/1000)^2)=0,"",7850/1000*(1/3)*PI()*ABS(F599-G599)*((H599/2)^2+(H599/2)*(I599/2)+(I599/2)^2-(H599/2-J599/1000)^2-(H599/2-J599/1000)*(I599/2-J599/1000)-(I599/2-J599/1000)^2))</f>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IF(7850/1000*(1/3)*PI()*ABS(F600-G600)*((H600/2)^2+(H600/2)*(I600/2)+(I600/2)^2-(H600/2-J600/1000)^2-(H600/2-J600/1000)*(I600/2-J600/1000)-(I600/2-J600/1000)^2)=0,"",7850/1000*(1/3)*PI()*ABS(F600-G600)*((H600/2)^2+(H600/2)*(I600/2)+(I600/2)^2-(H600/2-J600/1000)^2-(H600/2-J600/1000)*(I600/2-J600/1000)-(I600/2-J600/1000)^2))</f>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IF(7850/1000*(1/3)*PI()*ABS(F601-G601)*((H601/2)^2+(H601/2)*(I601/2)+(I601/2)^2-(H601/2-J601/1000)^2-(H601/2-J601/1000)*(I601/2-J601/1000)-(I601/2-J601/1000)^2)=0,"",7850/1000*(1/3)*PI()*ABS(F601-G601)*((H601/2)^2+(H601/2)*(I601/2)+(I601/2)^2-(H601/2-J601/1000)^2-(H601/2-J601/1000)*(I601/2-J601/1000)-(I601/2-J601/1000)^2))</f>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IF(7850/1000*(1/3)*PI()*ABS(F602-G602)*((H602/2)^2+(H602/2)*(I602/2)+(I602/2)^2-(H602/2-J602/1000)^2-(H602/2-J602/1000)*(I602/2-J602/1000)-(I602/2-J602/1000)^2)=0,"",7850/1000*(1/3)*PI()*ABS(F602-G602)*((H602/2)^2+(H602/2)*(I602/2)+(I602/2)^2-(H602/2-J602/1000)^2-(H602/2-J602/1000)*(I602/2-J602/1000)-(I602/2-J602/1000)^2))</f>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IF(7850/1000*(1/3)*PI()*ABS(F603-G603)*((H603/2)^2+(H603/2)*(I603/2)+(I603/2)^2-(H603/2-J603/1000)^2-(H603/2-J603/1000)*(I603/2-J603/1000)-(I603/2-J603/1000)^2)=0,"",7850/1000*(1/3)*PI()*ABS(F603-G603)*((H603/2)^2+(H603/2)*(I603/2)+(I603/2)^2-(H603/2-J603/1000)^2-(H603/2-J603/1000)*(I603/2-J603/1000)-(I603/2-J603/1000)^2))</f>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IF(7850/1000*(1/3)*PI()*ABS(F604-G604)*((H604/2)^2+(H604/2)*(I604/2)+(I604/2)^2-(H604/2-J604/1000)^2-(H604/2-J604/1000)*(I604/2-J604/1000)-(I604/2-J604/1000)^2)=0,"",7850/1000*(1/3)*PI()*ABS(F604-G604)*((H604/2)^2+(H604/2)*(I604/2)+(I604/2)^2-(H604/2-J604/1000)^2-(H604/2-J604/1000)*(I604/2-J604/1000)-(I604/2-J604/1000)^2))</f>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IF(7850/1000*(1/3)*PI()*ABS(F605-G605)*((H605/2)^2+(H605/2)*(I605/2)+(I605/2)^2-(H605/2-J605/1000)^2-(H605/2-J605/1000)*(I605/2-J605/1000)-(I605/2-J605/1000)^2)=0,"",7850/1000*(1/3)*PI()*ABS(F605-G605)*((H605/2)^2+(H605/2)*(I605/2)+(I605/2)^2-(H605/2-J605/1000)^2-(H605/2-J605/1000)*(I605/2-J605/1000)-(I605/2-J605/1000)^2))</f>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IF(7850/1000*(1/3)*PI()*ABS(F606-G606)*((H606/2)^2+(H606/2)*(I606/2)+(I606/2)^2-(H606/2-J606/1000)^2-(H606/2-J606/1000)*(I606/2-J606/1000)-(I606/2-J606/1000)^2)=0,"",7850/1000*(1/3)*PI()*ABS(F606-G606)*((H606/2)^2+(H606/2)*(I606/2)+(I606/2)^2-(H606/2-J606/1000)^2-(H606/2-J606/1000)*(I606/2-J606/1000)-(I606/2-J606/1000)^2))</f>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IF(7850/1000*(1/3)*PI()*ABS(F607-G607)*((H607/2)^2+(H607/2)*(I607/2)+(I607/2)^2-(H607/2-J607/1000)^2-(H607/2-J607/1000)*(I607/2-J607/1000)-(I607/2-J607/1000)^2)=0,"",7850/1000*(1/3)*PI()*ABS(F607-G607)*((H607/2)^2+(H607/2)*(I607/2)+(I607/2)^2-(H607/2-J607/1000)^2-(H607/2-J607/1000)*(I607/2-J607/1000)-(I607/2-J607/1000)^2))</f>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IF(7850/1000*(1/3)*PI()*ABS(F608-G608)*((H608/2)^2+(H608/2)*(I608/2)+(I608/2)^2-(H608/2-J608/1000)^2-(H608/2-J608/1000)*(I608/2-J608/1000)-(I608/2-J608/1000)^2)=0,"",7850/1000*(1/3)*PI()*ABS(F608-G608)*((H608/2)^2+(H608/2)*(I608/2)+(I608/2)^2-(H608/2-J608/1000)^2-(H608/2-J608/1000)*(I608/2-J608/1000)-(I608/2-J608/1000)^2))</f>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IF(7850/1000*(1/3)*PI()*ABS(F609-G609)*((H609/2)^2+(H609/2)*(I609/2)+(I609/2)^2-(H609/2-J609/1000)^2-(H609/2-J609/1000)*(I609/2-J609/1000)-(I609/2-J609/1000)^2)=0,"",7850/1000*(1/3)*PI()*ABS(F609-G609)*((H609/2)^2+(H609/2)*(I609/2)+(I609/2)^2-(H609/2-J609/1000)^2-(H609/2-J609/1000)*(I609/2-J609/1000)-(I609/2-J609/1000)^2))</f>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IF(7850/1000*(1/3)*PI()*ABS(F610-G610)*((H610/2)^2+(H610/2)*(I610/2)+(I610/2)^2-(H610/2-J610/1000)^2-(H610/2-J610/1000)*(I610/2-J610/1000)-(I610/2-J610/1000)^2)=0,"",7850/1000*(1/3)*PI()*ABS(F610-G610)*((H610/2)^2+(H610/2)*(I610/2)+(I610/2)^2-(H610/2-J610/1000)^2-(H610/2-J610/1000)*(I610/2-J610/1000)-(I610/2-J610/1000)^2))</f>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IF(7850/1000*(1/3)*PI()*ABS(F611-G611)*((H611/2)^2+(H611/2)*(I611/2)+(I611/2)^2-(H611/2-J611/1000)^2-(H611/2-J611/1000)*(I611/2-J611/1000)-(I611/2-J611/1000)^2)=0,"",7850/1000*(1/3)*PI()*ABS(F611-G611)*((H611/2)^2+(H611/2)*(I611/2)+(I611/2)^2-(H611/2-J611/1000)^2-(H611/2-J611/1000)*(I611/2-J611/1000)-(I611/2-J611/1000)^2))</f>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IF(7850/1000*(1/3)*PI()*ABS(F612-G612)*((H612/2)^2+(H612/2)*(I612/2)+(I612/2)^2-(H612/2-J612/1000)^2-(H612/2-J612/1000)*(I612/2-J612/1000)-(I612/2-J612/1000)^2)=0,"",7850/1000*(1/3)*PI()*ABS(F612-G612)*((H612/2)^2+(H612/2)*(I612/2)+(I612/2)^2-(H612/2-J612/1000)^2-(H612/2-J612/1000)*(I612/2-J612/1000)-(I612/2-J612/1000)^2))</f>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IF(7850/1000*(1/3)*PI()*ABS(F613-G613)*((H613/2)^2+(H613/2)*(I613/2)+(I613/2)^2-(H613/2-J613/1000)^2-(H613/2-J613/1000)*(I613/2-J613/1000)-(I613/2-J613/1000)^2)=0,"",7850/1000*(1/3)*PI()*ABS(F613-G613)*((H613/2)^2+(H613/2)*(I613/2)+(I613/2)^2-(H613/2-J613/1000)^2-(H613/2-J613/1000)*(I613/2-J613/1000)-(I613/2-J613/1000)^2))</f>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IF(7850/1000*(1/3)*PI()*ABS(F614-G614)*((H614/2)^2+(H614/2)*(I614/2)+(I614/2)^2-(H614/2-J614/1000)^2-(H614/2-J614/1000)*(I614/2-J614/1000)-(I614/2-J614/1000)^2)=0,"",7850/1000*(1/3)*PI()*ABS(F614-G614)*((H614/2)^2+(H614/2)*(I614/2)+(I614/2)^2-(H614/2-J614/1000)^2-(H614/2-J614/1000)*(I614/2-J614/1000)-(I614/2-J614/1000)^2))</f>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IF(7850/1000*(1/3)*PI()*ABS(F615-G615)*((H615/2)^2+(H615/2)*(I615/2)+(I615/2)^2-(H615/2-J615/1000)^2-(H615/2-J615/1000)*(I615/2-J615/1000)-(I615/2-J615/1000)^2)=0,"",7850/1000*(1/3)*PI()*ABS(F615-G615)*((H615/2)^2+(H615/2)*(I615/2)+(I615/2)^2-(H615/2-J615/1000)^2-(H615/2-J615/1000)*(I615/2-J615/1000)-(I615/2-J615/1000)^2))</f>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13">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3"/>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3"/>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3"/>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3"/>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3"/>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3"/>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3"/>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3"/>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3"/>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3"/>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3"/>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3"/>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3"/>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3"/>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3"/>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3"/>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3"/>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3"/>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3"/>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3"/>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3"/>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3"/>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3"/>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3"/>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3"/>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3"/>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3"/>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3"/>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3"/>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3"/>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3"/>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3"/>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3"/>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13"/>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3"/>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3"/>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3"/>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3"/>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3"/>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3"/>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3"/>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3"/>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3"/>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3"/>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3"/>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3"/>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3"/>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3"/>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3"/>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3"/>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3"/>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3"/>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3"/>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13"/>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13"/>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13"/>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13"/>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13"/>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13"/>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3"/>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3"/>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3"/>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13"/>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14">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14"/>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14"/>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14"/>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14"/>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4"/>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4"/>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4"/>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4"/>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4"/>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4"/>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4"/>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4"/>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4"/>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4"/>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4"/>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4"/>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4"/>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4"/>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4"/>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4"/>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4"/>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4"/>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4"/>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4"/>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4"/>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4"/>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4"/>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4"/>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4"/>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4"/>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4"/>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4"/>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4"/>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14"/>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4"/>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4"/>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4"/>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4"/>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4"/>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4"/>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4"/>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4"/>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4"/>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4"/>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4"/>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4"/>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4"/>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4"/>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4"/>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4"/>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4"/>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4"/>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4"/>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4"/>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4"/>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4"/>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4"/>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4"/>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4"/>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4"/>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4"/>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4"/>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4"/>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15">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5"/>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5"/>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5"/>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5"/>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5"/>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5"/>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5"/>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5"/>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5"/>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5"/>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5"/>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5"/>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5"/>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5"/>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5"/>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5"/>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5"/>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5"/>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5"/>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5"/>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5"/>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5"/>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5"/>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5"/>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5"/>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5"/>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5"/>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5"/>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5"/>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5"/>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5"/>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5"/>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5"/>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15"/>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5"/>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5"/>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5"/>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5"/>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5"/>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5"/>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5"/>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5"/>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5"/>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5"/>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5"/>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5"/>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5"/>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5"/>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5"/>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5"/>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5"/>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5"/>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5"/>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5"/>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5"/>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5"/>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5"/>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5"/>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5"/>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5"/>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5"/>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5"/>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5"/>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16">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6"/>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6"/>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6"/>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6"/>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6"/>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6"/>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6"/>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6"/>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6"/>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6"/>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6"/>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6"/>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6"/>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6"/>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6"/>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6"/>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6"/>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6"/>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6"/>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6"/>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6"/>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6"/>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6"/>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6"/>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6"/>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6"/>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6"/>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6"/>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6"/>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6"/>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6"/>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6"/>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6"/>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16"/>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16"/>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16"/>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16"/>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16"/>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16"/>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16"/>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16"/>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16"/>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16"/>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16"/>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16"/>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16"/>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16"/>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16"/>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16"/>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16"/>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16"/>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16"/>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16"/>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16"/>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16"/>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16"/>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16"/>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16"/>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16"/>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16"/>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16"/>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16"/>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16"/>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16"/>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16"/>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4" priority="51">
      <formula>E2011&lt;&gt;_xludf.INDIRECT("B" &amp; _xludf.ROW() + 200)</formula>
    </cfRule>
  </conditionalFormatting>
  <conditionalFormatting sqref="E136:J221 DP111:DV111 DY135:DY138 DX136:DX139 DP112:DW176 Q119:Q162 Q115:Q116">
    <cfRule type="expression" dxfId="43" priority="53">
      <formula>#REF!&lt;&gt;_xludf.INDIRECT(_xludf.ADDRESS(_xludf.ROW()-200,_xludf.COLUMN()))</formula>
    </cfRule>
  </conditionalFormatting>
  <conditionalFormatting sqref="G223">
    <cfRule type="expression" dxfId="42" priority="58">
      <formula>#REF!&lt;&gt;_xludf.INDIRECT(_xludf.ADDRESS(_xludf.ROW()-200,_xludf.COLUMN()))</formula>
    </cfRule>
  </conditionalFormatting>
  <conditionalFormatting sqref="E222:E226">
    <cfRule type="expression" dxfId="41" priority="76">
      <formula>#REF!&lt;&gt;_xludf.INDIRECT(_xludf.ADDRESS(_xludf.ROW()-200,_xludf.COLUMN()))</formula>
    </cfRule>
  </conditionalFormatting>
  <conditionalFormatting sqref="Q168:Q182">
    <cfRule type="expression" dxfId="40" priority="82">
      <formula>Q23&lt;&gt;_xludf.INDIRECT(_xludf.ADDRESS(_xludf.ROW()-200,_xludf.COLUMN()))</formula>
    </cfRule>
  </conditionalFormatting>
  <conditionalFormatting sqref="Q183:Q185">
    <cfRule type="expression" dxfId="39" priority="133">
      <formula>#REF!&lt;&gt;_xludf.INDIRECT(_xludf.ADDRESS(_xludf.ROW()-200,_xludf.COLUMN()))</formula>
    </cfRule>
  </conditionalFormatting>
  <conditionalFormatting sqref="J237">
    <cfRule type="expression" dxfId="38" priority="182">
      <formula>K126&lt;&gt;_xludf.INDIRECT(_xludf.ADDRESS(_xludf.ROW()-200,_xludf.COLUMN()))</formula>
    </cfRule>
  </conditionalFormatting>
  <conditionalFormatting sqref="H223">
    <cfRule type="expression" dxfId="37" priority="184">
      <formula>F113&lt;&gt;_xludf.INDIRECT(_xludf.ADDRESS(_xludf.ROW()-200,_xludf.COLUMN()))</formula>
    </cfRule>
  </conditionalFormatting>
  <conditionalFormatting sqref="J227:J236 E227:I244 J238:J244">
    <cfRule type="expression" dxfId="36" priority="185">
      <formula>E117&lt;&gt;_xludf.INDIRECT(_xludf.ADDRESS(_xludf.ROW()-200,_xludf.COLUMN()))</formula>
    </cfRule>
  </conditionalFormatting>
  <conditionalFormatting sqref="F223:F226 G224:H226 F222:J222 I223:J226 AU226:AV229">
    <cfRule type="expression" dxfId="35" priority="188">
      <formula>E112&lt;&gt;_xludf.INDIRECT(_xludf.ADDRESS(_xludf.ROW()-200,_xludf.COLUMN()))</formula>
    </cfRule>
  </conditionalFormatting>
  <conditionalFormatting sqref="AQ2014">
    <cfRule type="expression" dxfId="34" priority="25">
      <formula>AQ2013&lt;&gt;_xludf.INDIRECT("B" &amp; _xludf.ROW() + 200)</formula>
    </cfRule>
  </conditionalFormatting>
  <conditionalFormatting sqref="AX138 BA115:BA118 AX139:BA162 AQ139:AV224 BA126:BA138">
    <cfRule type="expression" dxfId="33" priority="26">
      <formula>#REF!&lt;&gt;_xludf.INDIRECT(_xludf.ADDRESS(_xludf.ROW()-200,_xludf.COLUMN()))</formula>
    </cfRule>
  </conditionalFormatting>
  <conditionalFormatting sqref="AS226">
    <cfRule type="expression" dxfId="32" priority="28">
      <formula>#REF!&lt;&gt;_xludf.INDIRECT(_xludf.ADDRESS(_xludf.ROW()-200,_xludf.COLUMN()))</formula>
    </cfRule>
  </conditionalFormatting>
  <conditionalFormatting sqref="AQ225:AQ229">
    <cfRule type="expression" dxfId="31" priority="29">
      <formula>#REF!&lt;&gt;_xludf.INDIRECT(_xludf.ADDRESS(_xludf.ROW()-200,_xludf.COLUMN()))</formula>
    </cfRule>
  </conditionalFormatting>
  <conditionalFormatting sqref="AZ185 BA183:BA185">
    <cfRule type="expression" dxfId="30" priority="31">
      <formula>#REF!&lt;&gt;_xludf.INDIRECT(_xludf.ADDRESS(_xludf.ROW()-200,_xludf.COLUMN()))</formula>
    </cfRule>
  </conditionalFormatting>
  <conditionalFormatting sqref="AZ168:AZ184">
    <cfRule type="expression" dxfId="29" priority="32">
      <formula>AZ118&lt;&gt;_xludf.INDIRECT(_xludf.ADDRESS(_xludf.ROW()-200,_xludf.COLUMN()))</formula>
    </cfRule>
  </conditionalFormatting>
  <conditionalFormatting sqref="AX168:AY185">
    <cfRule type="expression" dxfId="28" priority="33">
      <formula>AX117&lt;&gt;_xludf.INDIRECT(_xludf.ADDRESS(_xludf.ROW()-200,_xludf.COLUMN()))</formula>
    </cfRule>
  </conditionalFormatting>
  <conditionalFormatting sqref="AV240">
    <cfRule type="expression" dxfId="27" priority="34">
      <formula>AW126&lt;&gt;_xludf.INDIRECT(_xludf.ADDRESS(_xludf.ROW()-200,_xludf.COLUMN()))</formula>
    </cfRule>
  </conditionalFormatting>
  <conditionalFormatting sqref="AX163:BA167">
    <cfRule type="expression" dxfId="26" priority="35">
      <formula>AW112&lt;&gt;_xludf.INDIRECT(_xludf.ADDRESS(_xludf.ROW()-200,_xludf.COLUMN()))</formula>
    </cfRule>
  </conditionalFormatting>
  <conditionalFormatting sqref="AT226">
    <cfRule type="expression" dxfId="25" priority="36">
      <formula>AR116&lt;&gt;_xludf.INDIRECT(_xludf.ADDRESS(_xludf.ROW()-200,_xludf.COLUMN()))</formula>
    </cfRule>
  </conditionalFormatting>
  <conditionalFormatting sqref="AV230:AV239 AQ230:AU247 AV241:AV247">
    <cfRule type="expression" dxfId="24" priority="37">
      <formula>AQ120&lt;&gt;_xludf.INDIRECT(_xludf.ADDRESS(_xludf.ROW()-200,_xludf.COLUMN()))</formula>
    </cfRule>
  </conditionalFormatting>
  <conditionalFormatting sqref="AS227:AT229">
    <cfRule type="expression" dxfId="23" priority="38">
      <formula>AR117&lt;&gt;_xludf.INDIRECT(_xludf.ADDRESS(_xludf.ROW()-200,_xludf.COLUMN()))</formula>
    </cfRule>
  </conditionalFormatting>
  <conditionalFormatting sqref="CC2053">
    <cfRule type="expression" dxfId="22" priority="11">
      <formula>CC2052&lt;&gt;_xludf.INDIRECT("B" &amp; _xludf.ROW() + 200)</formula>
    </cfRule>
  </conditionalFormatting>
  <conditionalFormatting sqref="CC178:CH263">
    <cfRule type="expression" dxfId="21" priority="12">
      <formula>#REF!&lt;&gt;_xludf.INDIRECT(_xludf.ADDRESS(_xludf.ROW()-200,_xludf.COLUMN()))</formula>
    </cfRule>
  </conditionalFormatting>
  <conditionalFormatting sqref="CE265">
    <cfRule type="expression" dxfId="20" priority="14">
      <formula>#REF!&lt;&gt;_xludf.INDIRECT(_xludf.ADDRESS(_xludf.ROW()-200,_xludf.COLUMN()))</formula>
    </cfRule>
  </conditionalFormatting>
  <conditionalFormatting sqref="CC264:CC268">
    <cfRule type="expression" dxfId="19" priority="15">
      <formula>#REF!&lt;&gt;_xludf.INDIRECT(_xludf.ADDRESS(_xludf.ROW()-200,_xludf.COLUMN()))</formula>
    </cfRule>
  </conditionalFormatting>
  <conditionalFormatting sqref="CH279">
    <cfRule type="expression" dxfId="18" priority="20">
      <formula>CI126&lt;&gt;_xludf.INDIRECT(_xludf.ADDRESS(_xludf.ROW()-200,_xludf.COLUMN()))</formula>
    </cfRule>
  </conditionalFormatting>
  <conditionalFormatting sqref="CF265">
    <cfRule type="expression" dxfId="17" priority="22">
      <formula>CD113&lt;&gt;_xludf.INDIRECT(_xludf.ADDRESS(_xludf.ROW()-200,_xludf.COLUMN()))</formula>
    </cfRule>
  </conditionalFormatting>
  <conditionalFormatting sqref="CH269:CH278 CC269:CG286 CH280:CH286">
    <cfRule type="expression" dxfId="16" priority="23">
      <formula>CC117&lt;&gt;_xludf.INDIRECT(_xludf.ADDRESS(_xludf.ROW()-200,_xludf.COLUMN()))</formula>
    </cfRule>
  </conditionalFormatting>
  <conditionalFormatting sqref="CD265:CD268 CE266:CF268 CD264:CH264 CG265:CH268">
    <cfRule type="expression" dxfId="15" priority="24">
      <formula>CC112&lt;&gt;_xludf.INDIRECT(_xludf.ADDRESS(_xludf.ROW()-200,_xludf.COLUMN()))</formula>
    </cfRule>
  </conditionalFormatting>
  <conditionalFormatting sqref="AR226:AR229">
    <cfRule type="expression" dxfId="14" priority="189">
      <formula>AQ116&lt;&gt;_xludf.INDIRECT(_xludf.ADDRESS(_xludf.ROW()-200,_xludf.COLUMN()))</formula>
    </cfRule>
  </conditionalFormatting>
  <conditionalFormatting sqref="AR225:AV225">
    <cfRule type="expression" dxfId="13" priority="190">
      <formula>AQ112&lt;&gt;_xludf.INDIRECT(_xludf.ADDRESS(_xludf.ROW()-200,_xludf.COLUMN()))</formula>
    </cfRule>
  </conditionalFormatting>
  <conditionalFormatting sqref="Q163:Q167">
    <cfRule type="expression" dxfId="12" priority="191">
      <formula>N112&lt;&gt;_xludf.INDIRECT(_xludf.ADDRESS(_xludf.ROW()-200,_xludf.COLUMN()))</formula>
    </cfRule>
  </conditionalFormatting>
  <conditionalFormatting sqref="BA168:BA182">
    <cfRule type="expression" dxfId="11"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0" priority="9">
      <formula>#REF!&lt;&gt;_xludf.INDIRECT(_xludf.ADDRESS(_xludf.ROW()-200,_xludf.COLUMN()))</formula>
    </cfRule>
  </conditionalFormatting>
  <conditionalFormatting sqref="BC119:BC162 BC685:BC728 BC115:BC116 BC681:BC682">
    <cfRule type="expression" dxfId="9" priority="5">
      <formula>#REF!&lt;&gt;_xludf.INDIRECT(_xludf.ADDRESS(_xludf.ROW()-200,_xludf.COLUMN()))</formula>
    </cfRule>
  </conditionalFormatting>
  <conditionalFormatting sqref="BC168:BC182 BC734:BC748">
    <cfRule type="expression" dxfId="8" priority="6">
      <formula>BC23&lt;&gt;_xludf.INDIRECT(_xludf.ADDRESS(_xludf.ROW()-200,_xludf.COLUMN()))</formula>
    </cfRule>
  </conditionalFormatting>
  <conditionalFormatting sqref="BC183:BC185 BC749:BC751">
    <cfRule type="expression" dxfId="7" priority="7">
      <formula>#REF!&lt;&gt;_xludf.INDIRECT(_xludf.ADDRESS(_xludf.ROW()-200,_xludf.COLUMN()))</formula>
    </cfRule>
  </conditionalFormatting>
  <conditionalFormatting sqref="BC163:BC167 BC729:BC733">
    <cfRule type="expression" dxfId="6" priority="8">
      <formula>AZ112&lt;&gt;_xludf.INDIRECT(_xludf.ADDRESS(_xludf.ROW()-200,_xludf.COLUMN()))</formula>
    </cfRule>
  </conditionalFormatting>
  <conditionalFormatting sqref="CO166:CO209 CO162:CO163">
    <cfRule type="expression" dxfId="5" priority="1">
      <formula>#REF!&lt;&gt;_xludf.INDIRECT(_xludf.ADDRESS(_xludf.ROW()-200,_xludf.COLUMN()))</formula>
    </cfRule>
  </conditionalFormatting>
  <conditionalFormatting sqref="CO215:CO229">
    <cfRule type="expression" dxfId="4" priority="2">
      <formula>CO23&lt;&gt;_xludf.INDIRECT(_xludf.ADDRESS(_xludf.ROW()-200,_xludf.COLUMN()))</formula>
    </cfRule>
  </conditionalFormatting>
  <conditionalFormatting sqref="CO230:CO232">
    <cfRule type="expression" dxfId="3" priority="3">
      <formula>#REF!&lt;&gt;_xludf.INDIRECT(_xludf.ADDRESS(_xludf.ROW()-200,_xludf.COLUMN()))</formula>
    </cfRule>
  </conditionalFormatting>
  <conditionalFormatting sqref="CO210:CO214">
    <cfRule type="expression" dxfId="2"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80</xdr:col>
                    <xdr:colOff>1607820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80</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83</xdr:col>
                    <xdr:colOff>1440180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81</xdr:col>
                    <xdr:colOff>1623060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81</xdr:col>
                    <xdr:colOff>1638300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M3" sqref="M3"/>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352</v>
      </c>
      <c r="E1" s="113"/>
      <c r="F1" s="113"/>
      <c r="G1" s="113"/>
      <c r="H1" s="113"/>
      <c r="I1" s="112"/>
      <c r="Q1" s="118" t="s">
        <v>353</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45"/>
      <c r="CD6" s="87"/>
      <c r="CE6" s="49"/>
    </row>
    <row r="7" spans="1:83" ht="15" customHeight="1">
      <c r="A7" s="49" t="s">
        <v>87</v>
      </c>
      <c r="B7" s="259" t="s">
        <v>48</v>
      </c>
      <c r="C7" s="49" t="s">
        <v>57</v>
      </c>
      <c r="D7" s="49">
        <v>1</v>
      </c>
      <c r="E7" s="49" t="s">
        <v>52</v>
      </c>
      <c r="F7" s="49">
        <v>1</v>
      </c>
      <c r="G7" s="51">
        <v>131.55499999999998</v>
      </c>
      <c r="H7" s="51">
        <v>131.31499999999997</v>
      </c>
      <c r="I7" s="51">
        <v>4.952</v>
      </c>
      <c r="J7" s="51">
        <v>5.0199999999999996</v>
      </c>
      <c r="K7" s="51">
        <v>50</v>
      </c>
      <c r="L7" s="121">
        <f>IF(7850/1000*(1/3)*PI()*ABS(G7-H7)*((I7/2)^2+(I7/2)*(J7/2)+(J7/2)^2-(I7/2-K7/1000)^2-(I7/2-K7/1000)*(J7/2-K7/1000)-(J7/2-K7/1000)^2)=0,"",7850/1000*(1/3)*PI()*ABS(G7-H7)*((I7/2)^2+(I7/2)*(J7/2)+(J7/2)^2-(I7/2-K7/1000)^2-(I7/2-K7/1000)*(J7/2-K7/1000)-(J7/2-K7/1000)^2))</f>
        <v>1.4607501060508772</v>
      </c>
      <c r="M7" s="51">
        <f>IFERROR(IF(OR(ISBLANK(WHOLE_STRUCTURE[[#This Row],[Top '[m']]]), ISBLANK(WHOLE_STRUCTURE[[#This Row],[Bottom '[m']]])), "", WHOLE_STRUCTURE[[#This Row],[Top '[m']]] - WHOLE_STRUCTURE[[#This Row],[Bottom '[m']]]),"")</f>
        <v>0.24000000000000909</v>
      </c>
      <c r="N7" s="52">
        <f>IFERROR(-(WHOLE_STRUCTURE[[#This Row],[D, bottom '[m']]]-WHOLE_STRUCTURE[[#This Row],[D, top '[m']]])/(WHOLE_STRUCTURE[[#This Row],[Bottom '[m']]]-WHOLE_STRUCTURE[[#This Row],[Top '[m']]]),"")</f>
        <v>0.283333333333321</v>
      </c>
      <c r="O7" s="50" t="str">
        <f>IFERROR((WHOLE_STRUCTURE[[#This Row],[D, bottom '[m']]]+WHOLE_STRUCTURE[[#This Row],[D, top '[m']]])/(2*#REF!/1000),"")</f>
        <v/>
      </c>
      <c r="P7" s="446"/>
      <c r="Q7" s="49" t="s">
        <v>52</v>
      </c>
      <c r="R7" s="53" t="s">
        <v>637</v>
      </c>
      <c r="S7" s="51">
        <v>131.435</v>
      </c>
      <c r="T7" s="51">
        <v>131.435</v>
      </c>
      <c r="U7" s="49">
        <v>6701</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D8" s="49">
        <v>2</v>
      </c>
      <c r="E8" s="49" t="s">
        <v>52</v>
      </c>
      <c r="F8" s="49">
        <v>2</v>
      </c>
      <c r="G8" s="51">
        <v>131.31499999999997</v>
      </c>
      <c r="H8" s="51">
        <v>130.57499999999996</v>
      </c>
      <c r="I8" s="51">
        <v>5.0199999999999996</v>
      </c>
      <c r="J8" s="51">
        <v>5.2279999999999998</v>
      </c>
      <c r="K8" s="51">
        <v>50</v>
      </c>
      <c r="L8" s="121">
        <f t="shared" ref="L8:L71" si="0">IF(7850/1000*(1/3)*PI()*ABS(G8-H8)*((I8/2)^2+(I8/2)*(J8/2)+(J8/2)^2-(I8/2-K8/1000)^2-(I8/2-K8/1000)*(J8/2-K8/1000)-(J8/2-K8/1000)^2)=0,"",7850/1000*(1/3)*PI()*ABS(G8-H8)*((I8/2)^2+(I8/2)*(J8/2)+(J8/2)^2-(I8/2-K8/1000)^2-(I8/2-K8/1000)*(J8/2-K8/1000)-(J8/2-K8/1000)^2))</f>
        <v>4.6299011245572128</v>
      </c>
      <c r="M8" s="51">
        <f>IFERROR(IF(OR(ISBLANK(WHOLE_STRUCTURE[[#This Row],[Top '[m']]]), ISBLANK(WHOLE_STRUCTURE[[#This Row],[Bottom '[m']]])), "", WHOLE_STRUCTURE[[#This Row],[Top '[m']]] - WHOLE_STRUCTURE[[#This Row],[Bottom '[m']]]),"")</f>
        <v>0.74000000000000909</v>
      </c>
      <c r="N8" s="52">
        <f>IFERROR(-(WHOLE_STRUCTURE[[#This Row],[D, bottom '[m']]]-WHOLE_STRUCTURE[[#This Row],[D, top '[m']]])/(WHOLE_STRUCTURE[[#This Row],[Bottom '[m']]]-WHOLE_STRUCTURE[[#This Row],[Top '[m']]]),"")</f>
        <v>0.28108108108107788</v>
      </c>
      <c r="O8" s="50" t="str">
        <f>IFERROR((WHOLE_STRUCTURE[[#This Row],[D, bottom '[m']]]+WHOLE_STRUCTURE[[#This Row],[D, top '[m']]])/(2*#REF!/1000),"")</f>
        <v/>
      </c>
      <c r="P8" s="446"/>
      <c r="Q8" s="49" t="s">
        <v>52</v>
      </c>
      <c r="R8" s="53" t="s">
        <v>638</v>
      </c>
      <c r="S8" s="51">
        <v>129.88500000000002</v>
      </c>
      <c r="T8" s="51">
        <v>129.88500000000002</v>
      </c>
      <c r="U8" s="49">
        <v>1424</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-43.23</v>
      </c>
      <c r="C9" s="49" t="s">
        <v>89</v>
      </c>
      <c r="D9" s="49">
        <v>3</v>
      </c>
      <c r="E9" s="49" t="s">
        <v>52</v>
      </c>
      <c r="F9" s="49">
        <v>3</v>
      </c>
      <c r="G9" s="51">
        <v>130.57499999999996</v>
      </c>
      <c r="H9" s="51">
        <v>128.50099999999995</v>
      </c>
      <c r="I9" s="51">
        <v>5.2279999999999998</v>
      </c>
      <c r="J9" s="51">
        <v>5.8109999999999999</v>
      </c>
      <c r="K9" s="51">
        <v>50</v>
      </c>
      <c r="L9" s="121">
        <f t="shared" si="0"/>
        <v>13.98768722165673</v>
      </c>
      <c r="M9" s="51">
        <f>IFERROR(IF(OR(ISBLANK(WHOLE_STRUCTURE[[#This Row],[Top '[m']]]), ISBLANK(WHOLE_STRUCTURE[[#This Row],[Bottom '[m']]])), "", WHOLE_STRUCTURE[[#This Row],[Top '[m']]] - WHOLE_STRUCTURE[[#This Row],[Bottom '[m']]]),"")</f>
        <v>2.0740000000000123</v>
      </c>
      <c r="N9" s="52">
        <f>IFERROR(-(WHOLE_STRUCTURE[[#This Row],[D, bottom '[m']]]-WHOLE_STRUCTURE[[#This Row],[D, top '[m']]])/(WHOLE_STRUCTURE[[#This Row],[Bottom '[m']]]-WHOLE_STRUCTURE[[#This Row],[Top '[m']]]),"")</f>
        <v>0.28109932497589041</v>
      </c>
      <c r="O9" s="50" t="str">
        <f>IFERROR((WHOLE_STRUCTURE[[#This Row],[D, bottom '[m']]]+WHOLE_STRUCTURE[[#This Row],[D, top '[m']]])/(2*#REF!/1000),"")</f>
        <v/>
      </c>
      <c r="P9" s="446"/>
      <c r="Q9" s="49" t="s">
        <v>52</v>
      </c>
      <c r="R9" s="53" t="s">
        <v>639</v>
      </c>
      <c r="S9" s="51">
        <v>125.27</v>
      </c>
      <c r="T9" s="51">
        <v>125.27</v>
      </c>
      <c r="U9" s="49">
        <v>11720</v>
      </c>
      <c r="V9" s="167"/>
      <c r="W9" s="121"/>
      <c r="X9" s="51"/>
      <c r="Y9" s="51"/>
      <c r="Z9" s="49"/>
      <c r="AA9" s="49"/>
      <c r="AB9" s="227" t="s">
        <v>338</v>
      </c>
      <c r="AC9" s="49">
        <v>21.5</v>
      </c>
      <c r="AD9" s="49">
        <v>276</v>
      </c>
      <c r="AE9" s="49">
        <v>1394251</v>
      </c>
      <c r="AF9" s="49">
        <v>382420000</v>
      </c>
      <c r="AG9" s="49">
        <v>639730000</v>
      </c>
      <c r="AH9" s="49">
        <v>6.46</v>
      </c>
      <c r="AI9" s="49">
        <v>5.74</v>
      </c>
      <c r="AJ9" s="299" t="s">
        <v>339</v>
      </c>
      <c r="AK9" s="49"/>
      <c r="AL9" s="49"/>
      <c r="AM9" s="49"/>
      <c r="AN9" s="49"/>
      <c r="AO9" s="49"/>
      <c r="AP9" s="49"/>
      <c r="AQ9" s="49"/>
      <c r="BE9" s="77"/>
      <c r="BF9" s="49"/>
      <c r="CD9" s="87"/>
      <c r="CE9" s="49"/>
    </row>
    <row r="10" spans="1:83" ht="15" customHeight="1">
      <c r="A10" s="165" t="s">
        <v>382</v>
      </c>
      <c r="B10" s="259"/>
      <c r="C10" s="165" t="s">
        <v>89</v>
      </c>
      <c r="D10" s="49">
        <v>4</v>
      </c>
      <c r="E10" s="49" t="s">
        <v>52</v>
      </c>
      <c r="F10" s="49">
        <v>4</v>
      </c>
      <c r="G10" s="51">
        <v>128.50099999999995</v>
      </c>
      <c r="H10" s="51">
        <v>126.05499999999994</v>
      </c>
      <c r="I10" s="51">
        <v>5.7949999999999999</v>
      </c>
      <c r="J10" s="51">
        <v>6.5</v>
      </c>
      <c r="K10" s="51">
        <v>34</v>
      </c>
      <c r="L10" s="121">
        <f t="shared" si="0"/>
        <v>12.538477810882528</v>
      </c>
      <c r="M10" s="51">
        <f>IFERROR(IF(OR(ISBLANK(WHOLE_STRUCTURE[[#This Row],[Top '[m']]]), ISBLANK(WHOLE_STRUCTURE[[#This Row],[Bottom '[m']]])), "", WHOLE_STRUCTURE[[#This Row],[Top '[m']]] - WHOLE_STRUCTURE[[#This Row],[Bottom '[m']]]),"")</f>
        <v>2.4460000000000122</v>
      </c>
      <c r="N10" s="52">
        <f>IFERROR(-(WHOLE_STRUCTURE[[#This Row],[D, bottom '[m']]]-WHOLE_STRUCTURE[[#This Row],[D, top '[m']]])/(WHOLE_STRUCTURE[[#This Row],[Bottom '[m']]]-WHOLE_STRUCTURE[[#This Row],[Top '[m']]]),"")</f>
        <v>0.28822567457072629</v>
      </c>
      <c r="O10" s="50" t="str">
        <f>IFERROR((WHOLE_STRUCTURE[[#This Row],[D, bottom '[m']]]+WHOLE_STRUCTURE[[#This Row],[D, top '[m']]])/(2*#REF!/1000),"")</f>
        <v/>
      </c>
      <c r="P10" s="55"/>
      <c r="Q10" s="410" t="s">
        <v>52</v>
      </c>
      <c r="R10" s="412" t="s">
        <v>640</v>
      </c>
      <c r="S10" s="409">
        <v>124.813</v>
      </c>
      <c r="T10" s="409">
        <v>124.813</v>
      </c>
      <c r="U10" s="410">
        <v>15265</v>
      </c>
      <c r="V10" s="442"/>
      <c r="W10" s="426"/>
      <c r="X10" s="409"/>
      <c r="Y10" s="409"/>
      <c r="Z10" s="410"/>
      <c r="AA10" s="49"/>
      <c r="AB10" s="77"/>
      <c r="AI10" s="49"/>
      <c r="AJ10" s="298"/>
      <c r="AK10" s="49"/>
      <c r="AL10" s="49"/>
      <c r="AM10" s="49"/>
      <c r="AN10" s="49"/>
      <c r="AO10" s="49"/>
      <c r="AP10" s="49"/>
      <c r="AQ10" s="49"/>
      <c r="BE10" s="77"/>
      <c r="BF10" s="49"/>
      <c r="CD10" s="87"/>
      <c r="CE10" s="49"/>
    </row>
    <row r="11" spans="1:83" ht="16.95" customHeight="1">
      <c r="A11" s="165" t="s">
        <v>381</v>
      </c>
      <c r="B11" s="259"/>
      <c r="C11" s="165" t="s">
        <v>57</v>
      </c>
      <c r="D11" s="49">
        <v>5</v>
      </c>
      <c r="E11" s="49" t="s">
        <v>52</v>
      </c>
      <c r="F11" s="49">
        <v>5</v>
      </c>
      <c r="G11" s="51">
        <v>126.05499999999994</v>
      </c>
      <c r="H11" s="51">
        <v>124.23499999999994</v>
      </c>
      <c r="I11" s="51">
        <v>6.5</v>
      </c>
      <c r="J11" s="51">
        <v>6.5</v>
      </c>
      <c r="K11" s="51">
        <v>34</v>
      </c>
      <c r="L11" s="121">
        <f t="shared" si="0"/>
        <v>9.8674636394623843</v>
      </c>
      <c r="M11" s="51">
        <f>IFERROR(IF(OR(ISBLANK(WHOLE_STRUCTURE[[#This Row],[Top '[m']]]), ISBLANK(WHOLE_STRUCTURE[[#This Row],[Bottom '[m']]])), "", WHOLE_STRUCTURE[[#This Row],[Top '[m']]] - WHOLE_STRUCTURE[[#This Row],[Bottom '[m']]]),"")</f>
        <v>1.8199999999999932</v>
      </c>
      <c r="N11" s="52">
        <f>IFERROR(-(WHOLE_STRUCTURE[[#This Row],[D, bottom '[m']]]-WHOLE_STRUCTURE[[#This Row],[D, top '[m']]])/(WHOLE_STRUCTURE[[#This Row],[Bottom '[m']]]-WHOLE_STRUCTURE[[#This Row],[Top '[m']]]),"")</f>
        <v>0</v>
      </c>
      <c r="O11" s="50" t="str">
        <f>IFERROR((WHOLE_STRUCTURE[[#This Row],[D, bottom '[m']]]+WHOLE_STRUCTURE[[#This Row],[D, top '[m']]])/(2*#REF!/1000),"")</f>
        <v/>
      </c>
      <c r="P11" s="87"/>
      <c r="Q11" s="410" t="s">
        <v>52</v>
      </c>
      <c r="R11" s="412" t="s">
        <v>641</v>
      </c>
      <c r="S11" s="409">
        <v>120.88600000000001</v>
      </c>
      <c r="T11" s="409">
        <v>120.88600000000001</v>
      </c>
      <c r="U11" s="410">
        <v>520</v>
      </c>
      <c r="V11" s="442"/>
      <c r="W11" s="426"/>
      <c r="X11" s="409"/>
      <c r="Y11" s="409"/>
      <c r="Z11" s="410"/>
      <c r="AA11" s="49"/>
      <c r="AB11" s="77"/>
      <c r="AI11" s="49"/>
      <c r="AJ11" s="298"/>
      <c r="AK11" s="49"/>
      <c r="AL11" s="49"/>
      <c r="AM11" s="49"/>
      <c r="AN11" s="49"/>
      <c r="AO11" s="49"/>
      <c r="AP11" s="49"/>
      <c r="AQ11" s="49"/>
      <c r="BE11" s="77"/>
      <c r="BF11" s="49"/>
      <c r="CD11" s="87"/>
      <c r="CE11" s="49"/>
    </row>
    <row r="12" spans="1:83">
      <c r="D12" s="49">
        <v>6</v>
      </c>
      <c r="E12" s="49" t="s">
        <v>52</v>
      </c>
      <c r="F12" s="49">
        <v>6</v>
      </c>
      <c r="G12" s="51">
        <v>124.23499999999994</v>
      </c>
      <c r="H12" s="51">
        <v>121.30299999999995</v>
      </c>
      <c r="I12" s="51">
        <v>6.4888000000000003</v>
      </c>
      <c r="J12" s="51">
        <v>6.4888000000000003</v>
      </c>
      <c r="K12" s="51">
        <v>22.8</v>
      </c>
      <c r="L12" s="121">
        <f t="shared" si="0"/>
        <v>10.659922387081739</v>
      </c>
      <c r="M12" s="51">
        <f>IFERROR(IF(OR(ISBLANK(WHOLE_STRUCTURE[[#This Row],[Top '[m']]]), ISBLANK(WHOLE_STRUCTURE[[#This Row],[Bottom '[m']]])), "", WHOLE_STRUCTURE[[#This Row],[Top '[m']]] - WHOLE_STRUCTURE[[#This Row],[Bottom '[m']]]),"")</f>
        <v>2.9319999999999879</v>
      </c>
      <c r="N12" s="52">
        <f>IFERROR(-(WHOLE_STRUCTURE[[#This Row],[D, bottom '[m']]]-WHOLE_STRUCTURE[[#This Row],[D, top '[m']]])/(WHOLE_STRUCTURE[[#This Row],[Bottom '[m']]]-WHOLE_STRUCTURE[[#This Row],[Top '[m']]]),"")</f>
        <v>0</v>
      </c>
      <c r="O12" s="50" t="str">
        <f>IFERROR((WHOLE_STRUCTURE[[#This Row],[D, bottom '[m']]]+WHOLE_STRUCTURE[[#This Row],[D, top '[m']]])/(2*#REF!/1000),"")</f>
        <v/>
      </c>
      <c r="P12" s="87"/>
      <c r="Q12" s="410" t="s">
        <v>52</v>
      </c>
      <c r="R12" s="412" t="s">
        <v>642</v>
      </c>
      <c r="S12" s="409">
        <v>120.04600000000001</v>
      </c>
      <c r="T12" s="409">
        <v>120.04600000000001</v>
      </c>
      <c r="U12" s="410">
        <v>3807</v>
      </c>
      <c r="V12" s="442"/>
      <c r="W12" s="426"/>
      <c r="X12" s="409"/>
      <c r="Y12" s="409"/>
      <c r="Z12" s="410"/>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138.01499999999999</v>
      </c>
      <c r="C13" s="165" t="s">
        <v>89</v>
      </c>
      <c r="D13" s="49">
        <v>7</v>
      </c>
      <c r="E13" s="49" t="s">
        <v>52</v>
      </c>
      <c r="F13" s="49">
        <v>7</v>
      </c>
      <c r="G13" s="51">
        <v>121.30299999999995</v>
      </c>
      <c r="H13" s="51">
        <v>118.47099999999996</v>
      </c>
      <c r="I13" s="51">
        <v>6.4888000000000003</v>
      </c>
      <c r="J13" s="51">
        <v>6.4888000000000003</v>
      </c>
      <c r="K13" s="51">
        <v>22.8</v>
      </c>
      <c r="L13" s="121">
        <f t="shared" si="0"/>
        <v>10.296350682201751</v>
      </c>
      <c r="M13" s="51">
        <f>IFERROR(IF(OR(ISBLANK(WHOLE_STRUCTURE[[#This Row],[Top '[m']]]), ISBLANK(WHOLE_STRUCTURE[[#This Row],[Bottom '[m']]])), "", WHOLE_STRUCTURE[[#This Row],[Top '[m']]] - WHOLE_STRUCTURE[[#This Row],[Bottom '[m']]]),"")</f>
        <v>2.8319999999999936</v>
      </c>
      <c r="N13" s="52">
        <f>IFERROR(-(WHOLE_STRUCTURE[[#This Row],[D, bottom '[m']]]-WHOLE_STRUCTURE[[#This Row],[D, top '[m']]])/(WHOLE_STRUCTURE[[#This Row],[Bottom '[m']]]-WHOLE_STRUCTURE[[#This Row],[Top '[m']]]),"")</f>
        <v>0</v>
      </c>
      <c r="O13" s="50" t="str">
        <f>IFERROR((WHOLE_STRUCTURE[[#This Row],[D, bottom '[m']]]+WHOLE_STRUCTURE[[#This Row],[D, top '[m']]])/(2*#REF!/1000),"")</f>
        <v/>
      </c>
      <c r="P13" s="87"/>
      <c r="Q13" s="410" t="s">
        <v>52</v>
      </c>
      <c r="R13" s="412" t="s">
        <v>643</v>
      </c>
      <c r="S13" s="409">
        <v>119.69699999999999</v>
      </c>
      <c r="T13" s="409">
        <v>119.69699999999999</v>
      </c>
      <c r="U13" s="410">
        <v>944</v>
      </c>
      <c r="V13" s="442"/>
      <c r="W13" s="426"/>
      <c r="X13" s="409"/>
      <c r="Y13" s="409"/>
      <c r="Z13" s="410"/>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118.47099999999996</v>
      </c>
      <c r="H14" s="51">
        <v>115.51099999999997</v>
      </c>
      <c r="I14" s="51">
        <v>6.4888000000000003</v>
      </c>
      <c r="J14" s="51">
        <v>6.4888000000000003</v>
      </c>
      <c r="K14" s="51">
        <v>22.8</v>
      </c>
      <c r="L14" s="121">
        <f t="shared" si="0"/>
        <v>10.761722464448161</v>
      </c>
      <c r="M14" s="51">
        <f>IFERROR(IF(OR(ISBLANK(WHOLE_STRUCTURE[[#This Row],[Top '[m']]]), ISBLANK(WHOLE_STRUCTURE[[#This Row],[Bottom '[m']]])), "", WHOLE_STRUCTURE[[#This Row],[Top '[m']]] - WHOLE_STRUCTURE[[#This Row],[Bottom '[m']]]),"")</f>
        <v>2.9599999999999937</v>
      </c>
      <c r="N14" s="52">
        <f>IFERROR(-(WHOLE_STRUCTURE[[#This Row],[D, bottom '[m']]]-WHOLE_STRUCTURE[[#This Row],[D, top '[m']]])/(WHOLE_STRUCTURE[[#This Row],[Bottom '[m']]]-WHOLE_STRUCTURE[[#This Row],[Top '[m']]]),"")</f>
        <v>0</v>
      </c>
      <c r="O14" s="50" t="str">
        <f>IFERROR((WHOLE_STRUCTURE[[#This Row],[D, bottom '[m']]]+WHOLE_STRUCTURE[[#This Row],[D, top '[m']]])/(2*#REF!/1000),"")</f>
        <v/>
      </c>
      <c r="P14" s="87"/>
      <c r="Q14" s="410" t="s">
        <v>52</v>
      </c>
      <c r="R14" s="412" t="s">
        <v>644</v>
      </c>
      <c r="S14" s="409">
        <v>117.76199999999999</v>
      </c>
      <c r="T14" s="409">
        <v>117.76199999999999</v>
      </c>
      <c r="U14" s="410">
        <v>2400</v>
      </c>
      <c r="V14" s="442"/>
      <c r="W14" s="426"/>
      <c r="X14" s="409"/>
      <c r="Y14" s="409"/>
      <c r="Z14" s="410"/>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115.51099999999997</v>
      </c>
      <c r="H15" s="51">
        <v>112.55099999999997</v>
      </c>
      <c r="I15" s="51">
        <v>6.4888000000000003</v>
      </c>
      <c r="J15" s="51">
        <v>6.4888000000000003</v>
      </c>
      <c r="K15" s="51">
        <v>22.8</v>
      </c>
      <c r="L15" s="121">
        <f t="shared" si="0"/>
        <v>10.761722464448161</v>
      </c>
      <c r="M15" s="51">
        <f>IFERROR(IF(OR(ISBLANK(WHOLE_STRUCTURE[[#This Row],[Top '[m']]]), ISBLANK(WHOLE_STRUCTURE[[#This Row],[Bottom '[m']]])), "", WHOLE_STRUCTURE[[#This Row],[Top '[m']]] - WHOLE_STRUCTURE[[#This Row],[Bottom '[m']]]),"")</f>
        <v>2.9599999999999937</v>
      </c>
      <c r="N15" s="52">
        <f>IFERROR(-(WHOLE_STRUCTURE[[#This Row],[D, bottom '[m']]]-WHOLE_STRUCTURE[[#This Row],[D, top '[m']]])/(WHOLE_STRUCTURE[[#This Row],[Bottom '[m']]]-WHOLE_STRUCTURE[[#This Row],[Top '[m']]]),"")</f>
        <v>0</v>
      </c>
      <c r="O15" s="50" t="str">
        <f>IFERROR((WHOLE_STRUCTURE[[#This Row],[D, bottom '[m']]]+WHOLE_STRUCTURE[[#This Row],[D, top '[m']]])/(2*#REF!/1000),"")</f>
        <v/>
      </c>
      <c r="P15" s="87"/>
      <c r="Q15" s="410" t="s">
        <v>52</v>
      </c>
      <c r="R15" s="412" t="s">
        <v>645</v>
      </c>
      <c r="S15" s="409">
        <v>115.735</v>
      </c>
      <c r="T15" s="409">
        <v>115.735</v>
      </c>
      <c r="U15" s="410">
        <v>1344</v>
      </c>
      <c r="V15" s="442"/>
      <c r="W15" s="426"/>
      <c r="X15" s="409"/>
      <c r="Y15" s="409"/>
      <c r="Z15" s="410"/>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112.55099999999997</v>
      </c>
      <c r="H16" s="51">
        <v>110.05099999999997</v>
      </c>
      <c r="I16" s="51">
        <v>6.4888000000000003</v>
      </c>
      <c r="J16" s="51">
        <v>6.4888000000000003</v>
      </c>
      <c r="K16" s="51">
        <v>22.8</v>
      </c>
      <c r="L16" s="121">
        <f t="shared" si="0"/>
        <v>9.0892926220001549</v>
      </c>
      <c r="M16" s="51">
        <f>IFERROR(IF(OR(ISBLANK(WHOLE_STRUCTURE[[#This Row],[Top '[m']]]), ISBLANK(WHOLE_STRUCTURE[[#This Row],[Bottom '[m']]])), "", WHOLE_STRUCTURE[[#This Row],[Top '[m']]] - WHOLE_STRUCTURE[[#This Row],[Bottom '[m']]]),"")</f>
        <v>2.5</v>
      </c>
      <c r="N16" s="52">
        <f>IFERROR(-(WHOLE_STRUCTURE[[#This Row],[D, bottom '[m']]]-WHOLE_STRUCTURE[[#This Row],[D, top '[m']]])/(WHOLE_STRUCTURE[[#This Row],[Bottom '[m']]]-WHOLE_STRUCTURE[[#This Row],[Top '[m']]]),"")</f>
        <v>0</v>
      </c>
      <c r="O16" s="50" t="str">
        <f>IFERROR((WHOLE_STRUCTURE[[#This Row],[D, bottom '[m']]]+WHOLE_STRUCTURE[[#This Row],[D, top '[m']]])/(2*#REF!/1000),"")</f>
        <v/>
      </c>
      <c r="P16" s="87"/>
      <c r="Q16" s="410" t="s">
        <v>52</v>
      </c>
      <c r="R16" s="412" t="s">
        <v>646</v>
      </c>
      <c r="S16" s="409">
        <v>99.986000000000004</v>
      </c>
      <c r="T16" s="409">
        <v>99.986000000000004</v>
      </c>
      <c r="U16" s="410">
        <v>4458</v>
      </c>
      <c r="V16" s="442"/>
      <c r="W16" s="426"/>
      <c r="X16" s="409"/>
      <c r="Y16" s="409"/>
      <c r="Z16" s="410"/>
      <c r="AA16" s="49"/>
      <c r="AB16" s="77"/>
      <c r="AD16" s="193">
        <v>-2</v>
      </c>
      <c r="AE16" s="49">
        <v>-10</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110.05099999999997</v>
      </c>
      <c r="H17" s="51">
        <v>107.55199999999998</v>
      </c>
      <c r="I17" s="51">
        <v>6.4888000000000003</v>
      </c>
      <c r="J17" s="51">
        <v>6.4888000000000003</v>
      </c>
      <c r="K17" s="51">
        <v>22.8</v>
      </c>
      <c r="L17" s="121">
        <f t="shared" si="0"/>
        <v>9.0856569049513372</v>
      </c>
      <c r="M17" s="51">
        <f>IFERROR(IF(OR(ISBLANK(WHOLE_STRUCTURE[[#This Row],[Top '[m']]]), ISBLANK(WHOLE_STRUCTURE[[#This Row],[Bottom '[m']]])), "", WHOLE_STRUCTURE[[#This Row],[Top '[m']]] - WHOLE_STRUCTURE[[#This Row],[Bottom '[m']]]),"")</f>
        <v>2.4989999999999952</v>
      </c>
      <c r="N17" s="52">
        <f>IFERROR(-(WHOLE_STRUCTURE[[#This Row],[D, bottom '[m']]]-WHOLE_STRUCTURE[[#This Row],[D, top '[m']]])/(WHOLE_STRUCTURE[[#This Row],[Bottom '[m']]]-WHOLE_STRUCTURE[[#This Row],[Top '[m']]]),"")</f>
        <v>0</v>
      </c>
      <c r="O17" s="50" t="str">
        <f>IFERROR((WHOLE_STRUCTURE[[#This Row],[D, bottom '[m']]]+WHOLE_STRUCTURE[[#This Row],[D, top '[m']]])/(2*#REF!/1000),"")</f>
        <v/>
      </c>
      <c r="P17" s="87"/>
      <c r="Q17" s="410" t="s">
        <v>52</v>
      </c>
      <c r="R17" s="412" t="s">
        <v>647</v>
      </c>
      <c r="S17" s="409">
        <v>99.844000000000008</v>
      </c>
      <c r="T17" s="409">
        <v>99.844000000000008</v>
      </c>
      <c r="U17" s="410">
        <v>4458</v>
      </c>
      <c r="V17" s="442"/>
      <c r="W17" s="426"/>
      <c r="X17" s="409"/>
      <c r="Y17" s="409"/>
      <c r="Z17" s="410"/>
      <c r="AA17" s="49"/>
      <c r="AB17" s="77"/>
      <c r="AD17" s="193">
        <v>-10</v>
      </c>
      <c r="AE17" s="49">
        <v>-40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107.55199999999998</v>
      </c>
      <c r="H18" s="51">
        <v>105.05299999999998</v>
      </c>
      <c r="I18" s="51">
        <v>6.4888000000000003</v>
      </c>
      <c r="J18" s="51">
        <v>6.4888000000000003</v>
      </c>
      <c r="K18" s="51">
        <v>22.8</v>
      </c>
      <c r="L18" s="121">
        <f t="shared" si="0"/>
        <v>9.0856569049513372</v>
      </c>
      <c r="M18" s="51">
        <f>IFERROR(IF(OR(ISBLANK(WHOLE_STRUCTURE[[#This Row],[Top '[m']]]), ISBLANK(WHOLE_STRUCTURE[[#This Row],[Bottom '[m']]])), "", WHOLE_STRUCTURE[[#This Row],[Top '[m']]] - WHOLE_STRUCTURE[[#This Row],[Bottom '[m']]]),"")</f>
        <v>2.4989999999999952</v>
      </c>
      <c r="N18" s="52">
        <f>IFERROR(-(WHOLE_STRUCTURE[[#This Row],[D, bottom '[m']]]-WHOLE_STRUCTURE[[#This Row],[D, top '[m']]])/(WHOLE_STRUCTURE[[#This Row],[Bottom '[m']]]-WHOLE_STRUCTURE[[#This Row],[Top '[m']]]),"")</f>
        <v>0</v>
      </c>
      <c r="O18" s="50" t="str">
        <f>IFERROR((WHOLE_STRUCTURE[[#This Row],[D, bottom '[m']]]+WHOLE_STRUCTURE[[#This Row],[D, top '[m']]])/(2*#REF!/1000),"")</f>
        <v/>
      </c>
      <c r="P18" s="87"/>
      <c r="Q18" s="410" t="s">
        <v>52</v>
      </c>
      <c r="R18" s="412" t="s">
        <v>648</v>
      </c>
      <c r="S18" s="409">
        <v>98.641000000000005</v>
      </c>
      <c r="T18" s="409">
        <v>98.641000000000005</v>
      </c>
      <c r="U18" s="410">
        <v>2144</v>
      </c>
      <c r="V18" s="442"/>
      <c r="W18" s="426"/>
      <c r="X18" s="409"/>
      <c r="Y18" s="409"/>
      <c r="Z18" s="410"/>
      <c r="AA18" s="49"/>
      <c r="AB18" s="77"/>
      <c r="AD18" s="193">
        <v>-40</v>
      </c>
      <c r="AE18" s="49">
        <v>-43.23</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105.05299999999998</v>
      </c>
      <c r="H19" s="51">
        <v>102.55399999999999</v>
      </c>
      <c r="I19" s="51">
        <v>6.4888000000000003</v>
      </c>
      <c r="J19" s="51">
        <v>6.4888000000000003</v>
      </c>
      <c r="K19" s="51">
        <v>22.8</v>
      </c>
      <c r="L19" s="121">
        <f t="shared" si="0"/>
        <v>9.0856569049513372</v>
      </c>
      <c r="M19" s="51">
        <f>IFERROR(IF(OR(ISBLANK(WHOLE_STRUCTURE[[#This Row],[Top '[m']]]), ISBLANK(WHOLE_STRUCTURE[[#This Row],[Bottom '[m']]])), "", WHOLE_STRUCTURE[[#This Row],[Top '[m']]] - WHOLE_STRUCTURE[[#This Row],[Bottom '[m']]]),"")</f>
        <v>2.4989999999999952</v>
      </c>
      <c r="N19" s="52">
        <f>IFERROR(-(WHOLE_STRUCTURE[[#This Row],[D, bottom '[m']]]-WHOLE_STRUCTURE[[#This Row],[D, top '[m']]])/(WHOLE_STRUCTURE[[#This Row],[Bottom '[m']]]-WHOLE_STRUCTURE[[#This Row],[Top '[m']]]),"")</f>
        <v>0</v>
      </c>
      <c r="O19" s="50" t="str">
        <f>IFERROR((WHOLE_STRUCTURE[[#This Row],[D, bottom '[m']]]+WHOLE_STRUCTURE[[#This Row],[D, top '[m']]])/(2*#REF!/1000),"")</f>
        <v/>
      </c>
      <c r="P19" s="87"/>
      <c r="Q19" s="410" t="s">
        <v>52</v>
      </c>
      <c r="R19" s="412" t="s">
        <v>649</v>
      </c>
      <c r="S19" s="409">
        <v>83.25500000000001</v>
      </c>
      <c r="T19" s="409">
        <v>83.25500000000001</v>
      </c>
      <c r="U19" s="410">
        <v>1415</v>
      </c>
      <c r="V19" s="442"/>
      <c r="W19" s="426"/>
      <c r="X19" s="409"/>
      <c r="Y19" s="409"/>
      <c r="Z19" s="410"/>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102.55399999999999</v>
      </c>
      <c r="H20" s="51">
        <v>100.05499999999999</v>
      </c>
      <c r="I20" s="51">
        <v>6.4913999999999996</v>
      </c>
      <c r="J20" s="51">
        <v>6.5</v>
      </c>
      <c r="K20" s="51">
        <v>25.4</v>
      </c>
      <c r="L20" s="121">
        <f t="shared" si="0"/>
        <v>10.128471716776815</v>
      </c>
      <c r="M20" s="51">
        <f>IFERROR(IF(OR(ISBLANK(WHOLE_STRUCTURE[[#This Row],[Top '[m']]]), ISBLANK(WHOLE_STRUCTURE[[#This Row],[Bottom '[m']]])), "", WHOLE_STRUCTURE[[#This Row],[Top '[m']]] - WHOLE_STRUCTURE[[#This Row],[Bottom '[m']]]),"")</f>
        <v>2.4989999999999952</v>
      </c>
      <c r="N20" s="52">
        <f>IFERROR(-(WHOLE_STRUCTURE[[#This Row],[D, bottom '[m']]]-WHOLE_STRUCTURE[[#This Row],[D, top '[m']]])/(WHOLE_STRUCTURE[[#This Row],[Bottom '[m']]]-WHOLE_STRUCTURE[[#This Row],[Top '[m']]]),"")</f>
        <v>3.441376550620409E-3</v>
      </c>
      <c r="O20" s="50" t="str">
        <f>IFERROR((WHOLE_STRUCTURE[[#This Row],[D, bottom '[m']]]+WHOLE_STRUCTURE[[#This Row],[D, top '[m']]])/(2*#REF!/1000),"")</f>
        <v/>
      </c>
      <c r="P20" s="87"/>
      <c r="Q20" s="410" t="s">
        <v>52</v>
      </c>
      <c r="R20" s="412" t="s">
        <v>650</v>
      </c>
      <c r="S20" s="409">
        <v>81.981000000000009</v>
      </c>
      <c r="T20" s="409">
        <v>81.981000000000009</v>
      </c>
      <c r="U20" s="410">
        <v>2499</v>
      </c>
      <c r="V20" s="442"/>
      <c r="W20" s="426"/>
      <c r="X20" s="409"/>
      <c r="Y20" s="409"/>
      <c r="Z20" s="410"/>
      <c r="AA20" s="49"/>
      <c r="AB20" s="297"/>
      <c r="AI20" s="49"/>
      <c r="AJ20" s="298"/>
      <c r="AK20" s="49"/>
      <c r="AL20" s="49"/>
      <c r="AM20" s="49"/>
      <c r="AN20" s="49"/>
      <c r="AO20" s="49"/>
      <c r="AP20" s="49"/>
      <c r="AQ20" s="49"/>
      <c r="BE20" s="77"/>
      <c r="BF20" s="49"/>
      <c r="CD20" s="87"/>
      <c r="CE20" s="49"/>
    </row>
    <row r="21" spans="1:83" ht="15.6">
      <c r="A21" s="309"/>
      <c r="B21" s="310"/>
      <c r="C21" s="311"/>
      <c r="D21" s="49">
        <v>15</v>
      </c>
      <c r="E21" s="49" t="s">
        <v>52</v>
      </c>
      <c r="F21" s="49">
        <v>15</v>
      </c>
      <c r="G21" s="51">
        <v>100.05499999999999</v>
      </c>
      <c r="H21" s="51">
        <v>99.914999999999992</v>
      </c>
      <c r="I21" s="51">
        <v>6.5</v>
      </c>
      <c r="J21" s="51">
        <v>6.5</v>
      </c>
      <c r="K21" s="51">
        <v>25.4</v>
      </c>
      <c r="L21" s="121">
        <f t="shared" si="0"/>
        <v>0.56779847879322021</v>
      </c>
      <c r="M21" s="51">
        <f>IFERROR(IF(OR(ISBLANK(WHOLE_STRUCTURE[[#This Row],[Top '[m']]]), ISBLANK(WHOLE_STRUCTURE[[#This Row],[Bottom '[m']]])), "", WHOLE_STRUCTURE[[#This Row],[Top '[m']]] - WHOLE_STRUCTURE[[#This Row],[Bottom '[m']]]),"")</f>
        <v>0.14000000000000057</v>
      </c>
      <c r="N21" s="52">
        <f>IFERROR(-(WHOLE_STRUCTURE[[#This Row],[D, bottom '[m']]]-WHOLE_STRUCTURE[[#This Row],[D, top '[m']]])/(WHOLE_STRUCTURE[[#This Row],[Bottom '[m']]]-WHOLE_STRUCTURE[[#This Row],[Top '[m']]]),"")</f>
        <v>0</v>
      </c>
      <c r="O21" s="50" t="str">
        <f>IFERROR((WHOLE_STRUCTURE[[#This Row],[D, bottom '[m']]]+WHOLE_STRUCTURE[[#This Row],[D, top '[m']]])/(2*#REF!/1000),"")</f>
        <v/>
      </c>
      <c r="P21" s="87"/>
      <c r="Q21" s="410" t="s">
        <v>52</v>
      </c>
      <c r="R21" s="412" t="s">
        <v>651</v>
      </c>
      <c r="S21" s="409">
        <v>81.981000000000009</v>
      </c>
      <c r="T21" s="409">
        <v>81.981000000000009</v>
      </c>
      <c r="U21" s="410">
        <v>700</v>
      </c>
      <c r="V21" s="442"/>
      <c r="W21" s="426"/>
      <c r="X21" s="409"/>
      <c r="Y21" s="409"/>
      <c r="Z21" s="410"/>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99.914999999999992</v>
      </c>
      <c r="H22" s="51">
        <v>99.774999999999991</v>
      </c>
      <c r="I22" s="51">
        <v>6.5</v>
      </c>
      <c r="J22" s="51">
        <v>6.5</v>
      </c>
      <c r="K22" s="51">
        <v>25.4</v>
      </c>
      <c r="L22" s="121">
        <f t="shared" si="0"/>
        <v>0.56779847879322021</v>
      </c>
      <c r="M22" s="51">
        <f>IFERROR(IF(OR(ISBLANK(WHOLE_STRUCTURE[[#This Row],[Top '[m']]]), ISBLANK(WHOLE_STRUCTURE[[#This Row],[Bottom '[m']]])), "", WHOLE_STRUCTURE[[#This Row],[Top '[m']]] - WHOLE_STRUCTURE[[#This Row],[Bottom '[m']]]),"")</f>
        <v>0.14000000000000057</v>
      </c>
      <c r="N22" s="52">
        <f>IFERROR(-(WHOLE_STRUCTURE[[#This Row],[D, bottom '[m']]]-WHOLE_STRUCTURE[[#This Row],[D, top '[m']]])/(WHOLE_STRUCTURE[[#This Row],[Bottom '[m']]]-WHOLE_STRUCTURE[[#This Row],[Top '[m']]]),"")</f>
        <v>0</v>
      </c>
      <c r="O22" s="50" t="str">
        <f>IFERROR((WHOLE_STRUCTURE[[#This Row],[D, bottom '[m']]]+WHOLE_STRUCTURE[[#This Row],[D, top '[m']]])/(2*#REF!/1000),"")</f>
        <v/>
      </c>
      <c r="P22" s="87"/>
      <c r="Q22" s="410" t="s">
        <v>52</v>
      </c>
      <c r="R22" s="412" t="s">
        <v>652</v>
      </c>
      <c r="S22" s="409">
        <v>66.673999999999992</v>
      </c>
      <c r="T22" s="409">
        <v>66.673999999999992</v>
      </c>
      <c r="U22" s="410">
        <v>5141</v>
      </c>
      <c r="V22" s="442"/>
      <c r="W22" s="426"/>
      <c r="X22" s="409"/>
      <c r="Y22" s="409"/>
      <c r="Z22" s="410"/>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99.774999999999991</v>
      </c>
      <c r="H23" s="51">
        <v>97.13</v>
      </c>
      <c r="I23" s="51">
        <v>6.5</v>
      </c>
      <c r="J23" s="51">
        <v>6.5763999999999996</v>
      </c>
      <c r="K23" s="51">
        <v>25.4</v>
      </c>
      <c r="L23" s="121">
        <f t="shared" si="0"/>
        <v>10.790626593535306</v>
      </c>
      <c r="M23" s="51">
        <f>IFERROR(IF(OR(ISBLANK(WHOLE_STRUCTURE[[#This Row],[Top '[m']]]), ISBLANK(WHOLE_STRUCTURE[[#This Row],[Bottom '[m']]])), "", WHOLE_STRUCTURE[[#This Row],[Top '[m']]] - WHOLE_STRUCTURE[[#This Row],[Bottom '[m']]]),"")</f>
        <v>2.644999999999996</v>
      </c>
      <c r="N23" s="52">
        <f>IFERROR(-(WHOLE_STRUCTURE[[#This Row],[D, bottom '[m']]]-WHOLE_STRUCTURE[[#This Row],[D, top '[m']]])/(WHOLE_STRUCTURE[[#This Row],[Bottom '[m']]]-WHOLE_STRUCTURE[[#This Row],[Top '[m']]]),"")</f>
        <v>2.8884688090737125E-2</v>
      </c>
      <c r="O23" s="50" t="str">
        <f>IFERROR((WHOLE_STRUCTURE[[#This Row],[D, bottom '[m']]]+WHOLE_STRUCTURE[[#This Row],[D, top '[m']]])/(2*#REF!/1000),"")</f>
        <v/>
      </c>
      <c r="P23" s="87"/>
      <c r="Q23" s="410" t="s">
        <v>52</v>
      </c>
      <c r="R23" s="412" t="s">
        <v>653</v>
      </c>
      <c r="S23" s="409">
        <v>66.516000000000005</v>
      </c>
      <c r="T23" s="409">
        <v>66.516000000000005</v>
      </c>
      <c r="U23" s="410">
        <v>5141</v>
      </c>
      <c r="V23" s="442"/>
      <c r="W23" s="426"/>
      <c r="X23" s="409"/>
      <c r="Y23" s="409"/>
      <c r="Z23" s="410"/>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97.13</v>
      </c>
      <c r="H24" s="51">
        <v>94.48599999999999</v>
      </c>
      <c r="I24" s="51">
        <v>6.5750000000000002</v>
      </c>
      <c r="J24" s="51">
        <v>6.6513999999999998</v>
      </c>
      <c r="K24" s="51">
        <v>24</v>
      </c>
      <c r="L24" s="121">
        <f t="shared" si="0"/>
        <v>10.311572787358612</v>
      </c>
      <c r="M24" s="51">
        <f>IFERROR(IF(OR(ISBLANK(WHOLE_STRUCTURE[[#This Row],[Top '[m']]]), ISBLANK(WHOLE_STRUCTURE[[#This Row],[Bottom '[m']]])), "", WHOLE_STRUCTURE[[#This Row],[Top '[m']]] - WHOLE_STRUCTURE[[#This Row],[Bottom '[m']]]),"")</f>
        <v>2.6440000000000055</v>
      </c>
      <c r="N24" s="52">
        <f>IFERROR(-(WHOLE_STRUCTURE[[#This Row],[D, bottom '[m']]]-WHOLE_STRUCTURE[[#This Row],[D, top '[m']]])/(WHOLE_STRUCTURE[[#This Row],[Bottom '[m']]]-WHOLE_STRUCTURE[[#This Row],[Top '[m']]]),"")</f>
        <v>2.8895612708017937E-2</v>
      </c>
      <c r="O24" s="50" t="str">
        <f>IFERROR((WHOLE_STRUCTURE[[#This Row],[D, bottom '[m']]]+WHOLE_STRUCTURE[[#This Row],[D, top '[m']]])/(2*#REF!/1000),"")</f>
        <v/>
      </c>
      <c r="P24" s="87"/>
      <c r="Q24" s="410" t="s">
        <v>52</v>
      </c>
      <c r="R24" s="412" t="s">
        <v>654</v>
      </c>
      <c r="S24" s="409">
        <v>65.320999999999998</v>
      </c>
      <c r="T24" s="409">
        <v>65.320999999999998</v>
      </c>
      <c r="U24" s="410">
        <v>2144</v>
      </c>
      <c r="V24" s="442"/>
      <c r="W24" s="426"/>
      <c r="X24" s="409"/>
      <c r="Y24" s="409"/>
      <c r="Z24" s="410"/>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94.48599999999999</v>
      </c>
      <c r="H25" s="51">
        <v>91.840999999999994</v>
      </c>
      <c r="I25" s="51">
        <v>6.6518999999999995</v>
      </c>
      <c r="J25" s="51">
        <v>6.7282999999999999</v>
      </c>
      <c r="K25" s="51">
        <v>24.5</v>
      </c>
      <c r="L25" s="121">
        <f t="shared" si="0"/>
        <v>10.652475363087559</v>
      </c>
      <c r="M25" s="51">
        <f>IFERROR(IF(OR(ISBLANK(WHOLE_STRUCTURE[[#This Row],[Top '[m']]]), ISBLANK(WHOLE_STRUCTURE[[#This Row],[Bottom '[m']]])), "", WHOLE_STRUCTURE[[#This Row],[Top '[m']]] - WHOLE_STRUCTURE[[#This Row],[Bottom '[m']]]),"")</f>
        <v>2.644999999999996</v>
      </c>
      <c r="N25" s="52">
        <f>IFERROR(-(WHOLE_STRUCTURE[[#This Row],[D, bottom '[m']]]-WHOLE_STRUCTURE[[#This Row],[D, top '[m']]])/(WHOLE_STRUCTURE[[#This Row],[Bottom '[m']]]-WHOLE_STRUCTURE[[#This Row],[Top '[m']]]),"")</f>
        <v>2.8884688090737461E-2</v>
      </c>
      <c r="O25" s="50" t="str">
        <f>IFERROR((WHOLE_STRUCTURE[[#This Row],[D, bottom '[m']]]+WHOLE_STRUCTURE[[#This Row],[D, top '[m']]])/(2*#REF!/1000),"")</f>
        <v/>
      </c>
      <c r="P25" s="87"/>
      <c r="Q25" s="410" t="s">
        <v>52</v>
      </c>
      <c r="R25" s="412" t="s">
        <v>655</v>
      </c>
      <c r="S25" s="409">
        <v>49.234999999999999</v>
      </c>
      <c r="T25" s="409">
        <v>49.234999999999999</v>
      </c>
      <c r="U25" s="410">
        <v>1588</v>
      </c>
      <c r="V25" s="442"/>
      <c r="W25" s="426"/>
      <c r="X25" s="409"/>
      <c r="Y25" s="409"/>
      <c r="Z25" s="410"/>
      <c r="AA25" s="49"/>
      <c r="AB25" s="297"/>
      <c r="AI25" s="49"/>
      <c r="AJ25" s="298"/>
      <c r="AK25" s="49"/>
      <c r="AL25" s="49"/>
      <c r="AM25" s="49"/>
      <c r="AN25" s="49"/>
      <c r="AO25" s="49"/>
      <c r="AP25" s="49"/>
      <c r="AQ25" s="49"/>
      <c r="BE25" s="77"/>
      <c r="BF25" s="49"/>
      <c r="CD25" s="87"/>
      <c r="CE25" s="49"/>
    </row>
    <row r="26" spans="1:83" ht="15.6">
      <c r="A26" s="309"/>
      <c r="B26" s="310"/>
      <c r="C26" s="311"/>
      <c r="D26" s="49">
        <v>20</v>
      </c>
      <c r="E26" s="49" t="s">
        <v>52</v>
      </c>
      <c r="F26" s="49">
        <v>20</v>
      </c>
      <c r="G26" s="51">
        <v>91.840999999999994</v>
      </c>
      <c r="H26" s="51">
        <v>89.196999999999989</v>
      </c>
      <c r="I26" s="51">
        <v>6.7286000000000001</v>
      </c>
      <c r="J26" s="51">
        <v>6.8049999999999997</v>
      </c>
      <c r="K26" s="51">
        <v>24.8</v>
      </c>
      <c r="L26" s="121">
        <f t="shared" si="0"/>
        <v>10.902382361558923</v>
      </c>
      <c r="M26" s="51">
        <f>IFERROR(IF(OR(ISBLANK(WHOLE_STRUCTURE[[#This Row],[Top '[m']]]), ISBLANK(WHOLE_STRUCTURE[[#This Row],[Bottom '[m']]])), "", WHOLE_STRUCTURE[[#This Row],[Top '[m']]] - WHOLE_STRUCTURE[[#This Row],[Bottom '[m']]]),"")</f>
        <v>2.6440000000000055</v>
      </c>
      <c r="N26" s="52">
        <f>IFERROR(-(WHOLE_STRUCTURE[[#This Row],[D, bottom '[m']]]-WHOLE_STRUCTURE[[#This Row],[D, top '[m']]])/(WHOLE_STRUCTURE[[#This Row],[Bottom '[m']]]-WHOLE_STRUCTURE[[#This Row],[Top '[m']]]),"")</f>
        <v>2.8895612708017937E-2</v>
      </c>
      <c r="O26" s="50" t="str">
        <f>IFERROR((WHOLE_STRUCTURE[[#This Row],[D, bottom '[m']]]+WHOLE_STRUCTURE[[#This Row],[D, top '[m']]])/(2*#REF!/1000),"")</f>
        <v/>
      </c>
      <c r="P26" s="87"/>
      <c r="Q26" s="410" t="s">
        <v>52</v>
      </c>
      <c r="R26" s="412" t="s">
        <v>656</v>
      </c>
      <c r="S26" s="409">
        <v>49.234999999999999</v>
      </c>
      <c r="T26" s="409">
        <v>49.234999999999999</v>
      </c>
      <c r="U26" s="410">
        <v>2604</v>
      </c>
      <c r="V26" s="442"/>
      <c r="W26" s="426"/>
      <c r="X26" s="409"/>
      <c r="Y26" s="409"/>
      <c r="Z26" s="410"/>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89.196999999999989</v>
      </c>
      <c r="H27" s="51">
        <v>86.551999999999992</v>
      </c>
      <c r="I27" s="51">
        <v>6.8053999999999997</v>
      </c>
      <c r="J27" s="51">
        <v>6.8818000000000001</v>
      </c>
      <c r="K27" s="51">
        <v>25.2</v>
      </c>
      <c r="L27" s="121">
        <f t="shared" si="0"/>
        <v>11.208002574258884</v>
      </c>
      <c r="M27" s="51">
        <f>IFERROR(IF(OR(ISBLANK(WHOLE_STRUCTURE[[#This Row],[Top '[m']]]), ISBLANK(WHOLE_STRUCTURE[[#This Row],[Bottom '[m']]])), "", WHOLE_STRUCTURE[[#This Row],[Top '[m']]] - WHOLE_STRUCTURE[[#This Row],[Bottom '[m']]]),"")</f>
        <v>2.644999999999996</v>
      </c>
      <c r="N27" s="52">
        <f>IFERROR(-(WHOLE_STRUCTURE[[#This Row],[D, bottom '[m']]]-WHOLE_STRUCTURE[[#This Row],[D, top '[m']]])/(WHOLE_STRUCTURE[[#This Row],[Bottom '[m']]]-WHOLE_STRUCTURE[[#This Row],[Top '[m']]]),"")</f>
        <v>2.8884688090737461E-2</v>
      </c>
      <c r="O27" s="50" t="str">
        <f>IFERROR((WHOLE_STRUCTURE[[#This Row],[D, bottom '[m']]]+WHOLE_STRUCTURE[[#This Row],[D, top '[m']]])/(2*#REF!/1000),"")</f>
        <v/>
      </c>
      <c r="P27" s="87"/>
      <c r="Q27" s="410" t="s">
        <v>52</v>
      </c>
      <c r="R27" s="412" t="s">
        <v>657</v>
      </c>
      <c r="S27" s="409">
        <v>49.234999999999999</v>
      </c>
      <c r="T27" s="409">
        <v>49.234999999999999</v>
      </c>
      <c r="U27" s="410">
        <v>729</v>
      </c>
      <c r="V27" s="442"/>
      <c r="W27" s="426"/>
      <c r="X27" s="409"/>
      <c r="Y27" s="409"/>
      <c r="Z27" s="410"/>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86.551999999999992</v>
      </c>
      <c r="H28" s="51">
        <v>83.906999999999996</v>
      </c>
      <c r="I28" s="51">
        <v>6.8822000000000001</v>
      </c>
      <c r="J28" s="51">
        <v>6.9586000000000006</v>
      </c>
      <c r="K28" s="51">
        <v>25.6</v>
      </c>
      <c r="L28" s="121">
        <f t="shared" si="0"/>
        <v>11.513486181965238</v>
      </c>
      <c r="M28" s="51">
        <f>IFERROR(IF(OR(ISBLANK(WHOLE_STRUCTURE[[#This Row],[Top '[m']]]), ISBLANK(WHOLE_STRUCTURE[[#This Row],[Bottom '[m']]])), "", WHOLE_STRUCTURE[[#This Row],[Top '[m']]] - WHOLE_STRUCTURE[[#This Row],[Bottom '[m']]]),"")</f>
        <v>2.644999999999996</v>
      </c>
      <c r="N28" s="52">
        <f>IFERROR(-(WHOLE_STRUCTURE[[#This Row],[D, bottom '[m']]]-WHOLE_STRUCTURE[[#This Row],[D, top '[m']]])/(WHOLE_STRUCTURE[[#This Row],[Bottom '[m']]]-WHOLE_STRUCTURE[[#This Row],[Top '[m']]]),"")</f>
        <v>2.8884688090737461E-2</v>
      </c>
      <c r="O28" s="50" t="str">
        <f>IFERROR((WHOLE_STRUCTURE[[#This Row],[D, bottom '[m']]]+WHOLE_STRUCTURE[[#This Row],[D, top '[m']]])/(2*#REF!/1000),"")</f>
        <v/>
      </c>
      <c r="P28" s="87"/>
      <c r="Q28" s="410" t="s">
        <v>52</v>
      </c>
      <c r="R28" s="412" t="s">
        <v>658</v>
      </c>
      <c r="S28" s="409">
        <v>31.962999999999994</v>
      </c>
      <c r="T28" s="409">
        <v>31.962999999999994</v>
      </c>
      <c r="U28" s="410">
        <v>7302</v>
      </c>
      <c r="V28" s="442"/>
      <c r="W28" s="426"/>
      <c r="X28" s="409"/>
      <c r="Y28" s="409"/>
      <c r="Z28" s="410"/>
      <c r="AA28" s="49"/>
      <c r="AB28" s="297"/>
      <c r="AI28" s="49"/>
      <c r="AJ28" s="298"/>
      <c r="AK28" s="49"/>
      <c r="AL28" s="49"/>
      <c r="AM28" s="49"/>
      <c r="AN28" s="49"/>
      <c r="AO28" s="49"/>
      <c r="AP28" s="49"/>
      <c r="AQ28" s="49"/>
      <c r="BE28" s="77"/>
      <c r="BF28" s="49"/>
      <c r="CD28" s="87"/>
      <c r="CE28" s="49"/>
    </row>
    <row r="29" spans="1:83">
      <c r="A29" s="54" t="s">
        <v>328</v>
      </c>
      <c r="B29" s="121">
        <f>SUMIF(WHOLE_STRUCTURE[Affiliation], "TOWER", L7:L2253)</f>
        <v>760.6161079697838</v>
      </c>
      <c r="C29" s="87" t="s">
        <v>6</v>
      </c>
      <c r="D29" s="49">
        <v>23</v>
      </c>
      <c r="E29" s="49" t="s">
        <v>52</v>
      </c>
      <c r="F29" s="49">
        <v>23</v>
      </c>
      <c r="G29" s="51">
        <v>83.906999999999996</v>
      </c>
      <c r="H29" s="51">
        <v>81.262999999999991</v>
      </c>
      <c r="I29" s="51">
        <v>6.9591000000000003</v>
      </c>
      <c r="J29" s="51">
        <v>7.0353999999999992</v>
      </c>
      <c r="K29" s="51">
        <v>26.1</v>
      </c>
      <c r="L29" s="121">
        <f t="shared" si="0"/>
        <v>11.863857325972431</v>
      </c>
      <c r="M29" s="51">
        <f>IFERROR(IF(OR(ISBLANK(WHOLE_STRUCTURE[[#This Row],[Top '[m']]]), ISBLANK(WHOLE_STRUCTURE[[#This Row],[Bottom '[m']]])), "", WHOLE_STRUCTURE[[#This Row],[Top '[m']]] - WHOLE_STRUCTURE[[#This Row],[Bottom '[m']]]),"")</f>
        <v>2.6440000000000055</v>
      </c>
      <c r="N29" s="52">
        <f>IFERROR(-(WHOLE_STRUCTURE[[#This Row],[D, bottom '[m']]]-WHOLE_STRUCTURE[[#This Row],[D, top '[m']]])/(WHOLE_STRUCTURE[[#This Row],[Bottom '[m']]]-WHOLE_STRUCTURE[[#This Row],[Top '[m']]]),"")</f>
        <v>2.8857791225415569E-2</v>
      </c>
      <c r="O29" s="50" t="str">
        <f>IFERROR((WHOLE_STRUCTURE[[#This Row],[D, bottom '[m']]]+WHOLE_STRUCTURE[[#This Row],[D, top '[m']]])/(2*#REF!/1000),"")</f>
        <v/>
      </c>
      <c r="P29" s="87"/>
      <c r="Q29" s="410" t="s">
        <v>52</v>
      </c>
      <c r="R29" s="412" t="s">
        <v>659</v>
      </c>
      <c r="S29" s="409">
        <v>31.786999999999999</v>
      </c>
      <c r="T29" s="409">
        <v>31.786999999999999</v>
      </c>
      <c r="U29" s="410">
        <v>7302</v>
      </c>
      <c r="V29" s="442"/>
      <c r="W29" s="426"/>
      <c r="X29" s="409"/>
      <c r="Y29" s="409"/>
      <c r="Z29" s="410"/>
      <c r="AA29" s="49"/>
      <c r="AB29" s="297"/>
      <c r="AI29" s="49"/>
      <c r="AJ29" s="298"/>
      <c r="AK29" s="49"/>
      <c r="AL29" s="49"/>
      <c r="AM29" s="49"/>
      <c r="AN29" s="49"/>
      <c r="AO29" s="49"/>
      <c r="AP29" s="49"/>
      <c r="AQ29" s="49"/>
      <c r="BE29" s="77"/>
      <c r="BF29" s="49"/>
      <c r="CD29" s="87"/>
      <c r="CE29" s="49"/>
    </row>
    <row r="30" spans="1:83">
      <c r="A30" s="54" t="s">
        <v>329</v>
      </c>
      <c r="B30" s="121">
        <f>SUMIF(WHOLE_STRUCTURE[Affiliation], "TP", L7:L2252)</f>
        <v>0</v>
      </c>
      <c r="C30" s="87" t="s">
        <v>6</v>
      </c>
      <c r="D30" s="49">
        <v>24</v>
      </c>
      <c r="E30" s="49" t="s">
        <v>52</v>
      </c>
      <c r="F30" s="49">
        <v>24</v>
      </c>
      <c r="G30" s="51">
        <v>81.262999999999991</v>
      </c>
      <c r="H30" s="51">
        <v>78.617999999999995</v>
      </c>
      <c r="I30" s="51">
        <v>7.0358000000000001</v>
      </c>
      <c r="J30" s="51">
        <v>7.1121999999999996</v>
      </c>
      <c r="K30" s="51">
        <v>26.5</v>
      </c>
      <c r="L30" s="121">
        <f t="shared" si="0"/>
        <v>12.182212316517633</v>
      </c>
      <c r="M30" s="51">
        <f>IFERROR(IF(OR(ISBLANK(WHOLE_STRUCTURE[[#This Row],[Top '[m']]]), ISBLANK(WHOLE_STRUCTURE[[#This Row],[Bottom '[m']]])), "", WHOLE_STRUCTURE[[#This Row],[Top '[m']]] - WHOLE_STRUCTURE[[#This Row],[Bottom '[m']]]),"")</f>
        <v>2.644999999999996</v>
      </c>
      <c r="N30" s="52">
        <f>IFERROR(-(WHOLE_STRUCTURE[[#This Row],[D, bottom '[m']]]-WHOLE_STRUCTURE[[#This Row],[D, top '[m']]])/(WHOLE_STRUCTURE[[#This Row],[Bottom '[m']]]-WHOLE_STRUCTURE[[#This Row],[Top '[m']]]),"")</f>
        <v>2.8884688090737125E-2</v>
      </c>
      <c r="O30" s="50" t="str">
        <f>IFERROR((WHOLE_STRUCTURE[[#This Row],[D, bottom '[m']]]+WHOLE_STRUCTURE[[#This Row],[D, top '[m']]])/(2*#REF!/1000),"")</f>
        <v/>
      </c>
      <c r="P30" s="87"/>
      <c r="Q30" s="410" t="s">
        <v>52</v>
      </c>
      <c r="R30" s="412" t="s">
        <v>660</v>
      </c>
      <c r="S30" s="409">
        <v>30.620999999999995</v>
      </c>
      <c r="T30" s="409">
        <v>30.620999999999995</v>
      </c>
      <c r="U30" s="410">
        <v>3072</v>
      </c>
      <c r="V30" s="442"/>
      <c r="W30" s="426"/>
      <c r="X30" s="409"/>
      <c r="Y30" s="409"/>
      <c r="Z30" s="410"/>
      <c r="AA30" s="49"/>
      <c r="AB30" s="297"/>
      <c r="AI30" s="49"/>
      <c r="AJ30" s="298"/>
      <c r="AK30" s="49"/>
      <c r="AL30" s="49"/>
      <c r="AM30" s="49"/>
      <c r="AN30" s="49"/>
      <c r="AO30" s="49"/>
      <c r="AP30" s="49"/>
      <c r="AQ30" s="49"/>
      <c r="BE30" s="77"/>
      <c r="BF30" s="49"/>
      <c r="CD30" s="87"/>
      <c r="CE30" s="49"/>
    </row>
    <row r="31" spans="1:83">
      <c r="A31" s="54" t="s">
        <v>330</v>
      </c>
      <c r="B31" s="121">
        <f>SUMIF(WHOLE_STRUCTURE[Affiliation], "MP", L7:L2252)</f>
        <v>2341.8611901692152</v>
      </c>
      <c r="C31" s="87" t="s">
        <v>6</v>
      </c>
      <c r="D31" s="49">
        <v>25</v>
      </c>
      <c r="E31" s="49" t="s">
        <v>52</v>
      </c>
      <c r="F31" s="49">
        <v>25</v>
      </c>
      <c r="G31" s="51">
        <v>78.617999999999995</v>
      </c>
      <c r="H31" s="51">
        <v>75.972999999999999</v>
      </c>
      <c r="I31" s="51">
        <v>7.1127000000000002</v>
      </c>
      <c r="J31" s="51">
        <v>7.1891000000000007</v>
      </c>
      <c r="K31" s="51">
        <v>27</v>
      </c>
      <c r="L31" s="121">
        <f t="shared" si="0"/>
        <v>12.546621149928971</v>
      </c>
      <c r="M31" s="51">
        <f>IFERROR(IF(OR(ISBLANK(WHOLE_STRUCTURE[[#This Row],[Top '[m']]]), ISBLANK(WHOLE_STRUCTURE[[#This Row],[Bottom '[m']]])), "", WHOLE_STRUCTURE[[#This Row],[Top '[m']]] - WHOLE_STRUCTURE[[#This Row],[Bottom '[m']]]),"")</f>
        <v>2.644999999999996</v>
      </c>
      <c r="N31" s="52">
        <f>IFERROR(-(WHOLE_STRUCTURE[[#This Row],[D, bottom '[m']]]-WHOLE_STRUCTURE[[#This Row],[D, top '[m']]])/(WHOLE_STRUCTURE[[#This Row],[Bottom '[m']]]-WHOLE_STRUCTURE[[#This Row],[Top '[m']]]),"")</f>
        <v>2.8884688090737461E-2</v>
      </c>
      <c r="O31" s="50" t="str">
        <f>IFERROR((WHOLE_STRUCTURE[[#This Row],[D, bottom '[m']]]+WHOLE_STRUCTURE[[#This Row],[D, top '[m']]])/(2*#REF!/1000),"")</f>
        <v/>
      </c>
      <c r="P31" s="87"/>
      <c r="Q31" s="410" t="s">
        <v>52</v>
      </c>
      <c r="R31" s="412" t="s">
        <v>661</v>
      </c>
      <c r="S31" s="409">
        <v>20.254999999999995</v>
      </c>
      <c r="T31" s="409">
        <v>20.254999999999995</v>
      </c>
      <c r="U31" s="410">
        <v>1139</v>
      </c>
      <c r="V31" s="442"/>
      <c r="W31" s="426"/>
      <c r="X31" s="409"/>
      <c r="Y31" s="409"/>
      <c r="Z31" s="410"/>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75.972999999999999</v>
      </c>
      <c r="H32" s="51">
        <v>73.328999999999994</v>
      </c>
      <c r="I32" s="51">
        <v>7.1894999999999998</v>
      </c>
      <c r="J32" s="51">
        <v>7.2658999999999994</v>
      </c>
      <c r="K32" s="51">
        <v>27.4</v>
      </c>
      <c r="L32" s="121">
        <f t="shared" si="0"/>
        <v>12.864180784582064</v>
      </c>
      <c r="M32" s="51">
        <f>IFERROR(IF(OR(ISBLANK(WHOLE_STRUCTURE[[#This Row],[Top '[m']]]), ISBLANK(WHOLE_STRUCTURE[[#This Row],[Bottom '[m']]])), "", WHOLE_STRUCTURE[[#This Row],[Top '[m']]] - WHOLE_STRUCTURE[[#This Row],[Bottom '[m']]]),"")</f>
        <v>2.6440000000000055</v>
      </c>
      <c r="N32" s="52">
        <f>IFERROR(-(WHOLE_STRUCTURE[[#This Row],[D, bottom '[m']]]-WHOLE_STRUCTURE[[#This Row],[D, top '[m']]])/(WHOLE_STRUCTURE[[#This Row],[Bottom '[m']]]-WHOLE_STRUCTURE[[#This Row],[Top '[m']]]),"")</f>
        <v>2.8895612708017937E-2</v>
      </c>
      <c r="O32" s="50" t="str">
        <f>IFERROR((WHOLE_STRUCTURE[[#This Row],[D, bottom '[m']]]+WHOLE_STRUCTURE[[#This Row],[D, top '[m']]])/(2*#REF!/1000),"")</f>
        <v/>
      </c>
      <c r="P32" s="87"/>
      <c r="Q32" s="410" t="s">
        <v>52</v>
      </c>
      <c r="R32" s="412" t="s">
        <v>662</v>
      </c>
      <c r="S32" s="409">
        <v>16.927</v>
      </c>
      <c r="T32" s="409">
        <v>16.927</v>
      </c>
      <c r="U32" s="410">
        <v>956</v>
      </c>
      <c r="V32" s="442"/>
      <c r="W32" s="426"/>
      <c r="X32" s="409"/>
      <c r="Y32" s="409"/>
      <c r="Z32" s="410"/>
      <c r="AA32" s="49"/>
      <c r="AB32" s="297"/>
      <c r="AI32" s="49"/>
      <c r="AJ32" s="298"/>
      <c r="AK32" s="49"/>
      <c r="AL32" s="49"/>
      <c r="AM32" s="49"/>
      <c r="AN32" s="49"/>
      <c r="AO32" s="49"/>
      <c r="AP32" s="49"/>
      <c r="AQ32" s="49"/>
      <c r="BE32" s="77"/>
      <c r="BF32" s="49"/>
      <c r="CD32" s="87"/>
      <c r="CE32" s="49"/>
    </row>
    <row r="33" spans="1:83">
      <c r="A33" s="54" t="s">
        <v>327</v>
      </c>
      <c r="B33" s="121">
        <f ca="1">SUMIF(ALL_ADDED_MASSES[], "TOWER", ALL_ADDED_MASSES[Mass '[kg']])/1000</f>
        <v>124.985</v>
      </c>
      <c r="C33" s="87" t="s">
        <v>6</v>
      </c>
      <c r="D33" s="49">
        <v>27</v>
      </c>
      <c r="E33" s="49" t="s">
        <v>52</v>
      </c>
      <c r="F33" s="49">
        <v>27</v>
      </c>
      <c r="G33" s="51">
        <v>73.328999999999994</v>
      </c>
      <c r="H33" s="51">
        <v>70.683999999999997</v>
      </c>
      <c r="I33" s="51">
        <v>7.2664</v>
      </c>
      <c r="J33" s="51">
        <v>7.3428000000000004</v>
      </c>
      <c r="K33" s="51">
        <v>27.9</v>
      </c>
      <c r="L33" s="121">
        <f t="shared" si="0"/>
        <v>13.242923781319632</v>
      </c>
      <c r="M33" s="51">
        <f>IFERROR(IF(OR(ISBLANK(WHOLE_STRUCTURE[[#This Row],[Top '[m']]]), ISBLANK(WHOLE_STRUCTURE[[#This Row],[Bottom '[m']]])), "", WHOLE_STRUCTURE[[#This Row],[Top '[m']]] - WHOLE_STRUCTURE[[#This Row],[Bottom '[m']]]),"")</f>
        <v>2.644999999999996</v>
      </c>
      <c r="N33" s="52">
        <f>IFERROR(-(WHOLE_STRUCTURE[[#This Row],[D, bottom '[m']]]-WHOLE_STRUCTURE[[#This Row],[D, top '[m']]])/(WHOLE_STRUCTURE[[#This Row],[Bottom '[m']]]-WHOLE_STRUCTURE[[#This Row],[Top '[m']]]),"")</f>
        <v>2.8884688090737461E-2</v>
      </c>
      <c r="O33" s="50" t="str">
        <f>IFERROR((WHOLE_STRUCTURE[[#This Row],[D, bottom '[m']]]+WHOLE_STRUCTURE[[#This Row],[D, top '[m']]])/(2*#REF!/1000),"")</f>
        <v/>
      </c>
      <c r="P33" s="87"/>
      <c r="Q33" s="410" t="s">
        <v>52</v>
      </c>
      <c r="R33" s="412" t="s">
        <v>663</v>
      </c>
      <c r="S33" s="409">
        <v>15.67</v>
      </c>
      <c r="T33" s="409">
        <v>15.67</v>
      </c>
      <c r="U33" s="410">
        <v>1681</v>
      </c>
      <c r="V33" s="442"/>
      <c r="W33" s="426"/>
      <c r="X33" s="409"/>
      <c r="Y33" s="409"/>
      <c r="Z33" s="410"/>
      <c r="AA33" s="49"/>
      <c r="AB33" s="315"/>
      <c r="AC33" s="385"/>
      <c r="AD33" s="385"/>
      <c r="AE33" s="385"/>
      <c r="AF33" s="386"/>
      <c r="AG33" s="385"/>
      <c r="AI33" s="49"/>
      <c r="AJ33" s="298"/>
      <c r="AK33" s="49"/>
      <c r="AL33" s="49"/>
      <c r="AM33" s="49"/>
      <c r="AN33" s="49"/>
      <c r="AO33" s="49"/>
      <c r="AP33" s="49"/>
      <c r="AQ33" s="49"/>
      <c r="BE33" s="77"/>
      <c r="BF33" s="49"/>
      <c r="CD33" s="87"/>
      <c r="CE33" s="49"/>
    </row>
    <row r="34" spans="1:83" ht="14.4" customHeight="1">
      <c r="A34" s="54" t="s">
        <v>326</v>
      </c>
      <c r="B34" s="121">
        <f ca="1">SUMIF(ALL_ADDED_MASSES[], "TP", ALL_ADDED_MASSES[Mass '[kg']])/1000</f>
        <v>0</v>
      </c>
      <c r="C34" s="87" t="s">
        <v>6</v>
      </c>
      <c r="D34" s="49">
        <v>28</v>
      </c>
      <c r="E34" s="49" t="s">
        <v>52</v>
      </c>
      <c r="F34" s="49">
        <v>28</v>
      </c>
      <c r="G34" s="51">
        <v>70.683999999999997</v>
      </c>
      <c r="H34" s="51">
        <v>68.039999999999992</v>
      </c>
      <c r="I34" s="51">
        <v>7.3428000000000004</v>
      </c>
      <c r="J34" s="51">
        <v>7.4192</v>
      </c>
      <c r="K34" s="51">
        <v>27.9</v>
      </c>
      <c r="L34" s="121">
        <f t="shared" si="0"/>
        <v>13.376905400567551</v>
      </c>
      <c r="M34" s="51">
        <f>IFERROR(IF(OR(ISBLANK(WHOLE_STRUCTURE[[#This Row],[Top '[m']]]), ISBLANK(WHOLE_STRUCTURE[[#This Row],[Bottom '[m']]])), "", WHOLE_STRUCTURE[[#This Row],[Top '[m']]] - WHOLE_STRUCTURE[[#This Row],[Bottom '[m']]]),"")</f>
        <v>2.6440000000000055</v>
      </c>
      <c r="N34" s="52">
        <f>IFERROR(-(WHOLE_STRUCTURE[[#This Row],[D, bottom '[m']]]-WHOLE_STRUCTURE[[#This Row],[D, top '[m']]])/(WHOLE_STRUCTURE[[#This Row],[Bottom '[m']]]-WHOLE_STRUCTURE[[#This Row],[Top '[m']]]),"")</f>
        <v>2.8895612708017937E-2</v>
      </c>
      <c r="O34" s="50" t="str">
        <f>IFERROR((WHOLE_STRUCTURE[[#This Row],[D, bottom '[m']]]+WHOLE_STRUCTURE[[#This Row],[D, top '[m']]])/(2*#REF!/1000),"")</f>
        <v/>
      </c>
      <c r="P34" s="87"/>
      <c r="Q34" s="410" t="s">
        <v>52</v>
      </c>
      <c r="R34" s="412" t="s">
        <v>664</v>
      </c>
      <c r="S34" s="409">
        <v>11.049000000000001</v>
      </c>
      <c r="T34" s="409">
        <v>11.049000000000001</v>
      </c>
      <c r="U34" s="410">
        <v>11300</v>
      </c>
      <c r="V34" s="442"/>
      <c r="W34" s="426"/>
      <c r="X34" s="409"/>
      <c r="Y34" s="409"/>
      <c r="Z34" s="410"/>
      <c r="AA34" s="49"/>
      <c r="AB34" s="315"/>
      <c r="AC34" s="385"/>
      <c r="AD34" s="385"/>
      <c r="AE34" s="385"/>
      <c r="AF34" s="386"/>
      <c r="AG34" s="385"/>
      <c r="AI34" s="49"/>
      <c r="AJ34" s="298"/>
      <c r="AK34" s="49"/>
      <c r="AL34" s="49"/>
      <c r="AM34" s="49"/>
      <c r="AN34" s="49"/>
      <c r="AO34" s="49"/>
      <c r="AP34" s="49"/>
      <c r="AQ34" s="49"/>
      <c r="BE34" s="77"/>
      <c r="BF34" s="49"/>
      <c r="CD34" s="87"/>
      <c r="CE34" s="49"/>
    </row>
    <row r="35" spans="1:83">
      <c r="A35" s="54" t="s">
        <v>325</v>
      </c>
      <c r="B35" s="121">
        <f ca="1">SUMIF(ALL_ADDED_MASSES[], "MP", ALL_ADDED_MASSES[Mass '[kg']])/1000</f>
        <v>59.581777454344241</v>
      </c>
      <c r="C35" s="87" t="s">
        <v>6</v>
      </c>
      <c r="D35" s="49">
        <v>29</v>
      </c>
      <c r="E35" s="49" t="s">
        <v>52</v>
      </c>
      <c r="F35" s="49">
        <v>29</v>
      </c>
      <c r="G35" s="51">
        <v>68.039999999999992</v>
      </c>
      <c r="H35" s="51">
        <v>65.394999999999996</v>
      </c>
      <c r="I35" s="51">
        <v>7.4236000000000004</v>
      </c>
      <c r="J35" s="51">
        <v>7.5</v>
      </c>
      <c r="K35" s="51">
        <v>32.299999999999997</v>
      </c>
      <c r="L35" s="121">
        <f t="shared" si="0"/>
        <v>15.653350693875698</v>
      </c>
      <c r="M35" s="51">
        <f>IFERROR(IF(OR(ISBLANK(WHOLE_STRUCTURE[[#This Row],[Top '[m']]]), ISBLANK(WHOLE_STRUCTURE[[#This Row],[Bottom '[m']]])), "", WHOLE_STRUCTURE[[#This Row],[Top '[m']]] - WHOLE_STRUCTURE[[#This Row],[Bottom '[m']]]),"")</f>
        <v>2.644999999999996</v>
      </c>
      <c r="N35" s="52">
        <f>IFERROR(-(WHOLE_STRUCTURE[[#This Row],[D, bottom '[m']]]-WHOLE_STRUCTURE[[#This Row],[D, top '[m']]])/(WHOLE_STRUCTURE[[#This Row],[Bottom '[m']]]-WHOLE_STRUCTURE[[#This Row],[Top '[m']]]),"")</f>
        <v>2.8884688090737125E-2</v>
      </c>
      <c r="O35" s="50" t="str">
        <f>IFERROR((WHOLE_STRUCTURE[[#This Row],[D, bottom '[m']]]+WHOLE_STRUCTURE[[#This Row],[D, top '[m']]])/(2*#REF!/1000),"")</f>
        <v/>
      </c>
      <c r="P35" s="87"/>
      <c r="Q35" s="410" t="s">
        <v>52</v>
      </c>
      <c r="R35" s="412" t="s">
        <v>665</v>
      </c>
      <c r="S35" s="409">
        <v>8.7690000000000001</v>
      </c>
      <c r="T35" s="409">
        <v>8.7690000000000001</v>
      </c>
      <c r="U35" s="410">
        <v>15087</v>
      </c>
      <c r="V35" s="442"/>
      <c r="W35" s="426"/>
      <c r="X35" s="409"/>
      <c r="Y35" s="409"/>
      <c r="Z35" s="410"/>
      <c r="AA35" s="49"/>
      <c r="AB35" s="315"/>
      <c r="AC35" s="385"/>
      <c r="AD35" s="385"/>
      <c r="AE35" s="385"/>
      <c r="AF35" s="386"/>
      <c r="AG35" s="385"/>
      <c r="AI35" s="49"/>
      <c r="AJ35" s="298"/>
      <c r="AK35" s="49"/>
      <c r="AL35" s="49"/>
      <c r="AM35" s="49"/>
      <c r="AN35" s="49"/>
      <c r="AO35" s="49"/>
      <c r="AP35" s="49"/>
      <c r="AQ35" s="49"/>
      <c r="BE35" s="77"/>
      <c r="BF35" s="49"/>
      <c r="CD35" s="87"/>
      <c r="CE35" s="49"/>
    </row>
    <row r="36" spans="1:83">
      <c r="A36" s="170" t="s">
        <v>184</v>
      </c>
      <c r="B36" s="121">
        <f ca="1">SUM(B29:B35)</f>
        <v>4681.2950755933425</v>
      </c>
      <c r="C36" s="282" t="s">
        <v>6</v>
      </c>
      <c r="D36" s="49">
        <v>30</v>
      </c>
      <c r="E36" s="49" t="s">
        <v>52</v>
      </c>
      <c r="F36" s="49">
        <v>30</v>
      </c>
      <c r="G36" s="51">
        <v>65.394999999999996</v>
      </c>
      <c r="H36" s="51">
        <v>65.194999999999993</v>
      </c>
      <c r="I36" s="51">
        <v>7.5</v>
      </c>
      <c r="J36" s="51">
        <v>7.5</v>
      </c>
      <c r="K36" s="51">
        <v>32.299999999999997</v>
      </c>
      <c r="L36" s="121">
        <f t="shared" si="0"/>
        <v>1.1897039681681483</v>
      </c>
      <c r="M36" s="51">
        <f>IFERROR(IF(OR(ISBLANK(WHOLE_STRUCTURE[[#This Row],[Top '[m']]]), ISBLANK(WHOLE_STRUCTURE[[#This Row],[Bottom '[m']]])), "", WHOLE_STRUCTURE[[#This Row],[Top '[m']]] - WHOLE_STRUCTURE[[#This Row],[Bottom '[m']]]),"")</f>
        <v>0.20000000000000284</v>
      </c>
      <c r="N36" s="52">
        <f>IFERROR(-(WHOLE_STRUCTURE[[#This Row],[D, bottom '[m']]]-WHOLE_STRUCTURE[[#This Row],[D, top '[m']]])/(WHOLE_STRUCTURE[[#This Row],[Bottom '[m']]]-WHOLE_STRUCTURE[[#This Row],[Top '[m']]]),"")</f>
        <v>0</v>
      </c>
      <c r="O36" s="50" t="str">
        <f>IFERROR((WHOLE_STRUCTURE[[#This Row],[D, bottom '[m']]]+WHOLE_STRUCTURE[[#This Row],[D, top '[m']]])/(2*#REF!/1000),"")</f>
        <v/>
      </c>
      <c r="P36" s="87"/>
      <c r="Q36" s="410" t="s">
        <v>50</v>
      </c>
      <c r="R36" s="412" t="s">
        <v>635</v>
      </c>
      <c r="S36" s="409">
        <v>8.6349999999999998</v>
      </c>
      <c r="T36" s="409">
        <v>8.6349999999999998</v>
      </c>
      <c r="U36" s="410">
        <v>27093</v>
      </c>
      <c r="V36" s="442"/>
      <c r="W36" s="426"/>
      <c r="X36" s="409"/>
      <c r="Y36" s="409"/>
      <c r="Z36" s="410"/>
      <c r="AA36" s="49"/>
      <c r="AB36" s="297"/>
      <c r="AI36" s="49"/>
      <c r="AJ36" s="298"/>
      <c r="AK36" s="49"/>
      <c r="AL36" s="49"/>
      <c r="AM36" s="49"/>
      <c r="AN36" s="49"/>
      <c r="AO36" s="49"/>
      <c r="AP36" s="49"/>
      <c r="AQ36" s="49"/>
      <c r="BE36" s="77"/>
      <c r="BF36" s="49"/>
      <c r="CD36" s="87"/>
      <c r="CE36" s="49"/>
    </row>
    <row r="37" spans="1:83">
      <c r="D37" s="49">
        <v>31</v>
      </c>
      <c r="E37" s="49" t="s">
        <v>52</v>
      </c>
      <c r="F37" s="49">
        <v>31</v>
      </c>
      <c r="G37" s="51">
        <v>65.194999999999993</v>
      </c>
      <c r="H37" s="51">
        <v>64.99499999999999</v>
      </c>
      <c r="I37" s="51">
        <v>7.5</v>
      </c>
      <c r="J37" s="51">
        <v>7.5</v>
      </c>
      <c r="K37" s="51">
        <v>32.299999999999997</v>
      </c>
      <c r="L37" s="121">
        <f t="shared" si="0"/>
        <v>1.1897039681681483</v>
      </c>
      <c r="M37" s="51">
        <f>IFERROR(IF(OR(ISBLANK(WHOLE_STRUCTURE[[#This Row],[Top '[m']]]), ISBLANK(WHOLE_STRUCTURE[[#This Row],[Bottom '[m']]])), "", WHOLE_STRUCTURE[[#This Row],[Top '[m']]] - WHOLE_STRUCTURE[[#This Row],[Bottom '[m']]]),"")</f>
        <v>0.20000000000000284</v>
      </c>
      <c r="N37" s="52">
        <f>IFERROR(-(WHOLE_STRUCTURE[[#This Row],[D, bottom '[m']]]-WHOLE_STRUCTURE[[#This Row],[D, top '[m']]])/(WHOLE_STRUCTURE[[#This Row],[Bottom '[m']]]-WHOLE_STRUCTURE[[#This Row],[Top '[m']]]),"")</f>
        <v>0</v>
      </c>
      <c r="O37" s="50" t="str">
        <f>IFERROR((WHOLE_STRUCTURE[[#This Row],[D, bottom '[m']]]+WHOLE_STRUCTURE[[#This Row],[D, top '[m']]])/(2*#REF!/1000),"")</f>
        <v/>
      </c>
      <c r="P37" s="87"/>
      <c r="Q37" s="410" t="s">
        <v>50</v>
      </c>
      <c r="R37" s="412" t="s">
        <v>614</v>
      </c>
      <c r="S37" s="409">
        <v>7.8849999999999998</v>
      </c>
      <c r="T37" s="409">
        <v>7.8849999999999998</v>
      </c>
      <c r="U37" s="410">
        <v>20388.777454344243</v>
      </c>
      <c r="V37" s="442"/>
      <c r="W37" s="426"/>
      <c r="X37" s="409"/>
      <c r="Y37" s="409"/>
      <c r="Z37" s="410"/>
      <c r="AA37" s="49"/>
      <c r="AB37" s="297"/>
      <c r="AI37" s="49"/>
      <c r="AJ37" s="298"/>
      <c r="AQ37" s="49"/>
      <c r="BE37" s="77"/>
      <c r="BF37" s="49"/>
      <c r="CD37" s="87"/>
      <c r="CE37" s="49"/>
    </row>
    <row r="38" spans="1:83">
      <c r="D38" s="49">
        <v>32</v>
      </c>
      <c r="E38" s="49" t="s">
        <v>52</v>
      </c>
      <c r="F38" s="49">
        <v>32</v>
      </c>
      <c r="G38" s="51">
        <v>64.99499999999999</v>
      </c>
      <c r="H38" s="51">
        <v>62.259999999999991</v>
      </c>
      <c r="I38" s="51">
        <v>7.5</v>
      </c>
      <c r="J38" s="51">
        <v>7.5</v>
      </c>
      <c r="K38" s="51">
        <v>32.299999999999997</v>
      </c>
      <c r="L38" s="121">
        <f t="shared" si="0"/>
        <v>16.269201764699194</v>
      </c>
      <c r="M38" s="51">
        <f>IFERROR(IF(OR(ISBLANK(WHOLE_STRUCTURE[[#This Row],[Top '[m']]]), ISBLANK(WHOLE_STRUCTURE[[#This Row],[Bottom '[m']]])), "", WHOLE_STRUCTURE[[#This Row],[Top '[m']]] - WHOLE_STRUCTURE[[#This Row],[Bottom '[m']]]),"")</f>
        <v>2.7349999999999994</v>
      </c>
      <c r="N38" s="52">
        <f>IFERROR(-(WHOLE_STRUCTURE[[#This Row],[D, bottom '[m']]]-WHOLE_STRUCTURE[[#This Row],[D, top '[m']]])/(WHOLE_STRUCTURE[[#This Row],[Bottom '[m']]]-WHOLE_STRUCTURE[[#This Row],[Top '[m']]]),"")</f>
        <v>0</v>
      </c>
      <c r="O38" s="50" t="str">
        <f>IFERROR((WHOLE_STRUCTURE[[#This Row],[D, bottom '[m']]]+WHOLE_STRUCTURE[[#This Row],[D, top '[m']]])/(2*#REF!/1000),"")</f>
        <v/>
      </c>
      <c r="P38" s="87"/>
      <c r="Q38" s="410" t="s">
        <v>50</v>
      </c>
      <c r="R38" s="412" t="s">
        <v>560</v>
      </c>
      <c r="S38" s="409">
        <v>7.2349999999999994</v>
      </c>
      <c r="T38" s="409">
        <v>7.2349999999999994</v>
      </c>
      <c r="U38" s="410">
        <v>11850</v>
      </c>
      <c r="V38" s="442"/>
      <c r="W38" s="426"/>
      <c r="X38" s="409"/>
      <c r="Y38" s="409"/>
      <c r="Z38" s="410"/>
      <c r="AA38" s="49"/>
      <c r="AB38" s="297"/>
      <c r="AI38" s="49"/>
      <c r="AJ38" s="298"/>
      <c r="AQ38" s="49"/>
      <c r="BE38" s="77"/>
      <c r="BF38" s="49"/>
      <c r="CD38" s="87"/>
      <c r="CE38" s="49"/>
    </row>
    <row r="39" spans="1:83" ht="21">
      <c r="A39" s="97" t="s">
        <v>360</v>
      </c>
      <c r="D39" s="49">
        <v>33</v>
      </c>
      <c r="E39" s="49" t="s">
        <v>52</v>
      </c>
      <c r="F39" s="49">
        <v>33</v>
      </c>
      <c r="G39" s="51">
        <v>62.259999999999991</v>
      </c>
      <c r="H39" s="51">
        <v>59.524999999999991</v>
      </c>
      <c r="I39" s="51">
        <v>7.4983000000000004</v>
      </c>
      <c r="J39" s="51">
        <v>7.4983000000000004</v>
      </c>
      <c r="K39" s="51">
        <v>30.6</v>
      </c>
      <c r="L39" s="121">
        <f t="shared" si="0"/>
        <v>15.412927987609772</v>
      </c>
      <c r="M39" s="51">
        <f>IFERROR(IF(OR(ISBLANK(WHOLE_STRUCTURE[[#This Row],[Top '[m']]]), ISBLANK(WHOLE_STRUCTURE[[#This Row],[Bottom '[m']]])), "", WHOLE_STRUCTURE[[#This Row],[Top '[m']]] - WHOLE_STRUCTURE[[#This Row],[Bottom '[m']]]),"")</f>
        <v>2.7349999999999994</v>
      </c>
      <c r="N39" s="52">
        <f>IFERROR(-(WHOLE_STRUCTURE[[#This Row],[D, bottom '[m']]]-WHOLE_STRUCTURE[[#This Row],[D, top '[m']]])/(WHOLE_STRUCTURE[[#This Row],[Bottom '[m']]]-WHOLE_STRUCTURE[[#This Row],[Top '[m']]]),"")</f>
        <v>0</v>
      </c>
      <c r="O39" s="50" t="str">
        <f>IFERROR((WHOLE_STRUCTURE[[#This Row],[D, bottom '[m']]]+WHOLE_STRUCTURE[[#This Row],[D, top '[m']]])/(2*#REF!/1000),"")</f>
        <v/>
      </c>
      <c r="P39" s="87"/>
      <c r="Q39" s="410" t="s">
        <v>50</v>
      </c>
      <c r="R39" s="412" t="s">
        <v>636</v>
      </c>
      <c r="S39" s="409">
        <v>6.1</v>
      </c>
      <c r="T39" s="409">
        <v>6.1</v>
      </c>
      <c r="U39" s="410">
        <v>250</v>
      </c>
      <c r="V39" s="442"/>
      <c r="W39" s="426"/>
      <c r="X39" s="409"/>
      <c r="Y39" s="409"/>
      <c r="Z39" s="410"/>
      <c r="AA39" s="49"/>
      <c r="AB39" s="297"/>
      <c r="AI39" s="49"/>
      <c r="AJ39" s="298"/>
      <c r="AQ39" s="49"/>
      <c r="BE39" s="77"/>
      <c r="BF39" s="49"/>
      <c r="CD39" s="87"/>
      <c r="CE39" s="49"/>
    </row>
    <row r="40" spans="1:83">
      <c r="A40" s="286" t="s">
        <v>361</v>
      </c>
      <c r="B40" s="287" t="s">
        <v>128</v>
      </c>
      <c r="D40" s="49">
        <v>34</v>
      </c>
      <c r="E40" s="49" t="s">
        <v>52</v>
      </c>
      <c r="F40" s="49">
        <v>34</v>
      </c>
      <c r="G40" s="51">
        <v>59.524999999999991</v>
      </c>
      <c r="H40" s="51">
        <v>56.789999999999992</v>
      </c>
      <c r="I40" s="51">
        <v>7.4992000000000001</v>
      </c>
      <c r="J40" s="51">
        <v>7.4992000000000001</v>
      </c>
      <c r="K40" s="51">
        <v>31.5</v>
      </c>
      <c r="L40" s="121">
        <f t="shared" si="0"/>
        <v>15.866249399009989</v>
      </c>
      <c r="M40" s="51">
        <f>IFERROR(IF(OR(ISBLANK(WHOLE_STRUCTURE[[#This Row],[Top '[m']]]), ISBLANK(WHOLE_STRUCTURE[[#This Row],[Bottom '[m']]])), "", WHOLE_STRUCTURE[[#This Row],[Top '[m']]] - WHOLE_STRUCTURE[[#This Row],[Bottom '[m']]]),"")</f>
        <v>2.7349999999999994</v>
      </c>
      <c r="N40" s="52">
        <f>IFERROR(-(WHOLE_STRUCTURE[[#This Row],[D, bottom '[m']]]-WHOLE_STRUCTURE[[#This Row],[D, top '[m']]])/(WHOLE_STRUCTURE[[#This Row],[Bottom '[m']]]-WHOLE_STRUCTURE[[#This Row],[Top '[m']]]),"")</f>
        <v>0</v>
      </c>
      <c r="O40" s="50" t="str">
        <f>IFERROR((WHOLE_STRUCTURE[[#This Row],[D, bottom '[m']]]+WHOLE_STRUCTURE[[#This Row],[D, top '[m']]])/(2*#REF!/1000),"")</f>
        <v/>
      </c>
      <c r="P40" s="87"/>
      <c r="Q40" s="410"/>
      <c r="R40" s="412"/>
      <c r="S40" s="409"/>
      <c r="T40" s="409"/>
      <c r="U40" s="410"/>
      <c r="V40" s="442"/>
      <c r="W40" s="426"/>
      <c r="X40" s="409"/>
      <c r="Y40" s="409"/>
      <c r="Z40" s="410"/>
      <c r="AA40" s="49"/>
      <c r="AB40" s="297"/>
      <c r="AI40" s="49"/>
      <c r="AJ40" s="298"/>
      <c r="AQ40" s="49"/>
      <c r="BE40" s="77"/>
      <c r="BF40" s="49"/>
      <c r="CD40" s="87"/>
      <c r="CE40" s="49"/>
    </row>
    <row r="41" spans="1:83">
      <c r="A41" s="73" t="s">
        <v>52</v>
      </c>
      <c r="B41" s="288" t="s">
        <v>514</v>
      </c>
      <c r="D41" s="49">
        <v>35</v>
      </c>
      <c r="E41" s="49" t="s">
        <v>52</v>
      </c>
      <c r="F41" s="49">
        <v>35</v>
      </c>
      <c r="G41" s="51">
        <v>56.789999999999992</v>
      </c>
      <c r="H41" s="51">
        <v>54.054999999999993</v>
      </c>
      <c r="I41" s="51">
        <v>7.5001999999999995</v>
      </c>
      <c r="J41" s="51">
        <v>7.5001999999999995</v>
      </c>
      <c r="K41" s="51">
        <v>32.5</v>
      </c>
      <c r="L41" s="121">
        <f t="shared" si="0"/>
        <v>16.369939856121537</v>
      </c>
      <c r="M41" s="51">
        <f>IFERROR(IF(OR(ISBLANK(WHOLE_STRUCTURE[[#This Row],[Top '[m']]]), ISBLANK(WHOLE_STRUCTURE[[#This Row],[Bottom '[m']]])), "", WHOLE_STRUCTURE[[#This Row],[Top '[m']]] - WHOLE_STRUCTURE[[#This Row],[Bottom '[m']]]),"")</f>
        <v>2.7349999999999994</v>
      </c>
      <c r="N41" s="52">
        <f>IFERROR(-(WHOLE_STRUCTURE[[#This Row],[D, bottom '[m']]]-WHOLE_STRUCTURE[[#This Row],[D, top '[m']]])/(WHOLE_STRUCTURE[[#This Row],[Bottom '[m']]]-WHOLE_STRUCTURE[[#This Row],[Top '[m']]]),"")</f>
        <v>0</v>
      </c>
      <c r="O41" s="50" t="str">
        <f>IFERROR((WHOLE_STRUCTURE[[#This Row],[D, bottom '[m']]]+WHOLE_STRUCTURE[[#This Row],[D, top '[m']]])/(2*#REF!/1000),"")</f>
        <v/>
      </c>
      <c r="P41" s="87"/>
      <c r="Q41" s="410"/>
      <c r="R41" s="412"/>
      <c r="S41" s="409"/>
      <c r="T41" s="409"/>
      <c r="U41" s="410"/>
      <c r="V41" s="442"/>
      <c r="W41" s="426"/>
      <c r="X41" s="409"/>
      <c r="Y41" s="409"/>
      <c r="Z41" s="410"/>
      <c r="AA41" s="49"/>
      <c r="AB41" s="297"/>
      <c r="AI41" s="49"/>
      <c r="AJ41" s="298"/>
      <c r="AQ41" s="49"/>
      <c r="BE41" s="77"/>
      <c r="BF41" s="49"/>
      <c r="CD41" s="87"/>
      <c r="CE41" s="49"/>
    </row>
    <row r="42" spans="1:83">
      <c r="A42" s="285" t="s">
        <v>50</v>
      </c>
      <c r="B42" s="289" t="s">
        <v>444</v>
      </c>
      <c r="D42" s="49">
        <v>36</v>
      </c>
      <c r="E42" s="49" t="s">
        <v>52</v>
      </c>
      <c r="F42" s="49">
        <v>36</v>
      </c>
      <c r="G42" s="51">
        <v>54.054999999999993</v>
      </c>
      <c r="H42" s="51">
        <v>51.319999999999986</v>
      </c>
      <c r="I42" s="51">
        <v>7.5011999999999999</v>
      </c>
      <c r="J42" s="51">
        <v>7.5011999999999999</v>
      </c>
      <c r="K42" s="51">
        <v>33.5</v>
      </c>
      <c r="L42" s="121">
        <f t="shared" si="0"/>
        <v>16.873630313232965</v>
      </c>
      <c r="M42" s="51">
        <f>IFERROR(IF(OR(ISBLANK(WHOLE_STRUCTURE[[#This Row],[Top '[m']]]), ISBLANK(WHOLE_STRUCTURE[[#This Row],[Bottom '[m']]])), "", WHOLE_STRUCTURE[[#This Row],[Top '[m']]] - WHOLE_STRUCTURE[[#This Row],[Bottom '[m']]]),"")</f>
        <v>2.7350000000000065</v>
      </c>
      <c r="N42" s="52">
        <f>IFERROR(-(WHOLE_STRUCTURE[[#This Row],[D, bottom '[m']]]-WHOLE_STRUCTURE[[#This Row],[D, top '[m']]])/(WHOLE_STRUCTURE[[#This Row],[Bottom '[m']]]-WHOLE_STRUCTURE[[#This Row],[Top '[m']]]),"")</f>
        <v>0</v>
      </c>
      <c r="O42" s="50" t="str">
        <f>IFERROR((WHOLE_STRUCTURE[[#This Row],[D, bottom '[m']]]+WHOLE_STRUCTURE[[#This Row],[D, top '[m']]])/(2*#REF!/1000),"")</f>
        <v/>
      </c>
      <c r="P42" s="87"/>
      <c r="Q42" s="410"/>
      <c r="R42" s="412"/>
      <c r="S42" s="409"/>
      <c r="T42" s="409"/>
      <c r="U42" s="410"/>
      <c r="V42" s="442"/>
      <c r="W42" s="426"/>
      <c r="X42" s="409"/>
      <c r="Y42" s="409"/>
      <c r="Z42" s="410"/>
      <c r="AA42" s="49"/>
      <c r="AB42" s="77"/>
      <c r="AD42" s="193"/>
      <c r="AI42" s="193"/>
      <c r="AJ42" s="55"/>
      <c r="AQ42" s="49"/>
      <c r="BE42" s="77"/>
      <c r="BF42" s="49"/>
      <c r="CD42" s="87"/>
      <c r="CE42" s="49"/>
    </row>
    <row r="43" spans="1:83">
      <c r="A43" s="73" t="s">
        <v>62</v>
      </c>
      <c r="B43" s="288"/>
      <c r="D43" s="49">
        <v>37</v>
      </c>
      <c r="E43" s="49" t="s">
        <v>52</v>
      </c>
      <c r="F43" s="49">
        <v>37</v>
      </c>
      <c r="G43" s="51">
        <v>51.319999999999986</v>
      </c>
      <c r="H43" s="51">
        <v>48.584999999999987</v>
      </c>
      <c r="I43" s="51">
        <v>7.5021000000000004</v>
      </c>
      <c r="J43" s="51">
        <v>7.5021000000000004</v>
      </c>
      <c r="K43" s="51">
        <v>34.4</v>
      </c>
      <c r="L43" s="121">
        <f t="shared" si="0"/>
        <v>17.32695172463314</v>
      </c>
      <c r="M43" s="51">
        <f>IFERROR(IF(OR(ISBLANK(WHOLE_STRUCTURE[[#This Row],[Top '[m']]]), ISBLANK(WHOLE_STRUCTURE[[#This Row],[Bottom '[m']]])), "", WHOLE_STRUCTURE[[#This Row],[Top '[m']]] - WHOLE_STRUCTURE[[#This Row],[Bottom '[m']]]),"")</f>
        <v>2.7349999999999994</v>
      </c>
      <c r="N43" s="52">
        <f>IFERROR(-(WHOLE_STRUCTURE[[#This Row],[D, bottom '[m']]]-WHOLE_STRUCTURE[[#This Row],[D, top '[m']]])/(WHOLE_STRUCTURE[[#This Row],[Bottom '[m']]]-WHOLE_STRUCTURE[[#This Row],[Top '[m']]]),"")</f>
        <v>0</v>
      </c>
      <c r="O43" s="50" t="str">
        <f>IFERROR((WHOLE_STRUCTURE[[#This Row],[D, bottom '[m']]]+WHOLE_STRUCTURE[[#This Row],[D, top '[m']]])/(2*#REF!/1000),"")</f>
        <v/>
      </c>
      <c r="P43" s="87"/>
      <c r="Q43" s="410"/>
      <c r="R43" s="412"/>
      <c r="S43" s="409"/>
      <c r="T43" s="409"/>
      <c r="U43" s="410"/>
      <c r="V43" s="442"/>
      <c r="W43" s="426"/>
      <c r="X43" s="409"/>
      <c r="Y43" s="409"/>
      <c r="Z43" s="410"/>
      <c r="AA43" s="49"/>
      <c r="AB43" s="297"/>
      <c r="AC43" s="193"/>
      <c r="AE43" s="193"/>
      <c r="AF43" s="193"/>
      <c r="AG43" s="193"/>
      <c r="AH43" s="193"/>
      <c r="AI43" s="193"/>
      <c r="AJ43" s="55"/>
      <c r="AQ43" s="49"/>
      <c r="BE43" s="77"/>
      <c r="BF43" s="49"/>
      <c r="CD43" s="87"/>
      <c r="CE43" s="49"/>
    </row>
    <row r="44" spans="1:83">
      <c r="A44" s="285" t="s">
        <v>85</v>
      </c>
      <c r="B44" s="178" t="s">
        <v>338</v>
      </c>
      <c r="D44" s="49">
        <v>38</v>
      </c>
      <c r="E44" s="49" t="s">
        <v>52</v>
      </c>
      <c r="F44" s="49">
        <v>38</v>
      </c>
      <c r="G44" s="51">
        <v>48.584999999999987</v>
      </c>
      <c r="H44" s="51">
        <v>45.849999999999987</v>
      </c>
      <c r="I44" s="51">
        <v>7.5031000000000008</v>
      </c>
      <c r="J44" s="51">
        <v>7.5031000000000008</v>
      </c>
      <c r="K44" s="51">
        <v>35.4</v>
      </c>
      <c r="L44" s="121">
        <f t="shared" si="0"/>
        <v>17.830642181744448</v>
      </c>
      <c r="M44" s="51">
        <f>IFERROR(IF(OR(ISBLANK(WHOLE_STRUCTURE[[#This Row],[Top '[m']]]), ISBLANK(WHOLE_STRUCTURE[[#This Row],[Bottom '[m']]])), "", WHOLE_STRUCTURE[[#This Row],[Top '[m']]] - WHOLE_STRUCTURE[[#This Row],[Bottom '[m']]]),"")</f>
        <v>2.7349999999999994</v>
      </c>
      <c r="N44" s="52">
        <f>IFERROR(-(WHOLE_STRUCTURE[[#This Row],[D, bottom '[m']]]-WHOLE_STRUCTURE[[#This Row],[D, top '[m']]])/(WHOLE_STRUCTURE[[#This Row],[Bottom '[m']]]-WHOLE_STRUCTURE[[#This Row],[Top '[m']]]),"")</f>
        <v>0</v>
      </c>
      <c r="O44" s="50" t="str">
        <f>IFERROR((WHOLE_STRUCTURE[[#This Row],[D, bottom '[m']]]+WHOLE_STRUCTURE[[#This Row],[D, top '[m']]])/(2*#REF!/1000),"")</f>
        <v/>
      </c>
      <c r="P44" s="87"/>
      <c r="Q44" s="410"/>
      <c r="R44" s="412"/>
      <c r="S44" s="409"/>
      <c r="T44" s="409"/>
      <c r="U44" s="410"/>
      <c r="V44" s="442"/>
      <c r="W44" s="426"/>
      <c r="X44" s="409"/>
      <c r="Y44" s="409"/>
      <c r="Z44" s="410"/>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45.849999999999987</v>
      </c>
      <c r="H45" s="51">
        <v>43.114999999999988</v>
      </c>
      <c r="I45" s="51">
        <v>7.5041000000000002</v>
      </c>
      <c r="J45" s="51">
        <v>7.5041000000000002</v>
      </c>
      <c r="K45" s="51">
        <v>36.4</v>
      </c>
      <c r="L45" s="121">
        <f t="shared" si="0"/>
        <v>18.334332638855837</v>
      </c>
      <c r="M45" s="51">
        <f>IFERROR(IF(OR(ISBLANK(WHOLE_STRUCTURE[[#This Row],[Top '[m']]]), ISBLANK(WHOLE_STRUCTURE[[#This Row],[Bottom '[m']]])), "", WHOLE_STRUCTURE[[#This Row],[Top '[m']]] - WHOLE_STRUCTURE[[#This Row],[Bottom '[m']]]),"")</f>
        <v>2.7349999999999994</v>
      </c>
      <c r="N45" s="52">
        <f>IFERROR(-(WHOLE_STRUCTURE[[#This Row],[D, bottom '[m']]]-WHOLE_STRUCTURE[[#This Row],[D, top '[m']]])/(WHOLE_STRUCTURE[[#This Row],[Bottom '[m']]]-WHOLE_STRUCTURE[[#This Row],[Top '[m']]]),"")</f>
        <v>0</v>
      </c>
      <c r="O45" s="50" t="str">
        <f>IFERROR((WHOLE_STRUCTURE[[#This Row],[D, bottom '[m']]]+WHOLE_STRUCTURE[[#This Row],[D, top '[m']]])/(2*#REF!/1000),"")</f>
        <v/>
      </c>
      <c r="P45" s="87"/>
      <c r="Q45" s="410"/>
      <c r="R45" s="412"/>
      <c r="S45" s="409"/>
      <c r="T45" s="409"/>
      <c r="U45" s="410"/>
      <c r="V45" s="442"/>
      <c r="W45" s="426"/>
      <c r="X45" s="409"/>
      <c r="Y45" s="409"/>
      <c r="Z45" s="410"/>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43.114999999999988</v>
      </c>
      <c r="H46" s="51">
        <v>40.379999999999988</v>
      </c>
      <c r="I46" s="51">
        <v>7.5049999999999999</v>
      </c>
      <c r="J46" s="51">
        <v>7.5049999999999999</v>
      </c>
      <c r="K46" s="51">
        <v>37.299999999999997</v>
      </c>
      <c r="L46" s="121">
        <f t="shared" si="0"/>
        <v>18.787654050256371</v>
      </c>
      <c r="M46" s="51">
        <f>IFERROR(IF(OR(ISBLANK(WHOLE_STRUCTURE[[#This Row],[Top '[m']]]), ISBLANK(WHOLE_STRUCTURE[[#This Row],[Bottom '[m']]])), "", WHOLE_STRUCTURE[[#This Row],[Top '[m']]] - WHOLE_STRUCTURE[[#This Row],[Bottom '[m']]]),"")</f>
        <v>2.7349999999999994</v>
      </c>
      <c r="N46" s="52">
        <f>IFERROR(-(WHOLE_STRUCTURE[[#This Row],[D, bottom '[m']]]-WHOLE_STRUCTURE[[#This Row],[D, top '[m']]])/(WHOLE_STRUCTURE[[#This Row],[Bottom '[m']]]-WHOLE_STRUCTURE[[#This Row],[Top '[m']]]),"")</f>
        <v>0</v>
      </c>
      <c r="O46" s="50" t="str">
        <f>IFERROR((WHOLE_STRUCTURE[[#This Row],[D, bottom '[m']]]+WHOLE_STRUCTURE[[#This Row],[D, top '[m']]])/(2*#REF!/1000),"")</f>
        <v/>
      </c>
      <c r="P46" s="87"/>
      <c r="Q46" s="410"/>
      <c r="R46" s="412"/>
      <c r="S46" s="409"/>
      <c r="T46" s="409"/>
      <c r="U46" s="410"/>
      <c r="V46" s="442"/>
      <c r="W46" s="426"/>
      <c r="X46" s="409"/>
      <c r="Y46" s="409"/>
      <c r="Z46" s="410"/>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40.379999999999988</v>
      </c>
      <c r="H47" s="51">
        <v>37.644999999999989</v>
      </c>
      <c r="I47" s="51">
        <v>7.5061999999999998</v>
      </c>
      <c r="J47" s="51">
        <v>7.5061999999999998</v>
      </c>
      <c r="K47" s="51">
        <v>38.5</v>
      </c>
      <c r="L47" s="121">
        <f t="shared" si="0"/>
        <v>19.392082598789862</v>
      </c>
      <c r="M47" s="51">
        <f>IFERROR(IF(OR(ISBLANK(WHOLE_STRUCTURE[[#This Row],[Top '[m']]]), ISBLANK(WHOLE_STRUCTURE[[#This Row],[Bottom '[m']]])), "", WHOLE_STRUCTURE[[#This Row],[Top '[m']]] - WHOLE_STRUCTURE[[#This Row],[Bottom '[m']]]),"")</f>
        <v>2.7349999999999994</v>
      </c>
      <c r="N47" s="52">
        <f>IFERROR(-(WHOLE_STRUCTURE[[#This Row],[D, bottom '[m']]]-WHOLE_STRUCTURE[[#This Row],[D, top '[m']]])/(WHOLE_STRUCTURE[[#This Row],[Bottom '[m']]]-WHOLE_STRUCTURE[[#This Row],[Top '[m']]]),"")</f>
        <v>0</v>
      </c>
      <c r="O47" s="50" t="str">
        <f>IFERROR((WHOLE_STRUCTURE[[#This Row],[D, bottom '[m']]]+WHOLE_STRUCTURE[[#This Row],[D, top '[m']]])/(2*#REF!/1000),"")</f>
        <v/>
      </c>
      <c r="P47" s="87"/>
      <c r="Q47" s="410"/>
      <c r="R47" s="412"/>
      <c r="S47" s="409"/>
      <c r="T47" s="409"/>
      <c r="U47" s="410"/>
      <c r="V47" s="442"/>
      <c r="W47" s="426"/>
      <c r="X47" s="409"/>
      <c r="Y47" s="409"/>
      <c r="Z47" s="410"/>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37.644999999999989</v>
      </c>
      <c r="H48" s="51">
        <v>34.909999999999989</v>
      </c>
      <c r="I48" s="51">
        <v>7.5076000000000001</v>
      </c>
      <c r="J48" s="51">
        <v>7.5076000000000001</v>
      </c>
      <c r="K48" s="51">
        <v>39.9</v>
      </c>
      <c r="L48" s="121">
        <f t="shared" si="0"/>
        <v>20.097249238745771</v>
      </c>
      <c r="M48" s="51">
        <f>IFERROR(IF(OR(ISBLANK(WHOLE_STRUCTURE[[#This Row],[Top '[m']]]), ISBLANK(WHOLE_STRUCTURE[[#This Row],[Bottom '[m']]])), "", WHOLE_STRUCTURE[[#This Row],[Top '[m']]] - WHOLE_STRUCTURE[[#This Row],[Bottom '[m']]]),"")</f>
        <v>2.7349999999999994</v>
      </c>
      <c r="N48" s="52">
        <f>IFERROR(-(WHOLE_STRUCTURE[[#This Row],[D, bottom '[m']]]-WHOLE_STRUCTURE[[#This Row],[D, top '[m']]])/(WHOLE_STRUCTURE[[#This Row],[Bottom '[m']]]-WHOLE_STRUCTURE[[#This Row],[Top '[m']]]),"")</f>
        <v>0</v>
      </c>
      <c r="O48" s="50" t="str">
        <f>IFERROR((WHOLE_STRUCTURE[[#This Row],[D, bottom '[m']]]+WHOLE_STRUCTURE[[#This Row],[D, top '[m']]])/(2*#REF!/1000),"")</f>
        <v/>
      </c>
      <c r="P48" s="87"/>
      <c r="Q48" s="410"/>
      <c r="R48" s="412"/>
      <c r="S48" s="409"/>
      <c r="T48" s="409"/>
      <c r="U48" s="410"/>
      <c r="V48" s="442"/>
      <c r="W48" s="426"/>
      <c r="X48" s="409"/>
      <c r="Y48" s="409"/>
      <c r="Z48" s="410"/>
      <c r="AA48" s="49"/>
      <c r="AB48" s="297"/>
      <c r="AC48" s="193"/>
      <c r="AD48" s="193"/>
      <c r="AE48" s="193"/>
      <c r="AF48" s="193"/>
      <c r="AG48" s="193"/>
      <c r="AH48" s="193"/>
      <c r="AI48" s="193"/>
      <c r="AJ48" s="55"/>
      <c r="AQ48" s="49"/>
      <c r="BE48" s="77"/>
      <c r="BF48" s="49"/>
      <c r="CD48" s="87"/>
      <c r="CE48" s="49"/>
    </row>
    <row r="49" spans="4:83">
      <c r="D49" s="49">
        <v>43</v>
      </c>
      <c r="E49" s="49" t="s">
        <v>52</v>
      </c>
      <c r="F49" s="49">
        <v>43</v>
      </c>
      <c r="G49" s="51">
        <v>34.909999999999989</v>
      </c>
      <c r="H49" s="51">
        <v>32.17499999999999</v>
      </c>
      <c r="I49" s="51">
        <v>7.5108999999999995</v>
      </c>
      <c r="J49" s="51">
        <v>7.5</v>
      </c>
      <c r="K49" s="51">
        <v>43.2</v>
      </c>
      <c r="L49" s="121">
        <f t="shared" si="0"/>
        <v>21.743547505476396</v>
      </c>
      <c r="M49" s="51">
        <f>IFERROR(IF(OR(ISBLANK(WHOLE_STRUCTURE[[#This Row],[Top '[m']]]), ISBLANK(WHOLE_STRUCTURE[[#This Row],[Bottom '[m']]])), "", WHOLE_STRUCTURE[[#This Row],[Top '[m']]] - WHOLE_STRUCTURE[[#This Row],[Bottom '[m']]]),"")</f>
        <v>2.7349999999999994</v>
      </c>
      <c r="N49" s="52">
        <f>IFERROR(-(WHOLE_STRUCTURE[[#This Row],[D, bottom '[m']]]-WHOLE_STRUCTURE[[#This Row],[D, top '[m']]])/(WHOLE_STRUCTURE[[#This Row],[Bottom '[m']]]-WHOLE_STRUCTURE[[#This Row],[Top '[m']]]),"")</f>
        <v>-3.9853747714806102E-3</v>
      </c>
      <c r="O49" s="50" t="str">
        <f>IFERROR((WHOLE_STRUCTURE[[#This Row],[D, bottom '[m']]]+WHOLE_STRUCTURE[[#This Row],[D, top '[m']]])/(2*#REF!/1000),"")</f>
        <v/>
      </c>
      <c r="P49" s="87"/>
      <c r="Q49" s="410"/>
      <c r="R49" s="412"/>
      <c r="S49" s="409"/>
      <c r="T49" s="409"/>
      <c r="U49" s="410"/>
      <c r="V49" s="442"/>
      <c r="W49" s="426"/>
      <c r="X49" s="409"/>
      <c r="Y49" s="409"/>
      <c r="Z49" s="410"/>
      <c r="AA49" s="49"/>
      <c r="AB49" s="297"/>
      <c r="AC49" s="193"/>
      <c r="AD49" s="193"/>
      <c r="AE49" s="193"/>
      <c r="AF49" s="193"/>
      <c r="AG49" s="193"/>
      <c r="AH49" s="193"/>
      <c r="AI49" s="193"/>
      <c r="AJ49" s="55"/>
      <c r="AQ49" s="49"/>
      <c r="BE49" s="77"/>
      <c r="BF49" s="49"/>
      <c r="CD49" s="87"/>
      <c r="CE49" s="49"/>
    </row>
    <row r="50" spans="4:83">
      <c r="D50" s="49">
        <v>44</v>
      </c>
      <c r="E50" s="49" t="s">
        <v>52</v>
      </c>
      <c r="F50" s="49">
        <v>44</v>
      </c>
      <c r="G50" s="51">
        <v>32.17499999999999</v>
      </c>
      <c r="H50" s="51">
        <v>31.874999999999993</v>
      </c>
      <c r="I50" s="51">
        <v>7.5</v>
      </c>
      <c r="J50" s="51">
        <v>7.5</v>
      </c>
      <c r="K50" s="51">
        <v>43.2</v>
      </c>
      <c r="L50" s="121">
        <f t="shared" si="0"/>
        <v>2.3832907419091862</v>
      </c>
      <c r="M50" s="51">
        <f>IFERROR(IF(OR(ISBLANK(WHOLE_STRUCTURE[[#This Row],[Top '[m']]]), ISBLANK(WHOLE_STRUCTURE[[#This Row],[Bottom '[m']]])), "", WHOLE_STRUCTURE[[#This Row],[Top '[m']]] - WHOLE_STRUCTURE[[#This Row],[Bottom '[m']]]),"")</f>
        <v>0.29999999999999716</v>
      </c>
      <c r="N50" s="52">
        <f>IFERROR(-(WHOLE_STRUCTURE[[#This Row],[D, bottom '[m']]]-WHOLE_STRUCTURE[[#This Row],[D, top '[m']]])/(WHOLE_STRUCTURE[[#This Row],[Bottom '[m']]]-WHOLE_STRUCTURE[[#This Row],[Top '[m']]]),"")</f>
        <v>0</v>
      </c>
      <c r="O50" s="50" t="str">
        <f>IFERROR((WHOLE_STRUCTURE[[#This Row],[D, bottom '[m']]]+WHOLE_STRUCTURE[[#This Row],[D, top '[m']]])/(2*#REF!/1000),"")</f>
        <v/>
      </c>
      <c r="P50" s="87"/>
      <c r="Q50" s="410"/>
      <c r="R50" s="412"/>
      <c r="S50" s="409"/>
      <c r="T50" s="409"/>
      <c r="U50" s="410"/>
      <c r="V50" s="442"/>
      <c r="W50" s="426"/>
      <c r="X50" s="409"/>
      <c r="Y50" s="409"/>
      <c r="Z50" s="410"/>
      <c r="AA50" s="49"/>
      <c r="AB50" s="297"/>
      <c r="AC50" s="193"/>
      <c r="AD50" s="193"/>
      <c r="AE50" s="193"/>
      <c r="AF50" s="193"/>
      <c r="AG50" s="193"/>
      <c r="AH50" s="193"/>
      <c r="AI50" s="193"/>
      <c r="AJ50" s="55"/>
      <c r="AQ50" s="49"/>
      <c r="BE50" s="77"/>
      <c r="BF50" s="49"/>
      <c r="CD50" s="87"/>
      <c r="CE50" s="49"/>
    </row>
    <row r="51" spans="4:83">
      <c r="D51" s="49">
        <v>45</v>
      </c>
      <c r="E51" s="49" t="s">
        <v>52</v>
      </c>
      <c r="F51" s="49">
        <v>45</v>
      </c>
      <c r="G51" s="51">
        <v>31.874999999999993</v>
      </c>
      <c r="H51" s="51">
        <v>31.574999999999996</v>
      </c>
      <c r="I51" s="51">
        <v>7.5</v>
      </c>
      <c r="J51" s="51">
        <v>7.5</v>
      </c>
      <c r="K51" s="51">
        <v>43.2</v>
      </c>
      <c r="L51" s="121">
        <f t="shared" si="0"/>
        <v>2.3832907419091862</v>
      </c>
      <c r="M51" s="51">
        <f>IFERROR(IF(OR(ISBLANK(WHOLE_STRUCTURE[[#This Row],[Top '[m']]]), ISBLANK(WHOLE_STRUCTURE[[#This Row],[Bottom '[m']]])), "", WHOLE_STRUCTURE[[#This Row],[Top '[m']]] - WHOLE_STRUCTURE[[#This Row],[Bottom '[m']]]),"")</f>
        <v>0.29999999999999716</v>
      </c>
      <c r="N51" s="52">
        <f>IFERROR(-(WHOLE_STRUCTURE[[#This Row],[D, bottom '[m']]]-WHOLE_STRUCTURE[[#This Row],[D, top '[m']]])/(WHOLE_STRUCTURE[[#This Row],[Bottom '[m']]]-WHOLE_STRUCTURE[[#This Row],[Top '[m']]]),"")</f>
        <v>0</v>
      </c>
      <c r="O51" s="50" t="str">
        <f>IFERROR((WHOLE_STRUCTURE[[#This Row],[D, bottom '[m']]]+WHOLE_STRUCTURE[[#This Row],[D, top '[m']]])/(2*#REF!/1000),"")</f>
        <v/>
      </c>
      <c r="P51" s="87"/>
      <c r="Q51" s="410"/>
      <c r="R51" s="412"/>
      <c r="S51" s="409"/>
      <c r="T51" s="409"/>
      <c r="U51" s="410"/>
      <c r="V51" s="442"/>
      <c r="W51" s="426"/>
      <c r="X51" s="409"/>
      <c r="Y51" s="409"/>
      <c r="Z51" s="410"/>
      <c r="AA51" s="49"/>
      <c r="AB51" s="297"/>
      <c r="AC51" s="193"/>
      <c r="AD51" s="193"/>
      <c r="AE51" s="193"/>
      <c r="AF51" s="193"/>
      <c r="AG51" s="193"/>
      <c r="AH51" s="193"/>
      <c r="AI51" s="193"/>
      <c r="AJ51" s="55"/>
      <c r="AQ51" s="49"/>
      <c r="BE51" s="77"/>
      <c r="BF51" s="49"/>
      <c r="CD51" s="87"/>
      <c r="CE51" s="49"/>
    </row>
    <row r="52" spans="4:83">
      <c r="D52" s="49">
        <v>46</v>
      </c>
      <c r="E52" s="49" t="s">
        <v>52</v>
      </c>
      <c r="F52" s="49">
        <v>46</v>
      </c>
      <c r="G52" s="51">
        <v>31.574999999999996</v>
      </c>
      <c r="H52" s="51">
        <v>28.744999999999997</v>
      </c>
      <c r="I52" s="51">
        <v>7.5</v>
      </c>
      <c r="J52" s="51">
        <v>7.5</v>
      </c>
      <c r="K52" s="51">
        <v>43.2</v>
      </c>
      <c r="L52" s="121">
        <f t="shared" si="0"/>
        <v>22.482375998676854</v>
      </c>
      <c r="M52" s="51">
        <f>IFERROR(IF(OR(ISBLANK(WHOLE_STRUCTURE[[#This Row],[Top '[m']]]), ISBLANK(WHOLE_STRUCTURE[[#This Row],[Bottom '[m']]])), "", WHOLE_STRUCTURE[[#This Row],[Top '[m']]] - WHOLE_STRUCTURE[[#This Row],[Bottom '[m']]]),"")</f>
        <v>2.8299999999999983</v>
      </c>
      <c r="N52" s="52">
        <f>IFERROR(-(WHOLE_STRUCTURE[[#This Row],[D, bottom '[m']]]-WHOLE_STRUCTURE[[#This Row],[D, top '[m']]])/(WHOLE_STRUCTURE[[#This Row],[Bottom '[m']]]-WHOLE_STRUCTURE[[#This Row],[Top '[m']]]),"")</f>
        <v>0</v>
      </c>
      <c r="O52" s="50" t="str">
        <f>IFERROR((WHOLE_STRUCTURE[[#This Row],[D, bottom '[m']]]+WHOLE_STRUCTURE[[#This Row],[D, top '[m']]])/(2*#REF!/1000),"")</f>
        <v/>
      </c>
      <c r="P52" s="87"/>
      <c r="Q52" s="410"/>
      <c r="R52" s="412"/>
      <c r="S52" s="409"/>
      <c r="T52" s="409"/>
      <c r="U52" s="410"/>
      <c r="V52" s="442"/>
      <c r="W52" s="426"/>
      <c r="X52" s="409"/>
      <c r="Y52" s="409"/>
      <c r="Z52" s="410"/>
      <c r="AA52" s="49"/>
      <c r="AB52" s="297"/>
      <c r="AC52" s="193"/>
      <c r="AD52" s="193"/>
      <c r="AE52" s="193"/>
      <c r="AF52" s="193"/>
      <c r="AG52" s="193"/>
      <c r="AH52" s="193"/>
      <c r="AI52" s="193"/>
      <c r="AJ52" s="55"/>
      <c r="AQ52" s="49"/>
      <c r="BE52" s="77"/>
      <c r="BF52" s="49"/>
      <c r="CD52" s="87"/>
      <c r="CE52" s="49"/>
    </row>
    <row r="53" spans="4:83">
      <c r="D53" s="49">
        <v>47</v>
      </c>
      <c r="E53" s="49" t="s">
        <v>52</v>
      </c>
      <c r="F53" s="49">
        <v>47</v>
      </c>
      <c r="G53" s="51">
        <v>28.744999999999997</v>
      </c>
      <c r="H53" s="51">
        <v>25.774999999999999</v>
      </c>
      <c r="I53" s="51">
        <v>7.5015000000000001</v>
      </c>
      <c r="J53" s="51">
        <v>7.5015000000000001</v>
      </c>
      <c r="K53" s="51">
        <v>44.7</v>
      </c>
      <c r="L53" s="121">
        <f t="shared" si="0"/>
        <v>24.413834537432436</v>
      </c>
      <c r="M53" s="51">
        <f>IFERROR(IF(OR(ISBLANK(WHOLE_STRUCTURE[[#This Row],[Top '[m']]]), ISBLANK(WHOLE_STRUCTURE[[#This Row],[Bottom '[m']]])), "", WHOLE_STRUCTURE[[#This Row],[Top '[m']]] - WHOLE_STRUCTURE[[#This Row],[Bottom '[m']]]),"")</f>
        <v>2.9699999999999989</v>
      </c>
      <c r="N53" s="52">
        <f>IFERROR(-(WHOLE_STRUCTURE[[#This Row],[D, bottom '[m']]]-WHOLE_STRUCTURE[[#This Row],[D, top '[m']]])/(WHOLE_STRUCTURE[[#This Row],[Bottom '[m']]]-WHOLE_STRUCTURE[[#This Row],[Top '[m']]]),"")</f>
        <v>0</v>
      </c>
      <c r="O53" s="50" t="str">
        <f>IFERROR((WHOLE_STRUCTURE[[#This Row],[D, bottom '[m']]]+WHOLE_STRUCTURE[[#This Row],[D, top '[m']]])/(2*#REF!/1000),"")</f>
        <v/>
      </c>
      <c r="P53" s="87"/>
      <c r="Q53" s="410"/>
      <c r="R53" s="412"/>
      <c r="S53" s="409"/>
      <c r="T53" s="409"/>
      <c r="U53" s="410"/>
      <c r="V53" s="442"/>
      <c r="W53" s="426"/>
      <c r="X53" s="409"/>
      <c r="Y53" s="409"/>
      <c r="Z53" s="410"/>
      <c r="AA53" s="49"/>
      <c r="AB53" s="297"/>
      <c r="AC53" s="193"/>
      <c r="AD53" s="193"/>
      <c r="AE53" s="193"/>
      <c r="AF53" s="193"/>
      <c r="AG53" s="193"/>
      <c r="AH53" s="193"/>
      <c r="AI53" s="193"/>
      <c r="AJ53" s="55"/>
      <c r="AQ53" s="49"/>
      <c r="BE53" s="77"/>
      <c r="BF53" s="49"/>
      <c r="CD53" s="87"/>
      <c r="CE53" s="49"/>
    </row>
    <row r="54" spans="4:83">
      <c r="D54" s="49">
        <v>48</v>
      </c>
      <c r="E54" s="49" t="s">
        <v>52</v>
      </c>
      <c r="F54" s="49">
        <v>48</v>
      </c>
      <c r="G54" s="51">
        <v>25.774999999999999</v>
      </c>
      <c r="H54" s="51">
        <v>22.805</v>
      </c>
      <c r="I54" s="51">
        <v>7.5031000000000008</v>
      </c>
      <c r="J54" s="51">
        <v>7.5031000000000008</v>
      </c>
      <c r="K54" s="51">
        <v>46.3</v>
      </c>
      <c r="L54" s="121">
        <f t="shared" si="0"/>
        <v>25.287707809465644</v>
      </c>
      <c r="M54" s="51">
        <f>IFERROR(IF(OR(ISBLANK(WHOLE_STRUCTURE[[#This Row],[Top '[m']]]), ISBLANK(WHOLE_STRUCTURE[[#This Row],[Bottom '[m']]])), "", WHOLE_STRUCTURE[[#This Row],[Top '[m']]] - WHOLE_STRUCTURE[[#This Row],[Bottom '[m']]]),"")</f>
        <v>2.9699999999999989</v>
      </c>
      <c r="N54" s="52">
        <f>IFERROR(-(WHOLE_STRUCTURE[[#This Row],[D, bottom '[m']]]-WHOLE_STRUCTURE[[#This Row],[D, top '[m']]])/(WHOLE_STRUCTURE[[#This Row],[Bottom '[m']]]-WHOLE_STRUCTURE[[#This Row],[Top '[m']]]),"")</f>
        <v>0</v>
      </c>
      <c r="O54" s="50" t="str">
        <f>IFERROR((WHOLE_STRUCTURE[[#This Row],[D, bottom '[m']]]+WHOLE_STRUCTURE[[#This Row],[D, top '[m']]])/(2*#REF!/1000),"")</f>
        <v/>
      </c>
      <c r="P54" s="87"/>
      <c r="Q54" s="410"/>
      <c r="R54" s="412"/>
      <c r="S54" s="409"/>
      <c r="T54" s="409"/>
      <c r="U54" s="410"/>
      <c r="V54" s="442"/>
      <c r="W54" s="426"/>
      <c r="X54" s="409"/>
      <c r="Y54" s="409"/>
      <c r="Z54" s="410"/>
      <c r="AA54" s="49"/>
      <c r="AB54" s="77"/>
      <c r="AH54"/>
      <c r="AJ54" s="55"/>
      <c r="AQ54" s="49"/>
      <c r="BE54" s="77"/>
      <c r="BF54" s="49"/>
      <c r="CD54" s="87"/>
      <c r="CE54" s="49"/>
    </row>
    <row r="55" spans="4:83">
      <c r="D55" s="49">
        <v>49</v>
      </c>
      <c r="E55" s="49" t="s">
        <v>52</v>
      </c>
      <c r="F55" s="49">
        <v>49</v>
      </c>
      <c r="G55" s="51">
        <v>22.805</v>
      </c>
      <c r="H55" s="51">
        <v>19.835000000000001</v>
      </c>
      <c r="I55" s="51">
        <v>7.5111999999999997</v>
      </c>
      <c r="J55" s="51">
        <v>7.5111999999999997</v>
      </c>
      <c r="K55" s="51">
        <v>54.4</v>
      </c>
      <c r="L55" s="121">
        <f t="shared" si="0"/>
        <v>29.71169124913466</v>
      </c>
      <c r="M55" s="51">
        <f>IFERROR(IF(OR(ISBLANK(WHOLE_STRUCTURE[[#This Row],[Top '[m']]]), ISBLANK(WHOLE_STRUCTURE[[#This Row],[Bottom '[m']]])), "", WHOLE_STRUCTURE[[#This Row],[Top '[m']]] - WHOLE_STRUCTURE[[#This Row],[Bottom '[m']]]),"")</f>
        <v>2.9699999999999989</v>
      </c>
      <c r="N55" s="52">
        <f>IFERROR(-(WHOLE_STRUCTURE[[#This Row],[D, bottom '[m']]]-WHOLE_STRUCTURE[[#This Row],[D, top '[m']]])/(WHOLE_STRUCTURE[[#This Row],[Bottom '[m']]]-WHOLE_STRUCTURE[[#This Row],[Top '[m']]]),"")</f>
        <v>0</v>
      </c>
      <c r="O55" s="50" t="str">
        <f>IFERROR((WHOLE_STRUCTURE[[#This Row],[D, bottom '[m']]]+WHOLE_STRUCTURE[[#This Row],[D, top '[m']]])/(2*#REF!/1000),"")</f>
        <v/>
      </c>
      <c r="P55" s="87"/>
      <c r="Q55" s="410"/>
      <c r="R55" s="412"/>
      <c r="S55" s="409"/>
      <c r="T55" s="409"/>
      <c r="U55" s="410"/>
      <c r="V55" s="442"/>
      <c r="W55" s="426"/>
      <c r="X55" s="409"/>
      <c r="Y55" s="409"/>
      <c r="Z55" s="410"/>
      <c r="AA55" s="49"/>
      <c r="AB55" s="77"/>
      <c r="AH55"/>
      <c r="AJ55" s="55"/>
      <c r="AQ55" s="49"/>
      <c r="BE55" s="77"/>
      <c r="BF55" s="49"/>
      <c r="CD55" s="87"/>
      <c r="CE55" s="49"/>
    </row>
    <row r="56" spans="4:83">
      <c r="D56" s="49">
        <v>50</v>
      </c>
      <c r="E56" s="49" t="s">
        <v>52</v>
      </c>
      <c r="F56" s="49">
        <v>50</v>
      </c>
      <c r="G56" s="51">
        <v>19.835000000000001</v>
      </c>
      <c r="H56" s="51">
        <v>16.865000000000002</v>
      </c>
      <c r="I56" s="51">
        <v>7.5251999999999999</v>
      </c>
      <c r="J56" s="51">
        <v>7.5251999999999999</v>
      </c>
      <c r="K56" s="51">
        <v>68.400000000000006</v>
      </c>
      <c r="L56" s="121">
        <f t="shared" si="0"/>
        <v>37.358082379426691</v>
      </c>
      <c r="M56" s="51">
        <f>IFERROR(IF(OR(ISBLANK(WHOLE_STRUCTURE[[#This Row],[Top '[m']]]), ISBLANK(WHOLE_STRUCTURE[[#This Row],[Bottom '[m']]])), "", WHOLE_STRUCTURE[[#This Row],[Top '[m']]] - WHOLE_STRUCTURE[[#This Row],[Bottom '[m']]]),"")</f>
        <v>2.9699999999999989</v>
      </c>
      <c r="N56" s="52">
        <f>IFERROR(-(WHOLE_STRUCTURE[[#This Row],[D, bottom '[m']]]-WHOLE_STRUCTURE[[#This Row],[D, top '[m']]])/(WHOLE_STRUCTURE[[#This Row],[Bottom '[m']]]-WHOLE_STRUCTURE[[#This Row],[Top '[m']]]),"")</f>
        <v>0</v>
      </c>
      <c r="O56" s="50" t="str">
        <f>IFERROR((WHOLE_STRUCTURE[[#This Row],[D, bottom '[m']]]+WHOLE_STRUCTURE[[#This Row],[D, top '[m']]])/(2*#REF!/1000),"")</f>
        <v/>
      </c>
      <c r="P56" s="87"/>
      <c r="Q56" s="410"/>
      <c r="R56" s="412"/>
      <c r="S56" s="409"/>
      <c r="T56" s="409"/>
      <c r="U56" s="410"/>
      <c r="V56" s="442"/>
      <c r="W56" s="426"/>
      <c r="X56" s="409"/>
      <c r="Y56" s="409"/>
      <c r="Z56" s="410"/>
      <c r="AA56" s="49"/>
      <c r="AB56" s="297"/>
      <c r="AC56" s="193"/>
      <c r="AD56" s="193"/>
      <c r="AE56" s="193"/>
      <c r="AF56" s="193"/>
      <c r="AG56" s="193"/>
      <c r="AH56" s="193"/>
      <c r="AI56" s="193"/>
      <c r="AJ56" s="55"/>
      <c r="AQ56" s="49"/>
      <c r="BE56" s="77"/>
      <c r="BF56" s="49"/>
      <c r="CD56" s="87"/>
      <c r="CE56" s="49"/>
    </row>
    <row r="57" spans="4:83">
      <c r="D57" s="49">
        <v>51</v>
      </c>
      <c r="E57" s="49" t="s">
        <v>52</v>
      </c>
      <c r="F57" s="49">
        <v>51</v>
      </c>
      <c r="G57" s="51">
        <v>16.865000000000002</v>
      </c>
      <c r="H57" s="51">
        <v>14.665000000000001</v>
      </c>
      <c r="I57" s="51">
        <v>7.5268999999999995</v>
      </c>
      <c r="J57" s="51">
        <v>7.5268999999999995</v>
      </c>
      <c r="K57" s="51">
        <v>70.099999999999994</v>
      </c>
      <c r="L57" s="121">
        <f t="shared" si="0"/>
        <v>28.360424245157258</v>
      </c>
      <c r="M57" s="51">
        <f>IFERROR(IF(OR(ISBLANK(WHOLE_STRUCTURE[[#This Row],[Top '[m']]]), ISBLANK(WHOLE_STRUCTURE[[#This Row],[Bottom '[m']]])), "", WHOLE_STRUCTURE[[#This Row],[Top '[m']]] - WHOLE_STRUCTURE[[#This Row],[Bottom '[m']]]),"")</f>
        <v>2.2000000000000011</v>
      </c>
      <c r="N57" s="52">
        <f>IFERROR(-(WHOLE_STRUCTURE[[#This Row],[D, bottom '[m']]]-WHOLE_STRUCTURE[[#This Row],[D, top '[m']]])/(WHOLE_STRUCTURE[[#This Row],[Bottom '[m']]]-WHOLE_STRUCTURE[[#This Row],[Top '[m']]]),"")</f>
        <v>0</v>
      </c>
      <c r="O57" s="50" t="str">
        <f>IFERROR((WHOLE_STRUCTURE[[#This Row],[D, bottom '[m']]]+WHOLE_STRUCTURE[[#This Row],[D, top '[m']]])/(2*#REF!/1000),"")</f>
        <v/>
      </c>
      <c r="P57" s="87"/>
      <c r="Q57" s="410"/>
      <c r="R57" s="412"/>
      <c r="S57" s="409"/>
      <c r="T57" s="409"/>
      <c r="U57" s="410"/>
      <c r="V57" s="442"/>
      <c r="W57" s="426"/>
      <c r="X57" s="409"/>
      <c r="Y57" s="409"/>
      <c r="Z57" s="410"/>
      <c r="AA57" s="49"/>
      <c r="AB57" s="297"/>
      <c r="AC57" s="193"/>
      <c r="AD57" s="193"/>
      <c r="AE57" s="193"/>
      <c r="AF57" s="193"/>
      <c r="AG57" s="193"/>
      <c r="AH57" s="193"/>
      <c r="AI57" s="193"/>
      <c r="AJ57" s="55"/>
      <c r="AQ57" s="49"/>
      <c r="BE57" s="77"/>
      <c r="BF57" s="49"/>
      <c r="CD57" s="87"/>
      <c r="CE57" s="49"/>
    </row>
    <row r="58" spans="4:83">
      <c r="D58" s="49">
        <v>52</v>
      </c>
      <c r="E58" s="49" t="s">
        <v>52</v>
      </c>
      <c r="F58" s="49">
        <v>52</v>
      </c>
      <c r="G58" s="51">
        <v>14.665000000000001</v>
      </c>
      <c r="H58" s="51">
        <v>12.965000000000002</v>
      </c>
      <c r="I58" s="51">
        <v>7.5288000000000004</v>
      </c>
      <c r="J58" s="51">
        <v>7.5288000000000004</v>
      </c>
      <c r="K58" s="51">
        <v>72</v>
      </c>
      <c r="L58" s="121">
        <f t="shared" si="0"/>
        <v>22.508857006920262</v>
      </c>
      <c r="M58" s="51">
        <f>IFERROR(IF(OR(ISBLANK(WHOLE_STRUCTURE[[#This Row],[Top '[m']]]), ISBLANK(WHOLE_STRUCTURE[[#This Row],[Bottom '[m']]])), "", WHOLE_STRUCTURE[[#This Row],[Top '[m']]] - WHOLE_STRUCTURE[[#This Row],[Bottom '[m']]]),"")</f>
        <v>1.6999999999999993</v>
      </c>
      <c r="N58" s="52">
        <f>IFERROR(-(WHOLE_STRUCTURE[[#This Row],[D, bottom '[m']]]-WHOLE_STRUCTURE[[#This Row],[D, top '[m']]])/(WHOLE_STRUCTURE[[#This Row],[Bottom '[m']]]-WHOLE_STRUCTURE[[#This Row],[Top '[m']]]),"")</f>
        <v>0</v>
      </c>
      <c r="O58" s="50" t="str">
        <f>IFERROR((WHOLE_STRUCTURE[[#This Row],[D, bottom '[m']]]+WHOLE_STRUCTURE[[#This Row],[D, top '[m']]])/(2*#REF!/1000),"")</f>
        <v/>
      </c>
      <c r="P58" s="87"/>
      <c r="Q58" s="410"/>
      <c r="R58" s="412"/>
      <c r="S58" s="409"/>
      <c r="T58" s="409"/>
      <c r="U58" s="410"/>
      <c r="V58" s="442"/>
      <c r="W58" s="426"/>
      <c r="X58" s="409"/>
      <c r="Y58" s="409"/>
      <c r="Z58" s="410"/>
      <c r="AA58" s="49"/>
      <c r="AB58" s="297"/>
      <c r="AC58" s="193"/>
      <c r="AD58" s="193"/>
      <c r="AE58" s="193"/>
      <c r="AF58" s="193"/>
      <c r="AG58" s="193"/>
      <c r="AH58" s="193"/>
      <c r="AI58" s="193"/>
      <c r="AJ58" s="55"/>
      <c r="AQ58" s="49"/>
      <c r="BE58" s="77"/>
      <c r="BF58" s="49"/>
      <c r="CD58" s="87"/>
      <c r="CE58" s="49"/>
    </row>
    <row r="59" spans="4:83">
      <c r="D59" s="49">
        <v>53</v>
      </c>
      <c r="E59" s="49" t="s">
        <v>52</v>
      </c>
      <c r="F59" s="49">
        <v>53</v>
      </c>
      <c r="G59" s="51">
        <v>12.965000000000002</v>
      </c>
      <c r="H59" s="51">
        <v>10.15</v>
      </c>
      <c r="I59" s="51">
        <v>7.5303000000000004</v>
      </c>
      <c r="J59" s="51">
        <v>7.5303000000000004</v>
      </c>
      <c r="K59" s="51">
        <v>73.5</v>
      </c>
      <c r="L59" s="121">
        <f t="shared" si="0"/>
        <v>38.048519500607206</v>
      </c>
      <c r="M59" s="51">
        <f>IFERROR(IF(OR(ISBLANK(WHOLE_STRUCTURE[[#This Row],[Top '[m']]]), ISBLANK(WHOLE_STRUCTURE[[#This Row],[Bottom '[m']]])), "", WHOLE_STRUCTURE[[#This Row],[Top '[m']]] - WHOLE_STRUCTURE[[#This Row],[Bottom '[m']]]),"")</f>
        <v>2.8150000000000013</v>
      </c>
      <c r="N59" s="52">
        <f>IFERROR(-(WHOLE_STRUCTURE[[#This Row],[D, bottom '[m']]]-WHOLE_STRUCTURE[[#This Row],[D, top '[m']]])/(WHOLE_STRUCTURE[[#This Row],[Bottom '[m']]]-WHOLE_STRUCTURE[[#This Row],[Top '[m']]]),"")</f>
        <v>0</v>
      </c>
      <c r="O59" s="50" t="str">
        <f>IFERROR((WHOLE_STRUCTURE[[#This Row],[D, bottom '[m']]]+WHOLE_STRUCTURE[[#This Row],[D, top '[m']]])/(2*#REF!/1000),"")</f>
        <v/>
      </c>
      <c r="P59" s="87"/>
      <c r="Q59" s="410"/>
      <c r="R59" s="412"/>
      <c r="S59" s="409"/>
      <c r="T59" s="409"/>
      <c r="U59" s="410"/>
      <c r="V59" s="442"/>
      <c r="W59" s="426"/>
      <c r="X59" s="409"/>
      <c r="Y59" s="409"/>
      <c r="Z59" s="410"/>
      <c r="AA59" s="49"/>
      <c r="AB59" s="297"/>
      <c r="AC59" s="193"/>
      <c r="AD59" s="193"/>
      <c r="AE59" s="193"/>
      <c r="AF59" s="193"/>
      <c r="AG59" s="193"/>
      <c r="AH59" s="193"/>
      <c r="AI59" s="193"/>
      <c r="AJ59" s="55"/>
      <c r="AQ59" s="49"/>
      <c r="BE59" s="77"/>
      <c r="BF59" s="49"/>
      <c r="CD59" s="87"/>
      <c r="CE59" s="49"/>
    </row>
    <row r="60" spans="4:83">
      <c r="D60" s="49">
        <v>54</v>
      </c>
      <c r="E60" s="49" t="s">
        <v>52</v>
      </c>
      <c r="F60" s="49">
        <v>54</v>
      </c>
      <c r="G60" s="51">
        <v>10.15</v>
      </c>
      <c r="H60" s="51">
        <v>8.9350000000000005</v>
      </c>
      <c r="I60" s="51">
        <v>7.5335000000000001</v>
      </c>
      <c r="J60" s="51">
        <v>7.5</v>
      </c>
      <c r="K60" s="51">
        <v>76.7</v>
      </c>
      <c r="L60" s="121">
        <f t="shared" si="0"/>
        <v>17.09885484401406</v>
      </c>
      <c r="M60" s="51">
        <f>IFERROR(IF(OR(ISBLANK(WHOLE_STRUCTURE[[#This Row],[Top '[m']]]), ISBLANK(WHOLE_STRUCTURE[[#This Row],[Bottom '[m']]])), "", WHOLE_STRUCTURE[[#This Row],[Top '[m']]] - WHOLE_STRUCTURE[[#This Row],[Bottom '[m']]]),"")</f>
        <v>1.2149999999999999</v>
      </c>
      <c r="N60" s="52">
        <f>IFERROR(-(WHOLE_STRUCTURE[[#This Row],[D, bottom '[m']]]-WHOLE_STRUCTURE[[#This Row],[D, top '[m']]])/(WHOLE_STRUCTURE[[#This Row],[Bottom '[m']]]-WHOLE_STRUCTURE[[#This Row],[Top '[m']]]),"")</f>
        <v>-2.7572016460905423E-2</v>
      </c>
      <c r="O60" s="50" t="str">
        <f>IFERROR((WHOLE_STRUCTURE[[#This Row],[D, bottom '[m']]]+WHOLE_STRUCTURE[[#This Row],[D, top '[m']]])/(2*#REF!/1000),"")</f>
        <v/>
      </c>
      <c r="P60" s="87"/>
      <c r="Q60" s="410"/>
      <c r="R60" s="412"/>
      <c r="S60" s="409"/>
      <c r="T60" s="409"/>
      <c r="U60" s="410"/>
      <c r="V60" s="442"/>
      <c r="W60" s="426"/>
      <c r="X60" s="409"/>
      <c r="Y60" s="409"/>
      <c r="Z60" s="410"/>
      <c r="AA60" s="49"/>
      <c r="AB60" s="297"/>
      <c r="AC60" s="193"/>
      <c r="AD60" s="193"/>
      <c r="AE60" s="193"/>
      <c r="AF60" s="193"/>
      <c r="AG60" s="193"/>
      <c r="AH60" s="193"/>
      <c r="AI60" s="193"/>
      <c r="AJ60" s="55"/>
      <c r="AQ60" s="49"/>
      <c r="BE60" s="77"/>
      <c r="BF60" s="49"/>
      <c r="CD60" s="87"/>
      <c r="CE60" s="49"/>
    </row>
    <row r="61" spans="4:83">
      <c r="D61" s="49">
        <v>55</v>
      </c>
      <c r="E61" s="49" t="s">
        <v>52</v>
      </c>
      <c r="F61" s="49">
        <v>55</v>
      </c>
      <c r="G61" s="51">
        <v>8.9350000000000005</v>
      </c>
      <c r="H61" s="51">
        <v>8.6349999999999998</v>
      </c>
      <c r="I61" s="51">
        <v>7.5</v>
      </c>
      <c r="J61" s="51">
        <v>7.5</v>
      </c>
      <c r="K61" s="51">
        <v>76.7</v>
      </c>
      <c r="L61" s="121">
        <f t="shared" si="0"/>
        <v>4.2124344930832622</v>
      </c>
      <c r="M61" s="51">
        <f>IFERROR(IF(OR(ISBLANK(WHOLE_STRUCTURE[[#This Row],[Top '[m']]]), ISBLANK(WHOLE_STRUCTURE[[#This Row],[Bottom '[m']]])), "", WHOLE_STRUCTURE[[#This Row],[Top '[m']]] - WHOLE_STRUCTURE[[#This Row],[Bottom '[m']]]),"")</f>
        <v>0.30000000000000071</v>
      </c>
      <c r="N61" s="52">
        <f>IFERROR(-(WHOLE_STRUCTURE[[#This Row],[D, bottom '[m']]]-WHOLE_STRUCTURE[[#This Row],[D, top '[m']]])/(WHOLE_STRUCTURE[[#This Row],[Bottom '[m']]]-WHOLE_STRUCTURE[[#This Row],[Top '[m']]]),"")</f>
        <v>0</v>
      </c>
      <c r="O61" s="50" t="str">
        <f>IFERROR((WHOLE_STRUCTURE[[#This Row],[D, bottom '[m']]]+WHOLE_STRUCTURE[[#This Row],[D, top '[m']]])/(2*#REF!/1000),"")</f>
        <v/>
      </c>
      <c r="P61" s="87"/>
      <c r="Q61" s="410"/>
      <c r="R61" s="412"/>
      <c r="S61" s="409"/>
      <c r="T61" s="409"/>
      <c r="U61" s="410"/>
      <c r="V61" s="442"/>
      <c r="W61" s="426"/>
      <c r="X61" s="409"/>
      <c r="Y61" s="409"/>
      <c r="Z61" s="410"/>
      <c r="AA61" s="49"/>
      <c r="AB61" s="297"/>
      <c r="AC61" s="193"/>
      <c r="AD61" s="193"/>
      <c r="AE61" s="193"/>
      <c r="AF61" s="193"/>
      <c r="AG61" s="193"/>
      <c r="AH61" s="193"/>
      <c r="AI61" s="193"/>
      <c r="AJ61" s="55"/>
      <c r="AQ61" s="49"/>
      <c r="BE61" s="77"/>
      <c r="BF61" s="49"/>
      <c r="CD61" s="87"/>
      <c r="CE61" s="49"/>
    </row>
    <row r="62" spans="4:83">
      <c r="D62" s="49">
        <v>56</v>
      </c>
      <c r="E62" s="49" t="s">
        <v>50</v>
      </c>
      <c r="F62" s="49">
        <v>1</v>
      </c>
      <c r="G62" s="51">
        <v>8.6349999999999998</v>
      </c>
      <c r="H62" s="51">
        <v>5.8</v>
      </c>
      <c r="I62" s="51">
        <v>8.5</v>
      </c>
      <c r="J62" s="51">
        <v>8.5</v>
      </c>
      <c r="K62" s="51">
        <v>122</v>
      </c>
      <c r="L62" s="121">
        <f t="shared" si="0"/>
        <v>71.461607189498366</v>
      </c>
      <c r="M62" s="51">
        <f>IFERROR(IF(OR(ISBLANK(WHOLE_STRUCTURE[[#This Row],[Top '[m']]]), ISBLANK(WHOLE_STRUCTURE[[#This Row],[Bottom '[m']]])), "", WHOLE_STRUCTURE[[#This Row],[Top '[m']]] - WHOLE_STRUCTURE[[#This Row],[Bottom '[m']]]),"")</f>
        <v>2.835</v>
      </c>
      <c r="N62" s="52">
        <f>IFERROR(-(WHOLE_STRUCTURE[[#This Row],[D, bottom '[m']]]-WHOLE_STRUCTURE[[#This Row],[D, top '[m']]])/(WHOLE_STRUCTURE[[#This Row],[Bottom '[m']]]-WHOLE_STRUCTURE[[#This Row],[Top '[m']]]),"")</f>
        <v>0</v>
      </c>
      <c r="O62" s="50" t="str">
        <f>IFERROR((WHOLE_STRUCTURE[[#This Row],[D, bottom '[m']]]+WHOLE_STRUCTURE[[#This Row],[D, top '[m']]])/(2*#REF!/1000),"")</f>
        <v/>
      </c>
      <c r="P62" s="87"/>
      <c r="Q62" s="410"/>
      <c r="R62" s="412"/>
      <c r="S62" s="409"/>
      <c r="T62" s="409"/>
      <c r="U62" s="410"/>
      <c r="V62" s="442"/>
      <c r="W62" s="426"/>
      <c r="X62" s="409"/>
      <c r="Y62" s="409"/>
      <c r="Z62" s="410"/>
      <c r="AA62" s="49"/>
      <c r="AB62" s="297"/>
      <c r="AC62" s="193"/>
      <c r="AD62" s="193"/>
      <c r="AE62" s="193"/>
      <c r="AF62" s="193"/>
      <c r="AG62" s="193"/>
      <c r="AH62" s="193"/>
      <c r="AI62" s="193"/>
      <c r="AJ62" s="55"/>
      <c r="AQ62" s="49"/>
      <c r="BE62" s="77"/>
      <c r="BF62" s="49"/>
      <c r="CD62" s="87"/>
      <c r="CE62" s="49"/>
    </row>
    <row r="63" spans="4:83">
      <c r="D63" s="49">
        <v>57</v>
      </c>
      <c r="E63" s="49" t="s">
        <v>50</v>
      </c>
      <c r="F63" s="49">
        <v>2</v>
      </c>
      <c r="G63" s="51">
        <v>5.8</v>
      </c>
      <c r="H63" s="51">
        <v>2.6</v>
      </c>
      <c r="I63" s="51">
        <v>8.5</v>
      </c>
      <c r="J63" s="51">
        <v>8.5</v>
      </c>
      <c r="K63" s="51">
        <v>110</v>
      </c>
      <c r="L63" s="121">
        <f t="shared" si="0"/>
        <v>72.832321603150319</v>
      </c>
      <c r="M63" s="51">
        <f>IFERROR(IF(OR(ISBLANK(WHOLE_STRUCTURE[[#This Row],[Top '[m']]]), ISBLANK(WHOLE_STRUCTURE[[#This Row],[Bottom '[m']]])), "", WHOLE_STRUCTURE[[#This Row],[Top '[m']]] - WHOLE_STRUCTURE[[#This Row],[Bottom '[m']]]),"")</f>
        <v>3.1999999999999997</v>
      </c>
      <c r="N63" s="52">
        <f>IFERROR(-(WHOLE_STRUCTURE[[#This Row],[D, bottom '[m']]]-WHOLE_STRUCTURE[[#This Row],[D, top '[m']]])/(WHOLE_STRUCTURE[[#This Row],[Bottom '[m']]]-WHOLE_STRUCTURE[[#This Row],[Top '[m']]]),"")</f>
        <v>0</v>
      </c>
      <c r="O63" s="50" t="str">
        <f>IFERROR((WHOLE_STRUCTURE[[#This Row],[D, bottom '[m']]]+WHOLE_STRUCTURE[[#This Row],[D, top '[m']]])/(2*#REF!/1000),"")</f>
        <v/>
      </c>
      <c r="P63" s="87"/>
      <c r="Q63" s="410"/>
      <c r="R63" s="412"/>
      <c r="S63" s="409"/>
      <c r="T63" s="409"/>
      <c r="U63" s="410"/>
      <c r="V63" s="442"/>
      <c r="W63" s="426"/>
      <c r="X63" s="409"/>
      <c r="Y63" s="409"/>
      <c r="Z63" s="410"/>
      <c r="AA63" s="49"/>
      <c r="AB63" s="297"/>
      <c r="AC63" s="193"/>
      <c r="AD63" s="193"/>
      <c r="AE63" s="193"/>
      <c r="AF63" s="193"/>
      <c r="AG63" s="193"/>
      <c r="AH63" s="193"/>
      <c r="AI63" s="193"/>
      <c r="AJ63" s="55"/>
      <c r="AQ63" s="49"/>
      <c r="BE63" s="77"/>
      <c r="BF63" s="49"/>
      <c r="CD63" s="87"/>
      <c r="CE63" s="49"/>
    </row>
    <row r="64" spans="4:83">
      <c r="D64" s="49">
        <v>58</v>
      </c>
      <c r="E64" s="49" t="s">
        <v>50</v>
      </c>
      <c r="F64" s="49">
        <v>3</v>
      </c>
      <c r="G64" s="51">
        <v>2.6</v>
      </c>
      <c r="H64" s="51">
        <v>-0.6</v>
      </c>
      <c r="I64" s="51">
        <v>8.5</v>
      </c>
      <c r="J64" s="51">
        <v>8.5</v>
      </c>
      <c r="K64" s="51">
        <v>110</v>
      </c>
      <c r="L64" s="121">
        <f t="shared" si="0"/>
        <v>72.832321603150334</v>
      </c>
      <c r="M64" s="51">
        <f>IFERROR(IF(OR(ISBLANK(WHOLE_STRUCTURE[[#This Row],[Top '[m']]]), ISBLANK(WHOLE_STRUCTURE[[#This Row],[Bottom '[m']]])), "", WHOLE_STRUCTURE[[#This Row],[Top '[m']]] - WHOLE_STRUCTURE[[#This Row],[Bottom '[m']]]),"")</f>
        <v>3.2</v>
      </c>
      <c r="N64" s="52">
        <f>IFERROR(-(WHOLE_STRUCTURE[[#This Row],[D, bottom '[m']]]-WHOLE_STRUCTURE[[#This Row],[D, top '[m']]])/(WHOLE_STRUCTURE[[#This Row],[Bottom '[m']]]-WHOLE_STRUCTURE[[#This Row],[Top '[m']]]),"")</f>
        <v>0</v>
      </c>
      <c r="O64" s="50" t="str">
        <f>IFERROR((WHOLE_STRUCTURE[[#This Row],[D, bottom '[m']]]+WHOLE_STRUCTURE[[#This Row],[D, top '[m']]])/(2*#REF!/1000),"")</f>
        <v/>
      </c>
      <c r="Q64" s="410"/>
      <c r="R64" s="412"/>
      <c r="S64" s="409"/>
      <c r="T64" s="409"/>
      <c r="U64" s="410"/>
      <c r="V64" s="442"/>
      <c r="W64" s="426"/>
      <c r="X64" s="409"/>
      <c r="Y64" s="409"/>
      <c r="Z64" s="410"/>
      <c r="AA64" s="49"/>
      <c r="AB64" s="297"/>
      <c r="AC64" s="193"/>
      <c r="AD64" s="193"/>
      <c r="AE64" s="193"/>
      <c r="AF64" s="193"/>
      <c r="AG64" s="193"/>
      <c r="AH64" s="193"/>
      <c r="AI64" s="193"/>
      <c r="AJ64" s="298"/>
    </row>
    <row r="65" spans="4:93">
      <c r="D65" s="49">
        <v>59</v>
      </c>
      <c r="E65" s="49" t="s">
        <v>50</v>
      </c>
      <c r="F65" s="49">
        <v>4</v>
      </c>
      <c r="G65" s="51">
        <v>-0.6</v>
      </c>
      <c r="H65" s="51">
        <v>-3.8</v>
      </c>
      <c r="I65" s="51">
        <v>8.5</v>
      </c>
      <c r="J65" s="51">
        <v>8.5</v>
      </c>
      <c r="K65" s="51">
        <v>119</v>
      </c>
      <c r="L65" s="121">
        <f t="shared" si="0"/>
        <v>78.706809833529121</v>
      </c>
      <c r="M65" s="51">
        <f>IFERROR(IF(OR(ISBLANK(WHOLE_STRUCTURE[[#This Row],[Top '[m']]]), ISBLANK(WHOLE_STRUCTURE[[#This Row],[Bottom '[m']]])), "", WHOLE_STRUCTURE[[#This Row],[Top '[m']]] - WHOLE_STRUCTURE[[#This Row],[Bottom '[m']]]),"")</f>
        <v>3.1999999999999997</v>
      </c>
      <c r="N65" s="52">
        <f>IFERROR(-(WHOLE_STRUCTURE[[#This Row],[D, bottom '[m']]]-WHOLE_STRUCTURE[[#This Row],[D, top '[m']]])/(WHOLE_STRUCTURE[[#This Row],[Bottom '[m']]]-WHOLE_STRUCTURE[[#This Row],[Top '[m']]]),"")</f>
        <v>0</v>
      </c>
      <c r="O65" s="50" t="str">
        <f>IFERROR((WHOLE_STRUCTURE[[#This Row],[D, bottom '[m']]]+WHOLE_STRUCTURE[[#This Row],[D, top '[m']]])/(2*#REF!/1000),"")</f>
        <v/>
      </c>
      <c r="Q65" s="410"/>
      <c r="R65" s="412"/>
      <c r="S65" s="409"/>
      <c r="T65" s="409"/>
      <c r="U65" s="410"/>
      <c r="V65" s="442"/>
      <c r="W65" s="426"/>
      <c r="X65" s="409"/>
      <c r="Y65" s="409"/>
      <c r="Z65" s="410"/>
      <c r="AA65" s="49"/>
      <c r="AB65" s="297"/>
      <c r="AC65" s="193"/>
      <c r="AD65" s="193"/>
      <c r="AE65" s="193"/>
      <c r="AF65" s="193"/>
      <c r="AG65" s="193"/>
      <c r="AH65" s="193"/>
      <c r="AI65" s="193"/>
      <c r="AJ65" s="298"/>
    </row>
    <row r="66" spans="4:93">
      <c r="D66" s="49">
        <v>60</v>
      </c>
      <c r="E66" s="49" t="s">
        <v>50</v>
      </c>
      <c r="F66" s="49">
        <v>5</v>
      </c>
      <c r="G66" s="51">
        <v>-3.8</v>
      </c>
      <c r="H66" s="51">
        <v>-7.3</v>
      </c>
      <c r="I66" s="51">
        <v>8.5</v>
      </c>
      <c r="J66" s="51">
        <v>8.9285714285714288</v>
      </c>
      <c r="K66" s="51">
        <v>119</v>
      </c>
      <c r="L66" s="121">
        <f t="shared" si="0"/>
        <v>88.286612338435745</v>
      </c>
      <c r="M66" s="51">
        <f>IFERROR(IF(OR(ISBLANK(WHOLE_STRUCTURE[[#This Row],[Top '[m']]]), ISBLANK(WHOLE_STRUCTURE[[#This Row],[Bottom '[m']]])), "", WHOLE_STRUCTURE[[#This Row],[Top '[m']]] - WHOLE_STRUCTURE[[#This Row],[Bottom '[m']]]),"")</f>
        <v>3.5</v>
      </c>
      <c r="N66" s="52">
        <f>IFERROR(-(WHOLE_STRUCTURE[[#This Row],[D, bottom '[m']]]-WHOLE_STRUCTURE[[#This Row],[D, top '[m']]])/(WHOLE_STRUCTURE[[#This Row],[Bottom '[m']]]-WHOLE_STRUCTURE[[#This Row],[Top '[m']]]),"")</f>
        <v>0.1224489795918368</v>
      </c>
      <c r="O66" s="50" t="str">
        <f>IFERROR((WHOLE_STRUCTURE[[#This Row],[D, bottom '[m']]]+WHOLE_STRUCTURE[[#This Row],[D, top '[m']]])/(2*#REF!/1000),"")</f>
        <v/>
      </c>
      <c r="Q66" s="410"/>
      <c r="R66" s="412"/>
      <c r="S66" s="409"/>
      <c r="T66" s="409"/>
      <c r="U66" s="410"/>
      <c r="V66" s="442"/>
      <c r="W66" s="426"/>
      <c r="X66" s="409"/>
      <c r="Y66" s="409"/>
      <c r="Z66" s="410"/>
      <c r="AA66" s="49"/>
      <c r="AB66" s="297"/>
      <c r="AC66" s="193"/>
      <c r="AD66" s="193"/>
      <c r="AE66" s="193"/>
      <c r="AF66" s="193"/>
      <c r="AG66" s="193"/>
      <c r="AH66" s="193"/>
      <c r="AI66" s="193"/>
      <c r="AJ66" s="298"/>
      <c r="CG66" s="297"/>
      <c r="CO66" s="298"/>
    </row>
    <row r="67" spans="4:93">
      <c r="D67" s="49">
        <v>61</v>
      </c>
      <c r="E67" s="49" t="s">
        <v>50</v>
      </c>
      <c r="F67" s="49">
        <v>6</v>
      </c>
      <c r="G67" s="51">
        <v>-7.3</v>
      </c>
      <c r="H67" s="51">
        <v>-10.8</v>
      </c>
      <c r="I67" s="51">
        <v>8.9285714285714288</v>
      </c>
      <c r="J67" s="51">
        <v>9.3571428571428577</v>
      </c>
      <c r="K67" s="51">
        <v>99</v>
      </c>
      <c r="L67" s="121">
        <f t="shared" si="0"/>
        <v>77.281663538393417</v>
      </c>
      <c r="M67" s="51">
        <f>IFERROR(IF(OR(ISBLANK(WHOLE_STRUCTURE[[#This Row],[Top '[m']]]), ISBLANK(WHOLE_STRUCTURE[[#This Row],[Bottom '[m']]])), "", WHOLE_STRUCTURE[[#This Row],[Top '[m']]] - WHOLE_STRUCTURE[[#This Row],[Bottom '[m']]]),"")</f>
        <v>3.5000000000000009</v>
      </c>
      <c r="N67" s="52">
        <f>IFERROR(-(WHOLE_STRUCTURE[[#This Row],[D, bottom '[m']]]-WHOLE_STRUCTURE[[#This Row],[D, top '[m']]])/(WHOLE_STRUCTURE[[#This Row],[Bottom '[m']]]-WHOLE_STRUCTURE[[#This Row],[Top '[m']]]),"")</f>
        <v>0.12244897959183677</v>
      </c>
      <c r="O67" s="50" t="str">
        <f>IFERROR((WHOLE_STRUCTURE[[#This Row],[D, bottom '[m']]]+WHOLE_STRUCTURE[[#This Row],[D, top '[m']]])/(2*#REF!/1000),"")</f>
        <v/>
      </c>
      <c r="Q67" s="410"/>
      <c r="R67" s="412"/>
      <c r="S67" s="409"/>
      <c r="T67" s="409"/>
      <c r="U67" s="410"/>
      <c r="V67" s="442"/>
      <c r="W67" s="426"/>
      <c r="X67" s="409"/>
      <c r="Y67" s="409"/>
      <c r="Z67" s="410"/>
      <c r="AA67" s="49"/>
      <c r="AB67" s="297"/>
      <c r="AC67" s="193"/>
      <c r="AD67" s="193"/>
      <c r="AE67" s="193"/>
      <c r="AF67" s="193"/>
      <c r="AG67" s="193"/>
      <c r="AH67" s="193"/>
      <c r="AI67" s="193"/>
      <c r="AJ67" s="298"/>
      <c r="CG67" s="227"/>
      <c r="CO67" s="299"/>
    </row>
    <row r="68" spans="4:93">
      <c r="D68" s="49">
        <v>62</v>
      </c>
      <c r="E68" s="49" t="s">
        <v>50</v>
      </c>
      <c r="F68" s="49">
        <v>7</v>
      </c>
      <c r="G68" s="51">
        <v>-10.8</v>
      </c>
      <c r="H68" s="51">
        <v>-14.3</v>
      </c>
      <c r="I68" s="51">
        <v>9.3571428571428577</v>
      </c>
      <c r="J68" s="51">
        <v>9.7857142857142865</v>
      </c>
      <c r="K68" s="51">
        <v>104</v>
      </c>
      <c r="L68" s="121">
        <f t="shared" si="0"/>
        <v>84.987088287858583</v>
      </c>
      <c r="M68" s="51">
        <f>IFERROR(IF(OR(ISBLANK(WHOLE_STRUCTURE[[#This Row],[Top '[m']]]), ISBLANK(WHOLE_STRUCTURE[[#This Row],[Bottom '[m']]])), "", WHOLE_STRUCTURE[[#This Row],[Top '[m']]] - WHOLE_STRUCTURE[[#This Row],[Bottom '[m']]]),"")</f>
        <v>3.5</v>
      </c>
      <c r="N68" s="52">
        <f>IFERROR(-(WHOLE_STRUCTURE[[#This Row],[D, bottom '[m']]]-WHOLE_STRUCTURE[[#This Row],[D, top '[m']]])/(WHOLE_STRUCTURE[[#This Row],[Bottom '[m']]]-WHOLE_STRUCTURE[[#This Row],[Top '[m']]]),"")</f>
        <v>0.1224489795918368</v>
      </c>
      <c r="O68" s="50" t="str">
        <f>IFERROR((WHOLE_STRUCTURE[[#This Row],[D, bottom '[m']]]+WHOLE_STRUCTURE[[#This Row],[D, top '[m']]])/(2*#REF!/1000),"")</f>
        <v/>
      </c>
      <c r="Q68" s="410"/>
      <c r="R68" s="412"/>
      <c r="S68" s="409"/>
      <c r="T68" s="409"/>
      <c r="U68" s="410"/>
      <c r="V68" s="442"/>
      <c r="W68" s="426"/>
      <c r="X68" s="409"/>
      <c r="Y68" s="409"/>
      <c r="Z68" s="410"/>
      <c r="AA68" s="49"/>
      <c r="AB68" s="297"/>
      <c r="AC68" s="193"/>
      <c r="AD68" s="193"/>
      <c r="AE68" s="193"/>
      <c r="AF68" s="193"/>
      <c r="AG68" s="193"/>
      <c r="AH68" s="193"/>
      <c r="AI68" s="193"/>
      <c r="AJ68" s="298"/>
    </row>
    <row r="69" spans="4:93">
      <c r="D69" s="49">
        <v>63</v>
      </c>
      <c r="E69" s="49" t="s">
        <v>50</v>
      </c>
      <c r="F69" s="49">
        <v>8</v>
      </c>
      <c r="G69" s="51">
        <v>-14.3</v>
      </c>
      <c r="H69" s="51">
        <v>-17.8</v>
      </c>
      <c r="I69" s="51">
        <v>9.7857142857142865</v>
      </c>
      <c r="J69" s="51">
        <v>10.214285714285715</v>
      </c>
      <c r="K69" s="51">
        <v>98</v>
      </c>
      <c r="L69" s="121">
        <f t="shared" si="0"/>
        <v>83.75998125488826</v>
      </c>
      <c r="M69" s="51">
        <f>IFERROR(IF(OR(ISBLANK(WHOLE_STRUCTURE[[#This Row],[Top '[m']]]), ISBLANK(WHOLE_STRUCTURE[[#This Row],[Bottom '[m']]])), "", WHOLE_STRUCTURE[[#This Row],[Top '[m']]] - WHOLE_STRUCTURE[[#This Row],[Bottom '[m']]]),"")</f>
        <v>3.5</v>
      </c>
      <c r="N69" s="52">
        <f>IFERROR(-(WHOLE_STRUCTURE[[#This Row],[D, bottom '[m']]]-WHOLE_STRUCTURE[[#This Row],[D, top '[m']]])/(WHOLE_STRUCTURE[[#This Row],[Bottom '[m']]]-WHOLE_STRUCTURE[[#This Row],[Top '[m']]]),"")</f>
        <v>0.1224489795918368</v>
      </c>
      <c r="O69" s="50" t="str">
        <f>IFERROR((WHOLE_STRUCTURE[[#This Row],[D, bottom '[m']]]+WHOLE_STRUCTURE[[#This Row],[D, top '[m']]])/(2*#REF!/1000),"")</f>
        <v/>
      </c>
      <c r="Q69" s="410"/>
      <c r="R69" s="412"/>
      <c r="S69" s="409"/>
      <c r="T69" s="409"/>
      <c r="U69" s="410"/>
      <c r="V69" s="442"/>
      <c r="W69" s="426"/>
      <c r="X69" s="409"/>
      <c r="Y69" s="409"/>
      <c r="Z69" s="410"/>
      <c r="AA69" s="49"/>
      <c r="AB69" s="297"/>
      <c r="AC69" s="193"/>
      <c r="AD69" s="193"/>
      <c r="AE69" s="193"/>
      <c r="AF69" s="193"/>
      <c r="AG69" s="193"/>
      <c r="AH69" s="193"/>
      <c r="AI69" s="193"/>
      <c r="AJ69" s="298"/>
    </row>
    <row r="70" spans="4:93">
      <c r="D70" s="49">
        <v>64</v>
      </c>
      <c r="E70" s="49" t="s">
        <v>50</v>
      </c>
      <c r="F70" s="49">
        <v>9</v>
      </c>
      <c r="G70" s="51">
        <v>-17.8</v>
      </c>
      <c r="H70" s="51">
        <v>-21.3</v>
      </c>
      <c r="I70" s="51">
        <v>10.214285714285715</v>
      </c>
      <c r="J70" s="51">
        <v>10.642857142857144</v>
      </c>
      <c r="K70" s="51">
        <v>98</v>
      </c>
      <c r="L70" s="121">
        <f t="shared" si="0"/>
        <v>87.385222097498442</v>
      </c>
      <c r="M70" s="51">
        <f>IFERROR(IF(OR(ISBLANK(WHOLE_STRUCTURE[[#This Row],[Top '[m']]]), ISBLANK(WHOLE_STRUCTURE[[#This Row],[Bottom '[m']]])), "", WHOLE_STRUCTURE[[#This Row],[Top '[m']]] - WHOLE_STRUCTURE[[#This Row],[Bottom '[m']]]),"")</f>
        <v>3.5</v>
      </c>
      <c r="N70" s="52">
        <f>IFERROR(-(WHOLE_STRUCTURE[[#This Row],[D, bottom '[m']]]-WHOLE_STRUCTURE[[#This Row],[D, top '[m']]])/(WHOLE_STRUCTURE[[#This Row],[Bottom '[m']]]-WHOLE_STRUCTURE[[#This Row],[Top '[m']]]),"")</f>
        <v>0.1224489795918368</v>
      </c>
      <c r="O70" s="50" t="str">
        <f>IFERROR((WHOLE_STRUCTURE[[#This Row],[D, bottom '[m']]]+WHOLE_STRUCTURE[[#This Row],[D, top '[m']]])/(2*#REF!/1000),"")</f>
        <v/>
      </c>
      <c r="Q70" s="410"/>
      <c r="R70" s="412"/>
      <c r="S70" s="409"/>
      <c r="T70" s="409"/>
      <c r="U70" s="410"/>
      <c r="V70" s="442"/>
      <c r="W70" s="426"/>
      <c r="X70" s="409"/>
      <c r="Y70" s="409"/>
      <c r="Z70" s="410"/>
      <c r="AA70" s="49"/>
      <c r="AB70" s="297"/>
      <c r="AC70" s="193"/>
      <c r="AD70" s="193"/>
      <c r="AE70" s="193"/>
      <c r="AF70" s="193"/>
      <c r="AG70" s="193"/>
      <c r="AH70" s="193"/>
      <c r="AI70" s="193"/>
      <c r="AJ70" s="298"/>
    </row>
    <row r="71" spans="4:93">
      <c r="D71" s="49">
        <v>65</v>
      </c>
      <c r="E71" s="49" t="s">
        <v>50</v>
      </c>
      <c r="F71" s="49">
        <v>10</v>
      </c>
      <c r="G71" s="51">
        <v>-21.3</v>
      </c>
      <c r="H71" s="51">
        <v>-24.8</v>
      </c>
      <c r="I71" s="51">
        <v>10.642857142857144</v>
      </c>
      <c r="J71" s="51">
        <v>11.071428571428573</v>
      </c>
      <c r="K71" s="51">
        <v>98</v>
      </c>
      <c r="L71" s="121">
        <f t="shared" si="0"/>
        <v>91.010462940108212</v>
      </c>
      <c r="M71" s="51">
        <f>IFERROR(IF(OR(ISBLANK(WHOLE_STRUCTURE[[#This Row],[Top '[m']]]), ISBLANK(WHOLE_STRUCTURE[[#This Row],[Bottom '[m']]])), "", WHOLE_STRUCTURE[[#This Row],[Top '[m']]] - WHOLE_STRUCTURE[[#This Row],[Bottom '[m']]]),"")</f>
        <v>3.5</v>
      </c>
      <c r="N71" s="52">
        <f>IFERROR(-(WHOLE_STRUCTURE[[#This Row],[D, bottom '[m']]]-WHOLE_STRUCTURE[[#This Row],[D, top '[m']]])/(WHOLE_STRUCTURE[[#This Row],[Bottom '[m']]]-WHOLE_STRUCTURE[[#This Row],[Top '[m']]]),"")</f>
        <v>0.1224489795918368</v>
      </c>
      <c r="O71" s="50" t="str">
        <f>IFERROR((WHOLE_STRUCTURE[[#This Row],[D, bottom '[m']]]+WHOLE_STRUCTURE[[#This Row],[D, top '[m']]])/(2*#REF!/1000),"")</f>
        <v/>
      </c>
      <c r="Q71" s="410"/>
      <c r="R71" s="412"/>
      <c r="S71" s="409"/>
      <c r="T71" s="409"/>
      <c r="U71" s="410"/>
      <c r="V71" s="442"/>
      <c r="W71" s="426"/>
      <c r="X71" s="409"/>
      <c r="Y71" s="409"/>
      <c r="Z71" s="410"/>
      <c r="AA71" s="49"/>
      <c r="AB71" s="297"/>
      <c r="AC71" s="193"/>
      <c r="AD71" s="193"/>
      <c r="AE71" s="193"/>
      <c r="AF71" s="193"/>
      <c r="AG71" s="193"/>
      <c r="AH71" s="193"/>
      <c r="AI71" s="193"/>
      <c r="AJ71" s="298"/>
    </row>
    <row r="72" spans="4:93">
      <c r="D72" s="49">
        <v>66</v>
      </c>
      <c r="E72" s="49" t="s">
        <v>50</v>
      </c>
      <c r="F72" s="49">
        <v>11</v>
      </c>
      <c r="G72" s="51">
        <v>-24.8</v>
      </c>
      <c r="H72" s="51">
        <v>-28.3</v>
      </c>
      <c r="I72" s="51">
        <v>11.071428571428573</v>
      </c>
      <c r="J72" s="51">
        <v>11.500000000000002</v>
      </c>
      <c r="K72" s="51">
        <v>98</v>
      </c>
      <c r="L72" s="121">
        <f t="shared" ref="L72:L123" si="1">IF(7850/1000*(1/3)*PI()*ABS(G72-H72)*((I72/2)^2+(I72/2)*(J72/2)+(J72/2)^2-(I72/2-K72/1000)^2-(I72/2-K72/1000)*(J72/2-K72/1000)-(J72/2-K72/1000)^2)=0,"",7850/1000*(1/3)*PI()*ABS(G72-H72)*((I72/2)^2+(I72/2)*(J72/2)+(J72/2)^2-(I72/2-K72/1000)^2-(I72/2-K72/1000)*(J72/2-K72/1000)-(J72/2-K72/1000)^2))</f>
        <v>94.635703782718295</v>
      </c>
      <c r="M72" s="51">
        <f>IFERROR(IF(OR(ISBLANK(WHOLE_STRUCTURE[[#This Row],[Top '[m']]]), ISBLANK(WHOLE_STRUCTURE[[#This Row],[Bottom '[m']]])), "", WHOLE_STRUCTURE[[#This Row],[Top '[m']]] - WHOLE_STRUCTURE[[#This Row],[Bottom '[m']]]),"")</f>
        <v>3.5</v>
      </c>
      <c r="N72" s="52">
        <f>IFERROR(-(WHOLE_STRUCTURE[[#This Row],[D, bottom '[m']]]-WHOLE_STRUCTURE[[#This Row],[D, top '[m']]])/(WHOLE_STRUCTURE[[#This Row],[Bottom '[m']]]-WHOLE_STRUCTURE[[#This Row],[Top '[m']]]),"")</f>
        <v>0.1224489795918368</v>
      </c>
      <c r="O72" s="50" t="str">
        <f>IFERROR((WHOLE_STRUCTURE[[#This Row],[D, bottom '[m']]]+WHOLE_STRUCTURE[[#This Row],[D, top '[m']]])/(2*#REF!/1000),"")</f>
        <v/>
      </c>
      <c r="Q72" s="410"/>
      <c r="R72" s="412"/>
      <c r="S72" s="409"/>
      <c r="T72" s="409"/>
      <c r="U72" s="410"/>
      <c r="V72" s="442"/>
      <c r="W72" s="426"/>
      <c r="X72" s="409"/>
      <c r="Y72" s="409"/>
      <c r="Z72" s="410"/>
      <c r="AA72" s="49"/>
      <c r="AB72" s="297"/>
      <c r="AC72" s="193"/>
      <c r="AD72" s="193"/>
      <c r="AE72" s="193"/>
      <c r="AF72" s="193"/>
      <c r="AG72" s="193"/>
      <c r="AH72" s="193"/>
      <c r="AI72" s="193"/>
      <c r="AJ72" s="298"/>
    </row>
    <row r="73" spans="4:93">
      <c r="D73" s="49">
        <v>67</v>
      </c>
      <c r="E73" s="49" t="s">
        <v>50</v>
      </c>
      <c r="F73" s="49">
        <v>12</v>
      </c>
      <c r="G73" s="51">
        <v>-28.3</v>
      </c>
      <c r="H73" s="51">
        <v>-31.8</v>
      </c>
      <c r="I73" s="51">
        <v>11.5</v>
      </c>
      <c r="J73" s="51">
        <v>11.5</v>
      </c>
      <c r="K73" s="51">
        <v>98</v>
      </c>
      <c r="L73" s="121">
        <f t="shared" si="1"/>
        <v>96.448324204023237</v>
      </c>
      <c r="M73" s="51">
        <f>IFERROR(IF(OR(ISBLANK(WHOLE_STRUCTURE[[#This Row],[Top '[m']]]), ISBLANK(WHOLE_STRUCTURE[[#This Row],[Bottom '[m']]])), "", WHOLE_STRUCTURE[[#This Row],[Top '[m']]] - WHOLE_STRUCTURE[[#This Row],[Bottom '[m']]]),"")</f>
        <v>3.5</v>
      </c>
      <c r="N73" s="52">
        <f>IFERROR(-(WHOLE_STRUCTURE[[#This Row],[D, bottom '[m']]]-WHOLE_STRUCTURE[[#This Row],[D, top '[m']]])/(WHOLE_STRUCTURE[[#This Row],[Bottom '[m']]]-WHOLE_STRUCTURE[[#This Row],[Top '[m']]]),"")</f>
        <v>0</v>
      </c>
      <c r="O73" s="50" t="str">
        <f>IFERROR((WHOLE_STRUCTURE[[#This Row],[D, bottom '[m']]]+WHOLE_STRUCTURE[[#This Row],[D, top '[m']]])/(2*#REF!/1000),"")</f>
        <v/>
      </c>
      <c r="Q73" s="410"/>
      <c r="R73" s="412"/>
      <c r="S73" s="409"/>
      <c r="T73" s="409"/>
      <c r="U73" s="410"/>
      <c r="V73" s="442"/>
      <c r="W73" s="426"/>
      <c r="X73" s="409"/>
      <c r="Y73" s="409"/>
      <c r="Z73" s="410"/>
      <c r="AA73" s="49"/>
      <c r="AB73" s="297"/>
      <c r="AC73" s="193"/>
      <c r="AD73" s="193"/>
      <c r="AE73" s="193"/>
      <c r="AF73" s="193"/>
      <c r="AG73" s="193"/>
      <c r="AH73" s="193"/>
      <c r="AI73" s="193"/>
      <c r="AJ73" s="298"/>
    </row>
    <row r="74" spans="4:93">
      <c r="D74" s="49">
        <v>68</v>
      </c>
      <c r="E74" s="49" t="s">
        <v>50</v>
      </c>
      <c r="F74" s="49">
        <v>13</v>
      </c>
      <c r="G74" s="51">
        <v>-31.8</v>
      </c>
      <c r="H74" s="51">
        <v>-35.299999999999997</v>
      </c>
      <c r="I74" s="51">
        <v>11.5</v>
      </c>
      <c r="J74" s="51">
        <v>11.5</v>
      </c>
      <c r="K74" s="51">
        <v>98</v>
      </c>
      <c r="L74" s="121">
        <f t="shared" si="1"/>
        <v>96.448324204023137</v>
      </c>
      <c r="M74" s="51">
        <f>IFERROR(IF(OR(ISBLANK(WHOLE_STRUCTURE[[#This Row],[Top '[m']]]), ISBLANK(WHOLE_STRUCTURE[[#This Row],[Bottom '[m']]])), "", WHOLE_STRUCTURE[[#This Row],[Top '[m']]] - WHOLE_STRUCTURE[[#This Row],[Bottom '[m']]]),"")</f>
        <v>3.4999999999999964</v>
      </c>
      <c r="N74" s="52">
        <f>IFERROR(-(WHOLE_STRUCTURE[[#This Row],[D, bottom '[m']]]-WHOLE_STRUCTURE[[#This Row],[D, top '[m']]])/(WHOLE_STRUCTURE[[#This Row],[Bottom '[m']]]-WHOLE_STRUCTURE[[#This Row],[Top '[m']]]),"")</f>
        <v>0</v>
      </c>
      <c r="O74" s="50" t="str">
        <f>IFERROR((WHOLE_STRUCTURE[[#This Row],[D, bottom '[m']]]+WHOLE_STRUCTURE[[#This Row],[D, top '[m']]])/(2*#REF!/1000),"")</f>
        <v/>
      </c>
      <c r="Q74" s="410"/>
      <c r="R74" s="412"/>
      <c r="S74" s="409"/>
      <c r="T74" s="409"/>
      <c r="U74" s="410"/>
      <c r="V74" s="442"/>
      <c r="W74" s="426"/>
      <c r="X74" s="409"/>
      <c r="Y74" s="409"/>
      <c r="Z74" s="410"/>
      <c r="AA74" s="49"/>
      <c r="AB74" s="297"/>
      <c r="AC74" s="193"/>
      <c r="AD74" s="193"/>
      <c r="AE74" s="193"/>
      <c r="AF74" s="193"/>
      <c r="AG74" s="193"/>
      <c r="AH74" s="193"/>
      <c r="AI74" s="193"/>
      <c r="AJ74" s="298"/>
    </row>
    <row r="75" spans="4:93">
      <c r="D75" s="49">
        <v>69</v>
      </c>
      <c r="E75" s="49" t="s">
        <v>50</v>
      </c>
      <c r="F75" s="49">
        <v>14</v>
      </c>
      <c r="G75" s="51">
        <v>-35.299999999999997</v>
      </c>
      <c r="H75" s="51">
        <v>-38.6</v>
      </c>
      <c r="I75" s="51">
        <v>11.5</v>
      </c>
      <c r="J75" s="51">
        <v>11.5</v>
      </c>
      <c r="K75" s="51">
        <v>100</v>
      </c>
      <c r="L75" s="121">
        <f t="shared" si="1"/>
        <v>92.776571768017746</v>
      </c>
      <c r="M75" s="51">
        <f>IFERROR(IF(OR(ISBLANK(WHOLE_STRUCTURE[[#This Row],[Top '[m']]]), ISBLANK(WHOLE_STRUCTURE[[#This Row],[Bottom '[m']]])), "", WHOLE_STRUCTURE[[#This Row],[Top '[m']]] - WHOLE_STRUCTURE[[#This Row],[Bottom '[m']]]),"")</f>
        <v>3.3000000000000043</v>
      </c>
      <c r="N75" s="52">
        <f>IFERROR(-(WHOLE_STRUCTURE[[#This Row],[D, bottom '[m']]]-WHOLE_STRUCTURE[[#This Row],[D, top '[m']]])/(WHOLE_STRUCTURE[[#This Row],[Bottom '[m']]]-WHOLE_STRUCTURE[[#This Row],[Top '[m']]]),"")</f>
        <v>0</v>
      </c>
      <c r="O75" s="50" t="str">
        <f>IFERROR((WHOLE_STRUCTURE[[#This Row],[D, bottom '[m']]]+WHOLE_STRUCTURE[[#This Row],[D, top '[m']]])/(2*#REF!/1000),"")</f>
        <v/>
      </c>
      <c r="Q75" s="410"/>
      <c r="R75" s="412"/>
      <c r="S75" s="409"/>
      <c r="T75" s="409"/>
      <c r="U75" s="410"/>
      <c r="V75" s="442"/>
      <c r="W75" s="426"/>
      <c r="X75" s="409"/>
      <c r="Y75" s="409"/>
      <c r="Z75" s="410"/>
      <c r="AA75" s="49"/>
      <c r="AB75" s="297"/>
      <c r="AC75" s="193"/>
      <c r="AD75" s="193"/>
      <c r="AE75" s="193"/>
      <c r="AF75" s="193"/>
      <c r="AG75" s="193"/>
      <c r="AH75" s="193"/>
      <c r="AI75" s="193"/>
      <c r="AJ75" s="298"/>
    </row>
    <row r="76" spans="4:93">
      <c r="D76" s="49">
        <v>70</v>
      </c>
      <c r="E76" s="49" t="s">
        <v>50</v>
      </c>
      <c r="F76" s="49">
        <v>15</v>
      </c>
      <c r="G76" s="51">
        <v>-38.6</v>
      </c>
      <c r="H76" s="51">
        <v>-41.9</v>
      </c>
      <c r="I76" s="51">
        <v>11.5</v>
      </c>
      <c r="J76" s="51">
        <v>11.5</v>
      </c>
      <c r="K76" s="51">
        <v>98</v>
      </c>
      <c r="L76" s="121">
        <f t="shared" si="1"/>
        <v>90.936991392364675</v>
      </c>
      <c r="M76" s="51">
        <f>IFERROR(IF(OR(ISBLANK(WHOLE_STRUCTURE[[#This Row],[Top '[m']]]), ISBLANK(WHOLE_STRUCTURE[[#This Row],[Bottom '[m']]])), "", WHOLE_STRUCTURE[[#This Row],[Top '[m']]] - WHOLE_STRUCTURE[[#This Row],[Bottom '[m']]]),"")</f>
        <v>3.2999999999999972</v>
      </c>
      <c r="N76" s="52">
        <f>IFERROR(-(WHOLE_STRUCTURE[[#This Row],[D, bottom '[m']]]-WHOLE_STRUCTURE[[#This Row],[D, top '[m']]])/(WHOLE_STRUCTURE[[#This Row],[Bottom '[m']]]-WHOLE_STRUCTURE[[#This Row],[Top '[m']]]),"")</f>
        <v>0</v>
      </c>
      <c r="O76" s="50" t="str">
        <f>IFERROR((WHOLE_STRUCTURE[[#This Row],[D, bottom '[m']]]+WHOLE_STRUCTURE[[#This Row],[D, top '[m']]])/(2*#REF!/1000),"")</f>
        <v/>
      </c>
      <c r="Q76" s="410"/>
      <c r="R76" s="412"/>
      <c r="S76" s="409"/>
      <c r="T76" s="409"/>
      <c r="U76" s="410"/>
      <c r="V76" s="442"/>
      <c r="W76" s="426"/>
      <c r="X76" s="409"/>
      <c r="Y76" s="409"/>
      <c r="Z76" s="410"/>
      <c r="AA76" s="49"/>
      <c r="AB76" s="297"/>
      <c r="AC76" s="193"/>
      <c r="AD76" s="193"/>
      <c r="AE76" s="193"/>
      <c r="AF76" s="193"/>
      <c r="AG76" s="193"/>
      <c r="AH76" s="193"/>
      <c r="AI76" s="193"/>
      <c r="AJ76" s="298"/>
    </row>
    <row r="77" spans="4:93">
      <c r="D77" s="49">
        <v>71</v>
      </c>
      <c r="E77" s="49" t="s">
        <v>50</v>
      </c>
      <c r="F77" s="49">
        <v>16</v>
      </c>
      <c r="G77" s="51">
        <v>-41.9</v>
      </c>
      <c r="H77" s="51">
        <v>-45.2</v>
      </c>
      <c r="I77" s="51">
        <v>11.5</v>
      </c>
      <c r="J77" s="51">
        <v>11.5</v>
      </c>
      <c r="K77" s="51">
        <v>95</v>
      </c>
      <c r="L77" s="121">
        <f t="shared" si="1"/>
        <v>88.17640008451977</v>
      </c>
      <c r="M77" s="51">
        <f>IFERROR(IF(OR(ISBLANK(WHOLE_STRUCTURE[[#This Row],[Top '[m']]]), ISBLANK(WHOLE_STRUCTURE[[#This Row],[Bottom '[m']]])), "", WHOLE_STRUCTURE[[#This Row],[Top '[m']]] - WHOLE_STRUCTURE[[#This Row],[Bottom '[m']]]),"")</f>
        <v>3.3000000000000043</v>
      </c>
      <c r="N77" s="52">
        <f>IFERROR(-(WHOLE_STRUCTURE[[#This Row],[D, bottom '[m']]]-WHOLE_STRUCTURE[[#This Row],[D, top '[m']]])/(WHOLE_STRUCTURE[[#This Row],[Bottom '[m']]]-WHOLE_STRUCTURE[[#This Row],[Top '[m']]]),"")</f>
        <v>0</v>
      </c>
      <c r="O77" s="50" t="str">
        <f>IFERROR((WHOLE_STRUCTURE[[#This Row],[D, bottom '[m']]]+WHOLE_STRUCTURE[[#This Row],[D, top '[m']]])/(2*#REF!/1000),"")</f>
        <v/>
      </c>
      <c r="Q77" s="410"/>
      <c r="R77" s="412"/>
      <c r="S77" s="409"/>
      <c r="T77" s="409"/>
      <c r="U77" s="410"/>
      <c r="V77" s="442"/>
      <c r="W77" s="426"/>
      <c r="X77" s="409"/>
      <c r="Y77" s="409"/>
      <c r="Z77" s="410"/>
      <c r="AA77" s="49"/>
      <c r="AB77" s="297"/>
      <c r="AC77" s="193"/>
      <c r="AD77" s="193"/>
      <c r="AE77" s="193"/>
      <c r="AF77" s="193"/>
      <c r="AG77" s="193"/>
      <c r="AH77" s="193"/>
      <c r="AI77" s="193"/>
      <c r="AJ77" s="298"/>
    </row>
    <row r="78" spans="4:93">
      <c r="D78" s="49">
        <v>72</v>
      </c>
      <c r="E78" s="49" t="s">
        <v>50</v>
      </c>
      <c r="F78" s="49">
        <v>17</v>
      </c>
      <c r="G78" s="51">
        <v>-45.2</v>
      </c>
      <c r="H78" s="51">
        <v>-48.5</v>
      </c>
      <c r="I78" s="51">
        <v>11.5</v>
      </c>
      <c r="J78" s="51">
        <v>11.5</v>
      </c>
      <c r="K78" s="51">
        <v>95</v>
      </c>
      <c r="L78" s="121">
        <f t="shared" si="1"/>
        <v>88.176400084519571</v>
      </c>
      <c r="M78" s="51">
        <f>IFERROR(IF(OR(ISBLANK(WHOLE_STRUCTURE[[#This Row],[Top '[m']]]), ISBLANK(WHOLE_STRUCTURE[[#This Row],[Bottom '[m']]])), "", WHOLE_STRUCTURE[[#This Row],[Top '[m']]] - WHOLE_STRUCTURE[[#This Row],[Bottom '[m']]]),"")</f>
        <v>3.2999999999999972</v>
      </c>
      <c r="N78" s="52">
        <f>IFERROR(-(WHOLE_STRUCTURE[[#This Row],[D, bottom '[m']]]-WHOLE_STRUCTURE[[#This Row],[D, top '[m']]])/(WHOLE_STRUCTURE[[#This Row],[Bottom '[m']]]-WHOLE_STRUCTURE[[#This Row],[Top '[m']]]),"")</f>
        <v>0</v>
      </c>
      <c r="O78" s="50" t="str">
        <f>IFERROR((WHOLE_STRUCTURE[[#This Row],[D, bottom '[m']]]+WHOLE_STRUCTURE[[#This Row],[D, top '[m']]])/(2*#REF!/1000),"")</f>
        <v/>
      </c>
      <c r="Q78" s="410"/>
      <c r="R78" s="412"/>
      <c r="S78" s="409"/>
      <c r="T78" s="409"/>
      <c r="U78" s="410"/>
      <c r="V78" s="442"/>
      <c r="W78" s="426"/>
      <c r="X78" s="409"/>
      <c r="Y78" s="409"/>
      <c r="Z78" s="410"/>
      <c r="AA78" s="49"/>
      <c r="AB78" s="297"/>
      <c r="AC78" s="193"/>
      <c r="AD78" s="193"/>
      <c r="AE78" s="193"/>
      <c r="AF78" s="193"/>
      <c r="AG78" s="193"/>
      <c r="AH78" s="193"/>
      <c r="AI78" s="193"/>
      <c r="AJ78" s="298"/>
    </row>
    <row r="79" spans="4:93">
      <c r="D79" s="49">
        <v>73</v>
      </c>
      <c r="E79" s="49" t="s">
        <v>50</v>
      </c>
      <c r="F79" s="49">
        <v>18</v>
      </c>
      <c r="G79" s="51">
        <v>-48.5</v>
      </c>
      <c r="H79" s="51">
        <v>-51.7</v>
      </c>
      <c r="I79" s="51">
        <v>11.5</v>
      </c>
      <c r="J79" s="51">
        <v>11.5</v>
      </c>
      <c r="K79" s="51">
        <v>95</v>
      </c>
      <c r="L79" s="121">
        <f t="shared" si="1"/>
        <v>85.504387960746399</v>
      </c>
      <c r="M79" s="51">
        <f>IFERROR(IF(OR(ISBLANK(WHOLE_STRUCTURE[[#This Row],[Top '[m']]]), ISBLANK(WHOLE_STRUCTURE[[#This Row],[Bottom '[m']]])), "", WHOLE_STRUCTURE[[#This Row],[Top '[m']]] - WHOLE_STRUCTURE[[#This Row],[Bottom '[m']]]),"")</f>
        <v>3.2000000000000028</v>
      </c>
      <c r="N79" s="52">
        <f>IFERROR(-(WHOLE_STRUCTURE[[#This Row],[D, bottom '[m']]]-WHOLE_STRUCTURE[[#This Row],[D, top '[m']]])/(WHOLE_STRUCTURE[[#This Row],[Bottom '[m']]]-WHOLE_STRUCTURE[[#This Row],[Top '[m']]]),"")</f>
        <v>0</v>
      </c>
      <c r="O79" s="50" t="str">
        <f>IFERROR((WHOLE_STRUCTURE[[#This Row],[D, bottom '[m']]]+WHOLE_STRUCTURE[[#This Row],[D, top '[m']]])/(2*#REF!/1000),"")</f>
        <v/>
      </c>
      <c r="Q79" s="410"/>
      <c r="R79" s="412"/>
      <c r="S79" s="409"/>
      <c r="T79" s="409"/>
      <c r="U79" s="410"/>
      <c r="V79" s="442"/>
      <c r="W79" s="426"/>
      <c r="X79" s="409"/>
      <c r="Y79" s="409"/>
      <c r="Z79" s="410"/>
      <c r="AA79" s="49"/>
      <c r="AB79" s="297"/>
      <c r="AC79" s="193"/>
      <c r="AD79" s="193"/>
      <c r="AE79" s="193"/>
      <c r="AF79" s="193"/>
      <c r="AG79" s="193"/>
      <c r="AH79" s="193"/>
      <c r="AI79" s="193"/>
      <c r="AJ79" s="298"/>
    </row>
    <row r="80" spans="4:93">
      <c r="D80" s="49">
        <v>74</v>
      </c>
      <c r="E80" s="49" t="s">
        <v>50</v>
      </c>
      <c r="F80" s="49">
        <v>19</v>
      </c>
      <c r="G80" s="51">
        <v>-51.7</v>
      </c>
      <c r="H80" s="51">
        <v>-55.3</v>
      </c>
      <c r="I80" s="51">
        <v>11.5</v>
      </c>
      <c r="J80" s="51">
        <v>11.5</v>
      </c>
      <c r="K80" s="51">
        <v>93</v>
      </c>
      <c r="L80" s="121">
        <f t="shared" si="1"/>
        <v>94.183845872414466</v>
      </c>
      <c r="M80" s="51">
        <f>IFERROR(IF(OR(ISBLANK(WHOLE_STRUCTURE[[#This Row],[Top '[m']]]), ISBLANK(WHOLE_STRUCTURE[[#This Row],[Bottom '[m']]])), "", WHOLE_STRUCTURE[[#This Row],[Top '[m']]] - WHOLE_STRUCTURE[[#This Row],[Bottom '[m']]]),"")</f>
        <v>3.5999999999999943</v>
      </c>
      <c r="N80" s="52">
        <f>IFERROR(-(WHOLE_STRUCTURE[[#This Row],[D, bottom '[m']]]-WHOLE_STRUCTURE[[#This Row],[D, top '[m']]])/(WHOLE_STRUCTURE[[#This Row],[Bottom '[m']]]-WHOLE_STRUCTURE[[#This Row],[Top '[m']]]),"")</f>
        <v>0</v>
      </c>
      <c r="O80" s="50" t="str">
        <f>IFERROR((WHOLE_STRUCTURE[[#This Row],[D, bottom '[m']]]+WHOLE_STRUCTURE[[#This Row],[D, top '[m']]])/(2*#REF!/1000),"")</f>
        <v/>
      </c>
      <c r="Q80" s="410"/>
      <c r="R80" s="412"/>
      <c r="S80" s="409"/>
      <c r="T80" s="409"/>
      <c r="U80" s="410"/>
      <c r="V80" s="442"/>
      <c r="W80" s="426"/>
      <c r="X80" s="409"/>
      <c r="Y80" s="409"/>
      <c r="Z80" s="410"/>
      <c r="AA80" s="49"/>
      <c r="AB80" s="297"/>
      <c r="AC80" s="193"/>
      <c r="AD80" s="193"/>
      <c r="AE80" s="193"/>
      <c r="AF80" s="193"/>
      <c r="AG80" s="193"/>
      <c r="AH80" s="193"/>
      <c r="AI80" s="193"/>
      <c r="AJ80" s="298"/>
    </row>
    <row r="81" spans="4:36">
      <c r="D81" s="49">
        <v>75</v>
      </c>
      <c r="E81" s="49" t="s">
        <v>50</v>
      </c>
      <c r="F81" s="49">
        <v>20</v>
      </c>
      <c r="G81" s="51">
        <v>-55.3</v>
      </c>
      <c r="H81" s="51">
        <v>-59.3</v>
      </c>
      <c r="I81" s="51">
        <v>11.5</v>
      </c>
      <c r="J81" s="51">
        <v>11.5</v>
      </c>
      <c r="K81" s="51">
        <v>93</v>
      </c>
      <c r="L81" s="121">
        <f t="shared" si="1"/>
        <v>104.64871763601624</v>
      </c>
      <c r="M81" s="51">
        <f>IFERROR(IF(OR(ISBLANK(WHOLE_STRUCTURE[[#This Row],[Top '[m']]]), ISBLANK(WHOLE_STRUCTURE[[#This Row],[Bottom '[m']]])), "", WHOLE_STRUCTURE[[#This Row],[Top '[m']]] - WHOLE_STRUCTURE[[#This Row],[Bottom '[m']]]),"")</f>
        <v>4</v>
      </c>
      <c r="N81" s="52">
        <f>IFERROR(-(WHOLE_STRUCTURE[[#This Row],[D, bottom '[m']]]-WHOLE_STRUCTURE[[#This Row],[D, top '[m']]])/(WHOLE_STRUCTURE[[#This Row],[Bottom '[m']]]-WHOLE_STRUCTURE[[#This Row],[Top '[m']]]),"")</f>
        <v>0</v>
      </c>
      <c r="O81" s="50" t="str">
        <f>IFERROR((WHOLE_STRUCTURE[[#This Row],[D, bottom '[m']]]+WHOLE_STRUCTURE[[#This Row],[D, top '[m']]])/(2*#REF!/1000),"")</f>
        <v/>
      </c>
      <c r="Q81" s="410"/>
      <c r="R81" s="412"/>
      <c r="S81" s="409"/>
      <c r="T81" s="409"/>
      <c r="U81" s="410"/>
      <c r="V81" s="442"/>
      <c r="W81" s="426"/>
      <c r="X81" s="409"/>
      <c r="Y81" s="409"/>
      <c r="Z81" s="410"/>
      <c r="AA81" s="49"/>
      <c r="AB81" s="297"/>
      <c r="AC81" s="193"/>
      <c r="AD81" s="193"/>
      <c r="AE81" s="193"/>
      <c r="AF81" s="193"/>
      <c r="AG81" s="193"/>
      <c r="AH81" s="193"/>
      <c r="AI81" s="193"/>
      <c r="AJ81" s="298"/>
    </row>
    <row r="82" spans="4:36">
      <c r="D82" s="49">
        <v>76</v>
      </c>
      <c r="E82" s="49" t="s">
        <v>50</v>
      </c>
      <c r="F82" s="49">
        <v>21</v>
      </c>
      <c r="G82" s="51">
        <v>-59.3</v>
      </c>
      <c r="H82" s="51">
        <v>-63.3</v>
      </c>
      <c r="I82" s="51">
        <v>11.5</v>
      </c>
      <c r="J82" s="51">
        <v>11.5</v>
      </c>
      <c r="K82" s="51">
        <v>93</v>
      </c>
      <c r="L82" s="121">
        <f t="shared" si="1"/>
        <v>104.64871763601624</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10"/>
      <c r="R82" s="412"/>
      <c r="S82" s="409"/>
      <c r="T82" s="409"/>
      <c r="U82" s="410"/>
      <c r="V82" s="442"/>
      <c r="W82" s="426"/>
      <c r="X82" s="409"/>
      <c r="Y82" s="409"/>
      <c r="Z82" s="410"/>
      <c r="AA82" s="49"/>
      <c r="AB82" s="297"/>
      <c r="AC82" s="193"/>
      <c r="AD82" s="193"/>
      <c r="AE82" s="193"/>
      <c r="AF82" s="193"/>
      <c r="AG82" s="193"/>
      <c r="AH82" s="193"/>
      <c r="AI82" s="193"/>
      <c r="AJ82" s="298"/>
    </row>
    <row r="83" spans="4:36">
      <c r="D83" s="49">
        <v>77</v>
      </c>
      <c r="E83" s="49" t="s">
        <v>50</v>
      </c>
      <c r="F83" s="49">
        <v>22</v>
      </c>
      <c r="G83" s="51">
        <v>-63.3</v>
      </c>
      <c r="H83" s="51">
        <v>-67.3</v>
      </c>
      <c r="I83" s="51">
        <v>11.5</v>
      </c>
      <c r="J83" s="51">
        <v>11.5</v>
      </c>
      <c r="K83" s="51">
        <v>93</v>
      </c>
      <c r="L83" s="121">
        <f t="shared" si="1"/>
        <v>104.64871763601624</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10"/>
      <c r="R83" s="412"/>
      <c r="S83" s="409"/>
      <c r="T83" s="409"/>
      <c r="U83" s="410"/>
      <c r="V83" s="442"/>
      <c r="W83" s="426"/>
      <c r="X83" s="409"/>
      <c r="Y83" s="409"/>
      <c r="Z83" s="410"/>
      <c r="AA83" s="49"/>
      <c r="AB83" s="297"/>
      <c r="AC83" s="193"/>
      <c r="AD83" s="193"/>
      <c r="AE83" s="193"/>
      <c r="AF83" s="193"/>
      <c r="AG83" s="193"/>
      <c r="AH83" s="193"/>
      <c r="AI83" s="193"/>
      <c r="AJ83" s="298"/>
    </row>
    <row r="84" spans="4:36">
      <c r="D84" s="49">
        <v>78</v>
      </c>
      <c r="E84" s="49" t="s">
        <v>50</v>
      </c>
      <c r="F84" s="49">
        <v>23</v>
      </c>
      <c r="G84" s="51">
        <v>-67.3</v>
      </c>
      <c r="H84" s="51">
        <v>-71</v>
      </c>
      <c r="I84" s="51">
        <v>11.5</v>
      </c>
      <c r="J84" s="51">
        <v>11.5</v>
      </c>
      <c r="K84" s="51">
        <v>96</v>
      </c>
      <c r="L84" s="121">
        <f t="shared" si="1"/>
        <v>99.896367220087171</v>
      </c>
      <c r="M84" s="51">
        <f>IFERROR(IF(OR(ISBLANK(WHOLE_STRUCTURE[[#This Row],[Top '[m']]]), ISBLANK(WHOLE_STRUCTURE[[#This Row],[Bottom '[m']]])), "", WHOLE_STRUCTURE[[#This Row],[Top '[m']]] - WHOLE_STRUCTURE[[#This Row],[Bottom '[m']]]),"")</f>
        <v>3.7000000000000028</v>
      </c>
      <c r="N84" s="52">
        <f>IFERROR(-(WHOLE_STRUCTURE[[#This Row],[D, bottom '[m']]]-WHOLE_STRUCTURE[[#This Row],[D, top '[m']]])/(WHOLE_STRUCTURE[[#This Row],[Bottom '[m']]]-WHOLE_STRUCTURE[[#This Row],[Top '[m']]]),"")</f>
        <v>0</v>
      </c>
      <c r="O84" s="50" t="str">
        <f>IFERROR((WHOLE_STRUCTURE[[#This Row],[D, bottom '[m']]]+WHOLE_STRUCTURE[[#This Row],[D, top '[m']]])/(2*#REF!/1000),"")</f>
        <v/>
      </c>
      <c r="Q84" s="410"/>
      <c r="R84" s="412"/>
      <c r="S84" s="409"/>
      <c r="T84" s="409"/>
      <c r="U84" s="410"/>
      <c r="V84" s="442"/>
      <c r="W84" s="426"/>
      <c r="X84" s="409"/>
      <c r="Y84" s="409"/>
      <c r="Z84" s="410"/>
      <c r="AA84" s="49"/>
      <c r="AB84" s="297"/>
      <c r="AC84" s="193"/>
      <c r="AD84" s="193"/>
      <c r="AE84" s="193"/>
      <c r="AF84" s="193"/>
      <c r="AG84" s="193"/>
      <c r="AH84" s="193"/>
      <c r="AI84" s="193"/>
      <c r="AJ84" s="298"/>
    </row>
    <row r="85" spans="4:36">
      <c r="D85" s="49">
        <v>79</v>
      </c>
      <c r="E85" s="49" t="s">
        <v>50</v>
      </c>
      <c r="F85" s="49">
        <v>24</v>
      </c>
      <c r="G85" s="51">
        <v>-71</v>
      </c>
      <c r="H85" s="51">
        <v>-74.3</v>
      </c>
      <c r="I85" s="51">
        <v>11.5</v>
      </c>
      <c r="J85" s="51">
        <v>11.5</v>
      </c>
      <c r="K85" s="51">
        <v>100</v>
      </c>
      <c r="L85" s="121">
        <f t="shared" si="1"/>
        <v>92.776571768017547</v>
      </c>
      <c r="M85" s="51">
        <f>IFERROR(IF(OR(ISBLANK(WHOLE_STRUCTURE[[#This Row],[Top '[m']]]), ISBLANK(WHOLE_STRUCTURE[[#This Row],[Bottom '[m']]])), "", WHOLE_STRUCTURE[[#This Row],[Top '[m']]] - WHOLE_STRUCTURE[[#This Row],[Bottom '[m']]]),"")</f>
        <v>3.2999999999999972</v>
      </c>
      <c r="N85" s="52">
        <f>IFERROR(-(WHOLE_STRUCTURE[[#This Row],[D, bottom '[m']]]-WHOLE_STRUCTURE[[#This Row],[D, top '[m']]])/(WHOLE_STRUCTURE[[#This Row],[Bottom '[m']]]-WHOLE_STRUCTURE[[#This Row],[Top '[m']]]),"")</f>
        <v>0</v>
      </c>
      <c r="O85" s="50" t="str">
        <f>IFERROR((WHOLE_STRUCTURE[[#This Row],[D, bottom '[m']]]+WHOLE_STRUCTURE[[#This Row],[D, top '[m']]])/(2*#REF!/1000),"")</f>
        <v/>
      </c>
      <c r="Q85" s="410"/>
      <c r="R85" s="412"/>
      <c r="S85" s="409"/>
      <c r="T85" s="409"/>
      <c r="U85" s="410"/>
      <c r="V85" s="442"/>
      <c r="W85" s="426"/>
      <c r="X85" s="409"/>
      <c r="Y85" s="409"/>
      <c r="Z85" s="410"/>
      <c r="AA85" s="49"/>
      <c r="AB85" s="297"/>
      <c r="AC85" s="193"/>
      <c r="AD85" s="193"/>
      <c r="AE85" s="193"/>
      <c r="AF85" s="193"/>
      <c r="AG85" s="193"/>
      <c r="AH85" s="193"/>
      <c r="AI85" s="193"/>
      <c r="AJ85" s="298"/>
    </row>
    <row r="86" spans="4:36">
      <c r="D86" s="49">
        <v>80</v>
      </c>
      <c r="E86" s="49" t="s">
        <v>50</v>
      </c>
      <c r="F86" s="49">
        <v>25</v>
      </c>
      <c r="G86" s="51">
        <v>-74.3</v>
      </c>
      <c r="H86" s="51">
        <v>-77.430000000000007</v>
      </c>
      <c r="I86" s="51">
        <v>11.5</v>
      </c>
      <c r="J86" s="51">
        <v>11.5</v>
      </c>
      <c r="K86" s="51">
        <v>110</v>
      </c>
      <c r="L86" s="121">
        <f t="shared" si="1"/>
        <v>96.71198032544136</v>
      </c>
      <c r="M86" s="51">
        <f>IFERROR(IF(OR(ISBLANK(WHOLE_STRUCTURE[[#This Row],[Top '[m']]]), ISBLANK(WHOLE_STRUCTURE[[#This Row],[Bottom '[m']]])), "", WHOLE_STRUCTURE[[#This Row],[Top '[m']]] - WHOLE_STRUCTURE[[#This Row],[Bottom '[m']]]),"")</f>
        <v>3.1300000000000097</v>
      </c>
      <c r="N86" s="52">
        <f>IFERROR(-(WHOLE_STRUCTURE[[#This Row],[D, bottom '[m']]]-WHOLE_STRUCTURE[[#This Row],[D, top '[m']]])/(WHOLE_STRUCTURE[[#This Row],[Bottom '[m']]]-WHOLE_STRUCTURE[[#This Row],[Top '[m']]]),"")</f>
        <v>0</v>
      </c>
      <c r="O86" s="50" t="str">
        <f>IFERROR((WHOLE_STRUCTURE[[#This Row],[D, bottom '[m']]]+WHOLE_STRUCTURE[[#This Row],[D, top '[m']]])/(2*#REF!/1000),"")</f>
        <v/>
      </c>
      <c r="Q86" s="410"/>
      <c r="R86" s="412"/>
      <c r="S86" s="409"/>
      <c r="T86" s="409"/>
      <c r="U86" s="410"/>
      <c r="V86" s="442"/>
      <c r="W86" s="426"/>
      <c r="X86" s="409"/>
      <c r="Y86" s="409"/>
      <c r="Z86" s="410"/>
      <c r="AA86" s="49"/>
      <c r="AB86" s="297"/>
      <c r="AC86" s="193"/>
      <c r="AD86" s="193"/>
      <c r="AE86" s="193"/>
      <c r="AF86" s="193"/>
      <c r="AG86" s="193"/>
      <c r="AH86" s="193"/>
      <c r="AI86" s="193"/>
      <c r="AJ86" s="298"/>
    </row>
    <row r="87" spans="4:36">
      <c r="D87" s="49">
        <v>81</v>
      </c>
      <c r="E87" s="49" t="s">
        <v>50</v>
      </c>
      <c r="F87" s="49">
        <v>26</v>
      </c>
      <c r="G87" s="51">
        <v>-77.430000000000007</v>
      </c>
      <c r="H87" s="51">
        <v>-80.430000000000007</v>
      </c>
      <c r="I87" s="51">
        <v>11.5</v>
      </c>
      <c r="J87" s="51">
        <v>11.5</v>
      </c>
      <c r="K87" s="51">
        <v>122</v>
      </c>
      <c r="L87" s="121">
        <f t="shared" si="1"/>
        <v>102.6990779077619</v>
      </c>
      <c r="M87" s="51">
        <f>IFERROR(IF(OR(ISBLANK(WHOLE_STRUCTURE[[#This Row],[Top '[m']]]), ISBLANK(WHOLE_STRUCTURE[[#This Row],[Bottom '[m']]])), "", WHOLE_STRUCTURE[[#This Row],[Top '[m']]] - WHOLE_STRUCTURE[[#This Row],[Bottom '[m']]]),"")</f>
        <v>3</v>
      </c>
      <c r="N87" s="52">
        <f>IFERROR(-(WHOLE_STRUCTURE[[#This Row],[D, bottom '[m']]]-WHOLE_STRUCTURE[[#This Row],[D, top '[m']]])/(WHOLE_STRUCTURE[[#This Row],[Bottom '[m']]]-WHOLE_STRUCTURE[[#This Row],[Top '[m']]]),"")</f>
        <v>0</v>
      </c>
      <c r="O87" s="50" t="str">
        <f>IFERROR((WHOLE_STRUCTURE[[#This Row],[D, bottom '[m']]]+WHOLE_STRUCTURE[[#This Row],[D, top '[m']]])/(2*#REF!/1000),"")</f>
        <v/>
      </c>
      <c r="Q87" s="410"/>
      <c r="R87" s="412"/>
      <c r="S87" s="409"/>
      <c r="T87" s="409"/>
      <c r="U87" s="410"/>
      <c r="V87" s="442"/>
      <c r="W87" s="426"/>
      <c r="X87" s="409"/>
      <c r="Y87" s="409"/>
      <c r="Z87" s="410"/>
      <c r="AA87" s="49"/>
      <c r="AB87" s="297"/>
      <c r="AC87" s="193"/>
      <c r="AD87" s="193"/>
      <c r="AE87" s="193"/>
      <c r="AF87" s="193"/>
      <c r="AG87" s="193"/>
      <c r="AH87" s="193"/>
      <c r="AI87" s="193"/>
      <c r="AJ87" s="298"/>
    </row>
    <row r="88" spans="4:36">
      <c r="G88" s="51"/>
      <c r="H88" s="51"/>
      <c r="I88" s="51"/>
      <c r="J88" s="51"/>
      <c r="K88" s="51"/>
      <c r="L88" s="121"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Q88" s="410"/>
      <c r="R88" s="412"/>
      <c r="S88" s="409"/>
      <c r="T88" s="409"/>
      <c r="U88" s="410"/>
      <c r="V88" s="442"/>
      <c r="W88" s="426"/>
      <c r="X88" s="409"/>
      <c r="Y88" s="409"/>
      <c r="Z88" s="410"/>
      <c r="AA88" s="49"/>
      <c r="AB88" s="297"/>
      <c r="AC88" s="193"/>
      <c r="AD88" s="193"/>
      <c r="AE88" s="193"/>
      <c r="AF88" s="193"/>
      <c r="AG88" s="193"/>
      <c r="AH88" s="193"/>
      <c r="AI88" s="193"/>
      <c r="AJ88" s="298"/>
    </row>
    <row r="89" spans="4: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Q89" s="410"/>
      <c r="R89" s="412"/>
      <c r="S89" s="409"/>
      <c r="T89" s="409"/>
      <c r="U89" s="410"/>
      <c r="V89" s="442"/>
      <c r="W89" s="426"/>
      <c r="X89" s="409"/>
      <c r="Y89" s="409"/>
      <c r="Z89" s="410"/>
      <c r="AA89" s="49"/>
      <c r="AB89" s="297"/>
      <c r="AC89" s="193"/>
      <c r="AD89" s="193"/>
      <c r="AE89" s="193"/>
      <c r="AF89" s="193"/>
      <c r="AG89" s="193"/>
      <c r="AH89" s="193"/>
      <c r="AI89" s="193"/>
      <c r="AJ89" s="298"/>
    </row>
    <row r="90" spans="4: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261: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 priority="2">
      <formula>#REF!&lt;&gt;_xludf.INDIRECT(_xludf.ADDRESS(_xludf.ROW()-200,_xludf.COLUMN()))</formula>
    </cfRule>
  </conditionalFormatting>
  <conditionalFormatting sqref="CG67:CN67">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1" zoomScale="70" zoomScaleNormal="70" workbookViewId="0">
      <selection activeCell="U134" sqref="U134"/>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customWidth="1"/>
    <col min="6" max="6" width="40.5546875" style="53" customWidth="1"/>
    <col min="7" max="7" width="15.6640625" style="53" customWidth="1"/>
    <col min="8" max="8" width="46.44140625" style="53" customWidth="1"/>
    <col min="9" max="9" width="15.33203125" style="49" customWidth="1"/>
    <col min="10" max="10" width="19.33203125" style="49" customWidth="1"/>
    <col min="11" max="11" width="17.6640625" style="49" customWidth="1"/>
    <col min="12" max="12" width="20.6640625" style="49" customWidth="1"/>
    <col min="13" max="13" width="22.33203125" style="49" customWidth="1"/>
    <col min="14" max="14" width="37" style="49" customWidth="1"/>
    <col min="15" max="15" width="37.33203125" style="49" customWidth="1"/>
    <col min="16" max="16" width="32.33203125" style="49" customWidth="1"/>
    <col min="17" max="17" width="255.6640625" style="49" customWidth="1"/>
    <col min="18" max="19" width="11.5546875" style="49"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353</v>
      </c>
      <c r="G1" s="245"/>
      <c r="H1" s="245"/>
      <c r="I1" s="99"/>
      <c r="J1" s="99"/>
      <c r="K1" s="99"/>
      <c r="L1" s="99"/>
      <c r="M1" s="99"/>
      <c r="N1" s="99"/>
      <c r="O1" s="99"/>
      <c r="P1" s="99"/>
      <c r="Q1" s="99"/>
      <c r="R1" s="99"/>
      <c r="S1" s="99"/>
      <c r="T1" s="99"/>
      <c r="U1" s="128" t="s">
        <v>354</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354</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367</v>
      </c>
      <c r="H6" s="247"/>
      <c r="I6" s="153"/>
      <c r="J6" s="153"/>
      <c r="K6" s="153"/>
      <c r="L6" s="153"/>
      <c r="M6" s="153"/>
      <c r="N6" s="153"/>
      <c r="O6" s="229"/>
      <c r="U6" s="243" t="s">
        <v>180</v>
      </c>
      <c r="AT6" s="54"/>
      <c r="AU6" t="s">
        <v>532</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666</v>
      </c>
      <c r="W10" s="53" t="s">
        <v>344</v>
      </c>
      <c r="AT10" s="63"/>
      <c r="AU10" s="64"/>
      <c r="AV10" s="139"/>
      <c r="AW10" s="139"/>
      <c r="AX10" s="139"/>
      <c r="AY10" s="237"/>
    </row>
    <row r="11" spans="1:81">
      <c r="A11" s="104"/>
      <c r="B11" s="105"/>
      <c r="C11" s="105"/>
      <c r="D11" s="137"/>
      <c r="U11" s="53" t="s">
        <v>365</v>
      </c>
      <c r="V11" s="153" t="s">
        <v>246</v>
      </c>
    </row>
    <row r="12" spans="1:81" ht="18">
      <c r="A12" s="104"/>
      <c r="B12" s="105"/>
      <c r="C12" s="105"/>
      <c r="D12" s="137"/>
      <c r="F12" s="243" t="s">
        <v>264</v>
      </c>
      <c r="U12" s="53" t="s">
        <v>340</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F17" s="412"/>
      <c r="G17" s="412"/>
      <c r="H17" s="412"/>
      <c r="I17" s="410"/>
      <c r="J17" s="410"/>
      <c r="T17" s="264"/>
      <c r="U17" s="316" t="s">
        <v>373</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374</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319</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t="s">
        <v>578</v>
      </c>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376</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t="s">
        <v>369</v>
      </c>
      <c r="AU35" s="277">
        <v>3314534012.7205801</v>
      </c>
      <c r="AV35" s="277">
        <v>3081878158.8949699</v>
      </c>
      <c r="AW35" s="277">
        <v>1840182184.3132601</v>
      </c>
      <c r="AX35" s="277">
        <v>2774384018.3643699</v>
      </c>
      <c r="AY35" s="277">
        <v>1512816415.4760299</v>
      </c>
      <c r="AZ35" s="277">
        <v>1600511863.0887902</v>
      </c>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t="s">
        <v>370</v>
      </c>
      <c r="AU36" s="277">
        <v>1055891969963.09</v>
      </c>
      <c r="AV36" s="277">
        <v>1055479154089.4</v>
      </c>
      <c r="AW36" s="277">
        <v>948221129197.00696</v>
      </c>
      <c r="AX36" s="277">
        <v>1022542866466.14</v>
      </c>
      <c r="AY36" s="277">
        <v>894719232580.89404</v>
      </c>
      <c r="AZ36" s="277">
        <v>926912366122.27295</v>
      </c>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t="s">
        <v>371</v>
      </c>
      <c r="AU37" s="277">
        <v>-45147326232.825699</v>
      </c>
      <c r="AV37" s="277">
        <v>-44949393770.070694</v>
      </c>
      <c r="AW37" s="277">
        <v>-35464515613.138397</v>
      </c>
      <c r="AX37" s="277">
        <v>-41741902656.033951</v>
      </c>
      <c r="AY37" s="277">
        <v>-32139751520.124847</v>
      </c>
      <c r="AZ37" s="277">
        <v>-33410997607.811249</v>
      </c>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t="s">
        <v>579</v>
      </c>
      <c r="AU38" s="49" t="s">
        <v>580</v>
      </c>
      <c r="AV38" s="49" t="s">
        <v>580</v>
      </c>
      <c r="AW38" s="49" t="s">
        <v>581</v>
      </c>
      <c r="AX38" s="49" t="s">
        <v>580</v>
      </c>
      <c r="AY38" s="49" t="s">
        <v>580</v>
      </c>
      <c r="AZ38" s="49" t="s">
        <v>581</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t="s">
        <v>582</v>
      </c>
      <c r="AU39" s="49" t="s">
        <v>583</v>
      </c>
      <c r="AV39" s="49" t="s">
        <v>584</v>
      </c>
      <c r="AW39" s="49" t="s">
        <v>312</v>
      </c>
      <c r="AX39" s="49" t="s">
        <v>585</v>
      </c>
      <c r="AY39" s="49" t="s">
        <v>586</v>
      </c>
      <c r="AZ39" s="49" t="s">
        <v>315</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583</v>
      </c>
      <c r="AY49" s="53" t="s">
        <v>584</v>
      </c>
      <c r="AZ49" s="412" t="s">
        <v>585</v>
      </c>
      <c r="BA49" s="412" t="s">
        <v>586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7" t="s">
        <v>57</v>
      </c>
      <c r="AW50" s="235" t="s">
        <v>246</v>
      </c>
      <c r="AX50" s="49"/>
      <c r="AY50" s="49"/>
      <c r="AZ50" s="410"/>
      <c r="BA50" s="410"/>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88" t="s">
        <v>57</v>
      </c>
      <c r="AW51" s="87" t="s">
        <v>247</v>
      </c>
      <c r="AX51" s="49"/>
      <c r="AY51" s="49"/>
      <c r="AZ51" s="410"/>
      <c r="BA51" s="410"/>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88" t="s">
        <v>57</v>
      </c>
      <c r="AW52" s="87" t="s">
        <v>257</v>
      </c>
      <c r="AX52" s="49"/>
      <c r="AY52" s="49"/>
      <c r="AZ52" s="410"/>
      <c r="BA52" s="410"/>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88" t="s">
        <v>57</v>
      </c>
      <c r="AW53" s="87" t="s">
        <v>258</v>
      </c>
      <c r="AX53" s="49"/>
      <c r="AY53" s="49"/>
      <c r="AZ53" s="410"/>
      <c r="BA53" s="410"/>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88" t="s">
        <v>57</v>
      </c>
      <c r="AW54" s="87" t="s">
        <v>259</v>
      </c>
      <c r="AX54" s="49"/>
      <c r="AY54" s="49"/>
      <c r="AZ54" s="410"/>
      <c r="BA54" s="410"/>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88" t="s">
        <v>57</v>
      </c>
      <c r="AW55" s="87" t="s">
        <v>260</v>
      </c>
      <c r="AX55" s="49"/>
      <c r="AY55" s="49"/>
      <c r="AZ55" s="410"/>
      <c r="BA55" s="410"/>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88" t="s">
        <v>57</v>
      </c>
      <c r="AW56" s="87" t="s">
        <v>261</v>
      </c>
      <c r="AX56" s="49"/>
      <c r="AY56" s="49"/>
      <c r="AZ56" s="410"/>
      <c r="BA56" s="410"/>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88" t="s">
        <v>57</v>
      </c>
      <c r="AW57" s="87" t="s">
        <v>262</v>
      </c>
      <c r="AX57" s="49"/>
      <c r="AY57" s="49"/>
      <c r="AZ57" s="410"/>
      <c r="BA57" s="410"/>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88" t="s">
        <v>57</v>
      </c>
      <c r="AW58" s="87">
        <v>501</v>
      </c>
      <c r="AX58" s="49"/>
      <c r="AY58" s="49"/>
      <c r="AZ58" s="410"/>
      <c r="BA58" s="410"/>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89">
        <v>3310000000</v>
      </c>
      <c r="AX59" s="277">
        <v>3310000000</v>
      </c>
      <c r="AY59" s="277">
        <v>3080000000</v>
      </c>
      <c r="AZ59" s="443">
        <v>2770000000</v>
      </c>
      <c r="BA59" s="44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89">
        <v>1060000000000</v>
      </c>
      <c r="AX60" s="277">
        <v>1060000000000</v>
      </c>
      <c r="AY60" s="277">
        <v>1060000000000</v>
      </c>
      <c r="AZ60" s="443">
        <v>1020000000000</v>
      </c>
      <c r="BA60" s="44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89">
        <v>-45100000000</v>
      </c>
      <c r="AX61" s="277">
        <v>-45100000000</v>
      </c>
      <c r="AY61" s="277">
        <v>-44900000000</v>
      </c>
      <c r="AZ61" s="443">
        <v>-41700000000</v>
      </c>
      <c r="BA61" s="44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10"/>
      <c r="BA62" s="410"/>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10"/>
      <c r="BA63" s="410"/>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10"/>
      <c r="BA64" s="410"/>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88" t="s">
        <v>224</v>
      </c>
      <c r="AW65" s="87">
        <v>2</v>
      </c>
      <c r="AX65" s="49"/>
      <c r="AY65" s="49"/>
      <c r="AZ65" s="410"/>
      <c r="BA65" s="410"/>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8" t="s">
        <v>224</v>
      </c>
      <c r="AW66" s="87">
        <v>10</v>
      </c>
      <c r="AX66" s="49"/>
      <c r="AY66" s="49"/>
      <c r="AZ66" s="410"/>
      <c r="BA66" s="410"/>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88" t="s">
        <v>115</v>
      </c>
      <c r="AW67" s="87">
        <v>1</v>
      </c>
      <c r="AX67" s="49"/>
      <c r="AY67" s="49"/>
      <c r="AZ67" s="410"/>
      <c r="BA67" s="410"/>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88" t="s">
        <v>116</v>
      </c>
      <c r="AW68" s="87">
        <v>1027</v>
      </c>
      <c r="AX68" s="49"/>
      <c r="AY68" s="49"/>
      <c r="AZ68" s="410"/>
      <c r="BA68" s="410"/>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88" t="s">
        <v>89</v>
      </c>
      <c r="AW69" s="87" t="s">
        <v>102</v>
      </c>
      <c r="AX69" s="49">
        <v>0</v>
      </c>
      <c r="AY69" s="49">
        <v>0</v>
      </c>
      <c r="AZ69" s="410">
        <v>0</v>
      </c>
      <c r="BA69" s="410">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362</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88" t="s">
        <v>89</v>
      </c>
      <c r="AW70" s="87" t="s">
        <v>102</v>
      </c>
      <c r="AX70" s="49">
        <v>-42.7</v>
      </c>
      <c r="AY70" s="49">
        <v>-42.7</v>
      </c>
      <c r="AZ70" s="410">
        <v>-42.7</v>
      </c>
      <c r="BA70" s="410">
        <v>-42.7</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88" t="s">
        <v>116</v>
      </c>
      <c r="AW71" s="87">
        <v>1325</v>
      </c>
      <c r="AX71" s="49"/>
      <c r="AY71" s="49"/>
      <c r="AZ71" s="410"/>
      <c r="BA71" s="410"/>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363</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88" t="s">
        <v>224</v>
      </c>
      <c r="AW72" s="87">
        <v>2</v>
      </c>
      <c r="AX72" s="49"/>
      <c r="AY72" s="49"/>
      <c r="AZ72" s="410"/>
      <c r="BA72" s="410"/>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88" t="s">
        <v>224</v>
      </c>
      <c r="AW73" s="87">
        <v>300</v>
      </c>
      <c r="AX73" s="49"/>
      <c r="AY73" s="49"/>
      <c r="AZ73" s="410"/>
      <c r="BA73" s="410"/>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t="s">
        <v>667</v>
      </c>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10"/>
      <c r="BA74" s="410"/>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10"/>
      <c r="BA75" s="410"/>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10"/>
      <c r="BA76" s="410"/>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10"/>
      <c r="BA77" s="410"/>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366</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10"/>
      <c r="BA78" s="410"/>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10"/>
      <c r="BA79" s="410"/>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379</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89">
        <v>10000000</v>
      </c>
      <c r="AX80" s="277"/>
      <c r="AY80" s="277"/>
      <c r="AZ80" s="443"/>
      <c r="BA80" s="44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10"/>
      <c r="BA81" s="410"/>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v>129.4</v>
      </c>
      <c r="AY82" s="49">
        <v>129.4</v>
      </c>
      <c r="AZ82" s="410">
        <v>129.4</v>
      </c>
      <c r="BA82" s="410">
        <v>129.4</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364</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v>129.4</v>
      </c>
      <c r="AY83" s="49">
        <v>129.4</v>
      </c>
      <c r="AZ83" s="410">
        <v>129.4</v>
      </c>
      <c r="BA83" s="410">
        <v>129.4</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378</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10"/>
      <c r="BA84" s="410"/>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368</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10"/>
      <c r="BA85" s="410"/>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10"/>
      <c r="BA86" s="410"/>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10"/>
      <c r="BA87" s="410"/>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10"/>
      <c r="BA88" s="410"/>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10"/>
      <c r="BA89" s="410"/>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308</v>
      </c>
      <c r="V94" s="266"/>
      <c r="W94" s="266"/>
      <c r="X94" s="266"/>
      <c r="Y94" s="266"/>
      <c r="Z94" s="266"/>
      <c r="AA94" s="266"/>
      <c r="AB94" s="266"/>
      <c r="AC94"/>
      <c r="AT94" s="66" t="s">
        <v>223</v>
      </c>
    </row>
    <row r="95" spans="1:80" ht="18.600000000000001" thickBot="1">
      <c r="T95" s="264"/>
      <c r="U95" s="324" t="s">
        <v>320</v>
      </c>
      <c r="V95" s="266"/>
      <c r="W95" s="264"/>
      <c r="X95" s="264"/>
      <c r="Y95" s="264"/>
      <c r="Z95" s="264"/>
      <c r="AA95" s="264"/>
      <c r="AB95" s="264"/>
      <c r="AC95"/>
    </row>
    <row r="96" spans="1:80">
      <c r="T96" s="264"/>
      <c r="U96" s="268"/>
      <c r="V96" s="269" t="s">
        <v>377</v>
      </c>
      <c r="W96" s="270"/>
      <c r="X96" s="270"/>
      <c r="Y96" s="270"/>
      <c r="Z96" s="270"/>
      <c r="AA96" s="270"/>
      <c r="AB96" s="271"/>
      <c r="AC96"/>
    </row>
    <row r="97" spans="20:30">
      <c r="T97" s="264"/>
      <c r="U97" s="189"/>
      <c r="V97" s="31" t="s">
        <v>376</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369</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370</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371</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372</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380</v>
      </c>
      <c r="V110" s="264"/>
      <c r="W110" s="264"/>
      <c r="X110" s="264"/>
      <c r="Y110" s="264"/>
      <c r="Z110" s="264"/>
      <c r="AA110" s="264"/>
      <c r="AB110" s="266"/>
      <c r="AC110"/>
      <c r="AD110"/>
    </row>
    <row r="111" spans="20:30">
      <c r="T111" s="264"/>
      <c r="U111" s="268"/>
      <c r="V111" s="269" t="s">
        <v>375</v>
      </c>
      <c r="W111" s="270"/>
      <c r="X111" s="270"/>
      <c r="Y111" s="270"/>
      <c r="Z111" s="270"/>
      <c r="AA111" s="270"/>
      <c r="AB111" s="271"/>
      <c r="AC111"/>
      <c r="AD111"/>
    </row>
    <row r="112" spans="20:30">
      <c r="T112" s="264"/>
      <c r="U112" s="189"/>
      <c r="V112" s="31" t="s">
        <v>378</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318</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ht="27.6" customHeight="1">
      <c r="Y139" s="50"/>
      <c r="Z139" s="50"/>
      <c r="AC139" s="53"/>
      <c r="AI139" s="51"/>
      <c r="AT139" s="66" t="s">
        <v>609</v>
      </c>
    </row>
    <row r="140" spans="25:52">
      <c r="Y140" s="50"/>
      <c r="Z140" s="50"/>
      <c r="AC140" s="53"/>
      <c r="AI140" s="51"/>
      <c r="AT140" t="s">
        <v>610</v>
      </c>
      <c r="AU140" s="49" t="s">
        <v>611</v>
      </c>
      <c r="AV140" s="49" t="s">
        <v>615</v>
      </c>
      <c r="AW140" s="49" t="s">
        <v>612</v>
      </c>
      <c r="AX140" s="49" t="s">
        <v>616</v>
      </c>
      <c r="AY140" s="49" t="s">
        <v>613</v>
      </c>
      <c r="AZ140" s="49" t="s">
        <v>617</v>
      </c>
    </row>
    <row r="141" spans="25:52">
      <c r="Y141" s="50"/>
      <c r="Z141" s="50"/>
      <c r="AC141" s="53"/>
      <c r="AI141" s="51"/>
      <c r="AU141" s="49"/>
    </row>
    <row r="142" spans="25:52">
      <c r="Y142" s="50"/>
      <c r="Z142" s="50"/>
      <c r="AC142" s="53"/>
      <c r="AI142" s="51"/>
      <c r="AU142" s="49"/>
    </row>
    <row r="143" spans="25:52">
      <c r="Y143" s="50"/>
      <c r="Z143" s="50"/>
      <c r="AC143" s="53"/>
      <c r="AI143" s="51"/>
      <c r="AU143" s="49"/>
    </row>
    <row r="144" spans="25:52">
      <c r="Y144" s="50"/>
      <c r="Z144" s="50"/>
      <c r="AC144" s="53"/>
      <c r="AI144" s="51"/>
      <c r="AU144" s="49"/>
    </row>
    <row r="145" spans="25:47">
      <c r="Y145" s="50"/>
      <c r="Z145" s="50"/>
      <c r="AC145" s="53"/>
      <c r="AI145" s="51"/>
      <c r="AU145" s="49"/>
    </row>
    <row r="146" spans="25:47">
      <c r="Y146" s="50"/>
      <c r="Z146" s="50"/>
      <c r="AC146" s="53"/>
      <c r="AI146" s="51"/>
      <c r="AU146" s="49"/>
    </row>
    <row r="147" spans="25:47">
      <c r="Y147" s="50"/>
      <c r="Z147" s="50"/>
      <c r="AC147" s="53"/>
      <c r="AI147" s="51"/>
      <c r="AU147" s="49"/>
    </row>
    <row r="148" spans="25:47">
      <c r="Y148" s="50"/>
      <c r="Z148" s="50"/>
      <c r="AC148" s="53"/>
      <c r="AI148" s="51"/>
      <c r="AU148" s="49"/>
    </row>
    <row r="149" spans="25:47">
      <c r="Y149" s="50"/>
      <c r="Z149" s="50"/>
      <c r="AC149" s="53"/>
      <c r="AI149" s="51"/>
      <c r="AU149" s="49"/>
    </row>
    <row r="150" spans="25:47">
      <c r="Y150" s="50"/>
      <c r="Z150" s="50"/>
      <c r="AC150" s="53"/>
      <c r="AI150" s="51"/>
      <c r="AU150" s="49"/>
    </row>
    <row r="151" spans="25:47">
      <c r="Y151" s="50"/>
      <c r="Z151" s="50"/>
      <c r="AC151" s="53"/>
      <c r="AI151" s="51"/>
      <c r="AU151" s="49"/>
    </row>
    <row r="152" spans="25:47">
      <c r="Y152" s="50"/>
      <c r="Z152" s="50"/>
      <c r="AC152" s="53"/>
      <c r="AI152" s="51"/>
      <c r="AU152" s="49"/>
    </row>
    <row r="153" spans="25:47">
      <c r="Y153" s="50"/>
      <c r="Z153" s="50"/>
      <c r="AC153" s="53"/>
      <c r="AI153" s="51"/>
      <c r="AU153" s="49"/>
    </row>
    <row r="154" spans="25:47">
      <c r="Y154" s="50"/>
      <c r="Z154" s="50"/>
      <c r="AC154" s="53"/>
      <c r="AI154" s="51"/>
      <c r="AU154" s="49"/>
    </row>
    <row r="155" spans="25:47">
      <c r="Y155" s="50"/>
      <c r="Z155" s="50"/>
      <c r="AC155" s="53"/>
      <c r="AI155" s="51"/>
      <c r="AU155" s="49"/>
    </row>
    <row r="156" spans="25:47">
      <c r="Y156" s="50"/>
      <c r="Z156" s="50"/>
      <c r="AC156" s="53"/>
      <c r="AI156" s="51"/>
      <c r="AU156" s="49"/>
    </row>
    <row r="157" spans="25:47">
      <c r="Y157" s="50"/>
      <c r="Z157" s="50"/>
      <c r="AC157" s="53"/>
      <c r="AI157" s="51"/>
      <c r="AU157" s="49"/>
    </row>
    <row r="158" spans="25:47">
      <c r="Y158" s="50"/>
      <c r="Z158" s="50"/>
      <c r="AC158" s="53"/>
      <c r="AI158" s="51"/>
      <c r="AU158" s="49"/>
    </row>
    <row r="159" spans="25:47">
      <c r="Y159" s="50"/>
      <c r="Z159" s="50"/>
      <c r="AC159" s="53"/>
      <c r="AI159" s="51"/>
      <c r="AU159" s="49"/>
    </row>
    <row r="160" spans="25:47">
      <c r="Y160" s="50"/>
      <c r="Z160" s="50"/>
      <c r="AC160" s="53"/>
      <c r="AI160" s="51"/>
      <c r="AU160" s="49"/>
    </row>
    <row r="161" spans="22:47">
      <c r="Y161" s="50"/>
      <c r="Z161" s="50"/>
      <c r="AC161" s="53"/>
      <c r="AI161" s="51"/>
      <c r="AU161" s="49"/>
    </row>
    <row r="162" spans="22:47">
      <c r="Y162" s="50"/>
      <c r="Z162" s="50"/>
      <c r="AC162" s="53"/>
      <c r="AI162" s="51"/>
      <c r="AU162" s="49"/>
    </row>
    <row r="163" spans="22:47">
      <c r="Y163" s="50"/>
      <c r="Z163" s="50"/>
      <c r="AC163" s="53"/>
      <c r="AI163" s="51"/>
      <c r="AU163" s="49"/>
    </row>
    <row r="164" spans="22:47">
      <c r="Y164" s="50"/>
      <c r="Z164" s="50"/>
      <c r="AC164" s="53"/>
      <c r="AI164" s="51"/>
      <c r="AU164" s="49"/>
    </row>
    <row r="165" spans="22:47">
      <c r="Y165" s="50"/>
      <c r="Z165" s="50"/>
      <c r="AC165" s="53"/>
      <c r="AI165" s="51"/>
      <c r="AU165" s="49"/>
    </row>
    <row r="166" spans="22:47">
      <c r="Y166" s="50"/>
      <c r="Z166" s="50"/>
      <c r="AC166" s="53"/>
      <c r="AI166" s="51"/>
      <c r="AU166" s="49"/>
    </row>
    <row r="167" spans="22:47">
      <c r="Y167" s="50"/>
      <c r="Z167" s="50"/>
      <c r="AC167" s="53"/>
      <c r="AI167" s="51"/>
      <c r="AU167" s="49"/>
    </row>
    <row r="168" spans="22:47">
      <c r="Y168" s="50"/>
      <c r="Z168" s="50"/>
      <c r="AC168" s="53"/>
      <c r="AI168" s="51"/>
      <c r="AU168" s="49"/>
    </row>
    <row r="169" spans="22:47">
      <c r="Y169" s="50"/>
      <c r="Z169" s="50"/>
      <c r="AC169" s="53"/>
      <c r="AI169" s="51"/>
      <c r="AU169" s="49"/>
    </row>
    <row r="170" spans="22:47">
      <c r="Y170" s="50"/>
      <c r="Z170" s="50"/>
      <c r="AC170" s="53"/>
      <c r="AI170" s="51"/>
      <c r="AU170" s="49"/>
    </row>
    <row r="171" spans="22:47">
      <c r="V171" s="51"/>
      <c r="Y171" s="50"/>
      <c r="Z171" s="50"/>
      <c r="AC171" s="53"/>
      <c r="AI171" s="51"/>
      <c r="AU171" s="49"/>
    </row>
    <row r="172" spans="22:47">
      <c r="V172" s="51"/>
      <c r="Y172" s="50"/>
      <c r="Z172" s="50"/>
      <c r="AC172" s="53"/>
      <c r="AI172" s="51"/>
      <c r="AU172" s="49"/>
    </row>
    <row r="173" spans="22:47">
      <c r="V173" s="51"/>
      <c r="Y173" s="50"/>
      <c r="Z173" s="50"/>
      <c r="AC173" s="53"/>
      <c r="AI173" s="51"/>
      <c r="AU173" s="49"/>
    </row>
    <row r="174" spans="22:47">
      <c r="V174" s="51"/>
      <c r="Y174" s="50"/>
      <c r="Z174" s="50"/>
      <c r="AC174" s="53"/>
      <c r="AI174" s="51"/>
      <c r="AU174" s="49"/>
    </row>
    <row r="175" spans="22:47">
      <c r="V175" s="51"/>
      <c r="Y175" s="50"/>
      <c r="Z175" s="50"/>
      <c r="AC175" s="53"/>
      <c r="AI175" s="51"/>
      <c r="AU175" s="49"/>
    </row>
    <row r="176" spans="22:47">
      <c r="V176" s="51"/>
      <c r="Y176" s="50"/>
      <c r="Z176" s="50"/>
      <c r="AC176" s="53"/>
      <c r="AI176" s="51"/>
      <c r="AU176" s="49"/>
    </row>
    <row r="177" spans="22:47">
      <c r="V177" s="51"/>
      <c r="Y177" s="50"/>
      <c r="Z177" s="50"/>
      <c r="AC177" s="53"/>
      <c r="AI177" s="51"/>
      <c r="AU177" s="49"/>
    </row>
    <row r="178" spans="22:47">
      <c r="V178" s="51"/>
      <c r="Y178" s="50"/>
      <c r="Z178" s="50"/>
      <c r="AC178" s="53"/>
      <c r="AI178" s="51"/>
      <c r="AU178" s="49"/>
    </row>
    <row r="179" spans="22:47">
      <c r="V179" s="51"/>
      <c r="Y179" s="50"/>
      <c r="Z179" s="50"/>
      <c r="AC179" s="53"/>
      <c r="AI179" s="51"/>
      <c r="AU179" s="49"/>
    </row>
    <row r="180" spans="22:47">
      <c r="V180" s="51"/>
      <c r="Y180" s="50"/>
      <c r="Z180" s="50"/>
      <c r="AC180" s="53"/>
      <c r="AI180" s="51"/>
      <c r="AU180" s="49"/>
    </row>
    <row r="181" spans="22:47">
      <c r="V181" s="51"/>
      <c r="Y181" s="50"/>
      <c r="Z181" s="50"/>
      <c r="AC181" s="53"/>
      <c r="AI181" s="51"/>
      <c r="AU181" s="49"/>
    </row>
    <row r="182" spans="22:47">
      <c r="V182" s="51"/>
      <c r="Y182" s="50"/>
      <c r="Z182" s="50"/>
      <c r="AC182" s="53"/>
      <c r="AI182" s="51"/>
      <c r="AU182" s="49"/>
    </row>
    <row r="183" spans="22:47">
      <c r="V183" s="51"/>
      <c r="Y183" s="50"/>
      <c r="Z183" s="50"/>
      <c r="AC183" s="53"/>
      <c r="AI183" s="51"/>
      <c r="AU183" s="49"/>
    </row>
    <row r="184" spans="22:47">
      <c r="V184" s="51"/>
      <c r="Y184" s="50"/>
      <c r="Z184" s="50"/>
      <c r="AC184" s="53"/>
      <c r="AI184" s="51"/>
      <c r="AU184" s="49"/>
    </row>
    <row r="185" spans="22:47">
      <c r="V185" s="51"/>
      <c r="Y185" s="50"/>
      <c r="Z185" s="50"/>
      <c r="AC185" s="53"/>
      <c r="AI185" s="51"/>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412"/>
      <c r="AI220" s="51"/>
      <c r="AU220" s="49"/>
    </row>
    <row r="221" spans="22:47">
      <c r="V221" s="51"/>
      <c r="Y221" s="50"/>
      <c r="Z221" s="50"/>
      <c r="AC221" s="412"/>
      <c r="AI221" s="51"/>
      <c r="AU221" s="49"/>
    </row>
    <row r="222" spans="22:47">
      <c r="V222" s="51"/>
      <c r="Y222" s="50"/>
      <c r="Z222" s="50"/>
      <c r="AC222" s="412"/>
      <c r="AI222" s="51"/>
      <c r="AU222" s="49"/>
    </row>
    <row r="223" spans="22:47">
      <c r="V223" s="51"/>
      <c r="Y223" s="50"/>
      <c r="Z223" s="50"/>
      <c r="AC223" s="412"/>
      <c r="AI223" s="51"/>
      <c r="AU223" s="49"/>
    </row>
    <row r="224" spans="22:47">
      <c r="V224" s="51"/>
      <c r="Y224" s="50"/>
      <c r="Z224" s="50"/>
      <c r="AC224" s="412"/>
      <c r="AI224" s="51"/>
      <c r="AU224" s="49"/>
    </row>
    <row r="225" spans="22:47">
      <c r="V225" s="51"/>
      <c r="Y225" s="50"/>
      <c r="Z225" s="50"/>
      <c r="AC225" s="412"/>
      <c r="AI225" s="51"/>
      <c r="AU225" s="49"/>
    </row>
    <row r="226" spans="22:47">
      <c r="V226" s="51"/>
      <c r="Y226" s="50"/>
      <c r="Z226" s="50"/>
      <c r="AC226" s="412"/>
      <c r="AI226" s="51"/>
      <c r="AU226" s="49"/>
    </row>
    <row r="227" spans="22:47">
      <c r="V227" s="51"/>
      <c r="Y227" s="50"/>
      <c r="Z227" s="50"/>
      <c r="AC227" s="412"/>
      <c r="AI227" s="51"/>
      <c r="AU227" s="49"/>
    </row>
    <row r="228" spans="22:47">
      <c r="V228" s="51"/>
      <c r="Y228" s="50"/>
      <c r="Z228" s="50"/>
      <c r="AC228" s="412"/>
      <c r="AI228" s="51"/>
      <c r="AU228" s="49"/>
    </row>
    <row r="229" spans="22:47">
      <c r="V229" s="51"/>
      <c r="Y229" s="50"/>
      <c r="Z229" s="50"/>
      <c r="AC229" s="412"/>
      <c r="AI229" s="51"/>
      <c r="AU229" s="49"/>
    </row>
    <row r="230" spans="22:47">
      <c r="V230" s="51"/>
      <c r="Y230" s="50"/>
      <c r="Z230" s="50"/>
      <c r="AC230" s="412"/>
      <c r="AI230" s="51"/>
      <c r="AU230" s="49"/>
    </row>
    <row r="231" spans="22:47">
      <c r="V231" s="51"/>
      <c r="Y231" s="50"/>
      <c r="Z231" s="50"/>
      <c r="AC231" s="412"/>
      <c r="AI231" s="51"/>
      <c r="AU231" s="49"/>
    </row>
    <row r="232" spans="22:47">
      <c r="V232" s="51"/>
      <c r="Y232" s="50"/>
      <c r="Z232" s="50"/>
      <c r="AC232" s="412"/>
      <c r="AI232" s="51"/>
      <c r="AU232" s="49"/>
    </row>
    <row r="233" spans="22:47">
      <c r="V233" s="51"/>
      <c r="Y233" s="50"/>
      <c r="Z233" s="50"/>
      <c r="AC233" s="412"/>
      <c r="AI233" s="51"/>
      <c r="AU233" s="49"/>
    </row>
    <row r="234" spans="22:47">
      <c r="V234" s="51"/>
      <c r="Y234" s="50"/>
      <c r="Z234" s="50"/>
      <c r="AC234" s="412"/>
      <c r="AI234" s="51"/>
      <c r="AU234" s="49"/>
    </row>
    <row r="235" spans="22:47">
      <c r="V235" s="51"/>
      <c r="Y235" s="50"/>
      <c r="Z235" s="50"/>
      <c r="AC235" s="412"/>
      <c r="AI235" s="51"/>
      <c r="AU235" s="49"/>
    </row>
    <row r="236" spans="22:47">
      <c r="V236" s="51"/>
      <c r="Y236" s="50"/>
      <c r="Z236" s="50"/>
      <c r="AC236" s="412"/>
      <c r="AI236" s="51"/>
      <c r="AU236" s="49"/>
    </row>
    <row r="237" spans="22:47">
      <c r="V237" s="51"/>
      <c r="Y237" s="50"/>
      <c r="Z237" s="50"/>
      <c r="AC237" s="412"/>
      <c r="AI237" s="51"/>
      <c r="AU237" s="49"/>
    </row>
    <row r="238" spans="22:47">
      <c r="V238" s="51"/>
      <c r="Y238" s="50"/>
      <c r="Z238" s="50"/>
      <c r="AC238" s="412"/>
      <c r="AI238" s="51"/>
      <c r="AU238" s="49"/>
    </row>
    <row r="239" spans="22:47">
      <c r="V239" s="51"/>
      <c r="Y239" s="50"/>
      <c r="Z239" s="50"/>
      <c r="AC239" s="412"/>
      <c r="AI239" s="51"/>
      <c r="AU239" s="49"/>
    </row>
    <row r="240" spans="22:47">
      <c r="V240" s="51"/>
      <c r="Y240" s="50"/>
      <c r="Z240" s="50"/>
      <c r="AC240" s="412"/>
      <c r="AI240" s="51"/>
      <c r="AU240" s="49"/>
    </row>
    <row r="241" spans="22:47">
      <c r="V241" s="51"/>
      <c r="Y241" s="50"/>
      <c r="Z241" s="50"/>
      <c r="AC241" s="412"/>
      <c r="AI241" s="51"/>
      <c r="AU241" s="49"/>
    </row>
    <row r="242" spans="22:47">
      <c r="V242" s="51"/>
      <c r="Y242" s="50"/>
      <c r="Z242" s="50"/>
      <c r="AC242" s="412"/>
      <c r="AI242" s="51"/>
      <c r="AU242" s="49"/>
    </row>
    <row r="243" spans="22:47">
      <c r="V243" s="51"/>
      <c r="Y243" s="50"/>
      <c r="Z243" s="50"/>
      <c r="AC243" s="412"/>
      <c r="AI243" s="51"/>
      <c r="AU243" s="49"/>
    </row>
    <row r="244" spans="22:47">
      <c r="V244" s="51"/>
      <c r="Y244" s="50"/>
      <c r="Z244" s="50"/>
      <c r="AC244" s="412"/>
      <c r="AI244" s="51"/>
      <c r="AU244" s="49"/>
    </row>
    <row r="245" spans="22:47">
      <c r="V245" s="51"/>
      <c r="Y245" s="50"/>
      <c r="Z245" s="50"/>
      <c r="AC245" s="412"/>
      <c r="AI245" s="51"/>
      <c r="AU245" s="49"/>
    </row>
    <row r="246" spans="22:47">
      <c r="V246" s="51"/>
      <c r="Y246" s="50"/>
      <c r="Z246" s="50"/>
      <c r="AC246" s="412"/>
      <c r="AI246" s="51"/>
      <c r="AU246" s="49"/>
    </row>
    <row r="247" spans="22:47">
      <c r="V247" s="51"/>
      <c r="Y247" s="50"/>
      <c r="Z247" s="50"/>
      <c r="AC247" s="412"/>
      <c r="AI247" s="51"/>
      <c r="AU247" s="49"/>
    </row>
    <row r="248" spans="22:47">
      <c r="V248" s="51"/>
      <c r="Y248" s="50"/>
      <c r="Z248" s="50"/>
      <c r="AC248" s="412"/>
      <c r="AI248" s="51"/>
      <c r="AU248" s="49"/>
    </row>
    <row r="249" spans="22:47">
      <c r="V249" s="51"/>
      <c r="Y249" s="50"/>
      <c r="Z249" s="50"/>
      <c r="AC249" s="412"/>
      <c r="AI249" s="51"/>
      <c r="AU249" s="49"/>
    </row>
    <row r="250" spans="22:47">
      <c r="V250" s="51"/>
      <c r="Y250" s="50"/>
      <c r="Z250" s="50"/>
      <c r="AC250" s="412"/>
      <c r="AI250" s="51"/>
      <c r="AU250" s="49"/>
    </row>
    <row r="251" spans="22:47">
      <c r="V251" s="51"/>
      <c r="Y251" s="50"/>
      <c r="Z251" s="50"/>
      <c r="AC251" s="412"/>
      <c r="AI251" s="51"/>
      <c r="AU251" s="49"/>
    </row>
    <row r="252" spans="22:47">
      <c r="V252" s="51"/>
      <c r="Y252" s="50"/>
      <c r="Z252" s="50"/>
      <c r="AC252" s="412"/>
      <c r="AI252" s="51"/>
      <c r="AU252" s="49"/>
    </row>
    <row r="253" spans="22:47">
      <c r="V253" s="51"/>
      <c r="Y253" s="50"/>
      <c r="Z253" s="50"/>
      <c r="AC253" s="412"/>
      <c r="AI253" s="51"/>
      <c r="AU253" s="49"/>
    </row>
    <row r="254" spans="22:47">
      <c r="V254" s="51"/>
      <c r="Y254" s="50"/>
      <c r="Z254" s="50"/>
      <c r="AC254" s="412"/>
      <c r="AI254" s="51"/>
      <c r="AU254" s="49"/>
    </row>
    <row r="255" spans="22:47">
      <c r="V255" s="51"/>
      <c r="Y255" s="50"/>
      <c r="Z255" s="50"/>
      <c r="AC255" s="412"/>
      <c r="AI255" s="51"/>
      <c r="AU255" s="49"/>
    </row>
    <row r="256" spans="22:47">
      <c r="V256" s="51"/>
      <c r="Y256" s="50"/>
      <c r="Z256" s="50"/>
      <c r="AC256" s="412"/>
      <c r="AI256" s="51"/>
      <c r="AU256" s="49"/>
    </row>
    <row r="257" spans="22:47">
      <c r="V257" s="51"/>
      <c r="Y257" s="50"/>
      <c r="Z257" s="50"/>
      <c r="AC257" s="412"/>
      <c r="AI257" s="51"/>
      <c r="AU257" s="49"/>
    </row>
    <row r="258" spans="22:47">
      <c r="V258" s="51"/>
      <c r="Y258" s="50"/>
      <c r="Z258" s="50"/>
      <c r="AC258" s="412"/>
      <c r="AI258" s="51"/>
      <c r="AU258" s="49"/>
    </row>
    <row r="259" spans="22:47">
      <c r="V259" s="51"/>
      <c r="Y259" s="50"/>
      <c r="Z259" s="50"/>
      <c r="AC259" s="412"/>
      <c r="AI259" s="51"/>
      <c r="AU259" s="49"/>
    </row>
    <row r="260" spans="22:47">
      <c r="V260" s="51"/>
      <c r="Y260" s="50"/>
      <c r="Z260" s="50"/>
      <c r="AC260" s="412"/>
      <c r="AI260" s="51"/>
      <c r="AU260" s="49"/>
    </row>
    <row r="261" spans="22:47">
      <c r="V261" s="51"/>
      <c r="Y261" s="50"/>
      <c r="Z261" s="50"/>
      <c r="AC261" s="412"/>
      <c r="AI261" s="51"/>
      <c r="AU261" s="49"/>
    </row>
    <row r="262" spans="22:47">
      <c r="V262" s="51"/>
      <c r="Y262" s="50"/>
      <c r="Z262" s="50"/>
      <c r="AC262" s="412"/>
      <c r="AI262" s="51"/>
      <c r="AU262" s="49"/>
    </row>
    <row r="263" spans="22:47">
      <c r="V263" s="51"/>
      <c r="Y263" s="50"/>
      <c r="Z263" s="50"/>
      <c r="AC263" s="412"/>
      <c r="AI263" s="51"/>
      <c r="AU263" s="49"/>
    </row>
    <row r="264" spans="22:47">
      <c r="V264" s="51"/>
      <c r="Y264" s="50"/>
      <c r="Z264" s="50"/>
      <c r="AC264" s="412"/>
      <c r="AI264" s="51"/>
      <c r="AU264" s="49"/>
    </row>
    <row r="265" spans="22:47">
      <c r="V265" s="51"/>
      <c r="Y265" s="50"/>
      <c r="Z265" s="50"/>
      <c r="AC265" s="412"/>
      <c r="AI265" s="51"/>
      <c r="AU265" s="49"/>
    </row>
    <row r="266" spans="22:47">
      <c r="V266" s="51"/>
      <c r="Y266" s="50"/>
      <c r="Z266" s="50"/>
      <c r="AC266" s="412"/>
      <c r="AI266" s="51"/>
      <c r="AU266" s="49"/>
    </row>
    <row r="267" spans="22:47">
      <c r="V267" s="51"/>
      <c r="Y267" s="50"/>
      <c r="Z267" s="50"/>
      <c r="AC267" s="412"/>
      <c r="AI267" s="51"/>
      <c r="AU267" s="49"/>
    </row>
    <row r="268" spans="22:47">
      <c r="V268" s="51"/>
      <c r="Y268" s="50"/>
      <c r="Z268" s="50"/>
      <c r="AC268" s="412"/>
      <c r="AI268" s="51"/>
      <c r="AU268" s="49"/>
    </row>
    <row r="269" spans="22:47">
      <c r="V269" s="51"/>
      <c r="Y269" s="50"/>
      <c r="Z269" s="50"/>
      <c r="AC269" s="412"/>
      <c r="AI269" s="51"/>
      <c r="AU269" s="49"/>
    </row>
    <row r="270" spans="22:47">
      <c r="V270" s="51"/>
      <c r="Y270" s="50"/>
      <c r="Z270" s="50"/>
      <c r="AC270" s="412"/>
      <c r="AI270" s="51"/>
      <c r="AU270" s="49"/>
    </row>
    <row r="271" spans="22:47">
      <c r="V271" s="51"/>
      <c r="Y271" s="50"/>
      <c r="Z271" s="50"/>
      <c r="AC271" s="412"/>
      <c r="AI271" s="51"/>
      <c r="AU271" s="49"/>
    </row>
    <row r="272" spans="22:47">
      <c r="V272" s="51"/>
      <c r="Y272" s="50"/>
      <c r="Z272" s="50"/>
      <c r="AC272" s="412"/>
      <c r="AI272" s="51"/>
      <c r="AU272" s="49"/>
    </row>
    <row r="273" spans="22:47">
      <c r="V273" s="51"/>
      <c r="Y273" s="50"/>
      <c r="Z273" s="50"/>
      <c r="AC273" s="412"/>
      <c r="AI273" s="51"/>
      <c r="AU273" s="49"/>
    </row>
    <row r="274" spans="22:47">
      <c r="V274" s="51"/>
      <c r="Y274" s="50"/>
      <c r="Z274" s="50"/>
      <c r="AC274" s="412"/>
      <c r="AI274" s="51"/>
      <c r="AU274" s="49"/>
    </row>
    <row r="275" spans="22:47">
      <c r="V275" s="51"/>
      <c r="Y275" s="50"/>
      <c r="Z275" s="50"/>
      <c r="AC275" s="412"/>
      <c r="AI275" s="51"/>
      <c r="AU275" s="49"/>
    </row>
    <row r="276" spans="22:47">
      <c r="V276" s="51"/>
      <c r="Y276" s="50"/>
      <c r="Z276" s="50"/>
      <c r="AC276" s="412"/>
      <c r="AI276" s="51"/>
      <c r="AU276" s="49"/>
    </row>
    <row r="277" spans="22:47">
      <c r="V277" s="51"/>
      <c r="Y277" s="50"/>
      <c r="Z277" s="50"/>
      <c r="AC277" s="412"/>
      <c r="AI277" s="51"/>
      <c r="AU277" s="49"/>
    </row>
    <row r="278" spans="22:47">
      <c r="V278" s="51"/>
      <c r="Y278" s="50"/>
      <c r="Z278" s="50"/>
      <c r="AC278" s="412"/>
      <c r="AI278" s="51"/>
      <c r="AU278" s="49"/>
    </row>
    <row r="279" spans="22:47">
      <c r="V279" s="51"/>
      <c r="Y279" s="50"/>
      <c r="Z279" s="50"/>
      <c r="AC279" s="412"/>
      <c r="AI279" s="51"/>
      <c r="AU279" s="49"/>
    </row>
    <row r="280" spans="22:47">
      <c r="V280" s="51"/>
      <c r="Y280" s="50"/>
      <c r="Z280" s="50"/>
      <c r="AC280" s="412"/>
      <c r="AI280" s="51"/>
      <c r="AU280" s="49"/>
    </row>
    <row r="281" spans="22:47">
      <c r="V281" s="51"/>
      <c r="Y281" s="50"/>
      <c r="Z281" s="50"/>
      <c r="AC281" s="412"/>
      <c r="AI281" s="51"/>
      <c r="AU281" s="49"/>
    </row>
    <row r="282" spans="22:47">
      <c r="V282" s="51"/>
      <c r="Y282" s="50"/>
      <c r="Z282" s="50"/>
      <c r="AC282" s="412"/>
      <c r="AI282" s="51"/>
      <c r="AU282" s="49"/>
    </row>
    <row r="283" spans="22:47">
      <c r="V283" s="51"/>
      <c r="Y283" s="50"/>
      <c r="Z283" s="50"/>
      <c r="AC283" s="412"/>
      <c r="AI283" s="51"/>
      <c r="AU283" s="49"/>
    </row>
    <row r="284" spans="22:47">
      <c r="V284" s="51"/>
      <c r="Y284" s="50"/>
      <c r="Z284" s="50"/>
      <c r="AC284" s="412"/>
      <c r="AI284" s="51"/>
      <c r="AU284" s="49"/>
    </row>
    <row r="285" spans="22:47">
      <c r="V285" s="51"/>
      <c r="Y285" s="50"/>
      <c r="Z285" s="50"/>
      <c r="AC285" s="412"/>
      <c r="AI285" s="51"/>
      <c r="AU285" s="49"/>
    </row>
    <row r="286" spans="22:47">
      <c r="V286" s="51"/>
      <c r="Y286" s="50"/>
      <c r="Z286" s="50"/>
      <c r="AC286" s="412"/>
      <c r="AI286" s="51"/>
      <c r="AU286" s="49"/>
    </row>
    <row r="287" spans="22:47">
      <c r="V287" s="51"/>
      <c r="Y287" s="50"/>
      <c r="Z287" s="50"/>
      <c r="AC287" s="412"/>
      <c r="AI287" s="51"/>
      <c r="AU287" s="49"/>
    </row>
    <row r="288" spans="22:47">
      <c r="V288" s="51"/>
      <c r="Y288" s="50"/>
      <c r="Z288" s="50"/>
      <c r="AC288" s="412"/>
      <c r="AI288" s="51"/>
      <c r="AU288" s="49"/>
    </row>
    <row r="289" spans="22:47">
      <c r="V289" s="51"/>
      <c r="Y289" s="50"/>
      <c r="Z289" s="50"/>
      <c r="AC289" s="412"/>
      <c r="AI289" s="51"/>
      <c r="AU289" s="49"/>
    </row>
    <row r="290" spans="22:47">
      <c r="V290" s="51"/>
      <c r="Y290" s="50"/>
      <c r="Z290" s="50"/>
      <c r="AC290" s="412"/>
      <c r="AI290" s="51"/>
      <c r="AU290" s="49"/>
    </row>
    <row r="291" spans="22:47">
      <c r="V291" s="51"/>
      <c r="Y291" s="50"/>
      <c r="Z291" s="50"/>
      <c r="AC291" s="412"/>
      <c r="AI291" s="51"/>
      <c r="AU291" s="49"/>
    </row>
    <row r="292" spans="22:47">
      <c r="V292" s="51"/>
      <c r="Y292" s="50"/>
      <c r="Z292" s="50"/>
      <c r="AC292" s="412"/>
      <c r="AI292" s="51"/>
      <c r="AU292" s="49"/>
    </row>
    <row r="293" spans="22:47">
      <c r="V293" s="51"/>
      <c r="Y293" s="50"/>
      <c r="Z293" s="50"/>
      <c r="AC293" s="412"/>
      <c r="AI293" s="51"/>
      <c r="AU293" s="49"/>
    </row>
    <row r="294" spans="22:47">
      <c r="V294" s="51"/>
      <c r="Y294" s="50"/>
      <c r="Z294" s="50"/>
      <c r="AC294" s="412"/>
      <c r="AI294" s="51"/>
      <c r="AU294" s="49"/>
    </row>
    <row r="295" spans="22:47">
      <c r="V295" s="51"/>
      <c r="Y295" s="50"/>
      <c r="Z295" s="50"/>
      <c r="AC295" s="412"/>
      <c r="AI295" s="51"/>
      <c r="AU295" s="49"/>
    </row>
    <row r="296" spans="22:47">
      <c r="V296" s="51"/>
      <c r="Y296" s="50"/>
      <c r="Z296" s="50"/>
      <c r="AC296" s="412"/>
      <c r="AI296" s="51"/>
      <c r="AU296" s="49"/>
    </row>
    <row r="297" spans="22:47">
      <c r="V297" s="51"/>
      <c r="Y297" s="50"/>
      <c r="Z297" s="50"/>
      <c r="AC297" s="412"/>
      <c r="AI297" s="51"/>
      <c r="AU297" s="49"/>
    </row>
    <row r="298" spans="22:47">
      <c r="V298" s="51"/>
      <c r="Y298" s="50"/>
      <c r="Z298" s="50"/>
      <c r="AC298" s="412"/>
      <c r="AI298" s="51"/>
      <c r="AU298" s="49"/>
    </row>
    <row r="299" spans="22:47">
      <c r="V299" s="51"/>
      <c r="Y299" s="50"/>
      <c r="Z299" s="50"/>
      <c r="AC299" s="412"/>
      <c r="AI299" s="51"/>
      <c r="AU299" s="49"/>
    </row>
    <row r="300" spans="22:47">
      <c r="V300" s="51"/>
      <c r="Y300" s="50"/>
      <c r="Z300" s="50"/>
      <c r="AC300" s="412"/>
      <c r="AI300" s="51"/>
      <c r="AU300" s="49"/>
    </row>
    <row r="301" spans="22:47">
      <c r="V301" s="51"/>
      <c r="Y301" s="50"/>
      <c r="Z301" s="50"/>
      <c r="AC301" s="412"/>
      <c r="AI301" s="51"/>
      <c r="AU301" s="49"/>
    </row>
    <row r="302" spans="22:47">
      <c r="V302" s="51"/>
      <c r="Y302" s="50"/>
      <c r="Z302" s="50"/>
      <c r="AC302" s="412"/>
      <c r="AI302" s="51"/>
      <c r="AU302" s="49"/>
    </row>
    <row r="303" spans="22:47">
      <c r="V303" s="51"/>
      <c r="Y303" s="50"/>
      <c r="Z303" s="50"/>
      <c r="AC303" s="412"/>
      <c r="AI303" s="51"/>
      <c r="AU303" s="49"/>
    </row>
    <row r="304" spans="22:47">
      <c r="V304" s="51"/>
      <c r="Y304" s="50"/>
      <c r="Z304" s="50"/>
      <c r="AC304" s="412"/>
      <c r="AI304" s="51"/>
      <c r="AU304" s="49"/>
    </row>
    <row r="305" spans="22:47">
      <c r="V305" s="51"/>
      <c r="Y305" s="50"/>
      <c r="Z305" s="50"/>
      <c r="AC305" s="412"/>
      <c r="AI305" s="51"/>
      <c r="AU305" s="49"/>
    </row>
    <row r="306" spans="22:47">
      <c r="V306" s="51"/>
      <c r="Y306" s="50"/>
      <c r="Z306" s="50"/>
      <c r="AC306" s="412"/>
      <c r="AI306" s="51"/>
      <c r="AU306" s="49"/>
    </row>
    <row r="307" spans="22:47">
      <c r="V307" s="51"/>
      <c r="Y307" s="50"/>
      <c r="Z307" s="50"/>
      <c r="AC307" s="412"/>
      <c r="AI307" s="51"/>
      <c r="AU307" s="49"/>
    </row>
    <row r="308" spans="22:47">
      <c r="V308" s="51"/>
      <c r="Y308" s="50"/>
      <c r="Z308" s="50"/>
      <c r="AC308" s="412"/>
      <c r="AI308" s="51"/>
      <c r="AU308" s="49"/>
    </row>
    <row r="309" spans="22:47">
      <c r="V309" s="51"/>
      <c r="Y309" s="50"/>
      <c r="Z309" s="50"/>
      <c r="AC309" s="412"/>
      <c r="AI309" s="51"/>
      <c r="AU309" s="49"/>
    </row>
    <row r="310" spans="22:47">
      <c r="V310" s="51"/>
      <c r="Y310" s="50"/>
      <c r="Z310" s="50"/>
      <c r="AC310" s="412"/>
      <c r="AI310" s="51"/>
      <c r="AU310" s="49"/>
    </row>
    <row r="311" spans="22:47">
      <c r="V311" s="51"/>
      <c r="Y311" s="50"/>
      <c r="Z311" s="50"/>
      <c r="AC311" s="412"/>
      <c r="AI311" s="51"/>
      <c r="AU311" s="49"/>
    </row>
    <row r="312" spans="22:47">
      <c r="V312" s="51"/>
      <c r="Y312" s="50"/>
      <c r="Z312" s="50"/>
      <c r="AC312" s="412"/>
      <c r="AI312" s="51"/>
      <c r="AU312" s="49"/>
    </row>
    <row r="313" spans="22:47">
      <c r="V313" s="51"/>
      <c r="Y313" s="50"/>
      <c r="Z313" s="50"/>
      <c r="AC313" s="412"/>
      <c r="AF313" s="410"/>
      <c r="AG313" s="410"/>
      <c r="AH313" s="410"/>
      <c r="AI313" s="409"/>
      <c r="AJ313" s="410"/>
      <c r="AK313" s="410"/>
      <c r="AL313" s="410"/>
      <c r="AM313" s="410"/>
      <c r="AN313" s="410"/>
      <c r="AO313" s="410"/>
      <c r="AU313" s="49"/>
    </row>
    <row r="314" spans="22:47">
      <c r="V314" s="51"/>
      <c r="Y314" s="50"/>
      <c r="Z314" s="50"/>
      <c r="AC314" s="412"/>
      <c r="AF314" s="410"/>
      <c r="AG314" s="410"/>
      <c r="AH314" s="410"/>
      <c r="AI314" s="409"/>
      <c r="AJ314" s="410"/>
      <c r="AK314" s="410"/>
      <c r="AL314" s="410"/>
      <c r="AM314" s="410"/>
      <c r="AN314" s="410"/>
      <c r="AO314" s="410"/>
      <c r="AU314" s="49"/>
    </row>
    <row r="315" spans="22:47">
      <c r="V315" s="51"/>
      <c r="Y315" s="50"/>
      <c r="Z315" s="50"/>
      <c r="AC315" s="412"/>
      <c r="AF315" s="410"/>
      <c r="AG315" s="410"/>
      <c r="AH315" s="410"/>
      <c r="AI315" s="409"/>
      <c r="AJ315" s="410"/>
      <c r="AK315" s="410"/>
      <c r="AL315" s="410"/>
      <c r="AM315" s="410"/>
      <c r="AN315" s="410"/>
      <c r="AO315" s="410"/>
      <c r="AU315" s="49"/>
    </row>
    <row r="316" spans="22:47">
      <c r="V316" s="51"/>
      <c r="Y316" s="50"/>
      <c r="Z316" s="50"/>
      <c r="AC316" s="412"/>
      <c r="AF316" s="410"/>
      <c r="AG316" s="410"/>
      <c r="AH316" s="410"/>
      <c r="AI316" s="409"/>
      <c r="AJ316" s="410"/>
      <c r="AK316" s="410"/>
      <c r="AL316" s="410"/>
      <c r="AM316" s="410"/>
      <c r="AN316" s="410"/>
      <c r="AO316" s="410"/>
      <c r="AU316" s="49"/>
    </row>
    <row r="317" spans="22:47">
      <c r="V317" s="51"/>
      <c r="Y317" s="50"/>
      <c r="Z317" s="50"/>
      <c r="AC317" s="412"/>
      <c r="AF317" s="410"/>
      <c r="AG317" s="410"/>
      <c r="AH317" s="410"/>
      <c r="AI317" s="409"/>
      <c r="AJ317" s="410"/>
      <c r="AK317" s="410"/>
      <c r="AL317" s="410"/>
      <c r="AM317" s="410"/>
      <c r="AN317" s="410"/>
      <c r="AO317" s="410"/>
      <c r="AU317" s="49"/>
    </row>
    <row r="318" spans="22:47">
      <c r="V318" s="51"/>
      <c r="Y318" s="50"/>
      <c r="Z318" s="50"/>
      <c r="AC318" s="412"/>
      <c r="AF318" s="410"/>
      <c r="AG318" s="410"/>
      <c r="AH318" s="410"/>
      <c r="AI318" s="409"/>
      <c r="AJ318" s="410"/>
      <c r="AK318" s="410"/>
      <c r="AL318" s="410"/>
      <c r="AM318" s="410"/>
      <c r="AN318" s="410"/>
      <c r="AO318" s="410"/>
      <c r="AU318" s="49"/>
    </row>
    <row r="319" spans="22:47">
      <c r="V319" s="51"/>
      <c r="Y319" s="50"/>
      <c r="Z319" s="50"/>
      <c r="AC319" s="412"/>
      <c r="AF319" s="410"/>
      <c r="AG319" s="410"/>
      <c r="AH319" s="410"/>
      <c r="AI319" s="409"/>
      <c r="AJ319" s="410"/>
      <c r="AK319" s="410"/>
      <c r="AL319" s="410"/>
      <c r="AM319" s="410"/>
      <c r="AN319" s="410"/>
      <c r="AO319" s="410"/>
      <c r="AU319" s="49"/>
    </row>
    <row r="320" spans="22:47">
      <c r="V320" s="51"/>
      <c r="Y320" s="50"/>
      <c r="Z320" s="50"/>
      <c r="AC320" s="412"/>
      <c r="AF320" s="410"/>
      <c r="AG320" s="410"/>
      <c r="AH320" s="410"/>
      <c r="AI320" s="409"/>
      <c r="AJ320" s="410"/>
      <c r="AK320" s="410"/>
      <c r="AL320" s="410"/>
      <c r="AM320" s="410"/>
      <c r="AN320" s="410"/>
      <c r="AO320" s="410"/>
      <c r="AU320" s="49"/>
    </row>
    <row r="321" spans="22:47">
      <c r="V321" s="51"/>
      <c r="Y321" s="50"/>
      <c r="Z321" s="50"/>
      <c r="AC321" s="412"/>
      <c r="AF321" s="410"/>
      <c r="AG321" s="410"/>
      <c r="AH321" s="410"/>
      <c r="AI321" s="409"/>
      <c r="AJ321" s="410"/>
      <c r="AK321" s="410"/>
      <c r="AL321" s="410"/>
      <c r="AM321" s="410"/>
      <c r="AN321" s="410"/>
      <c r="AO321" s="410"/>
      <c r="AU321" s="49"/>
    </row>
    <row r="322" spans="22:47">
      <c r="V322" s="51"/>
      <c r="Y322" s="50"/>
      <c r="Z322" s="50"/>
      <c r="AC322" s="412"/>
      <c r="AF322" s="410"/>
      <c r="AG322" s="410"/>
      <c r="AH322" s="410"/>
      <c r="AI322" s="409"/>
      <c r="AJ322" s="410"/>
      <c r="AK322" s="410"/>
      <c r="AL322" s="410"/>
      <c r="AM322" s="410"/>
      <c r="AN322" s="410"/>
      <c r="AO322" s="410"/>
      <c r="AU322" s="49"/>
    </row>
    <row r="323" spans="22:47">
      <c r="V323" s="51"/>
      <c r="Y323" s="50"/>
      <c r="Z323" s="50"/>
      <c r="AC323" s="412"/>
      <c r="AF323" s="410"/>
      <c r="AG323" s="410"/>
      <c r="AH323" s="410"/>
      <c r="AI323" s="409"/>
      <c r="AJ323" s="410"/>
      <c r="AK323" s="410"/>
      <c r="AL323" s="410"/>
      <c r="AM323" s="410"/>
      <c r="AN323" s="410"/>
      <c r="AO323" s="410"/>
      <c r="AU323" s="49"/>
    </row>
    <row r="324" spans="22:47">
      <c r="V324" s="51"/>
      <c r="Y324" s="50"/>
      <c r="Z324" s="50"/>
      <c r="AC324" s="412"/>
      <c r="AF324" s="410"/>
      <c r="AG324" s="410"/>
      <c r="AH324" s="410"/>
      <c r="AI324" s="409"/>
      <c r="AJ324" s="410"/>
      <c r="AK324" s="410"/>
      <c r="AL324" s="410"/>
      <c r="AM324" s="410"/>
      <c r="AN324" s="410"/>
      <c r="AO324" s="410"/>
      <c r="AU324" s="49"/>
    </row>
    <row r="325" spans="22:47">
      <c r="V325" s="51"/>
      <c r="Y325" s="50"/>
      <c r="Z325" s="50"/>
      <c r="AC325" s="412"/>
      <c r="AF325" s="410"/>
      <c r="AG325" s="410"/>
      <c r="AH325" s="410"/>
      <c r="AI325" s="409"/>
      <c r="AJ325" s="410"/>
      <c r="AK325" s="410"/>
      <c r="AL325" s="410"/>
      <c r="AM325" s="410"/>
      <c r="AN325" s="410"/>
      <c r="AO325" s="410"/>
      <c r="AU325" s="49"/>
    </row>
    <row r="326" spans="22:47">
      <c r="V326" s="51"/>
      <c r="Y326" s="50"/>
      <c r="Z326" s="50"/>
      <c r="AC326" s="53"/>
      <c r="AF326" s="410"/>
      <c r="AG326" s="410"/>
      <c r="AH326" s="410"/>
      <c r="AI326" s="409"/>
      <c r="AJ326" s="410"/>
      <c r="AK326" s="410"/>
      <c r="AL326" s="410"/>
      <c r="AM326" s="410"/>
      <c r="AN326" s="410"/>
      <c r="AO326" s="410"/>
      <c r="AU326" s="49"/>
    </row>
    <row r="327" spans="22:47">
      <c r="V327" s="51"/>
      <c r="Y327" s="50"/>
      <c r="Z327" s="50"/>
      <c r="AC327" s="53"/>
      <c r="AF327" s="410"/>
      <c r="AG327" s="410"/>
      <c r="AH327" s="410"/>
      <c r="AI327" s="409"/>
      <c r="AJ327" s="410"/>
      <c r="AK327" s="410"/>
      <c r="AL327" s="410"/>
      <c r="AM327" s="410"/>
      <c r="AN327" s="410"/>
      <c r="AO327" s="410"/>
      <c r="AU327" s="49"/>
    </row>
    <row r="328" spans="22:47">
      <c r="V328" s="51"/>
      <c r="Y328" s="50"/>
      <c r="Z328" s="50"/>
      <c r="AC328" s="53"/>
      <c r="AF328" s="410"/>
      <c r="AG328" s="410"/>
      <c r="AH328" s="410"/>
      <c r="AI328" s="409"/>
      <c r="AJ328" s="410"/>
      <c r="AK328" s="410"/>
      <c r="AL328" s="410"/>
      <c r="AM328" s="410"/>
      <c r="AN328" s="410"/>
      <c r="AO328" s="410"/>
      <c r="AU328" s="49"/>
    </row>
    <row r="329" spans="22:47">
      <c r="V329" s="51"/>
      <c r="Y329" s="50"/>
      <c r="Z329" s="50"/>
      <c r="AC329" s="53"/>
      <c r="AF329" s="410"/>
      <c r="AG329" s="410"/>
      <c r="AH329" s="410"/>
      <c r="AI329" s="409"/>
      <c r="AJ329" s="410"/>
      <c r="AK329" s="410"/>
      <c r="AL329" s="410"/>
      <c r="AM329" s="410"/>
      <c r="AN329" s="410"/>
      <c r="AO329" s="410"/>
      <c r="AU329" s="49"/>
    </row>
    <row r="330" spans="22:47">
      <c r="V330" s="51"/>
      <c r="Y330" s="50"/>
      <c r="Z330" s="50"/>
      <c r="AC330" s="53"/>
      <c r="AF330" s="410"/>
      <c r="AG330" s="410"/>
      <c r="AH330" s="410"/>
      <c r="AI330" s="409"/>
      <c r="AJ330" s="410"/>
      <c r="AK330" s="410"/>
      <c r="AL330" s="410"/>
      <c r="AM330" s="410"/>
      <c r="AN330" s="410"/>
      <c r="AO330" s="410"/>
      <c r="AU330" s="49"/>
    </row>
    <row r="331" spans="22:47">
      <c r="V331" s="51"/>
      <c r="Y331" s="50"/>
      <c r="Z331" s="50"/>
      <c r="AC331" s="53"/>
      <c r="AF331" s="410"/>
      <c r="AG331" s="410"/>
      <c r="AH331" s="410"/>
      <c r="AI331" s="409"/>
      <c r="AJ331" s="410"/>
      <c r="AK331" s="410"/>
      <c r="AL331" s="410"/>
      <c r="AM331" s="410"/>
      <c r="AN331" s="410"/>
      <c r="AO331" s="410"/>
      <c r="AU331" s="49"/>
    </row>
    <row r="332" spans="22:47">
      <c r="V332" s="51"/>
      <c r="Y332" s="50"/>
      <c r="Z332" s="50"/>
      <c r="AC332" s="53"/>
      <c r="AF332" s="410"/>
      <c r="AG332" s="410"/>
      <c r="AH332" s="410"/>
      <c r="AI332" s="409"/>
      <c r="AJ332" s="410"/>
      <c r="AK332" s="410"/>
      <c r="AL332" s="410"/>
      <c r="AM332" s="410"/>
      <c r="AN332" s="410"/>
      <c r="AO332" s="410"/>
      <c r="AU332" s="49"/>
    </row>
    <row r="333" spans="22:47">
      <c r="V333" s="51"/>
      <c r="Y333" s="50"/>
      <c r="Z333" s="50"/>
      <c r="AC333" s="53"/>
      <c r="AF333" s="410"/>
      <c r="AG333" s="410"/>
      <c r="AH333" s="410"/>
      <c r="AI333" s="409"/>
      <c r="AJ333" s="410"/>
      <c r="AK333" s="410"/>
      <c r="AL333" s="410"/>
      <c r="AM333" s="410"/>
      <c r="AN333" s="410"/>
      <c r="AO333" s="410"/>
      <c r="AU333" s="49"/>
    </row>
    <row r="334" spans="22:47">
      <c r="V334" s="51"/>
      <c r="Y334" s="50"/>
      <c r="Z334" s="50"/>
      <c r="AC334" s="53"/>
      <c r="AF334" s="410"/>
      <c r="AG334" s="410"/>
      <c r="AH334" s="410"/>
      <c r="AI334" s="409"/>
      <c r="AJ334" s="410"/>
      <c r="AK334" s="410"/>
      <c r="AL334" s="410"/>
      <c r="AM334" s="410"/>
      <c r="AN334" s="410"/>
      <c r="AO334" s="410"/>
      <c r="AU334" s="49"/>
    </row>
    <row r="335" spans="22:47">
      <c r="V335" s="51"/>
      <c r="Y335" s="50"/>
      <c r="Z335" s="50"/>
      <c r="AC335" s="53"/>
      <c r="AF335" s="410"/>
      <c r="AG335" s="410"/>
      <c r="AH335" s="410"/>
      <c r="AI335" s="409"/>
      <c r="AJ335" s="410"/>
      <c r="AK335" s="410"/>
      <c r="AL335" s="410"/>
      <c r="AM335" s="410"/>
      <c r="AN335" s="410"/>
      <c r="AO335" s="410"/>
      <c r="AU335" s="49"/>
    </row>
    <row r="336" spans="22:47">
      <c r="V336" s="51"/>
      <c r="Y336" s="50"/>
      <c r="Z336" s="50"/>
      <c r="AC336" s="53"/>
      <c r="AF336" s="410"/>
      <c r="AG336" s="410"/>
      <c r="AH336" s="410"/>
      <c r="AI336" s="409"/>
      <c r="AJ336" s="410"/>
      <c r="AK336" s="410"/>
      <c r="AL336" s="410"/>
      <c r="AM336" s="410"/>
      <c r="AN336" s="410"/>
      <c r="AO336" s="410"/>
      <c r="AU336" s="49"/>
    </row>
    <row r="337" spans="22:47">
      <c r="V337" s="51"/>
      <c r="Y337" s="50"/>
      <c r="Z337" s="50"/>
      <c r="AC337" s="53"/>
      <c r="AF337" s="410"/>
      <c r="AG337" s="410"/>
      <c r="AH337" s="410"/>
      <c r="AI337" s="409"/>
      <c r="AJ337" s="410"/>
      <c r="AK337" s="410"/>
      <c r="AL337" s="410"/>
      <c r="AM337" s="410"/>
      <c r="AN337" s="410"/>
      <c r="AO337" s="410"/>
      <c r="AU337" s="49"/>
    </row>
    <row r="338" spans="22:47">
      <c r="V338" s="51"/>
      <c r="Y338" s="50"/>
      <c r="Z338" s="50"/>
      <c r="AC338" s="53"/>
      <c r="AF338" s="410"/>
      <c r="AG338" s="410"/>
      <c r="AH338" s="410"/>
      <c r="AI338" s="409"/>
      <c r="AJ338" s="410"/>
      <c r="AK338" s="410"/>
      <c r="AL338" s="410"/>
      <c r="AM338" s="410"/>
      <c r="AN338" s="410"/>
      <c r="AO338" s="410"/>
      <c r="AU338" s="49"/>
    </row>
    <row r="339" spans="22:47">
      <c r="V339" s="51"/>
      <c r="Y339" s="50"/>
      <c r="Z339" s="50"/>
      <c r="AC339" s="53"/>
      <c r="AF339" s="410"/>
      <c r="AG339" s="410"/>
      <c r="AH339" s="410"/>
      <c r="AI339" s="409"/>
      <c r="AJ339" s="410"/>
      <c r="AK339" s="410"/>
      <c r="AL339" s="410"/>
      <c r="AM339" s="410"/>
      <c r="AN339" s="410"/>
      <c r="AO339" s="410"/>
      <c r="AU339" s="49"/>
    </row>
    <row r="340" spans="22:47">
      <c r="V340" s="51"/>
      <c r="Y340" s="50"/>
      <c r="Z340" s="50"/>
      <c r="AC340" s="53"/>
      <c r="AF340" s="410"/>
      <c r="AG340" s="410"/>
      <c r="AH340" s="410"/>
      <c r="AI340" s="409"/>
      <c r="AJ340" s="410"/>
      <c r="AK340" s="410"/>
      <c r="AL340" s="410"/>
      <c r="AM340" s="410"/>
      <c r="AN340" s="410"/>
      <c r="AO340" s="410"/>
      <c r="AU340" s="49"/>
    </row>
    <row r="341" spans="22:47">
      <c r="V341" s="51"/>
      <c r="Y341" s="50"/>
      <c r="Z341" s="50"/>
      <c r="AC341" s="53"/>
      <c r="AF341" s="410"/>
      <c r="AG341" s="410"/>
      <c r="AH341" s="410"/>
      <c r="AI341" s="409"/>
      <c r="AJ341" s="410"/>
      <c r="AK341" s="410"/>
      <c r="AL341" s="410"/>
      <c r="AM341" s="410"/>
      <c r="AN341" s="410"/>
      <c r="AO341" s="410"/>
      <c r="AU341" s="49"/>
    </row>
    <row r="342" spans="22:47">
      <c r="V342" s="51"/>
      <c r="Y342" s="50"/>
      <c r="Z342" s="50"/>
      <c r="AC342" s="53"/>
      <c r="AF342" s="410"/>
      <c r="AG342" s="410"/>
      <c r="AH342" s="410"/>
      <c r="AI342" s="409"/>
      <c r="AJ342" s="410"/>
      <c r="AK342" s="410"/>
      <c r="AL342" s="410"/>
      <c r="AM342" s="410"/>
      <c r="AN342" s="410"/>
      <c r="AO342" s="410"/>
      <c r="AU342" s="49"/>
    </row>
    <row r="343" spans="22:47">
      <c r="V343" s="51"/>
      <c r="Y343" s="50"/>
      <c r="Z343" s="50"/>
      <c r="AC343" s="53"/>
      <c r="AF343" s="410"/>
      <c r="AG343" s="410"/>
      <c r="AH343" s="410"/>
      <c r="AI343" s="409"/>
      <c r="AJ343" s="410"/>
      <c r="AK343" s="410"/>
      <c r="AL343" s="410"/>
      <c r="AM343" s="410"/>
      <c r="AN343" s="410"/>
      <c r="AO343" s="410"/>
      <c r="AU343" s="49"/>
    </row>
    <row r="344" spans="22:47">
      <c r="V344" s="51"/>
      <c r="Y344" s="50"/>
      <c r="Z344" s="50"/>
      <c r="AC344" s="53"/>
      <c r="AF344" s="410"/>
      <c r="AG344" s="410"/>
      <c r="AH344" s="410"/>
      <c r="AI344" s="409"/>
      <c r="AJ344" s="410"/>
      <c r="AK344" s="410"/>
      <c r="AL344" s="410"/>
      <c r="AM344" s="410"/>
      <c r="AN344" s="410"/>
      <c r="AO344" s="410"/>
      <c r="AU344" s="49"/>
    </row>
    <row r="345" spans="22:47">
      <c r="V345" s="51"/>
      <c r="Y345" s="50"/>
      <c r="Z345" s="50"/>
      <c r="AC345" s="53"/>
      <c r="AF345" s="410"/>
      <c r="AG345" s="410"/>
      <c r="AH345" s="410"/>
      <c r="AI345" s="409"/>
      <c r="AJ345" s="410"/>
      <c r="AK345" s="410"/>
      <c r="AL345" s="410"/>
      <c r="AM345" s="410"/>
      <c r="AN345" s="410"/>
      <c r="AO345" s="410"/>
      <c r="AU345" s="49"/>
    </row>
    <row r="346" spans="22:47">
      <c r="V346" s="51"/>
      <c r="Y346" s="50"/>
      <c r="Z346" s="50"/>
      <c r="AC346" s="53"/>
      <c r="AF346" s="410"/>
      <c r="AG346" s="410"/>
      <c r="AH346" s="410"/>
      <c r="AI346" s="409"/>
      <c r="AJ346" s="410"/>
      <c r="AK346" s="410"/>
      <c r="AL346" s="410"/>
      <c r="AM346" s="410"/>
      <c r="AN346" s="410"/>
      <c r="AO346" s="410"/>
      <c r="AU346" s="49"/>
    </row>
    <row r="347" spans="22:47">
      <c r="V347" s="51"/>
      <c r="Y347" s="50"/>
      <c r="Z347" s="50"/>
      <c r="AC347" s="53"/>
      <c r="AF347" s="410"/>
      <c r="AG347" s="410"/>
      <c r="AH347" s="410"/>
      <c r="AI347" s="409"/>
      <c r="AJ347" s="410"/>
      <c r="AK347" s="410"/>
      <c r="AL347" s="410"/>
      <c r="AM347" s="410"/>
      <c r="AN347" s="410"/>
      <c r="AO347" s="410"/>
      <c r="AU347" s="49"/>
    </row>
    <row r="348" spans="22:47">
      <c r="V348" s="51"/>
      <c r="Y348" s="50"/>
      <c r="Z348" s="50"/>
      <c r="AC348" s="53"/>
      <c r="AF348" s="410"/>
      <c r="AG348" s="410"/>
      <c r="AH348" s="410"/>
      <c r="AI348" s="409"/>
      <c r="AJ348" s="410"/>
      <c r="AK348" s="410"/>
      <c r="AL348" s="410"/>
      <c r="AM348" s="410"/>
      <c r="AN348" s="410"/>
      <c r="AO348" s="410"/>
      <c r="AU348" s="49"/>
    </row>
    <row r="349" spans="22:47">
      <c r="V349" s="51"/>
      <c r="Y349" s="50"/>
      <c r="Z349" s="50"/>
      <c r="AC349" s="53"/>
      <c r="AF349" s="410"/>
      <c r="AG349" s="410"/>
      <c r="AH349" s="410"/>
      <c r="AI349" s="409"/>
      <c r="AJ349" s="410"/>
      <c r="AK349" s="410"/>
      <c r="AL349" s="410"/>
      <c r="AM349" s="410"/>
      <c r="AN349" s="410"/>
      <c r="AO349" s="410"/>
      <c r="AU349" s="49"/>
    </row>
    <row r="350" spans="22:47">
      <c r="V350" s="51"/>
      <c r="Y350" s="50"/>
      <c r="Z350" s="50"/>
      <c r="AC350" s="53"/>
      <c r="AF350" s="410"/>
      <c r="AG350" s="410"/>
      <c r="AH350" s="410"/>
      <c r="AI350" s="409"/>
      <c r="AJ350" s="410"/>
      <c r="AK350" s="410"/>
      <c r="AL350" s="410"/>
      <c r="AM350" s="410"/>
      <c r="AN350" s="410"/>
      <c r="AO350" s="410"/>
      <c r="AU350" s="49"/>
    </row>
    <row r="351" spans="22:47">
      <c r="V351" s="51"/>
      <c r="Y351" s="50"/>
      <c r="Z351" s="50"/>
      <c r="AC351" s="53"/>
      <c r="AF351" s="410"/>
      <c r="AG351" s="410"/>
      <c r="AH351" s="410"/>
      <c r="AI351" s="409"/>
      <c r="AJ351" s="410"/>
      <c r="AK351" s="410"/>
      <c r="AL351" s="410"/>
      <c r="AM351" s="410"/>
      <c r="AN351" s="410"/>
      <c r="AO351" s="410"/>
      <c r="AU351" s="49"/>
    </row>
    <row r="352" spans="22:47">
      <c r="V352" s="51"/>
      <c r="Y352" s="50"/>
      <c r="Z352" s="50"/>
      <c r="AC352" s="53"/>
      <c r="AF352" s="410"/>
      <c r="AG352" s="410"/>
      <c r="AH352" s="410"/>
      <c r="AI352" s="409"/>
      <c r="AJ352" s="410"/>
      <c r="AK352" s="410"/>
      <c r="AL352" s="410"/>
      <c r="AM352" s="410"/>
      <c r="AN352" s="410"/>
      <c r="AO352" s="410"/>
      <c r="AU352" s="49"/>
    </row>
    <row r="353" spans="22:47">
      <c r="V353" s="51"/>
      <c r="Y353" s="50"/>
      <c r="Z353" s="50"/>
      <c r="AC353" s="53"/>
      <c r="AF353" s="410"/>
      <c r="AG353" s="410"/>
      <c r="AH353" s="410"/>
      <c r="AI353" s="409"/>
      <c r="AJ353" s="410"/>
      <c r="AK353" s="410"/>
      <c r="AL353" s="410"/>
      <c r="AM353" s="410"/>
      <c r="AN353" s="410"/>
      <c r="AO353" s="410"/>
      <c r="AU353" s="49"/>
    </row>
    <row r="354" spans="22:47">
      <c r="V354" s="51"/>
      <c r="Y354" s="50"/>
      <c r="Z354" s="50"/>
      <c r="AC354" s="53"/>
      <c r="AF354" s="410"/>
      <c r="AG354" s="410"/>
      <c r="AH354" s="410"/>
      <c r="AI354" s="409"/>
      <c r="AJ354" s="410"/>
      <c r="AK354" s="410"/>
      <c r="AL354" s="410"/>
      <c r="AM354" s="410"/>
      <c r="AN354" s="410"/>
      <c r="AO354" s="410"/>
      <c r="AU354" s="49"/>
    </row>
    <row r="355" spans="22:47">
      <c r="V355" s="51"/>
      <c r="Y355" s="50"/>
      <c r="Z355" s="50"/>
      <c r="AC355" s="53"/>
      <c r="AF355" s="410"/>
      <c r="AG355" s="410"/>
      <c r="AH355" s="410"/>
      <c r="AI355" s="409"/>
      <c r="AJ355" s="410"/>
      <c r="AK355" s="410"/>
      <c r="AL355" s="410"/>
      <c r="AM355" s="410"/>
      <c r="AN355" s="410"/>
      <c r="AO355" s="410"/>
      <c r="AU355" s="49"/>
    </row>
    <row r="356" spans="22:47">
      <c r="V356" s="51"/>
      <c r="Y356" s="50"/>
      <c r="Z356" s="50"/>
      <c r="AC356" s="53"/>
      <c r="AF356" s="410"/>
      <c r="AG356" s="410"/>
      <c r="AH356" s="410"/>
      <c r="AI356" s="409"/>
      <c r="AJ356" s="410"/>
      <c r="AK356" s="410"/>
      <c r="AL356" s="410"/>
      <c r="AM356" s="410"/>
      <c r="AN356" s="410"/>
      <c r="AO356" s="410"/>
      <c r="AU356" s="49"/>
    </row>
    <row r="357" spans="22:47">
      <c r="V357" s="51"/>
      <c r="Y357" s="50"/>
      <c r="Z357" s="50"/>
      <c r="AC357" s="53"/>
      <c r="AF357" s="410"/>
      <c r="AG357" s="410"/>
      <c r="AH357" s="410"/>
      <c r="AI357" s="409"/>
      <c r="AJ357" s="410"/>
      <c r="AK357" s="410"/>
      <c r="AL357" s="410"/>
      <c r="AM357" s="410"/>
      <c r="AN357" s="410"/>
      <c r="AO357" s="410"/>
      <c r="AU357" s="49"/>
    </row>
    <row r="358" spans="22:47">
      <c r="V358" s="51"/>
      <c r="Y358" s="50"/>
      <c r="Z358" s="50"/>
      <c r="AC358" s="53"/>
      <c r="AF358" s="410"/>
      <c r="AG358" s="410"/>
      <c r="AH358" s="410"/>
      <c r="AI358" s="409"/>
      <c r="AJ358" s="410"/>
      <c r="AK358" s="410"/>
      <c r="AL358" s="410"/>
      <c r="AM358" s="410"/>
      <c r="AN358" s="410"/>
      <c r="AO358" s="410"/>
      <c r="AU358" s="49"/>
    </row>
    <row r="359" spans="22:47">
      <c r="V359" s="51"/>
      <c r="Y359" s="50"/>
      <c r="Z359" s="50"/>
      <c r="AC359" s="53"/>
      <c r="AF359" s="410"/>
      <c r="AG359" s="410"/>
      <c r="AH359" s="410"/>
      <c r="AI359" s="409"/>
      <c r="AJ359" s="410"/>
      <c r="AK359" s="410"/>
      <c r="AL359" s="410"/>
      <c r="AM359" s="410"/>
      <c r="AN359" s="410"/>
      <c r="AO359" s="410"/>
      <c r="AU359" s="49"/>
    </row>
    <row r="360" spans="22:47">
      <c r="V360" s="51"/>
      <c r="Y360" s="50"/>
      <c r="Z360" s="50"/>
      <c r="AC360" s="53"/>
      <c r="AF360" s="410"/>
      <c r="AG360" s="410"/>
      <c r="AH360" s="410"/>
      <c r="AI360" s="409"/>
      <c r="AJ360" s="410"/>
      <c r="AK360" s="410"/>
      <c r="AL360" s="410"/>
      <c r="AM360" s="410"/>
      <c r="AN360" s="410"/>
      <c r="AO360" s="410"/>
      <c r="AU360" s="49"/>
    </row>
    <row r="361" spans="22:47">
      <c r="V361" s="51"/>
      <c r="Y361" s="50"/>
      <c r="Z361" s="50"/>
      <c r="AC361" s="53"/>
      <c r="AF361" s="410"/>
      <c r="AG361" s="410"/>
      <c r="AH361" s="410"/>
      <c r="AI361" s="409"/>
      <c r="AJ361" s="410"/>
      <c r="AK361" s="410"/>
      <c r="AL361" s="410"/>
      <c r="AM361" s="410"/>
      <c r="AN361" s="410"/>
      <c r="AO361" s="410"/>
      <c r="AU361" s="49"/>
    </row>
    <row r="362" spans="22:47">
      <c r="V362" s="51"/>
      <c r="Y362" s="50"/>
      <c r="Z362" s="50"/>
      <c r="AC362" s="53"/>
      <c r="AF362" s="410"/>
      <c r="AG362" s="410"/>
      <c r="AH362" s="410"/>
      <c r="AI362" s="409"/>
      <c r="AJ362" s="410"/>
      <c r="AK362" s="410"/>
      <c r="AL362" s="410"/>
      <c r="AM362" s="410"/>
      <c r="AN362" s="410"/>
      <c r="AO362" s="410"/>
      <c r="AU362" s="49"/>
    </row>
    <row r="363" spans="22:47">
      <c r="V363" s="51"/>
      <c r="Y363" s="50"/>
      <c r="Z363" s="50"/>
      <c r="AC363" s="53"/>
      <c r="AF363" s="410"/>
      <c r="AG363" s="410"/>
      <c r="AH363" s="410"/>
      <c r="AI363" s="409"/>
      <c r="AJ363" s="410"/>
      <c r="AK363" s="410"/>
      <c r="AL363" s="410"/>
      <c r="AM363" s="410"/>
      <c r="AN363" s="410"/>
      <c r="AO363" s="410"/>
      <c r="AU363" s="49"/>
    </row>
    <row r="364" spans="22:47">
      <c r="V364" s="51"/>
      <c r="Y364" s="50"/>
      <c r="Z364" s="50"/>
      <c r="AC364" s="53"/>
      <c r="AF364" s="410"/>
      <c r="AG364" s="410"/>
      <c r="AH364" s="410"/>
      <c r="AI364" s="409"/>
      <c r="AJ364" s="410"/>
      <c r="AK364" s="410"/>
      <c r="AL364" s="410"/>
      <c r="AM364" s="410"/>
      <c r="AN364" s="410"/>
      <c r="AO364" s="410"/>
      <c r="AU364" s="49"/>
    </row>
    <row r="365" spans="22:47">
      <c r="V365" s="51"/>
      <c r="Y365" s="50"/>
      <c r="Z365" s="50"/>
      <c r="AC365" s="53"/>
      <c r="AF365" s="410"/>
      <c r="AG365" s="410"/>
      <c r="AH365" s="410"/>
      <c r="AI365" s="409"/>
      <c r="AJ365" s="410"/>
      <c r="AK365" s="410"/>
      <c r="AL365" s="410"/>
      <c r="AM365" s="410"/>
      <c r="AN365" s="410"/>
      <c r="AO365" s="410"/>
      <c r="AU365" s="49"/>
    </row>
    <row r="366" spans="22:47">
      <c r="V366" s="51"/>
      <c r="Y366" s="50"/>
      <c r="Z366" s="50"/>
      <c r="AC366" s="53"/>
      <c r="AF366" s="410"/>
      <c r="AG366" s="410"/>
      <c r="AH366" s="410"/>
      <c r="AI366" s="409"/>
      <c r="AJ366" s="410"/>
      <c r="AK366" s="410"/>
      <c r="AL366" s="410"/>
      <c r="AM366" s="410"/>
      <c r="AN366" s="410"/>
      <c r="AO366" s="410"/>
      <c r="AU366" s="49"/>
    </row>
    <row r="367" spans="22:47">
      <c r="V367" s="51"/>
      <c r="Y367" s="50"/>
      <c r="Z367" s="50"/>
      <c r="AC367" s="53"/>
      <c r="AF367" s="410"/>
      <c r="AG367" s="410"/>
      <c r="AH367" s="410"/>
      <c r="AI367" s="409"/>
      <c r="AJ367" s="410"/>
      <c r="AK367" s="410"/>
      <c r="AL367" s="410"/>
      <c r="AM367" s="410"/>
      <c r="AN367" s="410"/>
      <c r="AO367" s="410"/>
      <c r="AU367" s="49"/>
    </row>
    <row r="368" spans="22:47">
      <c r="V368" s="51"/>
      <c r="Y368" s="50"/>
      <c r="Z368" s="50"/>
      <c r="AC368" s="53"/>
      <c r="AF368" s="410"/>
      <c r="AG368" s="410"/>
      <c r="AH368" s="410"/>
      <c r="AI368" s="409"/>
      <c r="AJ368" s="410"/>
      <c r="AK368" s="410"/>
      <c r="AL368" s="410"/>
      <c r="AM368" s="410"/>
      <c r="AN368" s="410"/>
      <c r="AO368" s="410"/>
      <c r="AU368" s="49"/>
    </row>
    <row r="369" spans="22:47">
      <c r="V369" s="51"/>
      <c r="Y369" s="50"/>
      <c r="Z369" s="50"/>
      <c r="AC369" s="53"/>
      <c r="AF369" s="410"/>
      <c r="AG369" s="410"/>
      <c r="AH369" s="410"/>
      <c r="AI369" s="409"/>
      <c r="AJ369" s="410"/>
      <c r="AK369" s="410"/>
      <c r="AL369" s="410"/>
      <c r="AM369" s="410"/>
      <c r="AN369" s="410"/>
      <c r="AO369" s="410"/>
      <c r="AU369" s="49"/>
    </row>
    <row r="370" spans="22:47">
      <c r="V370" s="51"/>
      <c r="Y370" s="50"/>
      <c r="Z370" s="50"/>
      <c r="AC370" s="53"/>
      <c r="AF370" s="410"/>
      <c r="AG370" s="410"/>
      <c r="AH370" s="410"/>
      <c r="AI370" s="409"/>
      <c r="AJ370" s="410"/>
      <c r="AK370" s="410"/>
      <c r="AL370" s="410"/>
      <c r="AM370" s="410"/>
      <c r="AN370" s="410"/>
      <c r="AO370" s="410"/>
      <c r="AU370" s="49"/>
    </row>
    <row r="371" spans="22:47">
      <c r="V371" s="51"/>
      <c r="Y371" s="50"/>
      <c r="Z371" s="50"/>
      <c r="AC371" s="53"/>
      <c r="AF371" s="410"/>
      <c r="AG371" s="410"/>
      <c r="AH371" s="410"/>
      <c r="AI371" s="409"/>
      <c r="AJ371" s="410"/>
      <c r="AK371" s="410"/>
      <c r="AL371" s="410"/>
      <c r="AM371" s="410"/>
      <c r="AN371" s="410"/>
      <c r="AO371" s="410"/>
      <c r="AU371" s="49"/>
    </row>
    <row r="372" spans="22:47">
      <c r="V372" s="51"/>
      <c r="Y372" s="50"/>
      <c r="Z372" s="50"/>
      <c r="AC372" s="53"/>
      <c r="AF372" s="410"/>
      <c r="AG372" s="410"/>
      <c r="AH372" s="410"/>
      <c r="AI372" s="409"/>
      <c r="AJ372" s="410"/>
      <c r="AK372" s="410"/>
      <c r="AL372" s="410"/>
      <c r="AM372" s="410"/>
      <c r="AN372" s="410"/>
      <c r="AO372" s="410"/>
      <c r="AU372" s="49"/>
    </row>
    <row r="373" spans="22:47">
      <c r="V373" s="51"/>
      <c r="Y373" s="50"/>
      <c r="Z373" s="50"/>
      <c r="AC373" s="53"/>
      <c r="AF373" s="410"/>
      <c r="AG373" s="410"/>
      <c r="AH373" s="410"/>
      <c r="AI373" s="409"/>
      <c r="AJ373" s="410"/>
      <c r="AK373" s="410"/>
      <c r="AL373" s="410"/>
      <c r="AM373" s="410"/>
      <c r="AN373" s="410"/>
      <c r="AO373" s="410"/>
      <c r="AU373" s="49"/>
    </row>
    <row r="374" spans="22:47">
      <c r="V374" s="51"/>
      <c r="Y374" s="50"/>
      <c r="Z374" s="50"/>
      <c r="AC374" s="53"/>
      <c r="AF374" s="410"/>
      <c r="AG374" s="410"/>
      <c r="AH374" s="410"/>
      <c r="AI374" s="409"/>
      <c r="AJ374" s="410"/>
      <c r="AK374" s="410"/>
      <c r="AL374" s="410"/>
      <c r="AM374" s="410"/>
      <c r="AN374" s="410"/>
      <c r="AO374" s="410"/>
      <c r="AU374" s="49"/>
    </row>
    <row r="375" spans="22:47">
      <c r="V375" s="51"/>
      <c r="Y375" s="50"/>
      <c r="Z375" s="50"/>
      <c r="AC375" s="53"/>
      <c r="AF375" s="410"/>
      <c r="AG375" s="410"/>
      <c r="AH375" s="410"/>
      <c r="AI375" s="409"/>
      <c r="AJ375" s="410"/>
      <c r="AK375" s="410"/>
      <c r="AL375" s="410"/>
      <c r="AM375" s="410"/>
      <c r="AN375" s="410"/>
      <c r="AO375" s="410"/>
      <c r="AU375" s="49"/>
    </row>
    <row r="376" spans="22:47">
      <c r="V376" s="51"/>
      <c r="Y376" s="50"/>
      <c r="Z376" s="50"/>
      <c r="AC376" s="53"/>
      <c r="AF376" s="410"/>
      <c r="AG376" s="410"/>
      <c r="AH376" s="410"/>
      <c r="AI376" s="409"/>
      <c r="AJ376" s="410"/>
      <c r="AK376" s="410"/>
      <c r="AL376" s="410"/>
      <c r="AM376" s="410"/>
      <c r="AN376" s="410"/>
      <c r="AO376" s="410"/>
      <c r="AU376" s="49"/>
    </row>
    <row r="377" spans="22:47">
      <c r="V377" s="51"/>
      <c r="Y377" s="50"/>
      <c r="Z377" s="50"/>
      <c r="AC377" s="53"/>
      <c r="AF377" s="410"/>
      <c r="AG377" s="410"/>
      <c r="AH377" s="410"/>
      <c r="AI377" s="409"/>
      <c r="AJ377" s="410"/>
      <c r="AK377" s="410"/>
      <c r="AL377" s="410"/>
      <c r="AM377" s="410"/>
      <c r="AN377" s="410"/>
      <c r="AO377" s="410"/>
      <c r="AU377" s="49"/>
    </row>
    <row r="378" spans="22:47">
      <c r="V378" s="51"/>
      <c r="Y378" s="50"/>
      <c r="Z378" s="50"/>
      <c r="AC378" s="53"/>
      <c r="AF378" s="410"/>
      <c r="AG378" s="410"/>
      <c r="AH378" s="410"/>
      <c r="AI378" s="409"/>
      <c r="AJ378" s="410"/>
      <c r="AK378" s="410"/>
      <c r="AL378" s="410"/>
      <c r="AM378" s="410"/>
      <c r="AN378" s="410"/>
      <c r="AO378" s="410"/>
      <c r="AU378" s="49"/>
    </row>
    <row r="379" spans="22:47">
      <c r="V379" s="51"/>
      <c r="Y379" s="50"/>
      <c r="Z379" s="50"/>
      <c r="AC379" s="53"/>
      <c r="AF379" s="410"/>
      <c r="AG379" s="410"/>
      <c r="AH379" s="410"/>
      <c r="AI379" s="409"/>
      <c r="AJ379" s="410"/>
      <c r="AK379" s="410"/>
      <c r="AL379" s="410"/>
      <c r="AM379" s="410"/>
      <c r="AN379" s="410"/>
      <c r="AO379" s="410"/>
      <c r="AU379" s="49"/>
    </row>
    <row r="380" spans="22:47">
      <c r="V380" s="51"/>
      <c r="Y380" s="50"/>
      <c r="Z380" s="50"/>
      <c r="AC380" s="53"/>
      <c r="AF380" s="410"/>
      <c r="AG380" s="410"/>
      <c r="AH380" s="410"/>
      <c r="AI380" s="409"/>
      <c r="AJ380" s="410"/>
      <c r="AK380" s="410"/>
      <c r="AL380" s="410"/>
      <c r="AM380" s="410"/>
      <c r="AN380" s="410"/>
      <c r="AO380" s="410"/>
      <c r="AU380" s="49"/>
    </row>
    <row r="381" spans="22:47">
      <c r="V381" s="51"/>
      <c r="Y381" s="50"/>
      <c r="Z381" s="50"/>
      <c r="AC381" s="53"/>
      <c r="AF381" s="410"/>
      <c r="AG381" s="410"/>
      <c r="AH381" s="410"/>
      <c r="AI381" s="409"/>
      <c r="AJ381" s="410"/>
      <c r="AK381" s="410"/>
      <c r="AL381" s="410"/>
      <c r="AM381" s="410"/>
      <c r="AN381" s="410"/>
      <c r="AO381" s="410"/>
      <c r="AU381" s="49"/>
    </row>
    <row r="382" spans="22:47">
      <c r="V382" s="51"/>
      <c r="Y382" s="50"/>
      <c r="Z382" s="50"/>
      <c r="AC382" s="53"/>
      <c r="AF382" s="410"/>
      <c r="AG382" s="410"/>
      <c r="AH382" s="410"/>
      <c r="AI382" s="409"/>
      <c r="AJ382" s="410"/>
      <c r="AK382" s="410"/>
      <c r="AL382" s="410"/>
      <c r="AM382" s="410"/>
      <c r="AN382" s="410"/>
      <c r="AO382" s="410"/>
      <c r="AU382" s="49"/>
    </row>
    <row r="383" spans="22:47">
      <c r="V383" s="51"/>
      <c r="Y383" s="50"/>
      <c r="Z383" s="50"/>
      <c r="AC383" s="53"/>
      <c r="AF383" s="410"/>
      <c r="AG383" s="410"/>
      <c r="AH383" s="410"/>
      <c r="AI383" s="409"/>
      <c r="AJ383" s="410"/>
      <c r="AK383" s="410"/>
      <c r="AL383" s="410"/>
      <c r="AM383" s="410"/>
      <c r="AN383" s="410"/>
      <c r="AO383" s="410"/>
      <c r="AU383" s="49"/>
    </row>
    <row r="384" spans="22:47">
      <c r="V384" s="51"/>
      <c r="Y384" s="50"/>
      <c r="Z384" s="50"/>
      <c r="AC384" s="53"/>
      <c r="AF384" s="410"/>
      <c r="AG384" s="410"/>
      <c r="AH384" s="410"/>
      <c r="AI384" s="409"/>
      <c r="AJ384" s="410"/>
      <c r="AK384" s="410"/>
      <c r="AL384" s="410"/>
      <c r="AM384" s="410"/>
      <c r="AN384" s="410"/>
      <c r="AO384" s="410"/>
      <c r="AU384" s="49"/>
    </row>
    <row r="385" spans="22:47">
      <c r="V385" s="51"/>
      <c r="Y385" s="50"/>
      <c r="Z385" s="50"/>
      <c r="AC385" s="53"/>
      <c r="AF385" s="410"/>
      <c r="AG385" s="410"/>
      <c r="AH385" s="410"/>
      <c r="AI385" s="409"/>
      <c r="AJ385" s="410"/>
      <c r="AK385" s="410"/>
      <c r="AL385" s="410"/>
      <c r="AM385" s="410"/>
      <c r="AN385" s="410"/>
      <c r="AO385" s="410"/>
      <c r="AU385" s="49"/>
    </row>
    <row r="386" spans="22:47">
      <c r="V386" s="51"/>
      <c r="Y386" s="50"/>
      <c r="Z386" s="50"/>
      <c r="AC386" s="53"/>
      <c r="AF386" s="410"/>
      <c r="AG386" s="410"/>
      <c r="AH386" s="410"/>
      <c r="AI386" s="409"/>
      <c r="AJ386" s="410"/>
      <c r="AK386" s="410"/>
      <c r="AL386" s="410"/>
      <c r="AM386" s="410"/>
      <c r="AN386" s="410"/>
      <c r="AO386" s="410"/>
      <c r="AU386" s="49"/>
    </row>
    <row r="387" spans="22:47">
      <c r="V387" s="51"/>
      <c r="Y387" s="50"/>
      <c r="Z387" s="50"/>
      <c r="AC387" s="53"/>
      <c r="AF387" s="410"/>
      <c r="AG387" s="410"/>
      <c r="AH387" s="410"/>
      <c r="AI387" s="409"/>
      <c r="AJ387" s="410"/>
      <c r="AK387" s="410"/>
      <c r="AL387" s="410"/>
      <c r="AM387" s="410"/>
      <c r="AN387" s="410"/>
      <c r="AO387" s="410"/>
      <c r="AU387" s="49"/>
    </row>
    <row r="388" spans="22:47">
      <c r="V388" s="51"/>
      <c r="Y388" s="50"/>
      <c r="Z388" s="50"/>
      <c r="AC388" s="53"/>
      <c r="AF388" s="410"/>
      <c r="AG388" s="410"/>
      <c r="AH388" s="410"/>
      <c r="AI388" s="409"/>
      <c r="AJ388" s="410"/>
      <c r="AK388" s="410"/>
      <c r="AL388" s="410"/>
      <c r="AM388" s="410"/>
      <c r="AN388" s="410"/>
      <c r="AO388" s="410"/>
      <c r="AU388" s="49"/>
    </row>
    <row r="389" spans="22:47">
      <c r="V389" s="51"/>
      <c r="Y389" s="50"/>
      <c r="Z389" s="50"/>
      <c r="AC389" s="53"/>
      <c r="AF389" s="410"/>
      <c r="AG389" s="410"/>
      <c r="AH389" s="410"/>
      <c r="AI389" s="409"/>
      <c r="AJ389" s="410"/>
      <c r="AK389" s="410"/>
      <c r="AL389" s="410"/>
      <c r="AM389" s="410"/>
      <c r="AN389" s="410"/>
      <c r="AO389" s="410"/>
      <c r="AU389" s="49"/>
    </row>
    <row r="390" spans="22:47">
      <c r="V390" s="51"/>
      <c r="Y390" s="50"/>
      <c r="Z390" s="50"/>
      <c r="AC390" s="53"/>
      <c r="AF390" s="410"/>
      <c r="AG390" s="410"/>
      <c r="AH390" s="410"/>
      <c r="AI390" s="409"/>
      <c r="AJ390" s="410"/>
      <c r="AK390" s="410"/>
      <c r="AL390" s="410"/>
      <c r="AM390" s="410"/>
      <c r="AN390" s="410"/>
      <c r="AO390" s="410"/>
      <c r="AU390" s="49"/>
    </row>
    <row r="391" spans="22:47">
      <c r="V391" s="51"/>
      <c r="Y391" s="50"/>
      <c r="Z391" s="50"/>
      <c r="AC391" s="53"/>
      <c r="AF391" s="410"/>
      <c r="AG391" s="410"/>
      <c r="AH391" s="410"/>
      <c r="AI391" s="409"/>
      <c r="AJ391" s="410"/>
      <c r="AK391" s="410"/>
      <c r="AL391" s="410"/>
      <c r="AM391" s="410"/>
      <c r="AN391" s="410"/>
      <c r="AO391" s="410"/>
      <c r="AU391" s="49"/>
    </row>
    <row r="392" spans="22:47">
      <c r="V392" s="51"/>
      <c r="Y392" s="50"/>
      <c r="Z392" s="50"/>
      <c r="AC392" s="53"/>
      <c r="AF392" s="410"/>
      <c r="AG392" s="410"/>
      <c r="AH392" s="410"/>
      <c r="AI392" s="409"/>
      <c r="AJ392" s="410"/>
      <c r="AK392" s="410"/>
      <c r="AL392" s="410"/>
      <c r="AM392" s="410"/>
      <c r="AN392" s="410"/>
      <c r="AO392" s="410"/>
      <c r="AU392" s="49"/>
    </row>
    <row r="393" spans="22:47">
      <c r="V393" s="51"/>
      <c r="Y393" s="50"/>
      <c r="Z393" s="50"/>
      <c r="AC393" s="53"/>
      <c r="AF393" s="410"/>
      <c r="AG393" s="410"/>
      <c r="AH393" s="410"/>
      <c r="AI393" s="409"/>
      <c r="AJ393" s="410"/>
      <c r="AK393" s="410"/>
      <c r="AL393" s="410"/>
      <c r="AM393" s="410"/>
      <c r="AN393" s="410"/>
      <c r="AO393" s="410"/>
      <c r="AU393" s="49"/>
    </row>
    <row r="394" spans="22:47">
      <c r="V394" s="51"/>
      <c r="Y394" s="50"/>
      <c r="Z394" s="50"/>
      <c r="AC394" s="53"/>
      <c r="AF394" s="410"/>
      <c r="AG394" s="410"/>
      <c r="AH394" s="410"/>
      <c r="AI394" s="409"/>
      <c r="AJ394" s="410"/>
      <c r="AK394" s="410"/>
      <c r="AL394" s="410"/>
      <c r="AM394" s="410"/>
      <c r="AN394" s="410"/>
      <c r="AO394" s="410"/>
      <c r="AU394" s="49"/>
    </row>
    <row r="395" spans="22:47">
      <c r="V395" s="51"/>
      <c r="Y395" s="50"/>
      <c r="Z395" s="50"/>
      <c r="AC395" s="53"/>
      <c r="AF395" s="410"/>
      <c r="AG395" s="410"/>
      <c r="AH395" s="410"/>
      <c r="AI395" s="409"/>
      <c r="AJ395" s="410"/>
      <c r="AK395" s="410"/>
      <c r="AL395" s="410"/>
      <c r="AM395" s="410"/>
      <c r="AN395" s="410"/>
      <c r="AO395" s="410"/>
      <c r="AU395" s="49"/>
    </row>
    <row r="396" spans="22:47">
      <c r="V396" s="51"/>
      <c r="Y396" s="50"/>
      <c r="Z396" s="50"/>
      <c r="AC396" s="53"/>
      <c r="AF396" s="410"/>
      <c r="AG396" s="410"/>
      <c r="AH396" s="410"/>
      <c r="AI396" s="409"/>
      <c r="AJ396" s="410"/>
      <c r="AK396" s="410"/>
      <c r="AL396" s="410"/>
      <c r="AM396" s="410"/>
      <c r="AN396" s="410"/>
      <c r="AO396" s="410"/>
      <c r="AU396" s="49"/>
    </row>
    <row r="397" spans="22:47">
      <c r="V397" s="51"/>
      <c r="Y397" s="50"/>
      <c r="Z397" s="50"/>
      <c r="AC397" s="53"/>
      <c r="AF397" s="410"/>
      <c r="AG397" s="410"/>
      <c r="AH397" s="410"/>
      <c r="AI397" s="409"/>
      <c r="AJ397" s="410"/>
      <c r="AK397" s="410"/>
      <c r="AL397" s="410"/>
      <c r="AM397" s="410"/>
      <c r="AN397" s="410"/>
      <c r="AO397" s="410"/>
      <c r="AU397" s="49"/>
    </row>
    <row r="398" spans="22:47">
      <c r="V398" s="51"/>
      <c r="Y398" s="50"/>
      <c r="Z398" s="50"/>
      <c r="AC398" s="53"/>
      <c r="AF398" s="410"/>
      <c r="AG398" s="410"/>
      <c r="AH398" s="410"/>
      <c r="AI398" s="409"/>
      <c r="AJ398" s="410"/>
      <c r="AK398" s="410"/>
      <c r="AL398" s="410"/>
      <c r="AM398" s="410"/>
      <c r="AN398" s="410"/>
      <c r="AO398" s="410"/>
      <c r="AU398" s="49"/>
    </row>
    <row r="399" spans="22:47">
      <c r="V399" s="51"/>
      <c r="Y399" s="50"/>
      <c r="Z399" s="50"/>
      <c r="AC399" s="53"/>
      <c r="AF399" s="410"/>
      <c r="AG399" s="410"/>
      <c r="AH399" s="410"/>
      <c r="AI399" s="409"/>
      <c r="AJ399" s="410"/>
      <c r="AK399" s="410"/>
      <c r="AL399" s="410"/>
      <c r="AM399" s="410"/>
      <c r="AN399" s="410"/>
      <c r="AO399" s="410"/>
      <c r="AU399" s="49"/>
    </row>
    <row r="400" spans="22:47">
      <c r="V400" s="51"/>
      <c r="Y400" s="50"/>
      <c r="Z400" s="50"/>
      <c r="AC400" s="53"/>
      <c r="AF400" s="410"/>
      <c r="AG400" s="410"/>
      <c r="AH400" s="410"/>
      <c r="AI400" s="409"/>
      <c r="AJ400" s="410"/>
      <c r="AK400" s="410"/>
      <c r="AL400" s="410"/>
      <c r="AM400" s="410"/>
      <c r="AN400" s="410"/>
      <c r="AO400" s="410"/>
      <c r="AU400" s="49"/>
    </row>
    <row r="401" spans="22:47">
      <c r="V401" s="51"/>
      <c r="Y401" s="50"/>
      <c r="Z401" s="50"/>
      <c r="AC401" s="53"/>
      <c r="AF401" s="410"/>
      <c r="AG401" s="410"/>
      <c r="AH401" s="410"/>
      <c r="AI401" s="409"/>
      <c r="AJ401" s="410"/>
      <c r="AK401" s="410"/>
      <c r="AL401" s="410"/>
      <c r="AM401" s="410"/>
      <c r="AN401" s="410"/>
      <c r="AO401" s="410"/>
      <c r="AU401" s="49"/>
    </row>
    <row r="402" spans="22:47">
      <c r="V402" s="51"/>
      <c r="Y402" s="50"/>
      <c r="Z402" s="50"/>
      <c r="AC402" s="53"/>
      <c r="AF402" s="410"/>
      <c r="AG402" s="410"/>
      <c r="AH402" s="410"/>
      <c r="AI402" s="409"/>
      <c r="AJ402" s="410"/>
      <c r="AK402" s="410"/>
      <c r="AL402" s="410"/>
      <c r="AM402" s="410"/>
      <c r="AN402" s="410"/>
      <c r="AO402" s="410"/>
      <c r="AU402" s="49"/>
    </row>
    <row r="403" spans="22:47">
      <c r="V403" s="51"/>
      <c r="Y403" s="50"/>
      <c r="Z403" s="50"/>
      <c r="AC403" s="53"/>
      <c r="AF403" s="410"/>
      <c r="AG403" s="410"/>
      <c r="AH403" s="410"/>
      <c r="AI403" s="409"/>
      <c r="AJ403" s="410"/>
      <c r="AK403" s="410"/>
      <c r="AL403" s="410"/>
      <c r="AM403" s="410"/>
      <c r="AN403" s="410"/>
      <c r="AO403" s="410"/>
      <c r="AU403" s="49"/>
    </row>
    <row r="404" spans="22:47">
      <c r="V404" s="51"/>
      <c r="Y404" s="50"/>
      <c r="Z404" s="50"/>
      <c r="AC404" s="53"/>
      <c r="AF404" s="410"/>
      <c r="AG404" s="410"/>
      <c r="AH404" s="410"/>
      <c r="AI404" s="409"/>
      <c r="AJ404" s="410"/>
      <c r="AK404" s="410"/>
      <c r="AL404" s="410"/>
      <c r="AM404" s="410"/>
      <c r="AN404" s="410"/>
      <c r="AO404" s="410"/>
      <c r="AU404" s="49"/>
    </row>
    <row r="405" spans="22:47">
      <c r="V405" s="51"/>
      <c r="Y405" s="50"/>
      <c r="Z405" s="50"/>
      <c r="AC405" s="53"/>
      <c r="AF405" s="410"/>
      <c r="AG405" s="410"/>
      <c r="AH405" s="410"/>
      <c r="AI405" s="409"/>
      <c r="AJ405" s="410"/>
      <c r="AK405" s="410"/>
      <c r="AL405" s="410"/>
      <c r="AM405" s="410"/>
      <c r="AN405" s="410"/>
      <c r="AO405" s="410"/>
      <c r="AU405" s="49"/>
    </row>
    <row r="406" spans="22:47">
      <c r="V406" s="51"/>
      <c r="Y406" s="50"/>
      <c r="Z406" s="50"/>
      <c r="AC406" s="53"/>
      <c r="AF406" s="410"/>
      <c r="AG406" s="410"/>
      <c r="AH406" s="410"/>
      <c r="AI406" s="409"/>
      <c r="AJ406" s="410"/>
      <c r="AK406" s="410"/>
      <c r="AL406" s="410"/>
      <c r="AM406" s="410"/>
      <c r="AN406" s="410"/>
      <c r="AO406" s="410"/>
      <c r="AU406" s="49"/>
    </row>
    <row r="407" spans="22:47">
      <c r="V407" s="51"/>
      <c r="Y407" s="50"/>
      <c r="Z407" s="50"/>
      <c r="AC407" s="53"/>
      <c r="AF407" s="410"/>
      <c r="AG407" s="410"/>
      <c r="AH407" s="410"/>
      <c r="AI407" s="409"/>
      <c r="AJ407" s="410"/>
      <c r="AK407" s="410"/>
      <c r="AL407" s="410"/>
      <c r="AM407" s="410"/>
      <c r="AN407" s="410"/>
      <c r="AO407" s="410"/>
      <c r="AU407" s="49"/>
    </row>
    <row r="408" spans="22:47">
      <c r="V408" s="51"/>
      <c r="Y408" s="50"/>
      <c r="Z408" s="50"/>
      <c r="AC408" s="53"/>
      <c r="AF408" s="410"/>
      <c r="AG408" s="410"/>
      <c r="AH408" s="410"/>
      <c r="AI408" s="409"/>
      <c r="AJ408" s="410"/>
      <c r="AK408" s="410"/>
      <c r="AL408" s="410"/>
      <c r="AM408" s="410"/>
      <c r="AN408" s="410"/>
      <c r="AO408" s="410"/>
      <c r="AU408" s="49"/>
    </row>
    <row r="409" spans="22:47">
      <c r="V409" s="51"/>
      <c r="Y409" s="50"/>
      <c r="Z409" s="50"/>
      <c r="AC409" s="53"/>
      <c r="AF409" s="410"/>
      <c r="AG409" s="410"/>
      <c r="AH409" s="410"/>
      <c r="AI409" s="409"/>
      <c r="AJ409" s="410"/>
      <c r="AK409" s="410"/>
      <c r="AL409" s="410"/>
      <c r="AM409" s="410"/>
      <c r="AN409" s="410"/>
      <c r="AO409" s="410"/>
      <c r="AU409" s="49"/>
    </row>
    <row r="410" spans="22:47">
      <c r="V410" s="51"/>
      <c r="Y410" s="50"/>
      <c r="Z410" s="50"/>
      <c r="AC410" s="53"/>
      <c r="AF410" s="410"/>
      <c r="AG410" s="410"/>
      <c r="AH410" s="410"/>
      <c r="AI410" s="409"/>
      <c r="AJ410" s="410"/>
      <c r="AK410" s="410"/>
      <c r="AL410" s="410"/>
      <c r="AM410" s="410"/>
      <c r="AN410" s="410"/>
      <c r="AO410" s="410"/>
      <c r="AU410" s="49"/>
    </row>
    <row r="411" spans="22:47">
      <c r="V411" s="51"/>
      <c r="Y411" s="50"/>
      <c r="Z411" s="50"/>
      <c r="AC411" s="53"/>
      <c r="AF411" s="410"/>
      <c r="AG411" s="410"/>
      <c r="AH411" s="410"/>
      <c r="AI411" s="409"/>
      <c r="AJ411" s="410"/>
      <c r="AK411" s="410"/>
      <c r="AL411" s="410"/>
      <c r="AM411" s="410"/>
      <c r="AN411" s="410"/>
      <c r="AO411" s="410"/>
      <c r="AU411" s="49"/>
    </row>
    <row r="412" spans="22:47">
      <c r="V412" s="51"/>
      <c r="Y412" s="50"/>
      <c r="Z412" s="50"/>
      <c r="AC412" s="53"/>
      <c r="AF412" s="410"/>
      <c r="AG412" s="410"/>
      <c r="AH412" s="410"/>
      <c r="AI412" s="409"/>
      <c r="AJ412" s="410"/>
      <c r="AK412" s="410"/>
      <c r="AL412" s="410"/>
      <c r="AM412" s="410"/>
      <c r="AN412" s="410"/>
      <c r="AO412" s="410"/>
      <c r="AU412" s="49"/>
    </row>
    <row r="413" spans="22:47">
      <c r="V413" s="51"/>
      <c r="Y413" s="50"/>
      <c r="Z413" s="50"/>
      <c r="AC413" s="53"/>
      <c r="AF413" s="410"/>
      <c r="AG413" s="410"/>
      <c r="AH413" s="410"/>
      <c r="AI413" s="409"/>
      <c r="AJ413" s="410"/>
      <c r="AK413" s="410"/>
      <c r="AL413" s="410"/>
      <c r="AM413" s="410"/>
      <c r="AN413" s="410"/>
      <c r="AO413" s="410"/>
      <c r="AU413" s="49"/>
    </row>
    <row r="414" spans="22:47">
      <c r="V414" s="51"/>
      <c r="Y414" s="50"/>
      <c r="Z414" s="50"/>
      <c r="AC414" s="53"/>
      <c r="AF414" s="410"/>
      <c r="AG414" s="410"/>
      <c r="AH414" s="410"/>
      <c r="AI414" s="409"/>
      <c r="AJ414" s="410"/>
      <c r="AK414" s="410"/>
      <c r="AL414" s="410"/>
      <c r="AM414" s="410"/>
      <c r="AN414" s="410"/>
      <c r="AO414" s="410"/>
      <c r="AU414" s="49"/>
    </row>
    <row r="415" spans="22:47">
      <c r="V415" s="51"/>
      <c r="Y415" s="50"/>
      <c r="Z415" s="50"/>
      <c r="AC415" s="53"/>
      <c r="AF415" s="410"/>
      <c r="AG415" s="410"/>
      <c r="AH415" s="410"/>
      <c r="AI415" s="409"/>
      <c r="AJ415" s="410"/>
      <c r="AK415" s="410"/>
      <c r="AL415" s="410"/>
      <c r="AM415" s="410"/>
      <c r="AN415" s="410"/>
      <c r="AO415" s="410"/>
      <c r="AU415" s="49"/>
    </row>
    <row r="416" spans="22:47">
      <c r="V416" s="51"/>
      <c r="Y416" s="50"/>
      <c r="Z416" s="50"/>
      <c r="AC416" s="53"/>
      <c r="AF416" s="410"/>
      <c r="AG416" s="410"/>
      <c r="AH416" s="410"/>
      <c r="AI416" s="409"/>
      <c r="AJ416" s="410"/>
      <c r="AK416" s="410"/>
      <c r="AL416" s="410"/>
      <c r="AM416" s="410"/>
      <c r="AN416" s="410"/>
      <c r="AO416" s="410"/>
      <c r="AU416" s="49"/>
    </row>
    <row r="417" spans="22:47">
      <c r="V417" s="51"/>
      <c r="Y417" s="50"/>
      <c r="Z417" s="50"/>
      <c r="AC417" s="53"/>
      <c r="AF417" s="410"/>
      <c r="AG417" s="410"/>
      <c r="AH417" s="410"/>
      <c r="AI417" s="409"/>
      <c r="AJ417" s="410"/>
      <c r="AK417" s="410"/>
      <c r="AL417" s="410"/>
      <c r="AM417" s="410"/>
      <c r="AN417" s="410"/>
      <c r="AO417" s="410"/>
      <c r="AU417" s="49"/>
    </row>
    <row r="418" spans="22:47">
      <c r="V418" s="51"/>
      <c r="Y418" s="50"/>
      <c r="Z418" s="50"/>
      <c r="AC418" s="53"/>
      <c r="AF418" s="410"/>
      <c r="AG418" s="410"/>
      <c r="AH418" s="410"/>
      <c r="AI418" s="409"/>
      <c r="AJ418" s="410"/>
      <c r="AK418" s="410"/>
      <c r="AL418" s="410"/>
      <c r="AM418" s="410"/>
      <c r="AN418" s="410"/>
      <c r="AO418" s="410"/>
      <c r="AU418" s="49"/>
    </row>
    <row r="419" spans="22:47">
      <c r="V419" s="51"/>
      <c r="Y419" s="50"/>
      <c r="Z419" s="50"/>
      <c r="AC419" s="53"/>
      <c r="AF419" s="410"/>
      <c r="AG419" s="410"/>
      <c r="AH419" s="410"/>
      <c r="AI419" s="409"/>
      <c r="AJ419" s="410"/>
      <c r="AK419" s="410"/>
      <c r="AL419" s="410"/>
      <c r="AM419" s="410"/>
      <c r="AN419" s="410"/>
      <c r="AO419" s="410"/>
      <c r="AU419" s="49"/>
    </row>
    <row r="420" spans="22:47">
      <c r="V420" s="51"/>
      <c r="Y420" s="50"/>
      <c r="Z420" s="50"/>
      <c r="AC420" s="53"/>
      <c r="AF420" s="410"/>
      <c r="AG420" s="410"/>
      <c r="AH420" s="410"/>
      <c r="AI420" s="409"/>
      <c r="AJ420" s="410"/>
      <c r="AK420" s="410"/>
      <c r="AL420" s="410"/>
      <c r="AM420" s="410"/>
      <c r="AN420" s="410"/>
      <c r="AO420" s="410"/>
      <c r="AU420" s="49"/>
    </row>
    <row r="421" spans="22:47">
      <c r="V421" s="51"/>
      <c r="Y421" s="50"/>
      <c r="Z421" s="50"/>
      <c r="AC421" s="53"/>
      <c r="AF421" s="410"/>
      <c r="AG421" s="410"/>
      <c r="AH421" s="410"/>
      <c r="AI421" s="409"/>
      <c r="AJ421" s="410"/>
      <c r="AK421" s="410"/>
      <c r="AL421" s="410"/>
      <c r="AM421" s="410"/>
      <c r="AN421" s="410"/>
      <c r="AO421" s="410"/>
      <c r="AU421" s="49"/>
    </row>
    <row r="422" spans="22:47">
      <c r="V422" s="51"/>
      <c r="Y422" s="50"/>
      <c r="Z422" s="50"/>
      <c r="AC422" s="53"/>
      <c r="AF422" s="410"/>
      <c r="AG422" s="410"/>
      <c r="AH422" s="410"/>
      <c r="AI422" s="409"/>
      <c r="AJ422" s="410"/>
      <c r="AK422" s="410"/>
      <c r="AL422" s="410"/>
      <c r="AM422" s="410"/>
      <c r="AN422" s="410"/>
      <c r="AO422" s="410"/>
      <c r="AU422" s="49"/>
    </row>
    <row r="423" spans="22:47">
      <c r="V423" s="51"/>
      <c r="Y423" s="50"/>
      <c r="Z423" s="50"/>
      <c r="AC423" s="53"/>
      <c r="AF423" s="410"/>
      <c r="AG423" s="410"/>
      <c r="AH423" s="410"/>
      <c r="AI423" s="409"/>
      <c r="AJ423" s="410"/>
      <c r="AK423" s="410"/>
      <c r="AL423" s="410"/>
      <c r="AM423" s="410"/>
      <c r="AN423" s="410"/>
      <c r="AO423" s="410"/>
      <c r="AU423" s="49"/>
    </row>
    <row r="424" spans="22:47">
      <c r="V424" s="51"/>
      <c r="Y424" s="50"/>
      <c r="Z424" s="50"/>
      <c r="AC424" s="53"/>
      <c r="AF424" s="410"/>
      <c r="AG424" s="410"/>
      <c r="AH424" s="410"/>
      <c r="AI424" s="409"/>
      <c r="AJ424" s="410"/>
      <c r="AK424" s="410"/>
      <c r="AL424" s="410"/>
      <c r="AM424" s="410"/>
      <c r="AN424" s="410"/>
      <c r="AO424" s="410"/>
      <c r="AU424" s="49"/>
    </row>
    <row r="425" spans="22:47">
      <c r="V425" s="51"/>
      <c r="Y425" s="50"/>
      <c r="Z425" s="50"/>
      <c r="AC425" s="53"/>
      <c r="AF425" s="410"/>
      <c r="AG425" s="410"/>
      <c r="AH425" s="410"/>
      <c r="AI425" s="409"/>
      <c r="AJ425" s="410"/>
      <c r="AK425" s="410"/>
      <c r="AL425" s="410"/>
      <c r="AM425" s="410"/>
      <c r="AN425" s="410"/>
      <c r="AO425" s="410"/>
      <c r="AU425" s="49"/>
    </row>
    <row r="426" spans="22:47">
      <c r="V426" s="51"/>
      <c r="Y426" s="50"/>
      <c r="Z426" s="50"/>
      <c r="AC426" s="53"/>
      <c r="AF426" s="410"/>
      <c r="AG426" s="410"/>
      <c r="AH426" s="410"/>
      <c r="AI426" s="409"/>
      <c r="AJ426" s="410"/>
      <c r="AK426" s="410"/>
      <c r="AL426" s="410"/>
      <c r="AM426" s="410"/>
      <c r="AN426" s="410"/>
      <c r="AO426" s="410"/>
      <c r="AU426" s="49"/>
    </row>
    <row r="427" spans="22:47">
      <c r="V427" s="51"/>
      <c r="Y427" s="50"/>
      <c r="Z427" s="50"/>
      <c r="AC427" s="53"/>
      <c r="AF427" s="410"/>
      <c r="AG427" s="410"/>
      <c r="AH427" s="410"/>
      <c r="AI427" s="409"/>
      <c r="AJ427" s="410"/>
      <c r="AK427" s="410"/>
      <c r="AL427" s="410"/>
      <c r="AM427" s="410"/>
      <c r="AN427" s="410"/>
      <c r="AO427" s="410"/>
      <c r="AU427" s="49"/>
    </row>
    <row r="428" spans="22:47">
      <c r="V428" s="51"/>
      <c r="Y428" s="50"/>
      <c r="Z428" s="50"/>
      <c r="AC428" s="53"/>
      <c r="AF428" s="410"/>
      <c r="AG428" s="410"/>
      <c r="AH428" s="410"/>
      <c r="AI428" s="409"/>
      <c r="AJ428" s="410"/>
      <c r="AK428" s="410"/>
      <c r="AL428" s="410"/>
      <c r="AM428" s="410"/>
      <c r="AN428" s="410"/>
      <c r="AO428" s="410"/>
      <c r="AU428" s="49"/>
    </row>
    <row r="429" spans="22:47">
      <c r="V429" s="51"/>
      <c r="Y429" s="50"/>
      <c r="Z429" s="50"/>
      <c r="AC429" s="53"/>
      <c r="AF429" s="410"/>
      <c r="AG429" s="410"/>
      <c r="AH429" s="410"/>
      <c r="AI429" s="409"/>
      <c r="AJ429" s="410"/>
      <c r="AK429" s="410"/>
      <c r="AL429" s="410"/>
      <c r="AM429" s="410"/>
      <c r="AN429" s="410"/>
      <c r="AO429" s="410"/>
      <c r="AU429" s="49"/>
    </row>
    <row r="430" spans="22:47">
      <c r="V430" s="51"/>
      <c r="Y430" s="50"/>
      <c r="Z430" s="50"/>
      <c r="AC430" s="53"/>
      <c r="AF430" s="410"/>
      <c r="AG430" s="410"/>
      <c r="AH430" s="410"/>
      <c r="AI430" s="409"/>
      <c r="AJ430" s="410"/>
      <c r="AK430" s="410"/>
      <c r="AL430" s="410"/>
      <c r="AM430" s="410"/>
      <c r="AN430" s="410"/>
      <c r="AO430" s="410"/>
      <c r="AU430" s="49"/>
    </row>
    <row r="431" spans="22:47">
      <c r="V431" s="51"/>
      <c r="Y431" s="50"/>
      <c r="Z431" s="50"/>
      <c r="AC431" s="53"/>
      <c r="AF431" s="410"/>
      <c r="AG431" s="410"/>
      <c r="AH431" s="410"/>
      <c r="AI431" s="409"/>
      <c r="AJ431" s="410"/>
      <c r="AK431" s="410"/>
      <c r="AL431" s="410"/>
      <c r="AM431" s="410"/>
      <c r="AN431" s="410"/>
      <c r="AO431" s="410"/>
      <c r="AU431" s="49"/>
    </row>
    <row r="432" spans="22:47">
      <c r="V432" s="51"/>
      <c r="Y432" s="50"/>
      <c r="Z432" s="50"/>
      <c r="AC432" s="53"/>
      <c r="AF432" s="410"/>
      <c r="AG432" s="410"/>
      <c r="AH432" s="410"/>
      <c r="AI432" s="409"/>
      <c r="AJ432" s="410"/>
      <c r="AK432" s="410"/>
      <c r="AL432" s="410"/>
      <c r="AM432" s="410"/>
      <c r="AN432" s="410"/>
      <c r="AO432" s="410"/>
      <c r="AU432" s="49"/>
    </row>
    <row r="433" spans="22:47">
      <c r="V433" s="51"/>
      <c r="Y433" s="50"/>
      <c r="Z433" s="50"/>
      <c r="AC433" s="53"/>
      <c r="AF433" s="410"/>
      <c r="AG433" s="410"/>
      <c r="AH433" s="410"/>
      <c r="AI433" s="409"/>
      <c r="AJ433" s="410"/>
      <c r="AK433" s="410"/>
      <c r="AL433" s="410"/>
      <c r="AM433" s="410"/>
      <c r="AN433" s="410"/>
      <c r="AO433" s="410"/>
      <c r="AU433" s="49"/>
    </row>
    <row r="434" spans="22:47">
      <c r="V434" s="51"/>
      <c r="Y434" s="50"/>
      <c r="Z434" s="50"/>
      <c r="AC434" s="53"/>
      <c r="AF434" s="410"/>
      <c r="AG434" s="410"/>
      <c r="AH434" s="410"/>
      <c r="AI434" s="409"/>
      <c r="AJ434" s="410"/>
      <c r="AK434" s="410"/>
      <c r="AL434" s="410"/>
      <c r="AM434" s="410"/>
      <c r="AN434" s="410"/>
      <c r="AO434" s="410"/>
      <c r="AU434" s="49"/>
    </row>
    <row r="435" spans="22:47">
      <c r="V435" s="51"/>
      <c r="Y435" s="50"/>
      <c r="Z435" s="50"/>
      <c r="AC435" s="53"/>
      <c r="AF435" s="410"/>
      <c r="AG435" s="410"/>
      <c r="AH435" s="410"/>
      <c r="AI435" s="409"/>
      <c r="AJ435" s="410"/>
      <c r="AK435" s="410"/>
      <c r="AL435" s="410"/>
      <c r="AM435" s="410"/>
      <c r="AN435" s="410"/>
      <c r="AO435" s="410"/>
      <c r="AU435" s="49"/>
    </row>
    <row r="436" spans="22:47">
      <c r="V436" s="51"/>
      <c r="Y436" s="50"/>
      <c r="Z436" s="50"/>
      <c r="AC436" s="53"/>
      <c r="AF436" s="410"/>
      <c r="AG436" s="410"/>
      <c r="AH436" s="410"/>
      <c r="AI436" s="409"/>
      <c r="AJ436" s="410"/>
      <c r="AK436" s="410"/>
      <c r="AL436" s="410"/>
      <c r="AM436" s="410"/>
      <c r="AN436" s="410"/>
      <c r="AO436" s="410"/>
      <c r="AU436" s="49"/>
    </row>
    <row r="437" spans="22:47">
      <c r="V437" s="51"/>
      <c r="Y437" s="50"/>
      <c r="Z437" s="50"/>
      <c r="AC437" s="53"/>
      <c r="AF437" s="410"/>
      <c r="AG437" s="410"/>
      <c r="AH437" s="410"/>
      <c r="AI437" s="409"/>
      <c r="AJ437" s="410"/>
      <c r="AK437" s="410"/>
      <c r="AL437" s="410"/>
      <c r="AM437" s="410"/>
      <c r="AN437" s="410"/>
      <c r="AO437" s="410"/>
      <c r="AU437" s="49"/>
    </row>
    <row r="438" spans="22:47">
      <c r="V438" s="51"/>
      <c r="Y438" s="50"/>
      <c r="Z438" s="50"/>
      <c r="AC438" s="53"/>
      <c r="AF438" s="410"/>
      <c r="AG438" s="410"/>
      <c r="AH438" s="410"/>
      <c r="AI438" s="409"/>
      <c r="AJ438" s="410"/>
      <c r="AK438" s="410"/>
      <c r="AL438" s="410"/>
      <c r="AM438" s="410"/>
      <c r="AN438" s="410"/>
      <c r="AO438" s="410"/>
      <c r="AU438" s="49"/>
    </row>
    <row r="439" spans="22:47">
      <c r="V439" s="51"/>
      <c r="Y439" s="50"/>
      <c r="Z439" s="50"/>
      <c r="AC439" s="53"/>
      <c r="AF439" s="410"/>
      <c r="AG439" s="410"/>
      <c r="AH439" s="410"/>
      <c r="AI439" s="409"/>
      <c r="AJ439" s="410"/>
      <c r="AK439" s="410"/>
      <c r="AL439" s="410"/>
      <c r="AM439" s="410"/>
      <c r="AN439" s="410"/>
      <c r="AO439" s="410"/>
      <c r="AU439" s="49"/>
    </row>
    <row r="440" spans="22:47">
      <c r="V440" s="51"/>
      <c r="Y440" s="50"/>
      <c r="Z440" s="50"/>
      <c r="AC440" s="53"/>
      <c r="AF440" s="410"/>
      <c r="AG440" s="410"/>
      <c r="AH440" s="410"/>
      <c r="AI440" s="409"/>
      <c r="AJ440" s="410"/>
      <c r="AK440" s="410"/>
      <c r="AL440" s="410"/>
      <c r="AM440" s="410"/>
      <c r="AN440" s="410"/>
      <c r="AO440" s="410"/>
      <c r="AU440" s="49"/>
    </row>
    <row r="441" spans="22:47">
      <c r="V441" s="51"/>
      <c r="Y441" s="50"/>
      <c r="Z441" s="50"/>
      <c r="AC441" s="53"/>
      <c r="AF441" s="410"/>
      <c r="AG441" s="410"/>
      <c r="AH441" s="410"/>
      <c r="AI441" s="409"/>
      <c r="AJ441" s="410"/>
      <c r="AK441" s="410"/>
      <c r="AL441" s="410"/>
      <c r="AM441" s="410"/>
      <c r="AN441" s="410"/>
      <c r="AO441" s="410"/>
      <c r="AU441" s="49"/>
    </row>
    <row r="442" spans="22:47">
      <c r="V442" s="51"/>
      <c r="Y442" s="50"/>
      <c r="Z442" s="50"/>
      <c r="AC442" s="53"/>
      <c r="AF442" s="410"/>
      <c r="AG442" s="410"/>
      <c r="AH442" s="410"/>
      <c r="AI442" s="409"/>
      <c r="AJ442" s="410"/>
      <c r="AK442" s="410"/>
      <c r="AL442" s="410"/>
      <c r="AM442" s="410"/>
      <c r="AN442" s="410"/>
      <c r="AO442" s="410"/>
      <c r="AU442" s="49"/>
    </row>
    <row r="443" spans="22:47">
      <c r="V443" s="51"/>
      <c r="Y443" s="50"/>
      <c r="Z443" s="50"/>
      <c r="AC443" s="53"/>
      <c r="AF443" s="410"/>
      <c r="AG443" s="410"/>
      <c r="AH443" s="410"/>
      <c r="AI443" s="409"/>
      <c r="AJ443" s="410"/>
      <c r="AK443" s="410"/>
      <c r="AL443" s="410"/>
      <c r="AM443" s="410"/>
      <c r="AN443" s="410"/>
      <c r="AO443" s="410"/>
      <c r="AU443" s="49"/>
    </row>
    <row r="444" spans="22:47">
      <c r="V444" s="51"/>
      <c r="Y444" s="50"/>
      <c r="Z444" s="50"/>
      <c r="AC444" s="53"/>
      <c r="AF444" s="410"/>
      <c r="AG444" s="410"/>
      <c r="AH444" s="410"/>
      <c r="AI444" s="409"/>
      <c r="AJ444" s="410"/>
      <c r="AK444" s="410"/>
      <c r="AL444" s="410"/>
      <c r="AM444" s="410"/>
      <c r="AN444" s="410"/>
      <c r="AO444" s="410"/>
      <c r="AU444" s="49"/>
    </row>
    <row r="445" spans="22:47">
      <c r="V445" s="51"/>
      <c r="Y445" s="50"/>
      <c r="Z445" s="50"/>
      <c r="AC445" s="53"/>
      <c r="AF445" s="410"/>
      <c r="AG445" s="410"/>
      <c r="AH445" s="410"/>
      <c r="AI445" s="409"/>
      <c r="AJ445" s="410"/>
      <c r="AK445" s="410"/>
      <c r="AL445" s="410"/>
      <c r="AM445" s="410"/>
      <c r="AN445" s="410"/>
      <c r="AO445" s="410"/>
      <c r="AU445" s="49"/>
    </row>
    <row r="446" spans="22:47">
      <c r="V446" s="51"/>
      <c r="Y446" s="50"/>
      <c r="Z446" s="50"/>
      <c r="AC446" s="53"/>
      <c r="AF446" s="410"/>
      <c r="AG446" s="410"/>
      <c r="AH446" s="410"/>
      <c r="AI446" s="409"/>
      <c r="AJ446" s="410"/>
      <c r="AK446" s="410"/>
      <c r="AL446" s="410"/>
      <c r="AM446" s="410"/>
      <c r="AN446" s="410"/>
      <c r="AO446" s="410"/>
      <c r="AU446" s="49"/>
    </row>
    <row r="447" spans="22:47">
      <c r="V447" s="51"/>
      <c r="Y447" s="50"/>
      <c r="Z447" s="50"/>
      <c r="AC447" s="53"/>
      <c r="AF447" s="410"/>
      <c r="AG447" s="410"/>
      <c r="AH447" s="410"/>
      <c r="AI447" s="409"/>
      <c r="AJ447" s="410"/>
      <c r="AK447" s="410"/>
      <c r="AL447" s="410"/>
      <c r="AM447" s="410"/>
      <c r="AN447" s="410"/>
      <c r="AO447" s="410"/>
      <c r="AU447" s="49"/>
    </row>
    <row r="448" spans="22:47">
      <c r="V448" s="51"/>
      <c r="Y448" s="50"/>
      <c r="Z448" s="50"/>
      <c r="AC448" s="53"/>
      <c r="AF448" s="410"/>
      <c r="AG448" s="410"/>
      <c r="AH448" s="410"/>
      <c r="AI448" s="409"/>
      <c r="AJ448" s="410"/>
      <c r="AK448" s="410"/>
      <c r="AL448" s="410"/>
      <c r="AM448" s="410"/>
      <c r="AN448" s="410"/>
      <c r="AO448" s="410"/>
      <c r="AU448" s="49"/>
    </row>
    <row r="449" spans="22:47">
      <c r="V449" s="51"/>
      <c r="Y449" s="50"/>
      <c r="Z449" s="50"/>
      <c r="AC449" s="53"/>
      <c r="AF449" s="410"/>
      <c r="AG449" s="410"/>
      <c r="AH449" s="410"/>
      <c r="AI449" s="409"/>
      <c r="AJ449" s="410"/>
      <c r="AK449" s="410"/>
      <c r="AL449" s="410"/>
      <c r="AM449" s="410"/>
      <c r="AN449" s="410"/>
      <c r="AO449" s="410"/>
      <c r="AU449" s="49"/>
    </row>
    <row r="450" spans="22:47">
      <c r="V450" s="51"/>
      <c r="Y450" s="50"/>
      <c r="Z450" s="50"/>
      <c r="AC450" s="53"/>
      <c r="AF450" s="410"/>
      <c r="AG450" s="410"/>
      <c r="AH450" s="410"/>
      <c r="AI450" s="409"/>
      <c r="AJ450" s="410"/>
      <c r="AK450" s="410"/>
      <c r="AL450" s="410"/>
      <c r="AM450" s="410"/>
      <c r="AN450" s="410"/>
      <c r="AO450" s="410"/>
      <c r="AU450" s="49"/>
    </row>
    <row r="451" spans="22:47">
      <c r="V451" s="51"/>
      <c r="Y451" s="50"/>
      <c r="Z451" s="50"/>
      <c r="AC451" s="53"/>
      <c r="AF451" s="410"/>
      <c r="AG451" s="410"/>
      <c r="AH451" s="410"/>
      <c r="AI451" s="409"/>
      <c r="AJ451" s="410"/>
      <c r="AK451" s="410"/>
      <c r="AL451" s="410"/>
      <c r="AM451" s="410"/>
      <c r="AN451" s="410"/>
      <c r="AO451" s="410"/>
      <c r="AU451" s="49"/>
    </row>
    <row r="452" spans="22:47">
      <c r="V452" s="51"/>
      <c r="Y452" s="50"/>
      <c r="Z452" s="50"/>
      <c r="AC452" s="53"/>
      <c r="AF452" s="410"/>
      <c r="AG452" s="410"/>
      <c r="AH452" s="410"/>
      <c r="AI452" s="409"/>
      <c r="AJ452" s="410"/>
      <c r="AK452" s="410"/>
      <c r="AL452" s="410"/>
      <c r="AM452" s="410"/>
      <c r="AN452" s="410"/>
      <c r="AO452" s="410"/>
      <c r="AU452" s="49"/>
    </row>
    <row r="453" spans="22:47">
      <c r="V453" s="51"/>
      <c r="Y453" s="50"/>
      <c r="Z453" s="50"/>
      <c r="AC453" s="53"/>
      <c r="AF453" s="410"/>
      <c r="AG453" s="410"/>
      <c r="AH453" s="410"/>
      <c r="AI453" s="409"/>
      <c r="AJ453" s="410"/>
      <c r="AK453" s="410"/>
      <c r="AL453" s="410"/>
      <c r="AM453" s="410"/>
      <c r="AN453" s="410"/>
      <c r="AO453" s="410"/>
      <c r="AU453" s="49"/>
    </row>
    <row r="454" spans="22:47">
      <c r="V454" s="51"/>
      <c r="Y454" s="50"/>
      <c r="Z454" s="50"/>
      <c r="AC454" s="53"/>
      <c r="AF454" s="410"/>
      <c r="AG454" s="410"/>
      <c r="AH454" s="410"/>
      <c r="AI454" s="409"/>
      <c r="AJ454" s="410"/>
      <c r="AK454" s="410"/>
      <c r="AL454" s="410"/>
      <c r="AM454" s="410"/>
      <c r="AN454" s="410"/>
      <c r="AO454" s="410"/>
      <c r="AU454" s="49"/>
    </row>
    <row r="455" spans="22:47">
      <c r="V455" s="51"/>
      <c r="Y455" s="50"/>
      <c r="Z455" s="50"/>
      <c r="AC455" s="53"/>
      <c r="AF455" s="410"/>
      <c r="AG455" s="410"/>
      <c r="AH455" s="410"/>
      <c r="AI455" s="409"/>
      <c r="AJ455" s="410"/>
      <c r="AK455" s="410"/>
      <c r="AL455" s="410"/>
      <c r="AM455" s="410"/>
      <c r="AN455" s="410"/>
      <c r="AO455" s="410"/>
      <c r="AU455" s="49"/>
    </row>
    <row r="456" spans="22:47">
      <c r="V456" s="51"/>
      <c r="Y456" s="50"/>
      <c r="Z456" s="50"/>
      <c r="AC456" s="53"/>
      <c r="AF456" s="410"/>
      <c r="AG456" s="410"/>
      <c r="AH456" s="410"/>
      <c r="AI456" s="409"/>
      <c r="AJ456" s="410"/>
      <c r="AK456" s="410"/>
      <c r="AL456" s="410"/>
      <c r="AM456" s="410"/>
      <c r="AN456" s="410"/>
      <c r="AO456" s="410"/>
      <c r="AU456" s="49"/>
    </row>
    <row r="457" spans="22:47">
      <c r="V457" s="51"/>
      <c r="Y457" s="50"/>
      <c r="Z457" s="50"/>
      <c r="AC457" s="53"/>
      <c r="AF457" s="410"/>
      <c r="AG457" s="410"/>
      <c r="AH457" s="410"/>
      <c r="AI457" s="409"/>
      <c r="AJ457" s="410"/>
      <c r="AK457" s="410"/>
      <c r="AL457" s="410"/>
      <c r="AM457" s="410"/>
      <c r="AN457" s="410"/>
      <c r="AO457" s="410"/>
      <c r="AU457" s="49"/>
    </row>
    <row r="458" spans="22:47">
      <c r="V458" s="51"/>
      <c r="Y458" s="50"/>
      <c r="Z458" s="50"/>
      <c r="AC458" s="53"/>
      <c r="AF458" s="410"/>
      <c r="AG458" s="410"/>
      <c r="AH458" s="410"/>
      <c r="AI458" s="409"/>
      <c r="AJ458" s="410"/>
      <c r="AK458" s="410"/>
      <c r="AL458" s="410"/>
      <c r="AM458" s="410"/>
      <c r="AN458" s="410"/>
      <c r="AO458" s="410"/>
      <c r="AU458" s="49"/>
    </row>
    <row r="459" spans="22:47">
      <c r="V459" s="51"/>
      <c r="Y459" s="50"/>
      <c r="Z459" s="50"/>
      <c r="AC459" s="53"/>
      <c r="AF459" s="410"/>
      <c r="AG459" s="410"/>
      <c r="AH459" s="410"/>
      <c r="AI459" s="409"/>
      <c r="AJ459" s="410"/>
      <c r="AK459" s="410"/>
      <c r="AL459" s="410"/>
      <c r="AM459" s="410"/>
      <c r="AN459" s="410"/>
      <c r="AO459" s="410"/>
      <c r="AU459" s="49"/>
    </row>
    <row r="460" spans="22:47">
      <c r="V460" s="51"/>
      <c r="Y460" s="50"/>
      <c r="Z460" s="50"/>
      <c r="AC460" s="53"/>
      <c r="AF460" s="410"/>
      <c r="AG460" s="410"/>
      <c r="AH460" s="410"/>
      <c r="AI460" s="409"/>
      <c r="AJ460" s="410"/>
      <c r="AK460" s="410"/>
      <c r="AL460" s="410"/>
      <c r="AM460" s="410"/>
      <c r="AN460" s="410"/>
      <c r="AO460" s="410"/>
      <c r="AU460" s="49"/>
    </row>
    <row r="461" spans="22:47">
      <c r="V461" s="51"/>
      <c r="Y461" s="50"/>
      <c r="Z461" s="50"/>
      <c r="AC461" s="53"/>
      <c r="AF461" s="410"/>
      <c r="AG461" s="410"/>
      <c r="AH461" s="410"/>
      <c r="AI461" s="409"/>
      <c r="AJ461" s="410"/>
      <c r="AK461" s="410"/>
      <c r="AL461" s="410"/>
      <c r="AM461" s="410"/>
      <c r="AN461" s="410"/>
      <c r="AO461" s="410"/>
      <c r="AU461" s="49"/>
    </row>
    <row r="462" spans="22:47">
      <c r="V462" s="51"/>
      <c r="Y462" s="50"/>
      <c r="Z462" s="50"/>
      <c r="AC462" s="53"/>
      <c r="AF462" s="410"/>
      <c r="AG462" s="410"/>
      <c r="AH462" s="410"/>
      <c r="AI462" s="409"/>
      <c r="AJ462" s="410"/>
      <c r="AK462" s="410"/>
      <c r="AL462" s="410"/>
      <c r="AM462" s="410"/>
      <c r="AN462" s="410"/>
      <c r="AO462" s="410"/>
      <c r="AU462" s="49"/>
    </row>
    <row r="463" spans="22:47">
      <c r="V463" s="51"/>
      <c r="Y463" s="50"/>
      <c r="Z463" s="50"/>
      <c r="AC463" s="53"/>
      <c r="AF463" s="410"/>
      <c r="AG463" s="410"/>
      <c r="AH463" s="410"/>
      <c r="AI463" s="409"/>
      <c r="AJ463" s="410"/>
      <c r="AK463" s="410"/>
      <c r="AL463" s="410"/>
      <c r="AM463" s="410"/>
      <c r="AN463" s="410"/>
      <c r="AO463" s="410"/>
      <c r="AU463" s="49"/>
    </row>
    <row r="464" spans="22:47">
      <c r="V464" s="51"/>
      <c r="Y464" s="50"/>
      <c r="Z464" s="50"/>
      <c r="AC464" s="53"/>
      <c r="AF464" s="410"/>
      <c r="AG464" s="410"/>
      <c r="AH464" s="410"/>
      <c r="AI464" s="409"/>
      <c r="AJ464" s="410"/>
      <c r="AK464" s="410"/>
      <c r="AL464" s="410"/>
      <c r="AM464" s="410"/>
      <c r="AN464" s="410"/>
      <c r="AO464" s="410"/>
      <c r="AU464" s="49"/>
    </row>
    <row r="465" spans="22:47">
      <c r="V465" s="51"/>
      <c r="Y465" s="50"/>
      <c r="Z465" s="50"/>
      <c r="AC465" s="53"/>
      <c r="AF465" s="410"/>
      <c r="AG465" s="410"/>
      <c r="AH465" s="410"/>
      <c r="AI465" s="409"/>
      <c r="AJ465" s="410"/>
      <c r="AK465" s="410"/>
      <c r="AL465" s="410"/>
      <c r="AM465" s="410"/>
      <c r="AN465" s="410"/>
      <c r="AO465" s="410"/>
      <c r="AU465" s="49"/>
    </row>
    <row r="466" spans="22:47">
      <c r="V466" s="51"/>
      <c r="Y466" s="50"/>
      <c r="Z466" s="50"/>
      <c r="AC466" s="53"/>
      <c r="AF466" s="410"/>
      <c r="AG466" s="410"/>
      <c r="AH466" s="410"/>
      <c r="AI466" s="409"/>
      <c r="AJ466" s="410"/>
      <c r="AK466" s="410"/>
      <c r="AL466" s="410"/>
      <c r="AM466" s="410"/>
      <c r="AN466" s="410"/>
      <c r="AO466" s="410"/>
      <c r="AU466" s="49"/>
    </row>
    <row r="467" spans="22:47">
      <c r="V467" s="51"/>
      <c r="Y467" s="50"/>
      <c r="Z467" s="50"/>
      <c r="AC467" s="53"/>
      <c r="AF467" s="410"/>
      <c r="AG467" s="410"/>
      <c r="AH467" s="410"/>
      <c r="AI467" s="409"/>
      <c r="AJ467" s="410"/>
      <c r="AK467" s="410"/>
      <c r="AL467" s="410"/>
      <c r="AM467" s="410"/>
      <c r="AN467" s="410"/>
      <c r="AO467" s="410"/>
      <c r="AU467" s="49"/>
    </row>
    <row r="468" spans="22:47">
      <c r="V468" s="51"/>
      <c r="Y468" s="50"/>
      <c r="Z468" s="50"/>
      <c r="AC468" s="53"/>
      <c r="AF468" s="410"/>
      <c r="AG468" s="410"/>
      <c r="AH468" s="410"/>
      <c r="AI468" s="409"/>
      <c r="AJ468" s="410"/>
      <c r="AK468" s="410"/>
      <c r="AL468" s="410"/>
      <c r="AM468" s="410"/>
      <c r="AN468" s="410"/>
      <c r="AO468" s="410"/>
      <c r="AU468" s="49"/>
    </row>
    <row r="469" spans="22:47">
      <c r="V469" s="51"/>
      <c r="Y469" s="50"/>
      <c r="Z469" s="50"/>
      <c r="AC469" s="53"/>
      <c r="AF469" s="410"/>
      <c r="AG469" s="410"/>
      <c r="AH469" s="410"/>
      <c r="AI469" s="409"/>
      <c r="AJ469" s="410"/>
      <c r="AK469" s="410"/>
      <c r="AL469" s="410"/>
      <c r="AM469" s="410"/>
      <c r="AN469" s="410"/>
      <c r="AO469" s="410"/>
      <c r="AU469" s="49"/>
    </row>
    <row r="470" spans="22:47">
      <c r="V470" s="51"/>
      <c r="Y470" s="50"/>
      <c r="Z470" s="50"/>
      <c r="AC470" s="53"/>
      <c r="AF470" s="410"/>
      <c r="AG470" s="410"/>
      <c r="AH470" s="410"/>
      <c r="AI470" s="409"/>
      <c r="AJ470" s="410"/>
      <c r="AK470" s="410"/>
      <c r="AL470" s="410"/>
      <c r="AM470" s="410"/>
      <c r="AN470" s="410"/>
      <c r="AO470" s="410"/>
      <c r="AU470" s="49"/>
    </row>
    <row r="471" spans="22:47">
      <c r="V471" s="51"/>
      <c r="Y471" s="50"/>
      <c r="Z471" s="50"/>
      <c r="AC471" s="53"/>
      <c r="AF471" s="410"/>
      <c r="AG471" s="410"/>
      <c r="AH471" s="410"/>
      <c r="AI471" s="409"/>
      <c r="AJ471" s="410"/>
      <c r="AK471" s="410"/>
      <c r="AL471" s="410"/>
      <c r="AM471" s="410"/>
      <c r="AN471" s="410"/>
      <c r="AO471" s="410"/>
      <c r="AU471" s="49"/>
    </row>
    <row r="472" spans="22:47">
      <c r="V472" s="51"/>
      <c r="Y472" s="50"/>
      <c r="Z472" s="50"/>
      <c r="AC472" s="53"/>
      <c r="AF472" s="410"/>
      <c r="AG472" s="410"/>
      <c r="AH472" s="410"/>
      <c r="AI472" s="409"/>
      <c r="AJ472" s="410"/>
      <c r="AK472" s="410"/>
      <c r="AL472" s="410"/>
      <c r="AM472" s="410"/>
      <c r="AN472" s="410"/>
      <c r="AO472" s="410"/>
      <c r="AU472" s="49"/>
    </row>
    <row r="473" spans="22:47">
      <c r="V473" s="51"/>
      <c r="Y473" s="50"/>
      <c r="Z473" s="50"/>
      <c r="AC473" s="53"/>
      <c r="AF473" s="410"/>
      <c r="AG473" s="410"/>
      <c r="AH473" s="410"/>
      <c r="AI473" s="409"/>
      <c r="AJ473" s="410"/>
      <c r="AK473" s="410"/>
      <c r="AL473" s="410"/>
      <c r="AM473" s="410"/>
      <c r="AN473" s="410"/>
      <c r="AO473" s="410"/>
      <c r="AU473" s="49"/>
    </row>
    <row r="474" spans="22:47">
      <c r="V474" s="51"/>
      <c r="Y474" s="50"/>
      <c r="Z474" s="50"/>
      <c r="AC474" s="53"/>
      <c r="AF474" s="410"/>
      <c r="AG474" s="410"/>
      <c r="AH474" s="410"/>
      <c r="AI474" s="409"/>
      <c r="AJ474" s="410"/>
      <c r="AK474" s="410"/>
      <c r="AL474" s="410"/>
      <c r="AM474" s="410"/>
      <c r="AN474" s="410"/>
      <c r="AO474" s="410"/>
      <c r="AU474" s="49"/>
    </row>
    <row r="475" spans="22:47">
      <c r="V475" s="51"/>
      <c r="Y475" s="50"/>
      <c r="Z475" s="50"/>
      <c r="AC475" s="53"/>
      <c r="AF475" s="410"/>
      <c r="AG475" s="410"/>
      <c r="AH475" s="410"/>
      <c r="AI475" s="409"/>
      <c r="AJ475" s="410"/>
      <c r="AK475" s="410"/>
      <c r="AL475" s="410"/>
      <c r="AM475" s="410"/>
      <c r="AN475" s="410"/>
      <c r="AO475" s="410"/>
      <c r="AU475" s="49"/>
    </row>
    <row r="476" spans="22:47">
      <c r="V476" s="51"/>
      <c r="Y476" s="50"/>
      <c r="Z476" s="50"/>
      <c r="AC476" s="53"/>
      <c r="AF476" s="410"/>
      <c r="AG476" s="410"/>
      <c r="AH476" s="410"/>
      <c r="AI476" s="409"/>
      <c r="AJ476" s="410"/>
      <c r="AK476" s="410"/>
      <c r="AL476" s="410"/>
      <c r="AM476" s="410"/>
      <c r="AN476" s="410"/>
      <c r="AO476" s="410"/>
      <c r="AU476" s="49"/>
    </row>
    <row r="477" spans="22:47">
      <c r="V477" s="51"/>
      <c r="Y477" s="50"/>
      <c r="Z477" s="50"/>
      <c r="AC477" s="53"/>
      <c r="AF477" s="410"/>
      <c r="AG477" s="410"/>
      <c r="AH477" s="410"/>
      <c r="AI477" s="409"/>
      <c r="AJ477" s="410"/>
      <c r="AK477" s="410"/>
      <c r="AL477" s="410"/>
      <c r="AM477" s="410"/>
      <c r="AN477" s="410"/>
      <c r="AO477" s="410"/>
      <c r="AU477" s="49"/>
    </row>
    <row r="478" spans="22:47">
      <c r="V478" s="51"/>
      <c r="Y478" s="50"/>
      <c r="Z478" s="50"/>
      <c r="AC478" s="53"/>
      <c r="AF478" s="410"/>
      <c r="AG478" s="410"/>
      <c r="AH478" s="410"/>
      <c r="AI478" s="409"/>
      <c r="AJ478" s="410"/>
      <c r="AK478" s="410"/>
      <c r="AL478" s="410"/>
      <c r="AM478" s="410"/>
      <c r="AN478" s="410"/>
      <c r="AO478" s="410"/>
      <c r="AU478" s="49"/>
    </row>
    <row r="479" spans="22:47">
      <c r="V479" s="51"/>
      <c r="Y479" s="50"/>
      <c r="Z479" s="50"/>
      <c r="AC479" s="53"/>
      <c r="AF479" s="410"/>
      <c r="AG479" s="410"/>
      <c r="AH479" s="410"/>
      <c r="AI479" s="409"/>
      <c r="AJ479" s="410"/>
      <c r="AK479" s="410"/>
      <c r="AL479" s="410"/>
      <c r="AM479" s="410"/>
      <c r="AN479" s="410"/>
      <c r="AO479" s="410"/>
      <c r="AU479" s="49"/>
    </row>
    <row r="480" spans="22:47">
      <c r="V480" s="51"/>
      <c r="Y480" s="50"/>
      <c r="Z480" s="50"/>
      <c r="AC480" s="53"/>
      <c r="AF480" s="410"/>
      <c r="AG480" s="410"/>
      <c r="AH480" s="410"/>
      <c r="AI480" s="409"/>
      <c r="AJ480" s="410"/>
      <c r="AK480" s="410"/>
      <c r="AL480" s="410"/>
      <c r="AM480" s="410"/>
      <c r="AN480" s="410"/>
      <c r="AO480" s="410"/>
      <c r="AU480" s="49"/>
    </row>
    <row r="481" spans="22:47">
      <c r="V481" s="51"/>
      <c r="Y481" s="50"/>
      <c r="Z481" s="50"/>
      <c r="AC481" s="53"/>
      <c r="AF481" s="410"/>
      <c r="AG481" s="410"/>
      <c r="AH481" s="410"/>
      <c r="AI481" s="409"/>
      <c r="AJ481" s="410"/>
      <c r="AK481" s="410"/>
      <c r="AL481" s="410"/>
      <c r="AM481" s="410"/>
      <c r="AN481" s="410"/>
      <c r="AO481" s="410"/>
      <c r="AU481" s="49"/>
    </row>
    <row r="482" spans="22:47">
      <c r="V482" s="51"/>
      <c r="Y482" s="50"/>
      <c r="Z482" s="50"/>
      <c r="AC482" s="53"/>
      <c r="AF482" s="410"/>
      <c r="AG482" s="410"/>
      <c r="AH482" s="410"/>
      <c r="AI482" s="409"/>
      <c r="AJ482" s="410"/>
      <c r="AK482" s="410"/>
      <c r="AL482" s="410"/>
      <c r="AM482" s="410"/>
      <c r="AN482" s="410"/>
      <c r="AO482" s="410"/>
      <c r="AU482" s="49"/>
    </row>
    <row r="483" spans="22:47">
      <c r="V483" s="51"/>
      <c r="Y483" s="50"/>
      <c r="Z483" s="50"/>
      <c r="AC483" s="53"/>
      <c r="AF483" s="410"/>
      <c r="AG483" s="410"/>
      <c r="AH483" s="410"/>
      <c r="AI483" s="409"/>
      <c r="AJ483" s="410"/>
      <c r="AK483" s="410"/>
      <c r="AL483" s="410"/>
      <c r="AM483" s="410"/>
      <c r="AN483" s="410"/>
      <c r="AO483" s="410"/>
      <c r="AU483" s="49"/>
    </row>
    <row r="484" spans="22:47">
      <c r="V484" s="51"/>
      <c r="Y484" s="50"/>
      <c r="Z484" s="50"/>
      <c r="AC484" s="53"/>
      <c r="AF484" s="410"/>
      <c r="AG484" s="410"/>
      <c r="AH484" s="410"/>
      <c r="AI484" s="409"/>
      <c r="AJ484" s="410"/>
      <c r="AK484" s="410"/>
      <c r="AL484" s="410"/>
      <c r="AM484" s="410"/>
      <c r="AN484" s="410"/>
      <c r="AO484" s="410"/>
      <c r="AU484" s="49"/>
    </row>
    <row r="485" spans="22:47">
      <c r="V485" s="51"/>
      <c r="Y485" s="50"/>
      <c r="Z485" s="50"/>
      <c r="AC485" s="53"/>
      <c r="AF485" s="410"/>
      <c r="AG485" s="410"/>
      <c r="AH485" s="410"/>
      <c r="AI485" s="409"/>
      <c r="AJ485" s="410"/>
      <c r="AK485" s="410"/>
      <c r="AL485" s="410"/>
      <c r="AM485" s="410"/>
      <c r="AN485" s="410"/>
      <c r="AO485" s="410"/>
      <c r="AU485" s="49"/>
    </row>
    <row r="486" spans="22:47">
      <c r="V486" s="51"/>
      <c r="Y486" s="50"/>
      <c r="Z486" s="50"/>
      <c r="AC486" s="53"/>
      <c r="AF486" s="410"/>
      <c r="AG486" s="410"/>
      <c r="AH486" s="410"/>
      <c r="AI486" s="409"/>
      <c r="AJ486" s="410"/>
      <c r="AK486" s="410"/>
      <c r="AL486" s="410"/>
      <c r="AM486" s="410"/>
      <c r="AN486" s="410"/>
      <c r="AO486" s="410"/>
      <c r="AU486" s="49"/>
    </row>
    <row r="487" spans="22:47">
      <c r="V487" s="51"/>
      <c r="Y487" s="50"/>
      <c r="Z487" s="50"/>
      <c r="AC487" s="53"/>
      <c r="AF487" s="410"/>
      <c r="AG487" s="410"/>
      <c r="AH487" s="410"/>
      <c r="AI487" s="409"/>
      <c r="AJ487" s="410"/>
      <c r="AK487" s="410"/>
      <c r="AL487" s="410"/>
      <c r="AM487" s="410"/>
      <c r="AN487" s="410"/>
      <c r="AO487" s="410"/>
      <c r="AU487" s="49"/>
    </row>
    <row r="488" spans="22:47">
      <c r="V488" s="51"/>
      <c r="Y488" s="50"/>
      <c r="Z488" s="50"/>
      <c r="AC488" s="53"/>
      <c r="AF488" s="410"/>
      <c r="AG488" s="410"/>
      <c r="AH488" s="410"/>
      <c r="AI488" s="409"/>
      <c r="AJ488" s="410"/>
      <c r="AK488" s="410"/>
      <c r="AL488" s="410"/>
      <c r="AM488" s="410"/>
      <c r="AN488" s="410"/>
      <c r="AO488" s="410"/>
      <c r="AU488" s="49"/>
    </row>
    <row r="489" spans="22:47">
      <c r="V489" s="51"/>
      <c r="Y489" s="50"/>
      <c r="Z489" s="50"/>
      <c r="AC489" s="53"/>
      <c r="AF489" s="410"/>
      <c r="AG489" s="410"/>
      <c r="AH489" s="410"/>
      <c r="AI489" s="409"/>
      <c r="AJ489" s="410"/>
      <c r="AK489" s="410"/>
      <c r="AL489" s="410"/>
      <c r="AM489" s="410"/>
      <c r="AN489" s="410"/>
      <c r="AO489" s="410"/>
      <c r="AU489" s="49"/>
    </row>
    <row r="490" spans="22:47">
      <c r="V490" s="51"/>
      <c r="Y490" s="50"/>
      <c r="Z490" s="50"/>
      <c r="AC490" s="53"/>
      <c r="AF490" s="410"/>
      <c r="AG490" s="410"/>
      <c r="AH490" s="410"/>
      <c r="AI490" s="409"/>
      <c r="AJ490" s="410"/>
      <c r="AK490" s="410"/>
      <c r="AL490" s="410"/>
      <c r="AM490" s="410"/>
      <c r="AN490" s="410"/>
      <c r="AO490" s="410"/>
      <c r="AU490" s="49"/>
    </row>
    <row r="491" spans="22:47">
      <c r="V491" s="51"/>
      <c r="Y491" s="50"/>
      <c r="Z491" s="50"/>
      <c r="AC491" s="53"/>
      <c r="AF491" s="410"/>
      <c r="AG491" s="410"/>
      <c r="AH491" s="410"/>
      <c r="AI491" s="409"/>
      <c r="AJ491" s="410"/>
      <c r="AK491" s="410"/>
      <c r="AL491" s="410"/>
      <c r="AM491" s="410"/>
      <c r="AN491" s="410"/>
      <c r="AO491" s="410"/>
      <c r="AU491" s="49"/>
    </row>
    <row r="492" spans="22:47">
      <c r="V492" s="51"/>
      <c r="Y492" s="50"/>
      <c r="Z492" s="50"/>
      <c r="AC492" s="53"/>
      <c r="AF492" s="410"/>
      <c r="AG492" s="410"/>
      <c r="AH492" s="410"/>
      <c r="AI492" s="409"/>
      <c r="AJ492" s="410"/>
      <c r="AK492" s="410"/>
      <c r="AL492" s="410"/>
      <c r="AM492" s="410"/>
      <c r="AN492" s="410"/>
      <c r="AO492" s="410"/>
      <c r="AU492" s="49"/>
    </row>
    <row r="493" spans="22:47">
      <c r="V493" s="51"/>
      <c r="AC493" s="53"/>
      <c r="AF493" s="410"/>
      <c r="AG493" s="410"/>
      <c r="AH493" s="410"/>
      <c r="AI493" s="409"/>
      <c r="AJ493" s="410"/>
      <c r="AK493" s="410"/>
      <c r="AL493" s="410"/>
      <c r="AM493" s="410"/>
      <c r="AN493" s="410"/>
      <c r="AO493" s="410"/>
      <c r="AU493" s="49"/>
    </row>
    <row r="494" spans="22:47">
      <c r="V494" s="51"/>
      <c r="AC494" s="53"/>
      <c r="AF494" s="410"/>
      <c r="AG494" s="410"/>
      <c r="AH494" s="410"/>
      <c r="AI494" s="409"/>
      <c r="AJ494" s="410"/>
      <c r="AK494" s="410"/>
      <c r="AL494" s="410"/>
      <c r="AM494" s="410"/>
      <c r="AN494" s="410"/>
      <c r="AO494" s="410"/>
      <c r="AU494" s="49"/>
    </row>
    <row r="495" spans="22:47">
      <c r="V495" s="51"/>
      <c r="AC495" s="53"/>
      <c r="AF495" s="410"/>
      <c r="AG495" s="410"/>
      <c r="AH495" s="410"/>
      <c r="AI495" s="409"/>
      <c r="AJ495" s="410"/>
      <c r="AK495" s="410"/>
      <c r="AL495" s="410"/>
      <c r="AM495" s="410"/>
      <c r="AN495" s="410"/>
      <c r="AO495" s="410"/>
      <c r="AU495" s="49"/>
    </row>
    <row r="496" spans="22:47">
      <c r="V496" s="51"/>
      <c r="AC496" s="53"/>
      <c r="AF496" s="410"/>
      <c r="AG496" s="410"/>
      <c r="AH496" s="410"/>
      <c r="AI496" s="409"/>
      <c r="AJ496" s="410"/>
      <c r="AK496" s="410"/>
      <c r="AL496" s="410"/>
      <c r="AM496" s="410"/>
      <c r="AN496" s="410"/>
      <c r="AO496" s="410"/>
      <c r="AU496" s="49"/>
    </row>
    <row r="497" spans="22:47">
      <c r="V497" s="51"/>
      <c r="AC497" s="53"/>
      <c r="AF497" s="410"/>
      <c r="AG497" s="410"/>
      <c r="AH497" s="410"/>
      <c r="AI497" s="409"/>
      <c r="AJ497" s="410"/>
      <c r="AK497" s="410"/>
      <c r="AL497" s="410"/>
      <c r="AM497" s="410"/>
      <c r="AN497" s="410"/>
      <c r="AO497" s="410"/>
      <c r="AU497" s="49"/>
    </row>
    <row r="498" spans="22:47">
      <c r="V498" s="51"/>
      <c r="AC498" s="53"/>
      <c r="AF498" s="410"/>
      <c r="AG498" s="410"/>
      <c r="AH498" s="410"/>
      <c r="AI498" s="409"/>
      <c r="AJ498" s="410"/>
      <c r="AK498" s="410"/>
      <c r="AL498" s="410"/>
      <c r="AM498" s="410"/>
      <c r="AN498" s="410"/>
      <c r="AO498" s="410"/>
      <c r="AU498" s="49"/>
    </row>
    <row r="499" spans="22:47">
      <c r="V499" s="51"/>
      <c r="AC499" s="53"/>
      <c r="AF499" s="410"/>
      <c r="AG499" s="410"/>
      <c r="AH499" s="410"/>
      <c r="AI499" s="409"/>
      <c r="AJ499" s="410"/>
      <c r="AK499" s="410"/>
      <c r="AL499" s="410"/>
      <c r="AM499" s="410"/>
      <c r="AN499" s="410"/>
      <c r="AO499" s="410"/>
      <c r="AU499" s="49"/>
    </row>
    <row r="500" spans="22:47">
      <c r="V500" s="51"/>
      <c r="AC500" s="53"/>
      <c r="AF500" s="410"/>
      <c r="AG500" s="410"/>
      <c r="AH500" s="410"/>
      <c r="AI500" s="409"/>
      <c r="AJ500" s="410"/>
      <c r="AK500" s="410"/>
      <c r="AL500" s="410"/>
      <c r="AM500" s="410"/>
      <c r="AN500" s="410"/>
      <c r="AO500" s="410"/>
      <c r="AU500" s="49"/>
    </row>
    <row r="501" spans="22:47">
      <c r="V501" s="51"/>
      <c r="AC501" s="53"/>
      <c r="AF501" s="410"/>
      <c r="AG501" s="410"/>
      <c r="AH501" s="410"/>
      <c r="AI501" s="409"/>
      <c r="AJ501" s="410"/>
      <c r="AK501" s="410"/>
      <c r="AL501" s="410"/>
      <c r="AM501" s="410"/>
      <c r="AN501" s="410"/>
      <c r="AO501" s="410"/>
      <c r="AU501" s="49"/>
    </row>
    <row r="502" spans="22:47">
      <c r="V502" s="51"/>
      <c r="AC502" s="53"/>
      <c r="AF502" s="410"/>
      <c r="AG502" s="410"/>
      <c r="AH502" s="410"/>
      <c r="AI502" s="409"/>
      <c r="AJ502" s="410"/>
      <c r="AK502" s="410"/>
      <c r="AL502" s="410"/>
      <c r="AM502" s="410"/>
      <c r="AN502" s="410"/>
      <c r="AO502" s="410"/>
      <c r="AU502" s="49"/>
    </row>
    <row r="503" spans="22:47">
      <c r="V503" s="51"/>
      <c r="AC503" s="53"/>
      <c r="AF503" s="410"/>
      <c r="AG503" s="410"/>
      <c r="AH503" s="410"/>
      <c r="AI503" s="409"/>
      <c r="AJ503" s="410"/>
      <c r="AK503" s="410"/>
      <c r="AL503" s="410"/>
      <c r="AM503" s="410"/>
      <c r="AN503" s="410"/>
      <c r="AO503" s="410"/>
      <c r="AU503" s="49"/>
    </row>
    <row r="504" spans="22:47">
      <c r="V504" s="51"/>
      <c r="AC504" s="53"/>
      <c r="AF504" s="410"/>
      <c r="AG504" s="410"/>
      <c r="AH504" s="410"/>
      <c r="AI504" s="409"/>
      <c r="AJ504" s="410"/>
      <c r="AK504" s="410"/>
      <c r="AL504" s="410"/>
      <c r="AM504" s="410"/>
      <c r="AN504" s="410"/>
      <c r="AO504" s="410"/>
      <c r="AU504" s="49"/>
    </row>
    <row r="505" spans="22:47">
      <c r="V505" s="51"/>
      <c r="AC505" s="53"/>
      <c r="AF505" s="410"/>
      <c r="AG505" s="410"/>
      <c r="AH505" s="410"/>
      <c r="AI505" s="409"/>
      <c r="AJ505" s="410"/>
      <c r="AK505" s="410"/>
      <c r="AL505" s="410"/>
      <c r="AM505" s="410"/>
      <c r="AN505" s="410"/>
      <c r="AO505" s="410"/>
      <c r="AU505" s="49"/>
    </row>
    <row r="506" spans="22:47">
      <c r="V506" s="51"/>
      <c r="AC506" s="53"/>
      <c r="AF506" s="410"/>
      <c r="AG506" s="410"/>
      <c r="AH506" s="410"/>
      <c r="AI506" s="409"/>
      <c r="AJ506" s="410"/>
      <c r="AK506" s="410"/>
      <c r="AL506" s="410"/>
      <c r="AM506" s="410"/>
      <c r="AN506" s="410"/>
      <c r="AO506" s="410"/>
      <c r="AU506" s="49"/>
    </row>
    <row r="507" spans="22:47">
      <c r="V507" s="51"/>
      <c r="AC507" s="53"/>
      <c r="AF507" s="410"/>
      <c r="AG507" s="410"/>
      <c r="AH507" s="410"/>
      <c r="AI507" s="409"/>
      <c r="AJ507" s="410"/>
      <c r="AK507" s="410"/>
      <c r="AL507" s="410"/>
      <c r="AM507" s="410"/>
      <c r="AN507" s="410"/>
      <c r="AO507" s="410"/>
      <c r="AU507" s="49"/>
    </row>
    <row r="508" spans="22:47">
      <c r="V508" s="51"/>
      <c r="AC508" s="53"/>
      <c r="AF508" s="410"/>
      <c r="AG508" s="410"/>
      <c r="AH508" s="410"/>
      <c r="AI508" s="409"/>
      <c r="AJ508" s="410"/>
      <c r="AK508" s="410"/>
      <c r="AL508" s="410"/>
      <c r="AM508" s="410"/>
      <c r="AN508" s="410"/>
      <c r="AO508" s="410"/>
      <c r="AU508" s="49"/>
    </row>
    <row r="509" spans="22:47">
      <c r="V509" s="51"/>
      <c r="AC509" s="53"/>
      <c r="AF509" s="410"/>
      <c r="AG509" s="410"/>
      <c r="AH509" s="410"/>
      <c r="AI509" s="409"/>
      <c r="AJ509" s="410"/>
      <c r="AK509" s="410"/>
      <c r="AL509" s="410"/>
      <c r="AM509" s="410"/>
      <c r="AN509" s="410"/>
      <c r="AO509" s="410"/>
      <c r="AU509" s="49"/>
    </row>
    <row r="510" spans="22:47">
      <c r="V510" s="51"/>
      <c r="AC510" s="53"/>
      <c r="AF510" s="410"/>
      <c r="AG510" s="410"/>
      <c r="AH510" s="410"/>
      <c r="AI510" s="409"/>
      <c r="AJ510" s="410"/>
      <c r="AK510" s="410"/>
      <c r="AL510" s="410"/>
      <c r="AM510" s="410"/>
      <c r="AN510" s="410"/>
      <c r="AO510" s="410"/>
      <c r="AU510" s="49"/>
    </row>
    <row r="511" spans="22:47">
      <c r="V511" s="51"/>
      <c r="AC511" s="53"/>
      <c r="AF511" s="410"/>
      <c r="AG511" s="410"/>
      <c r="AH511" s="410"/>
      <c r="AI511" s="409"/>
      <c r="AJ511" s="410"/>
      <c r="AK511" s="410"/>
      <c r="AL511" s="410"/>
      <c r="AM511" s="410"/>
      <c r="AN511" s="410"/>
      <c r="AO511" s="410"/>
      <c r="AU511" s="49"/>
    </row>
    <row r="512" spans="22:47">
      <c r="V512" s="51"/>
      <c r="AC512" s="53"/>
      <c r="AF512" s="410"/>
      <c r="AG512" s="410"/>
      <c r="AH512" s="410"/>
      <c r="AI512" s="409"/>
      <c r="AJ512" s="410"/>
      <c r="AK512" s="410"/>
      <c r="AL512" s="410"/>
      <c r="AM512" s="410"/>
      <c r="AN512" s="410"/>
      <c r="AO512" s="410"/>
      <c r="AU512" s="49"/>
    </row>
    <row r="513" spans="22:47">
      <c r="V513" s="51"/>
      <c r="AC513" s="53"/>
      <c r="AF513" s="410"/>
      <c r="AG513" s="410"/>
      <c r="AH513" s="410"/>
      <c r="AI513" s="409"/>
      <c r="AJ513" s="410"/>
      <c r="AK513" s="410"/>
      <c r="AL513" s="410"/>
      <c r="AM513" s="410"/>
      <c r="AN513" s="410"/>
      <c r="AO513" s="410"/>
      <c r="AU513" s="49"/>
    </row>
    <row r="514" spans="22:47">
      <c r="V514" s="51"/>
      <c r="AC514" s="53"/>
      <c r="AF514" s="410"/>
      <c r="AG514" s="410"/>
      <c r="AH514" s="410"/>
      <c r="AI514" s="409"/>
      <c r="AJ514" s="410"/>
      <c r="AK514" s="410"/>
      <c r="AL514" s="410"/>
      <c r="AM514" s="410"/>
      <c r="AN514" s="410"/>
      <c r="AO514" s="410"/>
      <c r="AU514" s="49"/>
    </row>
    <row r="515" spans="22:47">
      <c r="V515" s="51"/>
      <c r="AC515" s="53"/>
      <c r="AF515" s="410"/>
      <c r="AG515" s="410"/>
      <c r="AH515" s="410"/>
      <c r="AI515" s="409"/>
      <c r="AJ515" s="410"/>
      <c r="AK515" s="410"/>
      <c r="AL515" s="410"/>
      <c r="AM515" s="410"/>
      <c r="AN515" s="410"/>
      <c r="AO515" s="410"/>
      <c r="AU515" s="49"/>
    </row>
    <row r="516" spans="22:47">
      <c r="V516" s="51"/>
      <c r="AC516" s="53"/>
      <c r="AF516" s="410"/>
      <c r="AG516" s="410"/>
      <c r="AH516" s="410"/>
      <c r="AI516" s="409"/>
      <c r="AJ516" s="410"/>
      <c r="AK516" s="410"/>
      <c r="AL516" s="410"/>
      <c r="AM516" s="410"/>
      <c r="AN516" s="410"/>
      <c r="AO516" s="410"/>
      <c r="AU516" s="49"/>
    </row>
    <row r="517" spans="22:47">
      <c r="V517" s="51"/>
      <c r="AC517" s="53"/>
      <c r="AF517" s="410"/>
      <c r="AG517" s="410"/>
      <c r="AH517" s="410"/>
      <c r="AI517" s="409"/>
      <c r="AJ517" s="410"/>
      <c r="AK517" s="410"/>
      <c r="AL517" s="410"/>
      <c r="AM517" s="410"/>
      <c r="AN517" s="410"/>
      <c r="AO517" s="410"/>
      <c r="AU517" s="49"/>
    </row>
    <row r="518" spans="22:47">
      <c r="V518" s="51"/>
      <c r="AC518" s="53"/>
      <c r="AF518" s="410"/>
      <c r="AG518" s="410"/>
      <c r="AH518" s="410"/>
      <c r="AI518" s="409"/>
      <c r="AJ518" s="410"/>
      <c r="AK518" s="410"/>
      <c r="AL518" s="410"/>
      <c r="AM518" s="410"/>
      <c r="AN518" s="410"/>
      <c r="AO518" s="410"/>
      <c r="AU518" s="49"/>
    </row>
    <row r="519" spans="22:47">
      <c r="V519" s="51"/>
      <c r="AC519" s="53"/>
      <c r="AF519" s="410"/>
      <c r="AG519" s="410"/>
      <c r="AH519" s="410"/>
      <c r="AI519" s="409"/>
      <c r="AJ519" s="410"/>
      <c r="AK519" s="410"/>
      <c r="AL519" s="410"/>
      <c r="AM519" s="410"/>
      <c r="AN519" s="410"/>
      <c r="AO519" s="410"/>
      <c r="AU519" s="49"/>
    </row>
    <row r="520" spans="22:47">
      <c r="V520" s="51"/>
      <c r="AC520" s="53"/>
      <c r="AF520" s="410"/>
      <c r="AG520" s="410"/>
      <c r="AH520" s="410"/>
      <c r="AI520" s="409"/>
      <c r="AJ520" s="410"/>
      <c r="AK520" s="410"/>
      <c r="AL520" s="410"/>
      <c r="AM520" s="410"/>
      <c r="AN520" s="410"/>
      <c r="AO520" s="410"/>
      <c r="AU520" s="49"/>
    </row>
    <row r="521" spans="22:47">
      <c r="V521" s="51"/>
      <c r="AC521" s="53"/>
      <c r="AF521" s="410"/>
      <c r="AG521" s="410"/>
      <c r="AH521" s="410"/>
      <c r="AI521" s="409"/>
      <c r="AJ521" s="410"/>
      <c r="AK521" s="410"/>
      <c r="AL521" s="410"/>
      <c r="AM521" s="410"/>
      <c r="AN521" s="410"/>
      <c r="AO521" s="410"/>
      <c r="AU521" s="49"/>
    </row>
    <row r="522" spans="22:47">
      <c r="V522" s="51"/>
      <c r="AC522" s="53"/>
      <c r="AF522" s="410"/>
      <c r="AG522" s="410"/>
      <c r="AH522" s="410"/>
      <c r="AI522" s="409"/>
      <c r="AJ522" s="410"/>
      <c r="AK522" s="410"/>
      <c r="AL522" s="410"/>
      <c r="AM522" s="410"/>
      <c r="AN522" s="410"/>
      <c r="AO522" s="410"/>
      <c r="AU522" s="49"/>
    </row>
    <row r="523" spans="22:47">
      <c r="V523" s="51"/>
      <c r="AC523" s="53"/>
      <c r="AF523" s="410"/>
      <c r="AG523" s="410"/>
      <c r="AH523" s="410"/>
      <c r="AI523" s="409"/>
      <c r="AJ523" s="410"/>
      <c r="AK523" s="410"/>
      <c r="AL523" s="410"/>
      <c r="AM523" s="410"/>
      <c r="AN523" s="410"/>
      <c r="AO523" s="410"/>
      <c r="AU523" s="49"/>
    </row>
    <row r="524" spans="22:47">
      <c r="V524" s="51"/>
      <c r="AC524" s="53"/>
      <c r="AF524" s="410"/>
      <c r="AG524" s="410"/>
      <c r="AH524" s="410"/>
      <c r="AI524" s="409"/>
      <c r="AJ524" s="410"/>
      <c r="AK524" s="410"/>
      <c r="AL524" s="410"/>
      <c r="AM524" s="410"/>
      <c r="AN524" s="410"/>
      <c r="AO524" s="410"/>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row>
    <row r="707" spans="22:47">
      <c r="V707" s="51"/>
      <c r="AC707" s="53"/>
      <c r="AI707" s="51"/>
    </row>
    <row r="708" spans="22:47">
      <c r="V708" s="51"/>
      <c r="AC708" s="53"/>
      <c r="AI708" s="51"/>
    </row>
    <row r="709" spans="22:47">
      <c r="V709" s="51"/>
      <c r="AC709" s="53"/>
      <c r="AI709" s="51"/>
    </row>
    <row r="710" spans="22:47">
      <c r="V710" s="51"/>
      <c r="AC710" s="53"/>
      <c r="AI710" s="51"/>
    </row>
    <row r="711" spans="22:47">
      <c r="V711" s="51"/>
      <c r="AI711" s="51"/>
    </row>
    <row r="712" spans="22:47">
      <c r="V712" s="51"/>
      <c r="AI712" s="51"/>
    </row>
    <row r="713" spans="22:47">
      <c r="V713" s="51"/>
      <c r="AI713" s="51"/>
    </row>
    <row r="714" spans="22:47">
      <c r="V714" s="51"/>
      <c r="AI714" s="51"/>
    </row>
    <row r="715" spans="22:47">
      <c r="V715" s="51"/>
      <c r="AI715" s="51"/>
    </row>
    <row r="716" spans="22:47">
      <c r="V716" s="51"/>
      <c r="AI716" s="51"/>
    </row>
    <row r="717" spans="22:47">
      <c r="V717" s="51"/>
      <c r="AI717" s="51"/>
    </row>
    <row r="718" spans="22:47">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160020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81</xdr:col>
                    <xdr:colOff>373380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81</xdr:col>
                    <xdr:colOff>365760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mc:AlternateContent xmlns:mc="http://schemas.openxmlformats.org/markup-compatibility/2006">
          <mc:Choice Requires="x14">
            <control shapeId="5162" r:id="rId34" name="Button 42">
              <controlPr defaultSize="0" print="0" autoFill="0" autoPict="0" macro="[0]!export_Modeshapes">
                <anchor moveWithCells="1" sizeWithCells="1">
                  <from>
                    <xdr:col>46</xdr:col>
                    <xdr:colOff>45720</xdr:colOff>
                    <xdr:row>94</xdr:row>
                    <xdr:rowOff>45720</xdr:rowOff>
                  </from>
                  <to>
                    <xdr:col>47</xdr:col>
                    <xdr:colOff>525780</xdr:colOff>
                    <xdr:row>96</xdr:row>
                    <xdr:rowOff>160020</xdr:rowOff>
                  </to>
                </anchor>
              </controlPr>
            </control>
          </mc:Choice>
        </mc:AlternateContent>
      </controls>
    </mc:Choice>
  </mc:AlternateContent>
  <tableParts count="10">
    <tablePart r:id="rId35"/>
    <tablePart r:id="rId36"/>
    <tablePart r:id="rId37"/>
    <tablePart r:id="rId38"/>
    <tablePart r:id="rId39"/>
    <tablePart r:id="rId40"/>
    <tablePart r:id="rId41"/>
    <tablePart r:id="rId42"/>
    <tablePart r:id="rId43"/>
    <tablePart r:id="rId4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2025-11-25T15:29:25Z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