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CCDBF96F-AB58-45B1-9BA0-FCD3B8A78749}" xr6:coauthVersionLast="47" xr6:coauthVersionMax="47" xr10:uidLastSave="{00000000-0000-0000-0000-000000000000}"/>
  <bookViews>
    <workbookView xWindow="-120" yWindow="-120" windowWidth="29040" windowHeight="17520" activeTab="6" xr2:uid="{52C6B389-4C94-430F-9043-C68D8C94A3E4}"/>
  </bookViews>
  <sheets>
    <sheet name="GlobalConfig" sheetId="9" r:id="rId1"/>
    <sheet name="CreateStucture" sheetId="1" state="hidden" r:id="rId2"/>
    <sheet name="BuildYourStructure" sheetId="5" r:id="rId3"/>
    <sheet name="StructureOverview" sheetId="6" r:id="rId4"/>
    <sheet name="Sheet2" sheetId="11" r:id="rId5"/>
    <sheet name="Sheet1" sheetId="10" r:id="rId6"/>
    <sheet name="ExportStructure" sheetId="7" r:id="rId7"/>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<sst xmlns="http://schemas.openxmlformats.org/spreadsheetml/2006/main" count="2896" uniqueCount="1226">
  <si>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</si>
  <si>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</si>
  <si>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</si>
  <si>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</si>
  <si>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</si>
  <si>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</si>
  <si>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</si>
  <si>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</si>
  <si>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</si>
  <si>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</si>
  <si>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</si>
  <si>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</si>
  <si>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</si>
  <si>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</si>
  <si>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</si>
  <si>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</si>
  <si>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</si>
  <si>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</si>
  <si>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</si>
  <si>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</si>
  <si>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</si>
  <si>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</si>
  <si>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</si>
  <si>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</si>
  <si>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</si>
  <si>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</si>
  <si>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</si>
  <si>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</si>
  <si>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</si>
  <si>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</si>
  <si>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</si>
  <si>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</si>
  <si>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</si>
  <si>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</si>
  <si>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</si>
  <si>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</si>
  <si>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</si>
  <si>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</si>
  <si>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</si>
  <si>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</si>
  <si>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</si>
  <si>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</si>
  <si>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</si>
  <si>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</si>
  <si>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</si>
  <si>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</si>
  <si>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</si>
  <si>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</si>
  <si>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</si>
  <si>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</si>
  <si>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</si>
  <si>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</si>
  <si>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</si>
  <si>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</si>
  <si>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</si>
  <si>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</si>
  <si>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</si>
  <si>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</si>
  <si>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</si>
  <si>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</si>
  <si>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</si>
  <si>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</si>
  <si>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</si>
  <si>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</si>
  <si>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</si>
  <si>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</si>
  <si>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</si>
  <si>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</si>
  <si>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</si>
  <si>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</si>
  <si>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</si>
  <si>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</si>
  <si>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</si>
  <si>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</si>
  <si>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</si>
  <si>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</si>
  <si>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</si>
  <si>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</si>
  <si>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</si>
  <si>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</si>
  <si>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</si>
  <si>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</si>
  <si>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</si>
  <si>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</si>
  <si>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</si>
  <si>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</si>
  <si>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</si>
  <si>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</si>
  <si>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</si>
  <si>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</si>
  <si>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</si>
  <si>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</si>
  <si>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</si>
  <si>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</si>
  <si>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</si>
  <si>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</si>
  <si>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</si>
  <si>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</si>
  <si>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</si>
  <si>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</si>
  <si>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</si>
  <si>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</si>
  <si>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</si>
  <si>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</si>
  <si>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</si>
  <si>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</si>
  <si>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</si>
  <si>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</si>
  <si>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</si>
  <si>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</si>
  <si>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</si>
  <si>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</si>
  <si>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</si>
  <si>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</si>
  <si>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</si>
  <si>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</si>
  <si>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</si>
  <si>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</si>
  <si>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</si>
  <si>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</si>
  <si>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</si>
  <si>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</si>
  <si>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</si>
  <si>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</si>
  <si>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</si>
  <si>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</si>
  <si>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</si>
  <si>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</si>
  <si>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</si>
  <si>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</si>
  <si>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</si>
  <si>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</si>
  <si>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</si>
  <si>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</si>
  <si>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</si>
  <si>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</si>
  <si>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</si>
  <si>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</si>
  <si>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</si>
  <si>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</si>
  <si>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</si>
  <si>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</si>
  <si>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</si>
  <si>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</si>
  <si>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</si>
  <si>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</si>
  <si>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</si>
  <si>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</si>
  <si>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</si>
  <si>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</si>
  <si>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</si>
  <si>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</si>
  <si>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</si>
  <si>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</si>
  <si>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</si>
  <si>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</si>
  <si>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</si>
  <si>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</si>
  <si>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</si>
  <si>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</si>
  <si>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</si>
  <si>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</si>
  <si>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</si>
  <si>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</si>
  <si>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</si>
  <si>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</si>
  <si>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</si>
  <si>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</si>
  <si>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</si>
  <si>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</si>
  <si>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</si>
  <si>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</si>
  <si>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</si>
  <si>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</si>
  <si>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</si>
  <si>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</si>
  <si>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</si>
  <si>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</si>
  <si>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</si>
  <si>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</si>
  <si>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</si>
  <si>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</si>
  <si>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</si>
  <si>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</si>
  <si>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</si>
  <si>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</si>
  <si>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</si>
  <si>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</si>
  <si>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</si>
  <si>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</si>
  <si>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</si>
  <si>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</si>
  <si>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</si>
  <si>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</si>
  <si>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</si>
  <si>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</si>
  <si>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</si>
  <si>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</si>
  <si>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</si>
  <si>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</si>
  <si>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</si>
  <si>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</si>
  <si>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</si>
  <si>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</si>
  <si>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</si>
  <si>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</si>
  <si>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</si>
  <si>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</si>
  <si>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</si>
  <si>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</si>
  <si>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</si>
  <si>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</si>
  <si>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</si>
  <si>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</si>
  <si>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</si>
  <si>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</si>
  <si>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</si>
  <si>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</si>
  <si>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</si>
  <si>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</si>
  <si>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</si>
  <si>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</si>
  <si>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</si>
  <si>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</si>
  <si>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</si>
  <si>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</si>
  <si>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</si>
  <si>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</si>
  <si>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</si>
  <si>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</si>
  <si>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</si>
  <si>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</si>
  <si>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</si>
  <si>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</si>
  <si>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</si>
  <si>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</si>
  <si>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</si>
  <si>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</si>
  <si>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</si>
  <si>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</si>
  <si>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</si>
  <si>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</si>
  <si>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</si>
  <si>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</si>
  <si>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</si>
  <si>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</si>
  <si>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</si>
  <si>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</si>
  <si>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</si>
  <si>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</si>
  <si>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</si>
  <si>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</si>
  <si>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</si>
  <si>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</si>
  <si>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</si>
  <si>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</si>
  <si>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</si>
  <si>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</si>
  <si>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</si>
  <si>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</si>
  <si>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</si>
  <si>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</si>
  <si>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</si>
  <si>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</si>
  <si>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</si>
  <si>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</si>
  <si>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</si>
  <si>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</si>
  <si>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</si>
  <si>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</si>
  <si>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</si>
  <si>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</si>
  <si>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</si>
  <si>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</si>
  <si>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</si>
  <si>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</si>
  <si>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</si>
  <si>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</si>
  <si>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</si>
  <si>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</si>
  <si>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</si>
  <si>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</si>
  <si>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</si>
  <si>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</si>
  <si>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</si>
  <si>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</si>
  <si>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</si>
  <si>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</si>
  <si>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</si>
  <si>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</si>
  <si>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</si>
  <si>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</si>
  <si>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</si>
  <si>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</si>
  <si>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</si>
  <si>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</si>
  <si>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</si>
  <si>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</si>
  <si>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</si>
  <si>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</si>
  <si>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</si>
  <si>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</si>
  <si>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</si>
  <si>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</si>
  <si>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</si>
  <si>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</si>
  <si>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</si>
  <si>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</si>
  <si>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</si>
  <si>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</si>
  <si>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</si>
  <si>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</si>
  <si>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</si>
  <si>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</si>
  <si>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</si>
  <si>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</si>
  <si>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</si>
  <si>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</si>
  <si>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</si>
  <si>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</si>
  <si>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</si>
  <si>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</si>
  <si>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</si>
  <si>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</si>
  <si>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</si>
  <si>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</si>
  <si>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</si>
  <si>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</si>
  <si>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</si>
  <si>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</si>
  <si>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</si>
  <si>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</si>
  <si>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</si>
  <si>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</si>
  <si>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</si>
  <si>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</si>
  <si>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</si>
  <si>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</si>
  <si>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</si>
  <si>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</si>
  <si>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</si>
  <si>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</si>
  <si>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</si>
  <si>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</si>
  <si>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</si>
  <si>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</si>
  <si>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</si>
  <si>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</si>
  <si>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</si>
  <si>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</si>
  <si>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</si>
  <si>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</si>
  <si>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</si>
  <si>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</si>
  <si>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</si>
  <si>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</si>
  <si>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</si>
  <si>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</si>
  <si>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</si>
  <si>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</si>
  <si>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</si>
  <si>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</si>
  <si>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</si>
  <si>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</si>
  <si>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</si>
  <si>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</si>
  <si>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</si>
  <si>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</si>
  <si>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</si>
  <si>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</si>
  <si>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</si>
  <si>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</si>
  <si>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</si>
  <si>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</si>
  <si>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</si>
  <si>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</si>
  <si>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</si>
  <si>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</si>
  <si>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</si>
  <si>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</si>
  <si>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</si>
  <si>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</si>
  <si>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</si>
  <si>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</si>
  <si>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</si>
  <si>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</si>
  <si>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</si>
  <si>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</si>
  <si>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</si>
  <si>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</si>
  <si>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</si>
  <si>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</si>
  <si>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</si>
  <si>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</si>
  <si>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</si>
  <si>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</si>
  <si>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</si>
  <si>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</si>
  <si>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</si>
  <si>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</si>
  <si>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</si>
  <si>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</si>
  <si>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</si>
  <si>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</si>
  <si>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</si>
  <si>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</si>
  <si>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</si>
  <si>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</si>
  <si>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</si>
  <si>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</si>
  <si>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</si>
  <si>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</si>
  <si>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</si>
  <si>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</si>
  <si>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</si>
  <si>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</si>
  <si>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</si>
  <si>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</si>
  <si>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</si>
  <si>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</si>
  <si>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</si>
  <si>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</si>
  <si>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</si>
  <si>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</si>
  <si>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</si>
  <si>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</si>
  <si>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</si>
  <si>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</si>
  <si>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</si>
  <si>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</si>
  <si>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</si>
  <si>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</si>
  <si>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</si>
  <si>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</si>
  <si>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</si>
  <si>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</si>
  <si>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</si>
  <si>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</si>
  <si>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</si>
  <si>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</si>
  <si>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</si>
  <si>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</si>
  <si>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</si>
  <si>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</si>
  <si>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</si>
  <si>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</si>
  <si>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</si>
  <si>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</si>
  <si>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</si>
  <si>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</si>
  <si>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</si>
  <si>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</si>
  <si>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</si>
  <si>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</si>
  <si>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</si>
  <si>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</si>
  <si>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</si>
  <si>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</si>
  <si>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</si>
  <si>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</si>
  <si>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</si>
  <si>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</si>
  <si>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</si>
  <si>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</si>
  <si>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</si>
  <si>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</si>
  <si>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</si>
  <si>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</si>
  <si>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</si>
  <si>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</si>
  <si>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</si>
  <si>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</si>
  <si>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</si>
  <si>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</si>
  <si>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</si>
  <si>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</si>
  <si>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</si>
  <si>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</si>
  <si>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</si>
  <si>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</si>
  <si>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</si>
  <si>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</si>
  <si>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</si>
  <si>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</si>
  <si>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</si>
  <si>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</si>
  <si>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</si>
  <si>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</si>
  <si>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</si>
  <si>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</si>
  <si>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</si>
  <si>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</si>
  <si>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</si>
  <si>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</si>
  <si>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</si>
  <si>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</si>
  <si>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</si>
  <si>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</si>
  <si>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</si>
  <si>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</si>
  <si>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</si>
  <si>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</si>
  <si>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</si>
  <si>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</si>
  <si>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</si>
  <si>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</si>
  <si>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</si>
  <si>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</si>
  <si>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</si>
  <si>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</si>
  <si>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</si>
  <si>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</si>
  <si>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</si>
  <si>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</si>
  <si>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</si>
  <si>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</si>
  <si>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</si>
  <si>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</si>
  <si>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</si>
  <si>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</si>
  <si>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</si>
  <si>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</si>
  <si>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</si>
  <si>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</si>
  <si>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</si>
  <si>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</si>
  <si>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</si>
  <si>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</si>
  <si>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</si>
  <si>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</si>
  <si>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</si>
  <si>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</si>
  <si>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</si>
  <si>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</si>
  <si>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</si>
  <si>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</si>
  <si>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</si>
  <si>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</si>
  <si>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</si>
  <si>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</si>
  <si>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</si>
  <si>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</si>
  <si>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</si>
  <si>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</si>
  <si>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</si>
  <si>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</si>
  <si>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</si>
  <si>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</si>
  <si>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</si>
  <si>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</si>
  <si>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</si>
  <si>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</si>
  <si>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</si>
  <si>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</si>
  <si>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</si>
  <si>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</si>
  <si>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</si>
  <si>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</si>
  <si>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</si>
  <si>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</si>
  <si>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</si>
  <si>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</si>
  <si>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</si>
  <si>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</si>
  <si>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</si>
  <si>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</si>
  <si>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</si>
  <si>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</si>
  <si>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</si>
  <si>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</si>
  <si>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</si>
  <si>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</si>
  <si>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</si>
  <si>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</si>
  <si>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</si>
  <si>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</si>
  <si>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</si>
  <si>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</si>
  <si>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</si>
  <si>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</si>
  <si>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</si>
  <si>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</si>
  <si>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</si>
  <si>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</si>
  <si>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</si>
  <si>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</si>
  <si>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</si>
  <si>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</si>
  <si>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</si>
  <si>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</si>
  <si>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</si>
  <si>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</si>
  <si>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</si>
  <si>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</si>
  <si>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</si>
  <si>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</si>
  <si>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</si>
  <si>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</si>
  <si>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</si>
  <si>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</si>
  <si>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</si>
  <si>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</si>
  <si>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</si>
  <si>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</si>
  <si>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</si>
  <si>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</si>
  <si>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</si>
  <si>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</si>
  <si>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C:/Users/aaron.lange/Desktop/Projekte/Geometrie_Converter/JBOOST_test/2</t>
  </si>
  <si>
    <t>1.11</t>
  </si>
  <si>
    <t>09.12.2025</t>
  </si>
  <si>
    <t>JBOOST: added auto Res_nodes fill with all substructure nodes, new JBOOST version with functioning graphs (ONLY PYTHON SCTIPT UPDATES; EXCEL COMPATIBLE)</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</si>
  <si>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</si>
  <si>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</si>
  <si>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</si>
  <si>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</si>
  <si>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</si>
  <si>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</si>
  <si>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</si>
  <si>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</si>
  <si>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</si>
  <si>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</si>
  <si>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</si>
  <si>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</si>
  <si>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</si>
  <si>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</si>
  <si>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</si>
  <si>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</si>
  <si>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</si>
  <si>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</si>
  <si>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</si>
  <si>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</si>
  <si>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</si>
  <si>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</si>
  <si>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</si>
  <si>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</si>
  <si>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</si>
  <si>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</si>
  <si>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</si>
  <si>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</si>
  <si>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</si>
  <si>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</si>
  <si>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</si>
  <si>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</si>
  <si>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</si>
  <si>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</si>
  <si>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</si>
  <si>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</si>
  <si>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</si>
  <si>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</si>
  <si>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</si>
  <si>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</si>
  <si>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</si>
  <si>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</si>
  <si>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</si>
  <si>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</si>
  <si>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</si>
  <si>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</si>
  <si>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</si>
  <si>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</si>
  <si>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</si>
  <si>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</si>
  <si>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</si>
  <si>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</si>
  <si>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</si>
  <si>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</si>
  <si>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</si>
  <si>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</si>
  <si>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</si>
  <si>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</si>
  <si>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</si>
  <si>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</si>
  <si>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</si>
  <si>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</si>
  <si>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</si>
  <si>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</si>
  <si>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</si>
  <si>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</si>
  <si>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</si>
  <si>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</si>
  <si>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</si>
  <si>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</si>
  <si>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</si>
  <si>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</si>
  <si>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</si>
  <si>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</si>
  <si>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</si>
  <si>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</si>
  <si>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</si>
  <si>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</si>
  <si>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</si>
  <si>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</si>
  <si>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</si>
  <si>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</si>
  <si>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</si>
  <si>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</si>
  <si>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</si>
  <si>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</si>
  <si>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</si>
  <si>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</si>
  <si>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</si>
  <si>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</si>
  <si>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</si>
  <si>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</si>
  <si>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</si>
  <si>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</si>
  <si>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</si>
  <si>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</si>
  <si>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</si>
  <si>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</si>
  <si>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</si>
  <si>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</si>
  <si>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</si>
  <si>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</si>
  <si>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</si>
  <si>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</si>
  <si>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</si>
  <si>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</si>
  <si>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</si>
  <si>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</si>
  <si>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</si>
  <si>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</si>
  <si>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</si>
  <si>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</si>
  <si>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</si>
  <si>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</si>
  <si>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</si>
  <si>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</si>
  <si>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</si>
  <si>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</si>
  <si>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</si>
  <si>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</si>
  <si>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</si>
  <si>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</si>
  <si>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</si>
  <si>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</si>
  <si>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</si>
  <si>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</si>
  <si>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</si>
  <si>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</si>
  <si>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</si>
  <si>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</si>
  <si>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</si>
  <si>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</si>
  <si>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</si>
  <si>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</si>
  <si>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</si>
  <si>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</si>
  <si>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</si>
  <si>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</si>
  <si>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</si>
  <si>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</si>
  <si>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</si>
  <si>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</si>
  <si>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</si>
  <si>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</si>
  <si>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</si>
  <si>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</si>
  <si>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</si>
  <si>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</si>
  <si>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</si>
  <si>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</si>
  <si>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</si>
  <si>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</si>
  <si>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</si>
  <si>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</si>
  <si>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</si>
  <si>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</si>
  <si>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</si>
  <si>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</si>
  <si>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</si>
  <si>
    <t>Minimal Node distance [m]</t>
  </si>
  <si>
    <t>TP top flange</t>
  </si>
  <si>
    <t>Maintenance platform</t>
  </si>
  <si>
    <t>Bolting platform</t>
  </si>
  <si>
    <t>Upper Ladder (left and right)</t>
  </si>
  <si>
    <t>E-module</t>
  </si>
  <si>
    <t>Resting Platform (equivalent)</t>
  </si>
  <si>
    <t>MP-TP flange</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</si>
  <si>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</si>
  <si>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</si>
  <si>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</si>
  <si>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</si>
  <si>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</si>
  <si>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</si>
  <si>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</si>
  <si>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</si>
  <si>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</si>
  <si>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Lower Ladder (left and right)</t>
  </si>
  <si>
    <t>SKIRT</t>
  </si>
  <si>
    <t>Skirt</t>
  </si>
  <si>
    <t>SG-15p5M-236-8p0 (DBS)_2</t>
  </si>
  <si>
    <t>SG-15p5M-236-7p5 (DBS)_2</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</si>
  <si>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</si>
  <si>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</si>
  <si>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</si>
  <si>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</si>
  <si>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</si>
  <si>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</si>
  <si>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</si>
  <si>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</si>
  <si>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</si>
  <si>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</si>
  <si>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</si>
  <si>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</si>
  <si>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</si>
  <si>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</si>
  <si>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</si>
  <si>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</si>
  <si>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</si>
  <si>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</si>
  <si>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</si>
  <si>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</si>
  <si>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</si>
  <si>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</si>
  <si>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</si>
  <si>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</si>
  <si>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</si>
  <si>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</si>
  <si>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</si>
  <si>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</si>
  <si>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</si>
  <si>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</si>
  <si>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</si>
  <si>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</si>
  <si>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</si>
  <si>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</si>
  <si>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</si>
  <si>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</si>
  <si>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</si>
  <si>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</si>
  <si>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</si>
  <si>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ULS_(Cyclic_BE)</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</si>
  <si>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</si>
  <si>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</si>
  <si>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</si>
  <si>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</si>
  <si>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</si>
  <si>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</si>
  <si>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</si>
  <si>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</si>
  <si>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</si>
  <si>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</si>
  <si>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</si>
  <si>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</si>
  <si>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</si>
  <si>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</si>
  <si>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</si>
  <si>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</si>
  <si>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</si>
  <si>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</si>
  <si>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</si>
  <si>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</si>
  <si>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</si>
  <si>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</si>
  <si>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</si>
  <si>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</si>
  <si>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</si>
  <si>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</si>
  <si>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</si>
  <si>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</si>
  <si>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</si>
  <si>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</si>
  <si>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</si>
  <si>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</si>
  <si>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</si>
  <si>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</si>
  <si>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</si>
  <si>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</si>
  <si>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</si>
  <si>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</si>
  <si>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</si>
  <si>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</si>
  <si>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</si>
  <si>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</si>
  <si>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</si>
  <si>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</si>
  <si>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</si>
  <si>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</si>
  <si>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</si>
  <si>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</si>
  <si>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</si>
  <si>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</si>
  <si>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</si>
  <si>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</si>
  <si>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</si>
  <si>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</si>
  <si>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</si>
  <si>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</si>
  <si>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</si>
  <si>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</si>
  <si>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</si>
  <si>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</si>
  <si>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</si>
  <si>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</si>
  <si>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</si>
  <si>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</si>
  <si>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</si>
  <si>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</si>
  <si>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</si>
  <si>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</si>
  <si>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</si>
  <si>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</si>
  <si>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</si>
  <si>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</si>
  <si>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</si>
  <si>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</si>
  <si>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</si>
  <si>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</si>
  <si>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</si>
  <si>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</si>
  <si>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</si>
  <si>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</si>
  <si>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</si>
  <si>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</si>
  <si>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</si>
  <si>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</si>
  <si>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</si>
  <si>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</si>
  <si>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</si>
  <si>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</si>
  <si>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</si>
  <si>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</si>
  <si>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</si>
  <si>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</si>
  <si>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</si>
  <si>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</si>
  <si>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</si>
  <si>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</si>
  <si>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</si>
  <si>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</si>
  <si>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</si>
  <si>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</si>
  <si>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</si>
  <si>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</si>
  <si>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</si>
  <si>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</si>
  <si>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</si>
  <si>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</si>
  <si>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</si>
  <si>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</si>
  <si>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</si>
  <si>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</si>
  <si>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</si>
  <si>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</si>
  <si>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</si>
  <si>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</si>
  <si>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</si>
  <si>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</si>
  <si>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</si>
  <si>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</si>
  <si>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</si>
  <si>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</si>
  <si>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</si>
  <si>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</si>
  <si>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</si>
  <si>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</si>
  <si>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</si>
  <si>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</si>
  <si>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</si>
  <si>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</si>
  <si>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</si>
  <si>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</si>
  <si>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</si>
  <si>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</si>
  <si>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</si>
  <si>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</si>
  <si>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</si>
  <si>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</si>
  <si>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</si>
  <si>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</si>
  <si>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</si>
  <si>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</si>
  <si>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</si>
  <si>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</si>
  <si>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</si>
  <si>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</si>
  <si>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</si>
  <si>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</si>
  <si>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</si>
  <si>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</si>
  <si>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</si>
  <si>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</si>
  <si>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</si>
  <si>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</si>
  <si>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</si>
  <si>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</si>
  <si>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</si>
  <si>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</si>
  <si>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</si>
  <si>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</si>
  <si>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</si>
  <si>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</si>
  <si>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</si>
  <si>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</si>
  <si>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</si>
  <si>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</si>
  <si>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</si>
  <si>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</si>
  <si>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</si>
  <si>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</si>
  <si>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</si>
  <si>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</si>
  <si>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</si>
  <si>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</si>
  <si>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</si>
  <si>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</si>
  <si>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</si>
  <si>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</si>
  <si>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</si>
  <si>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</si>
  <si>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</si>
  <si>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</si>
  <si>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</si>
  <si>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</si>
  <si>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</si>
  <si>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</si>
  <si>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</si>
  <si>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</si>
  <si>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</si>
  <si>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</si>
  <si>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</si>
  <si>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</si>
  <si>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</si>
  <si>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</si>
  <si>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</si>
  <si>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</si>
  <si>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</si>
  <si>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</si>
  <si>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</si>
  <si>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</si>
  <si>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</si>
  <si>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</si>
  <si>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</si>
  <si>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</si>
  <si>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</si>
  <si>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</si>
  <si>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</si>
  <si>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</si>
  <si>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</si>
  <si>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</si>
  <si>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</si>
  <si>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</si>
  <si>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</si>
  <si>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</si>
  <si>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</si>
  <si>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</si>
  <si>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</si>
  <si>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</si>
  <si>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</si>
  <si>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</si>
  <si>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</si>
  <si>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</si>
  <si>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</si>
  <si>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</si>
  <si>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</si>
  <si>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</si>
  <si>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</si>
  <si>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</si>
  <si>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</si>
  <si>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</si>
  <si>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</si>
  <si>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</si>
  <si>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</si>
  <si>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</si>
  <si>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</si>
  <si>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</si>
  <si>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</si>
  <si>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</si>
  <si>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</si>
  <si>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</si>
  <si>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</si>
  <si>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</si>
  <si>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</si>
  <si>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</si>
  <si>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 xml:space="preserve"> FL01: 6061.0kg </t>
  </si>
  <si>
    <t xml:space="preserve"> Damper module (integrated platform): 1428.0kg </t>
  </si>
  <si>
    <t xml:space="preserve"> Damper module - FSD2 structure: 12008.0kg </t>
  </si>
  <si>
    <t xml:space="preserve"> Damper module - FSD2 site parts: 17996.0kg </t>
  </si>
  <si>
    <t xml:space="preserve"> Damper module - FSD2 structure: 12209.0kg </t>
  </si>
  <si>
    <t xml:space="preserve"> Cable loop: 1440.0kg </t>
  </si>
  <si>
    <t xml:space="preserve"> Damper module - other internals: 2836.0kg | Top section other internals: 2104.0kg | Top section coating: 773.0kg </t>
  </si>
  <si>
    <t xml:space="preserve"> Cable loop H-Frame (row 3): 910.0kg </t>
  </si>
  <si>
    <t xml:space="preserve"> Damper module - secondary containment: 5000.0kg </t>
  </si>
  <si>
    <t xml:space="preserve"> Cable loop H-frame: 455.0kg </t>
  </si>
  <si>
    <t xml:space="preserve"> Cable loop platform: 7201.0kg </t>
  </si>
  <si>
    <t xml:space="preserve"> FL02: 4525.0kg </t>
  </si>
  <si>
    <t xml:space="preserve"> FL03: 4525.0kg </t>
  </si>
  <si>
    <t xml:space="preserve"> Mid-1 section platform: 5941.0kg </t>
  </si>
  <si>
    <t xml:space="preserve"> Mid-1 coating: 1327.0kg | Mid-1 site parts: 1008.0kg | Mid-1 other internals: 6854.0kg </t>
  </si>
  <si>
    <t xml:space="preserve"> FL04: 6660.0kg </t>
  </si>
  <si>
    <t xml:space="preserve"> FL05: 6660.0kg </t>
  </si>
  <si>
    <t xml:space="preserve"> Mid-2 section platform: 9000.0kg </t>
  </si>
  <si>
    <t xml:space="preserve"> Mid-2 coating: 1669.0kg | Mid-2 other internals: 7814.0kg | Mid-2 site parts: 1149.0kg </t>
  </si>
  <si>
    <t xml:space="preserve"> FL06: 11206.0kg </t>
  </si>
  <si>
    <t xml:space="preserve"> FL07: 11206.0kg </t>
  </si>
  <si>
    <t xml:space="preserve"> Mid-3 section platform: 9000.0kg </t>
  </si>
  <si>
    <t xml:space="preserve"> Mid-3 other internals: 6854.0kg | Mid-3 site parts: 1008.0kg | Mid-3 coating: 1464.0kg </t>
  </si>
  <si>
    <t xml:space="preserve"> FL08: 19789.0kg </t>
  </si>
  <si>
    <t xml:space="preserve"> FL09: 19789.0kg </t>
  </si>
  <si>
    <t xml:space="preserve"> Mid-4 section platform: 9000.0kg </t>
  </si>
  <si>
    <t xml:space="preserve"> Mid-4 coating: 981.0kg | Mid-4 site parts: 675.0kg | Mid-4 other internals: 4592.0kg </t>
  </si>
  <si>
    <t xml:space="preserve"> FL10: 33576.0kg </t>
  </si>
  <si>
    <t xml:space="preserve"> FL11: 24324.0kg </t>
  </si>
  <si>
    <t xml:space="preserve"> LV platform: 9000.0kg | LV module - site part: 4950.0kg </t>
  </si>
  <si>
    <t xml:space="preserve"> Bottom other internals: 5170.0kg | Bottom section site parts: 544.0kg | Bottom coating: 790.0kg </t>
  </si>
  <si>
    <t xml:space="preserve"> EL module, Lift Cabin, Door module: 3000.0kg </t>
  </si>
  <si>
    <t xml:space="preserve"> Entrance platform: 12598.0kg </t>
  </si>
  <si>
    <t xml:space="preserve"> FL12: 40072.0kg </t>
  </si>
  <si>
    <t xml:space="preserve"> TP-sided flange to tower: 30000.0kg </t>
  </si>
  <si>
    <t xml:space="preserve"> TP top flange: 15087.0kg </t>
  </si>
  <si>
    <t xml:space="preserve"> Maintenance platform: 26000.0kg </t>
  </si>
  <si>
    <t xml:space="preserve"> Bolting platform: 5000.0kg </t>
  </si>
  <si>
    <t xml:space="preserve"> Upper Ladder (left and right): 6000.0kg </t>
  </si>
  <si>
    <t xml:space="preserve"> E-module: 31000.0kg </t>
  </si>
  <si>
    <t xml:space="preserve"> Resting Platform (equivalent): 3000.0kg </t>
  </si>
  <si>
    <t xml:space="preserve"> Lower Ladder (left and right): 6000.0kg </t>
  </si>
  <si>
    <t xml:space="preserve"> TP/MP flange: 60000.0kg | MP-TP flange: 70000.0kg </t>
  </si>
  <si>
    <t xml:space="preserve"> Skirt + Transport Flange: 20000.0kg </t>
  </si>
  <si>
    <t xml:space="preserve"> Airtight platform: 9000.0kg </t>
  </si>
  <si>
    <t>added for marine growth border</t>
  </si>
  <si>
    <t>1. Load soil stiffness matrix file (path defined in global table up left)</t>
  </si>
  <si>
    <t>1. Load PY curve file file (path defined in global table up left)</t>
  </si>
  <si>
    <t>JBOOST Export Path</t>
  </si>
  <si>
    <t>2. Grouping</t>
  </si>
  <si>
    <t>grouping variables</t>
  </si>
  <si>
    <t>leave empty to ignore</t>
  </si>
  <si>
    <t>Config Name</t>
  </si>
  <si>
    <t>leave empty to ignore, if soil stiffness table is filled and toggle is set to "Y", soil stiffness groupes are created automatically</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</si>
  <si>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</si>
  <si>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</si>
  <si>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</si>
  <si>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</si>
  <si>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</si>
  <si>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</si>
  <si>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</si>
  <si>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</si>
  <si>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</si>
  <si>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</si>
  <si>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</si>
  <si>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</si>
  <si>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</si>
  <si>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</si>
  <si>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</si>
  <si>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</si>
  <si>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</si>
  <si>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</si>
  <si>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</si>
  <si>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</si>
  <si>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</si>
  <si>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</si>
  <si>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</si>
  <si>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</si>
  <si>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</si>
  <si>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</si>
  <si>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</si>
  <si>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</si>
  <si>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</si>
  <si>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</si>
  <si>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</si>
  <si>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</si>
  <si>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</si>
  <si>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</si>
  <si>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</si>
  <si>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</si>
  <si>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FLS_reloading_loaded__SN_slope=3__design_life=wind__maxEFcalc=a</t>
  </si>
  <si>
    <t>FLS_reloading_loaded__SN_slope=3__design_life=wind__maxEFcalc=b</t>
  </si>
  <si>
    <t>FLS_reloading_loaded__SN_slope=3__design_life=wind__maxEFcalc=c</t>
  </si>
  <si>
    <t>FLS_reloading_loaded__SN_slope=3__design_life=swell__maxEFcalc=a</t>
  </si>
  <si>
    <t>FLS_reloading_loaded__SN_slope=3__design_life=swell__maxEFcalc=b</t>
  </si>
  <si>
    <t>FLS_reloading_loaded__SN_slope=3__design_life=swell__maxEFcalc=c</t>
  </si>
  <si>
    <t>FLS_reloading_loaded__SN_slope=3__design_life=total__maxEFcalc=a</t>
  </si>
  <si>
    <t>FLS_reloading_loaded__SN_slope=3__design_life=total__maxEFcalc=b</t>
  </si>
  <si>
    <t>FLS_reloading_loaded__SN_slope=3__design_life=total__maxEFcalc=c</t>
  </si>
  <si>
    <t>FLS_reloading_loaded__SN_slope=4__design_life=wind__maxEFcalc=a</t>
  </si>
  <si>
    <t>FLS_reloading_loaded__SN_slope=4__design_life=wind__maxEFcalc=b</t>
  </si>
  <si>
    <t>FLS_reloading_loaded__SN_slope=4__design_life=wind__maxEFcalc=c</t>
  </si>
  <si>
    <t>FLS_reloading_loaded__SN_slope=4__design_life=swell__maxEFcalc=a</t>
  </si>
  <si>
    <t>FLS_reloading_loaded__SN_slope=4__design_life=swell__maxEFcalc=b</t>
  </si>
  <si>
    <t>FLS_reloading_loaded__SN_slope=4__design_life=swell__maxEFcalc=c</t>
  </si>
  <si>
    <t>FLS_reloading_loaded__SN_slope=4__design_life=total__maxEFcalc=a</t>
  </si>
  <si>
    <t>FLS_reloading_loaded__SN_slope=4__design_life=total__maxEFcalc=b</t>
  </si>
  <si>
    <t>FLS_reloading_loaded__SN_slope=4__design_life=total__maxEFcalc=c</t>
  </si>
  <si>
    <t>ULS_static_red_init__SN_slope=3__design_life=wind__maxEFcalc=a</t>
  </si>
  <si>
    <t>ULS_static_red_init__SN_slope=3__design_life=wind__maxEFcalc=b</t>
  </si>
  <si>
    <t>ULS_static_red_init__SN_slope=3__design_life=wind__maxEFcalc=c</t>
  </si>
  <si>
    <t>ULS_static_red_init__SN_slope=3__design_life=swell__maxEFcalc=a</t>
  </si>
  <si>
    <t>ULS_static_red_init__SN_slope=3__design_life=swell__maxEFcalc=b</t>
  </si>
  <si>
    <t>ULS_static_red_init__SN_slope=3__design_life=swell__maxEFcalc=c</t>
  </si>
  <si>
    <t>ULS_static_red_init__SN_slope=3__design_life=total__maxEFcalc=a</t>
  </si>
  <si>
    <t>ULS_static_red_init__SN_slope=3__design_life=total__maxEFcalc=b</t>
  </si>
  <si>
    <t>ULS_static_red_init__SN_slope=3__design_life=total__maxEFcalc=c</t>
  </si>
  <si>
    <t>ULS_static_red_init__SN_slope=4__design_life=wind__maxEFcalc=a</t>
  </si>
  <si>
    <t>ULS_static_red_init__SN_slope=4__design_life=wind__maxEFcalc=b</t>
  </si>
  <si>
    <t>ULS_static_red_init__SN_slope=4__design_life=wind__maxEFcalc=c</t>
  </si>
  <si>
    <t>ULS_static_red_init__SN_slope=4__design_life=swell__maxEFcalc=a</t>
  </si>
  <si>
    <t>ULS_static_red_init__SN_slope=4__design_life=swell__maxEFcalc=b</t>
  </si>
  <si>
    <t>ULS_static_red_init__SN_slope=4__design_life=swell__maxEFcalc=c</t>
  </si>
  <si>
    <t>ULS_static_red_init__SN_slope=4__design_life=total__maxEFcalc=a</t>
  </si>
  <si>
    <t>ULS_static_red_init__SN_slope=4__design_life=total__maxEFcalc=b</t>
  </si>
  <si>
    <t>ULS_static_red_init__SN_slope=4__design_life=total__maxEFcalc=c</t>
  </si>
  <si>
    <t>ULS_static_red_loaded__SN_slope=3__design_life=wind__maxEFcalc=a</t>
  </si>
  <si>
    <t>ULS_static_red_loaded__SN_slope=3__design_life=wind__maxEFcalc=b</t>
  </si>
  <si>
    <t>ULS_static_red_loaded__SN_slope=3__design_life=wind__maxEFcalc=c</t>
  </si>
  <si>
    <t>ULS_static_red_loaded__SN_slope=3__design_life=swell__maxEFcalc=a</t>
  </si>
  <si>
    <t>ULS_static_red_loaded__SN_slope=3__design_life=swell__maxEFcalc=b</t>
  </si>
  <si>
    <t>ULS_static_red_loaded__SN_slope=3__design_life=swell__maxEFcalc=c</t>
  </si>
  <si>
    <t>ULS_static_red_loaded__SN_slope=3__design_life=total__maxEFcalc=a</t>
  </si>
  <si>
    <t>ULS_static_red_loaded__SN_slope=3__design_life=total__maxEFcalc=b</t>
  </si>
  <si>
    <t>ULS_static_red_loaded__SN_slope=3__design_life=total__maxEFcalc=c</t>
  </si>
  <si>
    <t>ULS_static_red_loaded__SN_slope=4__design_life=wind__maxEFcalc=a</t>
  </si>
  <si>
    <t>ULS_static_red_loaded__SN_slope=4__design_life=wind__maxEFcalc=b</t>
  </si>
  <si>
    <t>ULS_static_red_loaded__SN_slope=4__design_life=wind__maxEFcalc=c</t>
  </si>
  <si>
    <t>ULS_static_red_loaded__SN_slope=4__design_life=swell__maxEFcalc=a</t>
  </si>
  <si>
    <t>ULS_static_red_loaded__SN_slope=4__design_life=swell__maxEFcalc=b</t>
  </si>
  <si>
    <t>ULS_static_red_loaded__SN_slope=4__design_life=swell__maxEFcalc=c</t>
  </si>
  <si>
    <t>ULS_static_red_loaded__SN_slope=4__design_life=total__maxEFcalc=a</t>
  </si>
  <si>
    <t>ULS_static_red_loaded__SN_slope=4__design_life=total__maxEFcalc=b</t>
  </si>
  <si>
    <t>ULS_static_red_loaded__SN_slope=4__design_life=total__maxEFcalc=c</t>
  </si>
  <si>
    <t>runFEModul</t>
  </si>
  <si>
    <t>can only be True, if runFEModul is False</t>
  </si>
  <si>
    <t>runFrequencyModul</t>
  </si>
  <si>
    <t>can only be True, if runFrequencyModul is False</t>
  </si>
  <si>
    <t>FALSCH</t>
  </si>
  <si>
    <t>type "all" for all the nodes</t>
  </si>
  <si>
    <t>{501.0}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</si>
</sst>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sz val="8"/>
      <name val="Segoe UI"/>
      <family val="2"/>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3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6" borderId="0" xfId="0" applyFont="1" applyFill="1" applyAlignment="1">
      <alignment horizontal="center"/>
    </xf>
    <xf numFmtId="1" fontId="53" fillId="26" borderId="0" xfId="0" applyNumberFormat="1" applyFont="1" applyFill="1" applyAlignment="1">
      <alignment horizontal="center"/>
    </xf>
    <xf numFmtId="0" fontId="53"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6" borderId="9" xfId="0" applyFont="1" applyFill="1" applyBorder="1" applyAlignment="1">
      <alignment horizontal="center"/>
    </xf>
    <xf numFmtId="0" fontId="52"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0" fillId="20" borderId="0" xfId="0" applyFill="1" applyAlignment="1">
      <alignment horizontal="left" vertical="top" wrapText="1"/>
    </xf>
    <xf numFmtId="0" fontId="3" fillId="7" borderId="0" xfId="0" applyFont="1" applyFill="1"/>
    <xf numFmtId="0" fontId="0" fillId="27"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0" fontId="27" fillId="0" borderId="0" xfId="0" applyFont="1" applyAlignment="1">
      <alignment horizontal="center"/>
    </xf>
    <xf numFmtId="0" fontId="0" fillId="0" borderId="47" xfId="0" applyBorder="1" applyAlignment="1">
      <alignment horizontal="center"/>
    </xf>
    <xf numFmtId="2" fontId="0" fillId="17" borderId="21" xfId="0" applyNumberFormat="1" applyFill="1" applyBorder="1" applyAlignment="1">
      <alignment horizontal="center"/>
    </xf>
    <xf numFmtId="2" fontId="0" fillId="24" borderId="0" xfId="0" applyNumberFormat="1" applyFill="1" applyAlignment="1">
      <alignment horizontal="center"/>
    </xf>
    <xf numFmtId="2" fontId="0" fillId="24" borderId="21" xfId="0" applyNumberForma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0" fontId="0" fillId="0" borderId="0" xfId="0" applyFill="1"/>
    <xf numFmtId="11" fontId="0" fillId="0" borderId="0" xfId="0" applyNumberFormat="1" applyFill="1" applyAlignment="1">
      <alignment horizontal="center"/>
    </xf>
    <xf numFmtId="11" fontId="0" fillId="0" borderId="0" xfId="0" applyNumberFormat="1" applyFill="1"/>
    <xf numFmtId="0" fontId="0" fillId="0" borderId="0" xfId="0" applyFill="1" applyAlignment="1">
      <alignment horizontal="left"/>
    </xf>
    <xf numFmtId="49" fontId="0" fillId="0" borderId="0" xfId="0" applyNumberFormat="1" applyFill="1" applyAlignment="1">
      <alignment horizontal="center"/>
    </xf>
    <xf numFmtId="0" fontId="0" fillId="0" borderId="9" xfId="0" applyFill="1" applyBorder="1"/>
    <xf numFmtId="0" fontId="0" fillId="0" borderId="10" xfId="0" applyFill="1" applyBorder="1" applyAlignment="1">
      <alignment horizontal="center"/>
    </xf>
    <xf numFmtId="0" fontId="0" fillId="0" borderId="0" xfId="0" applyFill="1" applyBorder="1"/>
    <xf numFmtId="0" fontId="0" fillId="0" borderId="0" xfId="0" applyFill="1" applyBorder="1" applyAlignment="1">
      <alignment horizontal="center"/>
    </xf>
    <xf numFmtId="49" fontId="0" fillId="0" borderId="0" xfId="0" applyNumberForma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57">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vertical/>
        <horizont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border diagonalUp="0" diagonalDown="0">
        <left style="medium">
          <color indexed="64"/>
        </left>
        <right/>
        <top/>
        <bottom/>
        <vertical/>
        <horizontal/>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56"/>
      <tableStyleElement type="headerRow" dxfId="555"/>
      <tableStyleElement type="firstRowStripe" dxfId="554"/>
      <tableStyleElement type="secondRowStripe" dxfId="553"/>
    </tableStyle>
    <tableStyle name="MySqlDefault" pivot="0" table="0" count="2" xr9:uid="{D5D904E1-2A2C-42D4-AF54-2F4144BE2919}">
      <tableStyleElement type="wholeTable" dxfId="552"/>
      <tableStyleElement type="headerRow" dxfId="55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DQF_25A524_pFEED___VESTAS_129p56_7p5_15MW"/>
    <item val="251120MHH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0" val="0">
  <itemLst>
    <item val="260116RCM24A523_24A523_ILA_____DP-C_L0_G2_S3"/>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3"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NCP_25A518_LILA____DP-C1_G0_L2_S3"/>
    <item val="251209IOT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20NJE_25A524_pFEED___DP-C__L0_G0_S1_VEST"/>
    <item val="251119FTB_25A524_pFEED___DP-C__L0_G0_S1_VEST"/>
    <item val="251120OQY_25A524_pFEED___DP-C__L1_G1_S2_VEST"/>
    <item val="251121YWR_25A524_pFEED___DP-C__L1_G2_S3_VEST"/>
    <item val="251201WWI_25A524_pFEED___DP-SGRE-A1_L0_G2_S3_SGRE"/>
    <item val="260121PXH_25A524_pFEED___DP-SGRE-A1_L1_G4_S5_SGRE"/>
    <item val="251201XSG_25A524_pFEED___DP-SGRE-A2_L0_G2_S3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1CWX_25A524_pFEED___DP-SGRE-B2_lowerdamping_L1_G4_S5_SGRE"/>
    <item val="251217UYL_25A525_pFEED___MP_DP-B1_L0_G0_S0"/>
    <item val="260116OSB_25A525_pFEED___MP_DP-B1_L2G1S1"/>
    <item val="251218XVU_25A525_pFEED___MP_DP-C1_L0_G0_S0"/>
    <item val="260116JYP_25A525_pFEED___MP_DP-C1_L1G1S1"/>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 val="SG-15p5M-236-8p0 (DBS)_2"/>
    <item val="SG-15p5M-236-7p5 (DBS)_2"/>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4"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checked="Checked"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757967</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90</xdr:col>
      <xdr:colOff>0</xdr:colOff>
      <xdr:row>2</xdr:row>
      <xdr:rowOff>0</xdr:rowOff>
    </xdr:from>
    <xdr:to>
      <xdr:col>157</xdr:col>
      <xdr:colOff>1073604</xdr:colOff>
      <xdr:row>23</xdr:row>
      <xdr:rowOff>57150</xdr:rowOff>
    </xdr:to>
    <xdr:pic>
      <xdr:nvPicPr>
        <xdr:cNvPr id="4097" name="Fig_TOWER_plot" hidden="1">
          <a:extLst>
            <a:ext uri="{FF2B5EF4-FFF2-40B4-BE49-F238E27FC236}">
              <a16:creationId xmlns:a16="http://schemas.microsoft.com/office/drawing/2014/main" id="{F12869D6-B03E-34AA-E31A-4B566292340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566350" y="2771775"/>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3" name="Fig_Assambly_plot_Overview2">
          <a:extLst>
            <a:ext uri="{FF2B5EF4-FFF2-40B4-BE49-F238E27FC236}">
              <a16:creationId xmlns:a16="http://schemas.microsoft.com/office/drawing/2014/main" id="{9F0E5BA1-1AA9-7106-F041-013CF00B1BE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97578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2543175</xdr:colOff>
          <xdr:row>166</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mode shapes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46</xdr:col>
          <xdr:colOff>1962150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2004172</xdr:colOff>
          <xdr:row>111</xdr:row>
          <xdr:rowOff>216835</xdr:rowOff>
        </xdr:from>
        <xdr:to>
          <xdr:col>46</xdr:col>
          <xdr:colOff>2004172</xdr:colOff>
          <xdr:row>115</xdr:row>
          <xdr:rowOff>100854</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46</xdr:col>
          <xdr:colOff>1914525</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6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6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xdr:twoCellAnchor editAs="oneCell">
    <xdr:from>
      <xdr:col>19</xdr:col>
      <xdr:colOff>136070</xdr:colOff>
      <xdr:row>33</xdr:row>
      <xdr:rowOff>27215</xdr:rowOff>
    </xdr:from>
    <xdr:to>
      <xdr:col>58</xdr:col>
      <xdr:colOff>2241818</xdr:colOff>
      <xdr:row>61</xdr:row>
      <xdr:rowOff>72760</xdr:rowOff>
    </xdr:to>
    <xdr:pic>
      <xdr:nvPicPr>
        <xdr:cNvPr id="5" name="Fig_FIG_PY_CURVES" hidden="1">
          <a:extLst>
            <a:ext uri="{FF2B5EF4-FFF2-40B4-BE49-F238E27FC236}">
              <a16:creationId xmlns:a16="http://schemas.microsoft.com/office/drawing/2014/main" id="{532329E4-0C4B-E6AA-DCA1-4D0FCBCC8A7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75713" y="9334501"/>
          <a:ext cx="54934757" cy="5438775"/>
        </a:xfrm>
        <a:prstGeom prst="rect">
          <a:avLst/>
        </a:prstGeom>
      </xdr:spPr>
    </xdr:pic>
    <xdr:clientData/>
  </xdr:twoCellAnchor>
  <mc:AlternateContent xmlns:mc="http://schemas.openxmlformats.org/markup-compatibility/2006">
    <mc:Choice xmlns:a14="http://schemas.microsoft.com/office/drawing/2010/main" Requires="a14">
      <xdr:twoCellAnchor>
        <xdr:from>
          <xdr:col>48</xdr:col>
          <xdr:colOff>76199</xdr:colOff>
          <xdr:row>39</xdr:row>
          <xdr:rowOff>0</xdr:rowOff>
        </xdr:from>
        <xdr:to>
          <xdr:col>49</xdr:col>
          <xdr:colOff>705970</xdr:colOff>
          <xdr:row>44</xdr:row>
          <xdr:rowOff>22412</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141754</xdr:rowOff>
        </xdr:from>
        <xdr:to>
          <xdr:col>45</xdr:col>
          <xdr:colOff>2562225</xdr:colOff>
          <xdr:row>113</xdr:row>
          <xdr:rowOff>170329</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96930</xdr:colOff>
          <xdr:row>114</xdr:row>
          <xdr:rowOff>40901</xdr:rowOff>
        </xdr:from>
        <xdr:to>
          <xdr:col>45</xdr:col>
          <xdr:colOff>2573430</xdr:colOff>
          <xdr:row>115</xdr:row>
          <xdr:rowOff>69476</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10B8DA7F-F294-5DA6-F74F-369BE920C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207870</xdr:rowOff>
        </xdr:from>
        <xdr:to>
          <xdr:col>47</xdr:col>
          <xdr:colOff>2152650</xdr:colOff>
          <xdr:row>115</xdr:row>
          <xdr:rowOff>86846</xdr:rowOff>
        </xdr:to>
        <xdr:sp macro="" textlink="">
          <xdr:nvSpPr>
            <xdr:cNvPr id="5172" name="Button 52" hidden="1">
              <a:extLst>
                <a:ext uri="{63B3BB69-23CF-44E3-9099-C40C66FF867C}">
                  <a14:compatExt spid="_x0000_s5172"/>
                </a:ext>
                <a:ext uri="{FF2B5EF4-FFF2-40B4-BE49-F238E27FC236}">
                  <a16:creationId xmlns:a16="http://schemas.microsoft.com/office/drawing/2014/main" id="{8A516E2D-952F-2A12-58DA-CE4D78D114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550" dataDxfId="549">
  <autoFilter ref="E13:L14" xr:uid="{51AF5F9E-A6E5-4BA1-83BE-2546351DAE06}"/>
  <tableColumns count="8">
    <tableColumn id="8" xr3:uid="{D8E7188F-4B6E-47C9-B812-934BBA8BB09F}" name="Name" dataDxfId="548"/>
    <tableColumn id="1" xr3:uid="{8004DE55-01A0-4AB5-A007-D379F8ED184F}" name="Project ID" dataDxfId="547"/>
    <tableColumn id="2" xr3:uid="{73AEE22B-B9CF-4401-B31E-64902257C6A9}" name="Phase" dataDxfId="546"/>
    <tableColumn id="3" xr3:uid="{6CD7BEF9-707B-4F7D-A334-46DB51B6F454}" name="Structure ID" dataDxfId="545"/>
    <tableColumn id="4" xr3:uid="{5572AB9F-884A-4001-85E7-5E708A2DFC71}" name="Author" dataDxfId="544"/>
    <tableColumn id="5" xr3:uid="{AFCB5F1D-C5C1-4D21-A7C0-310C0D52F9E4}" name="Water Depth [m]" dataDxfId="543"/>
    <tableColumn id="6" xr3:uid="{149EEBB8-62A5-42C4-97FD-484848DB0825}" name="Height Reference" dataDxfId="542"/>
    <tableColumn id="7" xr3:uid="{82ECC3EB-0382-490B-8CE7-963B13E4D1A1}" name="Comments" dataDxfId="54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540" dataDxfId="539">
  <autoFilter ref="E18:L19" xr:uid="{58117B73-5FCA-4002-A528-31B3F83BDE75}"/>
  <tableColumns count="8">
    <tableColumn id="1" xr3:uid="{5C484AAB-AA0F-4FBD-9543-28D80EB7F84D}" name="Name" dataDxfId="538"/>
    <tableColumn id="2" xr3:uid="{87603448-795E-499B-8754-D6455D5FF52F}" name="Project ID" dataDxfId="537"/>
    <tableColumn id="3" xr3:uid="{51EA6487-4EF3-43A9-B440-34893EEEEAB2}" name="Phase" dataDxfId="536"/>
    <tableColumn id="4" xr3:uid="{4AC48BB5-6D2E-492F-89B1-5662010991A8}" name="Structure ID" dataDxfId="535"/>
    <tableColumn id="5" xr3:uid="{2AE3ED2D-7CAB-45B8-AA43-6197A5DBB9C2}" name="Author" dataDxfId="534"/>
    <tableColumn id="6" xr3:uid="{BC0E3E2E-DE67-4FD9-94E9-5C112B52D3FD}" name="Water Depth [m]" dataDxfId="533"/>
    <tableColumn id="7" xr3:uid="{16928D7F-3DB7-43BD-BCF5-5C279A3E16F5}" name="Height Reference" dataDxfId="532"/>
    <tableColumn id="8" xr3:uid="{1B5280CC-AB0D-434E-A63A-CAC42F67BB4D}" name="Comments" dataDxfId="53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530" dataDxfId="529">
  <autoFilter ref="Z12:AG13" xr:uid="{F46B677D-4D25-4464-BE0D-6A1E644518C5}"/>
  <tableColumns count="8">
    <tableColumn id="1" xr3:uid="{ECD0389F-015D-412B-9FF1-D5BEAAD27FC1}" name="Identifier" dataDxfId="528"/>
    <tableColumn id="2" xr3:uid="{90794316-AE1E-4D40-A728-B5B995A9CF65}" name="Phase" dataDxfId="527"/>
    <tableColumn id="3" xr3:uid="{B8C9242D-AC32-4E57-A861-DB7E615D6A1C}" name="Structure ID" dataDxfId="526"/>
    <tableColumn id="4" xr3:uid="{1EEB510B-3010-431D-B8C6-870D9180A629}" name="Water Depth [m]" dataDxfId="525"/>
    <tableColumn id="5" xr3:uid="{B6F5C20C-83C1-4B16-B4D3-933D066BB6A0}" name="Height Reference" dataDxfId="524"/>
    <tableColumn id="6" xr3:uid="{26EA3A2D-14E0-4809-9795-74592B4984AD}" name="Comments" dataDxfId="523"/>
    <tableColumn id="7" xr3:uid="{9AC62F3C-D12C-40A1-8AF4-F7C9B043F1FB}" name="Column1" dataDxfId="522"/>
    <tableColumn id="8" xr3:uid="{3E080D4B-C5E2-4330-9305-E6C23BBD7273}" name="Column2" dataDxfId="5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520" dataDxfId="519">
  <autoFilter ref="Z18:AE41" xr:uid="{186CFF05-2CD9-405C-829A-5AD7B62A8ACE}"/>
  <sortState xmlns:xlrd2="http://schemas.microsoft.com/office/spreadsheetml/2017/richdata2" ref="Z19:AJ43">
    <sortCondition ref="Z18:Z43"/>
  </sortState>
  <tableColumns count="6">
    <tableColumn id="1" xr3:uid="{66D6C4E1-74CA-4A30-A085-277EA5E62B3C}" name="Section" dataDxfId="518"/>
    <tableColumn id="2" xr3:uid="{D0F6ECD2-6414-48B2-9B47-1C3B8BAC860B}" name="Top [m]" dataDxfId="517"/>
    <tableColumn id="3" xr3:uid="{575FC20A-0259-4081-83F8-71040557AEA8}" name="Bottom [m]" dataDxfId="516"/>
    <tableColumn id="4" xr3:uid="{529E5CD0-69F2-4E59-86A7-A3E6F1B39E96}" name="D, top [m]" dataDxfId="515"/>
    <tableColumn id="5" xr3:uid="{7F90AAFA-52D7-47DB-A99D-3E3E0AEE6541}" name="D, bottom [m]" dataDxfId="514"/>
    <tableColumn id="6" xr3:uid="{1B01547B-4485-4B79-8DB3-FCEA1C806B60}" name="t [mm]" dataDxfId="5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512" dataDxfId="511">
  <autoFilter ref="P338:X339" xr:uid="{C2F2D263-B298-4967-B7BA-2043D2636A28}"/>
  <tableColumns count="9">
    <tableColumn id="9" xr3:uid="{983AA3EE-D554-4611-9143-CB18ADA5BC06}" name="Name" dataDxfId="510"/>
    <tableColumn id="2" xr3:uid="{365B74CD-D14D-4F75-ABA6-B5CBD126E6F2}" name="Top [m]" dataDxfId="509"/>
    <tableColumn id="12" xr3:uid="{3CC0B321-8A95-4AEE-8DFB-77DAE8FAB528}" name="Bottom [m]" dataDxfId="508"/>
    <tableColumn id="1" xr3:uid="{7FB591EB-274F-4F3E-B74A-6F28CC328DE4}" name="Mass [kg]" dataDxfId="507"/>
    <tableColumn id="3" xr3:uid="{A784A254-7F89-4432-A825-189B7ECA8E65}" name="Diameter [m]" dataDxfId="506"/>
    <tableColumn id="4" xr3:uid="{F8C96D7F-B5D1-4BBA-AAC1-5DD28CDDAB83}" name="Orientation [°]" dataDxfId="505"/>
    <tableColumn id="5" xr3:uid="{8A748228-8297-4696-9641-35315BDA533B}" name="Distance Axis to Axis [m]" dataDxfId="504"/>
    <tableColumn id="6" xr3:uid="{B67665FB-C840-474D-8316-B278CF74897C}" name="Gap between surfaces [m]" dataDxfId="503"/>
    <tableColumn id="8" xr3:uid="{F25FB915-DF95-48AD-A31E-E1F612E013F8}" name="Surface roughness [m]" dataDxfId="502"/>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501">
  <autoFilter ref="AG18:AO21" xr:uid="{BDE973CA-C8D2-4A67-ACE1-6BE97A1FF0C7}"/>
  <tableColumns count="9">
    <tableColumn id="9" xr3:uid="{55BF990C-941A-438C-86DE-D99A5424D8A4}" name="Name" dataDxfId="500"/>
    <tableColumn id="2" xr3:uid="{D2CC7DEA-1AC5-4558-B6A8-7A00324F8731}" name="Top [m]" dataDxfId="499"/>
    <tableColumn id="12" xr3:uid="{63B7643C-B71B-4F75-B941-E84BE173CC9A}" name="Bottom [m]" dataDxfId="498"/>
    <tableColumn id="1" xr3:uid="{0CF10764-8502-40DE-A7D1-8C4A349A8579}" name="Mass [kg]" dataDxfId="497"/>
    <tableColumn id="3" xr3:uid="{6AD7EABF-97C4-4AEA-B0AC-DE90F01EB468}" name="Diameter [m]" dataDxfId="496"/>
    <tableColumn id="4" xr3:uid="{BFB95885-457B-4D4B-89F6-AA13FDEA9F79}" name="Orientation [°]" dataDxfId="495"/>
    <tableColumn id="5" xr3:uid="{9B1D150A-1A8C-4C66-AB77-616A58B247DE}" name="Distance Axis to Axis" dataDxfId="494"/>
    <tableColumn id="6" xr3:uid="{DB6D9C23-B49D-42B3-8F2A-AC0E2EF73BFC}" name="Gap between surfaces" dataDxfId="493"/>
    <tableColumn id="10" xr3:uid="{728CC840-0A89-4FB8-9043-F90088D45FD9}" name="Surface roughness [m]" dataDxfId="4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14" totalsRowShown="0" headerRowDxfId="491" dataDxfId="490">
  <autoFilter ref="E27:L114" xr:uid="{46FD7C67-BF9C-41F4-B134-682EDE7A007C}"/>
  <sortState xmlns:xlrd2="http://schemas.microsoft.com/office/spreadsheetml/2017/richdata2" ref="E28:I29">
    <sortCondition descending="1" ref="G27:G29"/>
  </sortState>
  <tableColumns count="8">
    <tableColumn id="1" xr3:uid="{43AB1C43-FBC5-42AE-8DFA-4651B77C56A0}" name="Name" dataDxfId="489"/>
    <tableColumn id="2" xr3:uid="{75FB6F15-9784-4F9D-9947-41C8E7DD1CC9}" name="Project ID" dataDxfId="488"/>
    <tableColumn id="3" xr3:uid="{DF3379D9-9371-4EDE-B715-A6A40C072275}" name="Phase" dataDxfId="487"/>
    <tableColumn id="4" xr3:uid="{B2F66CA1-64D8-49D4-A1DA-28FD14EC75C2}" name="Structure ID" dataDxfId="486"/>
    <tableColumn id="5" xr3:uid="{E0EC4989-22E7-49A3-8DAC-034A87568E19}" name="Author" dataDxfId="485"/>
    <tableColumn id="6" xr3:uid="{9873A46F-D488-4AA7-BC64-C1E65C65D808}" name="Water Depth [m]" dataDxfId="484"/>
    <tableColumn id="7" xr3:uid="{CD60E691-17C5-40B2-9E26-571B6CB0C11D}" name="Height Reference" dataDxfId="483"/>
    <tableColumn id="8" xr3:uid="{BE63F67B-A499-43CA-8496-D50515A1122F}" name="Comments" dataDxfId="482"/>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81" dataDxfId="480">
  <autoFilter ref="AQ13:AX14" xr:uid="{4C688CB2-0B79-4AE2-B2DC-6850E0999F22}"/>
  <tableColumns count="8">
    <tableColumn id="1" xr3:uid="{4F627CE6-59C4-4523-A98C-81FD64443B88}" name="Name" dataDxfId="479"/>
    <tableColumn id="2" xr3:uid="{19921618-20B3-46FF-937E-24E6775D797E}" name="Project ID" dataDxfId="478"/>
    <tableColumn id="3" xr3:uid="{B1F7CCA9-A1BD-4F05-9237-B6284F3056E5}" name="Phase" dataDxfId="477"/>
    <tableColumn id="4" xr3:uid="{D5F33D5B-370E-46F7-BB6A-B74EC6139333}" name="Structure ID" dataDxfId="476"/>
    <tableColumn id="5" xr3:uid="{A7DF7C25-D9CF-4ABB-B7CD-68DC60608B9A}" name="Author" dataDxfId="475"/>
    <tableColumn id="6" xr3:uid="{A1DB5BD8-96E9-4ECB-89FE-50CF6529DD7E}" name="Water Depth [m]" dataDxfId="474"/>
    <tableColumn id="7" xr3:uid="{2B99DBD7-0B0D-4BA1-87CB-C7AC621E6F3F}" name="Height Reference" dataDxfId="473"/>
    <tableColumn id="8" xr3:uid="{19FE9739-9ACA-485C-B665-39324EE0EC72}" name="Comments" dataDxfId="472"/>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71" dataDxfId="470">
  <autoFilter ref="AQ18:AX19" xr:uid="{82B2E050-F7C0-4103-ACF7-1508C2548380}"/>
  <tableColumns count="8">
    <tableColumn id="10" xr3:uid="{CB736CE1-960A-48C8-BE2F-39474891F806}" name="Name" dataDxfId="469"/>
    <tableColumn id="2" xr3:uid="{4D521BF5-BEDD-467B-BCA6-F197DD205F5D}" name="Project ID" dataDxfId="468"/>
    <tableColumn id="3" xr3:uid="{0D0764F3-2EB6-4AFD-8BBF-4B2A213694FB}" name="Phase" dataDxfId="467"/>
    <tableColumn id="4" xr3:uid="{F735A36B-0E53-4B21-98AF-8098D165B7A4}" name="Structure ID" dataDxfId="466"/>
    <tableColumn id="5" xr3:uid="{DD6C5343-9FF0-4988-B7AD-68A2B196AE75}" name="Author" dataDxfId="465"/>
    <tableColumn id="6" xr3:uid="{593B4864-FEBF-42DA-A98D-9BD5E874FDA3}" name="Water Depth [m]" dataDxfId="464"/>
    <tableColumn id="7" xr3:uid="{AD918F6B-4A01-4D99-AEC7-AC9BF6550DE3}" name="Height Reference" dataDxfId="463"/>
    <tableColumn id="8" xr3:uid="{6A7BA4BB-16FD-4D7C-9237-4C0172BBB075}" name="Comments" dataDxfId="46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61" dataDxfId="460">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459"/>
    <tableColumn id="2" xr3:uid="{AA39DD39-8C8E-4F66-AA28-5EB59746565D}" name="Top [m]" dataDxfId="458"/>
    <tableColumn id="3" xr3:uid="{E2F479E9-17D9-4C2D-BF7C-2640F78B84E4}" name="Bottom [m]" dataDxfId="457"/>
    <tableColumn id="4" xr3:uid="{C69849FB-2BB9-4BF6-8192-78ED7173DD46}" name="D, top [m]" dataDxfId="456"/>
    <tableColumn id="5" xr3:uid="{837623EF-EE9F-47D2-AAAD-D903281C1D0A}" name="D, bottom [m]" dataDxfId="455"/>
    <tableColumn id="6" xr3:uid="{FDE46510-9BFE-418F-AE03-598BF29FF831}" name="t [mm]" dataDxfId="45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453" dataDxfId="452">
  <autoFilter ref="BB338:BJ339" xr:uid="{E1532FB8-4FA8-44E8-9D28-3535D0247613}"/>
  <tableColumns count="9">
    <tableColumn id="9" xr3:uid="{DDF4C359-0ED4-4157-B9B0-FFEC4F20A42C}" name="Name" dataDxfId="451"/>
    <tableColumn id="2" xr3:uid="{19BE9D85-AB85-4478-869F-084DC21BFD73}" name="Top [m]" dataDxfId="450"/>
    <tableColumn id="12" xr3:uid="{60D0BC20-AB8D-45D9-B128-1553A1D96305}" name="Bottom [m]" dataDxfId="449"/>
    <tableColumn id="3" xr3:uid="{662A2295-30AD-4A23-9CB2-ED339894A5E3}" name="Mass [kg]" dataDxfId="448"/>
    <tableColumn id="1" xr3:uid="{7BB91480-5314-4B92-B955-96A05520598B}" name="Diameter [m]" dataDxfId="447"/>
    <tableColumn id="4" xr3:uid="{288140B8-5B54-4E75-9449-01E8BB0785E7}" name="Orientation [°]" dataDxfId="446"/>
    <tableColumn id="5" xr3:uid="{04DC00AE-32C9-416C-ACBC-DEF2672988E5}" name="Distance Axis to Axis [m]" dataDxfId="445"/>
    <tableColumn id="6" xr3:uid="{55C6527D-0D27-4523-B175-D1F63F0DDCEC}" name="Gap between surfaces [m]" dataDxfId="444"/>
    <tableColumn id="7" xr3:uid="{0BEC8B77-AA74-4444-96C4-C6CFE771E16C}" name="Surface roughness [m]" dataDxfId="44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7" totalsRowShown="0" headerRowDxfId="442" dataDxfId="441">
  <autoFilter ref="AQ27:AX47" xr:uid="{5AA18F1D-DEA3-4B85-A06C-016DA74739E0}"/>
  <sortState xmlns:xlrd2="http://schemas.microsoft.com/office/spreadsheetml/2017/richdata2" ref="AQ28:AU29">
    <sortCondition descending="1" ref="AS27:AS29"/>
  </sortState>
  <tableColumns count="8">
    <tableColumn id="1" xr3:uid="{9DA6C410-B11E-4678-8482-D189DD47C876}" name="Name" dataDxfId="440"/>
    <tableColumn id="2" xr3:uid="{EC6A5746-7A0B-4DAB-8EBD-EDC20D766606}" name="Project ID" dataDxfId="439"/>
    <tableColumn id="3" xr3:uid="{2A15135F-98D6-4FBD-AE84-5EF0B52672ED}" name="Phase" dataDxfId="438"/>
    <tableColumn id="4" xr3:uid="{A7219BBA-68F7-4990-95D5-9B5A4EC218AA}" name="Structure ID" dataDxfId="437"/>
    <tableColumn id="5" xr3:uid="{ACC137C5-3CF1-40F4-952F-3B5BEC9A8ED2}" name="Author" dataDxfId="436"/>
    <tableColumn id="6" xr3:uid="{28B9B9E9-3ACF-4467-8F04-662CFC688071}" name="Water Depth [m]" dataDxfId="435"/>
    <tableColumn id="7" xr3:uid="{352B6A31-2237-4251-83A7-8BBEBAA34145}" name="Height Reference" dataDxfId="434"/>
    <tableColumn id="8" xr3:uid="{E5B30FA6-D94B-4AC3-882C-68878254E410}" name="Comments" dataDxfId="43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32" dataDxfId="431">
  <autoFilter ref="BM12:BT13" xr:uid="{95B9336E-C6A5-4C93-9BED-34E5AF05FA6C}"/>
  <tableColumns count="8">
    <tableColumn id="1" xr3:uid="{BFA931EE-6FF8-44FC-AD54-32A5CF9115A2}" name="Name" dataDxfId="430"/>
    <tableColumn id="2" xr3:uid="{890F5896-05F5-47DB-B9DE-92FEF30867DB}" name="Project ID" dataDxfId="429"/>
    <tableColumn id="3" xr3:uid="{B37A2062-3A26-4ECC-B4E4-991B88E82CB2}" name="Phase" dataDxfId="428"/>
    <tableColumn id="4" xr3:uid="{C64DA219-F7AA-44CC-BC3D-62956AF84B2E}" name="Structure ID" dataDxfId="427"/>
    <tableColumn id="5" xr3:uid="{47235A3E-EBF6-486D-8ADC-74E88BA72554}" name="Author" dataDxfId="426"/>
    <tableColumn id="6" xr3:uid="{6F9496C9-78A5-48EB-ADDB-1E499513D04A}" name="Water Depth [m]" dataDxfId="425"/>
    <tableColumn id="7" xr3:uid="{377B6EFB-A6E2-452C-9D74-166D22A947E2}" name="Height Reference" dataDxfId="424"/>
    <tableColumn id="8" xr3:uid="{CCFF71E1-8925-43BC-8785-1A52849BE151}" name="Comments" dataDxfId="4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22" dataDxfId="421">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420"/>
    <tableColumn id="2" xr3:uid="{E8281684-BC71-4E35-8AE4-31AC648F4A83}" name="Top [m]" dataDxfId="419"/>
    <tableColumn id="3" xr3:uid="{6B784D87-E7E2-4CF9-935B-9C0C8FC2DBC2}" name="Bottom [m]" dataDxfId="418"/>
    <tableColumn id="4" xr3:uid="{96A3790F-0CF8-4CB5-8340-C0A20382D4FC}" name="D, top [m]" dataDxfId="417"/>
    <tableColumn id="5" xr3:uid="{222474F9-E0FB-441A-81D5-07306740C4B2}" name="D, bottom [m]" dataDxfId="416"/>
    <tableColumn id="6" xr3:uid="{541ECBE1-3529-43CA-B9AD-3DE9306D1235}" name="t [mm]" dataDxfId="4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34" totalsRowShown="0" dataDxfId="414">
  <autoFilter ref="BT18:CB34" xr:uid="{6CC2DE03-626B-408F-BF0C-226561799664}"/>
  <tableColumns count="9">
    <tableColumn id="9" xr3:uid="{C4C238D0-5357-48AB-969A-BE97844E5B70}" name="Name" dataDxfId="413"/>
    <tableColumn id="2" xr3:uid="{75F4D18E-F4BE-42B7-BB68-BF337C8DBA12}" name="Top [m]" dataDxfId="412"/>
    <tableColumn id="12" xr3:uid="{7C08C228-C676-4F90-9088-C9A3D6E72EB7}" name="Bottom [m]" dataDxfId="411"/>
    <tableColumn id="3" xr3:uid="{935DDAA6-49E6-45F6-B4AC-FCE8DF0B0A4D}" name="Mass [kg]" dataDxfId="410"/>
    <tableColumn id="1" xr3:uid="{E1D9BE0D-D944-4F2C-BAFF-1BA4FBB69ECE}" name="Diameter [m]" dataDxfId="409"/>
    <tableColumn id="4" xr3:uid="{A5E1EAFC-3DD4-4294-8717-665AE71BEDA8}" name="Orientation [°]" dataDxfId="408"/>
    <tableColumn id="5" xr3:uid="{5CE5C6CE-44B0-4B32-B390-246BAF490F6A}" name="Distance Axis to Axis" dataDxfId="407"/>
    <tableColumn id="6" xr3:uid="{CBE21F9B-8BA2-4737-8F56-34AD78C68BC3}" name="Gap between surfaces" dataDxfId="406"/>
    <tableColumn id="7" xr3:uid="{18326CB3-EF8F-4E97-ADA5-82B71868B5B1}" name="Surface roughness [m]" dataDxfId="40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21" totalsRowShown="0" dataDxfId="404">
  <autoFilter ref="EA12:EI21" xr:uid="{6273375F-28C8-4A14-A545-8B988B5C9E65}"/>
  <tableColumns count="9">
    <tableColumn id="1" xr3:uid="{C3AE8FB7-66D2-47E1-8AA6-F0260BDFFCB8}" name="Identifier" dataDxfId="403"/>
    <tableColumn id="2" xr3:uid="{5F848737-A14E-44D6-9231-85AB48A55526}" name="Power [MW]" dataDxfId="402"/>
    <tableColumn id="3" xr3:uid="{2C93533D-1E27-4EB2-B7E6-3A19FEC55632}" name="Rotor Diameter [m]" dataDxfId="401"/>
    <tableColumn id="4" xr3:uid="{9D1780E5-E668-4D12-AF46-0A1DF433FA8A}" name="Mass of RNA [kg]" dataDxfId="400"/>
    <tableColumn id="5" xr3:uid="{1CA8A517-990E-4959-826C-118C5EC0C261}" name="Inertia of RNA fore-aft @COG [kg m^2]" dataDxfId="399"/>
    <tableColumn id="6" xr3:uid="{9FFE4A1F-E32A-49E7-8031-A24CF653CD8C}" name="Inertia of RNA side-side @COG [kg m^2]" dataDxfId="398"/>
    <tableColumn id="8" xr3:uid="{C481EB76-DD37-4979-8B5D-F3C81E38423E}" name="vertical offset TT to HH [m] " dataDxfId="397"/>
    <tableColumn id="7" xr3:uid="{3BD257A8-5786-4E03-8F1F-6116921828A3}" name="vertical offset TT_COG [m]" dataDxfId="396"/>
    <tableColumn id="9" xr3:uid="{A74BD603-BB70-4B62-BE72-E692B1275ED2}" name="comment" dataDxfId="3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394" dataDxfId="393">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392"/>
    <tableColumn id="2" xr3:uid="{AF3B0F66-A97E-469B-BB2C-92E08B9852BC}" name="Top [m]" dataDxfId="391"/>
    <tableColumn id="3" xr3:uid="{EC9C8893-C993-4BCE-BD9D-E7180486ABFE}" name="Bottom [m]" dataDxfId="390"/>
    <tableColumn id="4" xr3:uid="{ED8DD31F-6E20-4C5F-BC92-0B6DB7A1B362}" name="D, top [m]" dataDxfId="389"/>
    <tableColumn id="5" xr3:uid="{2B890B63-A561-40A7-9FBB-7B8D47FD2656}" name="D, bottom [m]" dataDxfId="388"/>
    <tableColumn id="6" xr3:uid="{F255FA0B-5DF3-4FA4-A7BD-E6FEACC8E738}" name="t [mm]" dataDxfId="387"/>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386" dataDxfId="385">
  <autoFilter ref="CN338:CV339" xr:uid="{053322B7-F3E5-4935-832F-DFBC92EF3AA2}"/>
  <tableColumns count="9">
    <tableColumn id="9" xr3:uid="{AB7A3BD0-E047-4B9B-B321-179F40ECC452}" name="Name" dataDxfId="384"/>
    <tableColumn id="2" xr3:uid="{3AED4E5F-8B5F-4607-A3FD-EEAB134CA7C8}" name="Top [m]" dataDxfId="383"/>
    <tableColumn id="12" xr3:uid="{84257648-6597-4C8A-AD5A-3D3D0B07220D}" name="Bottom [m]" dataDxfId="382"/>
    <tableColumn id="3" xr3:uid="{20FDA9C3-BF70-4D85-A870-C8B7ADD0F944}" name="Mass [kg]" dataDxfId="381"/>
    <tableColumn id="1" xr3:uid="{A1DA6B57-09C6-4BA3-8C6D-34B4DE0BC8C4}" name="Diameter [m]" dataDxfId="380"/>
    <tableColumn id="4" xr3:uid="{7B401936-3842-4626-8801-F37D73E9C6DF}" name="Orientation [°]" dataDxfId="379"/>
    <tableColumn id="5" xr3:uid="{3E808003-5E60-482F-ABF1-D2D73158ED75}" name="Distance Axis to Axis [m]" dataDxfId="378"/>
    <tableColumn id="6" xr3:uid="{AA2B16CF-21CA-4B65-91DB-2046C745D885}" name="Gap between surfaces [m]" dataDxfId="377"/>
    <tableColumn id="7" xr3:uid="{269E9AEB-7728-4497-93C0-92D0DDE32F7B}" name="Surface roughness [m]" dataDxfId="37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5" totalsRowShown="0" headerRowDxfId="375" dataDxfId="374">
  <autoFilter ref="CC27:CJ55" xr:uid="{9E39EC90-AC52-4EC1-B4CF-9799F74991BE}"/>
  <sortState xmlns:xlrd2="http://schemas.microsoft.com/office/spreadsheetml/2017/richdata2" ref="CC28:CG29">
    <sortCondition descending="1" ref="CE27:CE29"/>
  </sortState>
  <tableColumns count="8">
    <tableColumn id="1" xr3:uid="{30A99A19-40E5-433E-929D-3A4779ACB1CE}" name="Name" dataDxfId="373"/>
    <tableColumn id="2" xr3:uid="{B126DBC5-55C1-442E-B96B-933B020A9CD4}" name="Project ID" dataDxfId="372"/>
    <tableColumn id="3" xr3:uid="{348D5BC0-8868-4781-8DF0-2E04B537B73E}" name="Phase" dataDxfId="371"/>
    <tableColumn id="4" xr3:uid="{056B06E5-26E8-494B-83AF-1C87FB2162FC}" name="Structure ID" dataDxfId="370"/>
    <tableColumn id="5" xr3:uid="{EF179F4C-6CE0-4E71-9486-F0E6D0E71C4C}" name="Author" dataDxfId="369"/>
    <tableColumn id="6" xr3:uid="{2FDCFB50-700F-4830-AD68-13F9C0B1CC31}" name="Water Depth [m]" dataDxfId="368"/>
    <tableColumn id="7" xr3:uid="{DE9B320D-8967-4FD8-BAE1-C291FB3ED005}" name="Height Reference" dataDxfId="367"/>
    <tableColumn id="8" xr3:uid="{F3B1D1F4-B5F0-41CE-A016-0A556B19BA4F}" name="Comments" dataDxfId="36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65" dataDxfId="364">
  <autoFilter ref="CX12:DE13" xr:uid="{636DA4FD-EDFB-4F12-A89B-84FBA35E7AC5}"/>
  <tableColumns count="8">
    <tableColumn id="1" xr3:uid="{E34E574E-744D-4554-AD98-E3D18572D674}" name="Name" dataDxfId="363"/>
    <tableColumn id="2" xr3:uid="{E411370A-1A97-44E5-BD18-89879F80115C}" name="Project ID" dataDxfId="362"/>
    <tableColumn id="3" xr3:uid="{F8DB145A-5EEF-4C6B-8F9D-B588A17D3C5D}" name="Phase" dataDxfId="361"/>
    <tableColumn id="4" xr3:uid="{43BB9CC2-4974-4122-BCFD-6271174F98E0}" name="Structure ID" dataDxfId="360"/>
    <tableColumn id="5" xr3:uid="{1E3D4F3B-C73C-4C7A-9F63-2C7CEB367AA8}" name="Author" dataDxfId="359"/>
    <tableColumn id="6" xr3:uid="{CF6F63D6-FC41-4D2D-B310-0191259847FF}" name="Water Depth [m]" dataDxfId="358"/>
    <tableColumn id="7" xr3:uid="{50321489-A2C4-4A01-B8EA-6B294362F8E1}" name="Height Reference" dataDxfId="357"/>
    <tableColumn id="8" xr3:uid="{06A4F591-EE1D-409E-A39C-00884C167657}" name="Comments" dataDxfId="35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55" dataDxfId="354">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353"/>
    <tableColumn id="2" xr3:uid="{BB1ACF23-16B7-4C47-80B0-893A33C698A9}" name="Top [m]" dataDxfId="352"/>
    <tableColumn id="3" xr3:uid="{D5324E74-51EE-432A-847E-5AE29B7CA4D7}" name="Bottom [m]" dataDxfId="351"/>
    <tableColumn id="4" xr3:uid="{FFBDC83C-AA98-41F1-91F3-EE469D2DD36A}" name="D, top [m]" dataDxfId="350"/>
    <tableColumn id="5" xr3:uid="{B936FF01-5C34-41FB-BD9D-F28D153F9BDF}" name="D, bottom [m]" dataDxfId="349"/>
    <tableColumn id="6" xr3:uid="{19D1010E-9125-43B6-B42C-67FA9586EDA8}" name="t [mm]" dataDxfId="3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347">
  <autoFilter ref="DE18:DM67" xr:uid="{12F79D89-930A-4420-97C7-60370F1121DC}"/>
  <tableColumns count="9">
    <tableColumn id="9" xr3:uid="{5BB60229-57C8-489B-8AD5-280AB6D93E54}" name="Name" dataDxfId="346"/>
    <tableColumn id="2" xr3:uid="{EAC19ED0-15BB-4F2F-B297-347769AEDA92}" name="Top [m]" dataDxfId="345"/>
    <tableColumn id="12" xr3:uid="{47A7AF06-EC9F-427D-8F50-53F82DB050A6}" name="Bottom [m]" dataDxfId="344"/>
    <tableColumn id="3" xr3:uid="{50700484-30B3-4605-8578-AD4FBA12A5B2}" name="Mass [kg]" dataDxfId="343"/>
    <tableColumn id="1" xr3:uid="{E557ADD3-D28A-4C96-B6FA-AF6D98691265}" name="Diameter [m]" dataDxfId="342"/>
    <tableColumn id="4" xr3:uid="{E8468086-16DA-4063-B0B5-DAC02A29244C}" name="Orientation [°]" dataDxfId="341"/>
    <tableColumn id="5" xr3:uid="{62B06F09-4543-4DBA-8F55-1F54D6CC331B}" name="Distance Axis to Axis" dataDxfId="340"/>
    <tableColumn id="6" xr3:uid="{FC078448-A491-4E57-AF88-7DC574214818}" name="Gap between surfaces" dataDxfId="339"/>
    <tableColumn id="7" xr3:uid="{C7E82548-94F1-43F3-BD70-20A3E76E01FF}" name="Surface roughness [m]" dataDxfId="33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6" totalsRowShown="0" headerRowDxfId="337" dataDxfId="335" headerRowBorderDxfId="336" tableBorderDxfId="334">
  <autoFilter ref="DP337:DX346" xr:uid="{25902508-4CE0-4A3E-B393-EABB076E5067}"/>
  <tableColumns count="9">
    <tableColumn id="1" xr3:uid="{9AAE1BAC-6413-45AA-8F9A-CA13CBCAD201}" name="Name" dataDxfId="333"/>
    <tableColumn id="2" xr3:uid="{3752FAA6-8F43-4A1F-BDEE-07A53859F1E7}" name="Power [MW]" dataDxfId="332"/>
    <tableColumn id="10" xr3:uid="{458667F5-0408-492D-B92E-A3D3C270519C}" name="Rotor Diameter [m]" dataDxfId="331"/>
    <tableColumn id="3" xr3:uid="{7DB2ACAF-6D53-482F-8CEF-8073695D2184}" name="Mass of RNA [kg]" dataDxfId="330"/>
    <tableColumn id="4" xr3:uid="{AD0550DD-2078-47BE-8718-A80100547BC6}" name="Inertia of RNA fore-aft @COG [kg m^2]" dataDxfId="329"/>
    <tableColumn id="5" xr3:uid="{FE2F1CB5-7238-43D1-BD0E-870267602329}" name="Inertia of RNA side-side @COG [kg m^2]" dataDxfId="328"/>
    <tableColumn id="6" xr3:uid="{A8B68FE9-4E32-421F-B38A-D43A617ACB98}" name="Vertical Offset TT to HH [m] " dataDxfId="327"/>
    <tableColumn id="7" xr3:uid="{37A681FC-3A2A-4D32-AA7F-00F65FE7DB9F}" name="Vertical Offset TT_COG [m]" dataDxfId="326"/>
    <tableColumn id="8" xr3:uid="{F94ECCEB-31E8-4416-B7C7-95B8A86CF8EF}" name="comment" dataDxfId="325"/>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324" dataDxfId="323">
  <autoFilter ref="CC13:CJ14" xr:uid="{397229C1-1F12-4CBF-B6B4-CB03E2E3BFA9}"/>
  <tableColumns count="8">
    <tableColumn id="8" xr3:uid="{E63A535F-BCB0-44B8-8F04-578B46D6E770}" name="Name" dataDxfId="322"/>
    <tableColumn id="1" xr3:uid="{B9957457-BDC3-4CF1-9176-6CA78312100C}" name="Project ID" dataDxfId="321"/>
    <tableColumn id="2" xr3:uid="{80468BCA-98DD-4134-986A-E851A347BC30}" name="Phase" dataDxfId="320"/>
    <tableColumn id="3" xr3:uid="{67E3806B-7891-47B8-A1BB-6F885C398898}" name="Structure ID" dataDxfId="319"/>
    <tableColumn id="4" xr3:uid="{6C238ADE-02B5-4280-8D9D-D6D61829E1C8}" name="Author" dataDxfId="318"/>
    <tableColumn id="5" xr3:uid="{BBE37E48-DDDB-4337-B479-B53F958EE83B}" name="Water Depth [m]" dataDxfId="317"/>
    <tableColumn id="6" xr3:uid="{EF4EC37F-00E8-4ECB-96FE-474EA9113144}" name="Height Reference" dataDxfId="316"/>
    <tableColumn id="7" xr3:uid="{99A6AD24-F860-4BEC-8C44-6586D7FD3AD4}" name="Comments" dataDxfId="315"/>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314" dataDxfId="313">
  <autoFilter ref="CC18:CJ19" xr:uid="{C0874040-C2DB-43F6-B287-C9435510382F}"/>
  <tableColumns count="8">
    <tableColumn id="8" xr3:uid="{66E27245-2779-4BA5-A76B-62FAEF1B8D83}" name="Name" dataDxfId="312"/>
    <tableColumn id="1" xr3:uid="{F05D82B9-A3A9-4B5D-8F4C-F5F2E3C3CCCB}" name="Project ID" dataDxfId="311"/>
    <tableColumn id="2" xr3:uid="{26B1AA90-9284-4437-9662-5EE258D1BF02}" name="Phase" dataDxfId="310"/>
    <tableColumn id="3" xr3:uid="{C387B0A8-DD1F-4CAA-A2A0-0CB14896F5A5}" name="Structure ID" dataDxfId="309"/>
    <tableColumn id="4" xr3:uid="{BDB95725-7649-45A0-98F4-7A9E987A142F}" name="Author" dataDxfId="308"/>
    <tableColumn id="5" xr3:uid="{3C66E869-D7F2-4755-910A-43BD60F14BA7}" name="Water Depth [m]" dataDxfId="307"/>
    <tableColumn id="6" xr3:uid="{55C1D2E1-F2F1-4A64-9076-8A4F4366F33A}" name="Height Reference" dataDxfId="306"/>
    <tableColumn id="7" xr3:uid="{793CE583-F8F6-49BF-B270-75E722DF596A}" name="Comments" dataDxfId="305"/>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304" dataDxfId="303" tableBorderDxfId="302">
  <autoFilter ref="E338:J339" xr:uid="{8C6B3FC0-1BD6-4A53-9BCC-6F21909936FF}"/>
  <tableColumns count="6">
    <tableColumn id="1" xr3:uid="{93E6C475-E906-47F4-895E-BB8FEC5D196C}" name="Section" dataDxfId="301"/>
    <tableColumn id="2" xr3:uid="{F365250E-8807-49DB-A92E-12831DDC431B}" name="Top [m]" dataDxfId="300"/>
    <tableColumn id="3" xr3:uid="{70453889-B21B-46D1-94BD-F9F58E37C2DA}" name="Bottom [m]" dataDxfId="299"/>
    <tableColumn id="4" xr3:uid="{B48DEBD8-2A8F-497D-9273-8A4257D8A088}" name="D, top [m]" dataDxfId="298"/>
    <tableColumn id="5" xr3:uid="{DBC38A51-649D-4280-8091-E65D87A3771F}" name="D, bottom [m]" dataDxfId="297"/>
    <tableColumn id="6" xr3:uid="{567AC8D1-7E81-4983-B81B-140F34486BEC}" name="t [mm]" dataDxfId="296"/>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95" dataDxfId="294">
  <autoFilter ref="D6:K98" xr:uid="{6964430C-2D65-45C4-817F-08653037EDFC}"/>
  <tableColumns count="8">
    <tableColumn id="1" xr3:uid="{1C924510-54DB-4186-8521-598E5FD7BF93}" name="Section" totalsRowLabel="Ergebnis" dataDxfId="293" totalsRowDxfId="292"/>
    <tableColumn id="2" xr3:uid="{29F8F207-72DF-4027-A39E-C3D956F79382}" name="Affiliation" dataDxfId="291" totalsRowDxfId="290"/>
    <tableColumn id="3" xr3:uid="{F1A86E12-282B-4FE8-A989-9056549BE251}" name="local Section" dataDxfId="289" totalsRowDxfId="288"/>
    <tableColumn id="4" xr3:uid="{1F0B5480-90D3-4DBF-AAEC-010EB8A46507}" name="Top [m]" dataDxfId="287" totalsRowDxfId="286"/>
    <tableColumn id="5" xr3:uid="{2F9EEEB1-AE18-4058-A215-9A6EAD23E6F0}" name="Bottom [m]" dataDxfId="285" totalsRowDxfId="284"/>
    <tableColumn id="6" xr3:uid="{CAF3E9FD-22BF-4C53-97D3-15DEA70C9DE2}" name="D, top [m]" dataDxfId="283" totalsRowDxfId="282"/>
    <tableColumn id="7" xr3:uid="{EE4449DD-273C-4967-8180-25E33E65F937}" name="D, bottom [m]" dataDxfId="281" totalsRowDxfId="280"/>
    <tableColumn id="8" xr3:uid="{E06D75BA-2195-4DA0-AB09-E9EF471B8154}" name="t [mm]" dataDxfId="279" totalsRowDxfId="2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6" totalsRowShown="0" headerRowDxfId="277" dataDxfId="276">
  <autoFilter ref="Q6:Z66" xr:uid="{99775F4D-8879-4247-BCBB-9E55004F5FE5}"/>
  <tableColumns count="10">
    <tableColumn id="8" xr3:uid="{4222E379-EA2F-436F-A27E-F66347A2B7A2}" name="Affiliation" dataDxfId="275"/>
    <tableColumn id="1" xr3:uid="{00244646-90F3-4DDD-AB6B-0373781AFF60}" name="Name" dataDxfId="274"/>
    <tableColumn id="2" xr3:uid="{6305BA78-EC7F-4D5E-A143-DF4E3CB9A56C}" name="Top [m]" dataDxfId="273"/>
    <tableColumn id="3" xr3:uid="{156C5A02-52CD-48BE-87D5-E9BF8F935E99}" name="Bottom [m]" dataDxfId="272"/>
    <tableColumn id="4" xr3:uid="{BA986155-703C-4151-964B-7F7638569588}" name="Mass [kg]" dataDxfId="271"/>
    <tableColumn id="5" xr3:uid="{5FB39ED9-35A0-4964-ADC5-B9008F43FCB7}" name="Diameter [m]" dataDxfId="270"/>
    <tableColumn id="6" xr3:uid="{094B0EAF-8736-4B85-A464-028FE0E10FAC}" name="Orientation [°]" dataDxfId="269"/>
    <tableColumn id="7" xr3:uid="{F864D980-FF18-446E-8D28-70D3CBCA43E9}" name="Distance Axis to Axis [m]" dataDxfId="268"/>
    <tableColumn id="9" xr3:uid="{FD2E8D1C-F275-49BC-BD8B-D63D6205E6DF}" name="Gap between surfaces [m]" dataDxfId="267"/>
    <tableColumn id="10" xr3:uid="{DFEB932C-31A8-42AF-A99C-78CC47E5676D}" name="Surface roughness [m]" dataDxfId="2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265" dataDxfId="263" headerRowBorderDxfId="264" tableBorderDxfId="262" totalsRowBorderDxfId="261">
  <autoFilter ref="AB31:AG32" xr:uid="{A1E86920-59C8-4A34-A4FA-D52D35DC047E}"/>
  <tableColumns count="6">
    <tableColumn id="1" xr3:uid="{D7BA5792-F27A-42AB-84A6-1A5C5073E624}" name="Affiliation" dataDxfId="260"/>
    <tableColumn id="3" xr3:uid="{F299E913-54CD-48A0-BB41-0880A93754FE}" name="Top [m]" dataDxfId="259"/>
    <tableColumn id="4" xr3:uid="{3FE7280C-AE16-43A5-98C5-AC81567063F8}" name="Bottom [m]" dataDxfId="258"/>
    <tableColumn id="5" xr3:uid="{494E1F17-E9F7-4B30-BF2F-0D837AD6C9EB}" name="D, top [m]" dataDxfId="257"/>
    <tableColumn id="6" xr3:uid="{9D18588B-23C1-495C-A81D-3BA5AF2F1DDD}" name="D, bottom [m]" dataDxfId="256"/>
    <tableColumn id="7" xr3:uid="{C3BA2567-9ACF-4834-A3FA-9599A0D98796}" name="t [mm]" dataDxfId="25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54" dataDxfId="252" headerRowBorderDxfId="253" tableBorderDxfId="251">
  <autoFilter ref="AB27:AE28" xr:uid="{CD52EECF-AB78-4C57-8765-66AA1058C0CF}"/>
  <tableColumns count="4">
    <tableColumn id="1" xr3:uid="{035BC3C9-B7CD-47B5-94D2-F8D64A04FD6C}" name="Affiliation" dataDxfId="250"/>
    <tableColumn id="2" xr3:uid="{9093341A-644E-4005-A4B0-0B05612EE421}" name="Elevation [m]" dataDxfId="249"/>
    <tableColumn id="3" xr3:uid="{71FE16E7-7251-4F14-B28B-4C6055F6AED1}" name="Mass [t]" dataDxfId="248"/>
    <tableColumn id="4" xr3:uid="{87F4221A-61DF-4C79-A116-8098A7C6FAAE}" name="comment" dataDxfId="24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46" dataDxfId="245">
  <autoFilter ref="AD14:AH18" xr:uid="{8D334D84-754D-4685-9A4A-6A66B2E4FFB9}"/>
  <tableColumns count="5">
    <tableColumn id="1" xr3:uid="{DB673771-BB6D-4B68-81A2-B0DFC2758DC6}" name="Top [m]" dataDxfId="244"/>
    <tableColumn id="2" xr3:uid="{88DBAEFE-0CE9-43B7-BBD5-30E29A54DD0E}" name="Bottom [m]" dataDxfId="243"/>
    <tableColumn id="3" xr3:uid="{88F4E89D-F5DC-463C-AE91-5C5F8B82A591}" name="Marine Growth [mm]" dataDxfId="242"/>
    <tableColumn id="4" xr3:uid="{ABEE5949-3D04-400D-9A95-F3EBF7837C0E}" name="Density  [kg/m^3]" dataDxfId="241"/>
    <tableColumn id="5" xr3:uid="{F538BE21-E07F-43DA-9EA7-D7658B55572F}" name="Surface Roughness [m]" dataDxfId="24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39" dataDxfId="238">
  <autoFilter ref="AB22:AE24" xr:uid="{87B4A03F-1005-4720-8887-A14737394284}"/>
  <tableColumns count="4">
    <tableColumn id="1" xr3:uid="{79B3039B-DCB3-4DB5-9657-9170C1A7D7A1}" name="Bottom [m]" dataDxfId="237"/>
    <tableColumn id="2" xr3:uid="{798BD679-C372-4555-9ABA-DF12AF1BEB7B}" name="Top [m]" dataDxfId="236"/>
    <tableColumn id="3" xr3:uid="{C28B4B73-F57A-4DF1-B531-CD436CEA398C}" name="cd" dataDxfId="235"/>
    <tableColumn id="4" xr3:uid="{B75141CC-AB54-4904-90B7-845CA3D69A1B}" name="cm" dataDxfId="23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3" dataDxfId="231" headerRowBorderDxfId="232" tableBorderDxfId="230" totalsRowBorderDxfId="229">
  <autoFilter ref="AB8:AJ9" xr:uid="{72CE8A2A-6760-4548-BB1E-BCA204D8C1BA}"/>
  <tableColumns count="9">
    <tableColumn id="1" xr3:uid="{46A5A21B-3002-456C-8AD9-5ECB42AC421F}" name="Name" dataDxfId="228"/>
    <tableColumn id="2" xr3:uid="{F5B4AC32-29FD-42F7-91EC-62CC42FCE0D7}" name="Power [MW]" dataDxfId="227"/>
    <tableColumn id="3" xr3:uid="{F6A77E93-EA0B-4A7B-91D9-D14361BC8B1A}" name="Rotor Diameter [m]" dataDxfId="226"/>
    <tableColumn id="4" xr3:uid="{324F57B3-0BB2-4A0A-864F-C4E295BA1417}" name="Mass of RNA [kg]" dataDxfId="225"/>
    <tableColumn id="5" xr3:uid="{498958C1-FF10-460A-950F-D28B6D477E67}" name="Inertia of RNA fore-aft @COG [kg m^2]" dataDxfId="224"/>
    <tableColumn id="8" xr3:uid="{234964DC-3BFC-4170-9D6A-7B3DBC67A11F}" name="Inertia of RNA side-side @COG [kg m^2]" dataDxfId="223"/>
    <tableColumn id="6" xr3:uid="{9A250389-A125-48C0-9709-4FC870698E51}" name="Vertical Offset TT to HH [m]" dataDxfId="222"/>
    <tableColumn id="7" xr3:uid="{7481D65D-D15B-4189-850C-213AFF247093}" name="Vertical Offset TT_COG [m]" dataDxfId="221"/>
    <tableColumn id="9" xr3:uid="{DC025F26-D4D4-42D6-A0AC-A10FD5B08484}" name="comment" dataDxfId="22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19" dataDxfId="218">
  <autoFilter ref="A5:C11" xr:uid="{C35E7AB2-603F-4F8E-A683-CC2DB9E03260}"/>
  <tableColumns count="3">
    <tableColumn id="1" xr3:uid="{249E4AC0-B025-41CE-B64B-B1C47A8B108A}" name="Parameter" dataDxfId="217" totalsRowDxfId="216"/>
    <tableColumn id="2" xr3:uid="{96957327-E448-409A-A132-2F66C10F1B05}" name="Value" dataDxfId="215" totalsRowDxfId="214"/>
    <tableColumn id="3" xr3:uid="{9BA3C973-0D4E-4458-9364-B9F23256E516}" name="Unit" dataDxfId="213" totalsRowDxfId="21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11" dataDxfId="210">
  <autoFilter ref="A28:C36" xr:uid="{AE7797A4-FD72-46EC-AF51-C7FF0F3EB792}"/>
  <tableColumns count="3">
    <tableColumn id="1" xr3:uid="{BDB642AE-B9A4-45CB-BF41-7BEF68FFEDAB}" name="Structure" dataDxfId="209"/>
    <tableColumn id="2" xr3:uid="{6E51D16D-6FD1-4E9F-B93C-11B153F5BAB1}" name="Mass [t]" dataDxfId="208"/>
    <tableColumn id="3" xr3:uid="{7B4AFB51-C380-4E40-AA9A-07A3C0BB6BB2}" name="Unit" dataDxfId="20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06" tableBorderDxfId="205">
  <autoFilter ref="A40:B44" xr:uid="{5419C822-5D9E-463E-B4A7-260252AD6015}"/>
  <tableColumns count="2">
    <tableColumn id="1" xr3:uid="{F6FA1935-F0E5-4F62-8A4D-4FE7BA111787}" name="Component"/>
    <tableColumn id="2" xr3:uid="{E8E41672-2680-44C2-A52A-44DCFAA10B38}" name="Name" dataDxfId="20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203" dataDxfId="202">
  <autoFilter ref="AT14:AW23" xr:uid="{D00F4F6D-0F31-4182-BC4A-31C745F7BBA9}"/>
  <tableColumns count="4">
    <tableColumn id="1" xr3:uid="{3E7E42D1-2471-409C-AC2F-75B5A8095375}" name="Parameter" dataDxfId="201"/>
    <tableColumn id="4" xr3:uid="{99EC9FE1-9CC9-4583-9D9D-230249F64D0F}" name="comment" dataDxfId="200"/>
    <tableColumn id="3" xr3:uid="{871A325F-4286-41C3-A6A6-BD4642988E4A}" name="Unit" dataDxfId="199"/>
    <tableColumn id="2" xr3:uid="{6C705FCB-5D10-4250-9912-E9DAC119643B}" name="Value" dataDxfId="19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CY159" totalsRowShown="0" headerRowDxfId="197" dataDxfId="196">
  <autoFilter ref="AT119:CY159" xr:uid="{DD5BEA98-0119-401B-967D-E2418A69409F}"/>
  <tableColumns count="58">
    <tableColumn id="1" xr3:uid="{97054DFB-C884-4592-A429-AE944BB481C1}" name="Project Settings" dataDxfId="56"/>
    <tableColumn id="2" xr3:uid="{D2524D40-326E-4E58-8211-5A59AA750999}" name="comment" dataDxfId="195"/>
    <tableColumn id="3" xr3:uid="{5729FDF9-BAD0-415C-A40D-BF2246A4F377}" name="unit" dataDxfId="55"/>
    <tableColumn id="4" xr3:uid="{686729AC-CA49-4A8F-B589-C61A976CF0C8}" name="default" dataDxfId="54"/>
    <tableColumn id="551" xr3:uid="{46DFDE63-103B-4C3D-9C28-F5139B51B065}" name="FLS_reloading_loaded__SN_slope=3__design_life=wind__maxEFcalc=a" dataDxfId="53"/>
    <tableColumn id="552" xr3:uid="{BB26B609-3CE2-41B3-AFCD-F9BEF85F17E6}" name="FLS_reloading_loaded__SN_slope=3__design_life=wind__maxEFcalc=b" dataDxfId="52"/>
    <tableColumn id="553" xr3:uid="{C58A0874-D794-4C1D-B5A1-3B4ADB7B0B3C}" name="FLS_reloading_loaded__SN_slope=3__design_life=wind__maxEFcalc=c" dataDxfId="51"/>
    <tableColumn id="554" xr3:uid="{67BF5CD0-45E6-4F88-AD2B-C44454624E5D}" name="FLS_reloading_loaded__SN_slope=3__design_life=swell__maxEFcalc=a" dataDxfId="50"/>
    <tableColumn id="555" xr3:uid="{CA061BE4-5208-43F1-9604-FD084D9285B5}" name="FLS_reloading_loaded__SN_slope=3__design_life=swell__maxEFcalc=b" dataDxfId="49"/>
    <tableColumn id="556" xr3:uid="{1D4B498C-2F4B-4FF3-BCC7-DAD7FF1EF842}" name="FLS_reloading_loaded__SN_slope=3__design_life=swell__maxEFcalc=c" dataDxfId="48"/>
    <tableColumn id="557" xr3:uid="{9A85E9D1-3A4A-4429-B5E7-F8F864B465E5}" name="FLS_reloading_loaded__SN_slope=3__design_life=total__maxEFcalc=a" dataDxfId="47"/>
    <tableColumn id="558" xr3:uid="{F9F743FE-B479-41FF-9F36-6B2C69170961}" name="FLS_reloading_loaded__SN_slope=3__design_life=total__maxEFcalc=b" dataDxfId="46"/>
    <tableColumn id="559" xr3:uid="{C9A6F34D-846B-449B-86D2-C6176364A336}" name="FLS_reloading_loaded__SN_slope=3__design_life=total__maxEFcalc=c" dataDxfId="45"/>
    <tableColumn id="560" xr3:uid="{E8AFFDF0-3486-4015-B59B-5EFA1BCF1F49}" name="FLS_reloading_loaded__SN_slope=4__design_life=wind__maxEFcalc=a" dataDxfId="44"/>
    <tableColumn id="561" xr3:uid="{A821023A-3D6D-4C19-A907-D5C3224AEFA2}" name="FLS_reloading_loaded__SN_slope=4__design_life=wind__maxEFcalc=b" dataDxfId="43"/>
    <tableColumn id="562" xr3:uid="{44999CB1-59FA-4F64-B3FA-3907CF8F9335}" name="FLS_reloading_loaded__SN_slope=4__design_life=wind__maxEFcalc=c" dataDxfId="42"/>
    <tableColumn id="563" xr3:uid="{13A4AAC6-98DA-45FF-941D-CC86D7753832}" name="FLS_reloading_loaded__SN_slope=4__design_life=swell__maxEFcalc=a" dataDxfId="41"/>
    <tableColumn id="564" xr3:uid="{AD7E0E4B-2FB9-4342-AD81-89DC754BADB0}" name="FLS_reloading_loaded__SN_slope=4__design_life=swell__maxEFcalc=b" dataDxfId="40"/>
    <tableColumn id="565" xr3:uid="{7E12E340-3787-4C32-9DE5-94EC0C354B57}" name="FLS_reloading_loaded__SN_slope=4__design_life=swell__maxEFcalc=c" dataDxfId="39"/>
    <tableColumn id="566" xr3:uid="{9E560F8C-CC03-4B79-8B50-12455DCD4DAF}" name="FLS_reloading_loaded__SN_slope=4__design_life=total__maxEFcalc=a" dataDxfId="38"/>
    <tableColumn id="567" xr3:uid="{9CFCB754-560F-47E3-9C90-B6269A2A7792}" name="FLS_reloading_loaded__SN_slope=4__design_life=total__maxEFcalc=b" dataDxfId="37"/>
    <tableColumn id="568" xr3:uid="{4CF3A1D9-63EC-4417-A244-F85C1F4184C2}" name="FLS_reloading_loaded__SN_slope=4__design_life=total__maxEFcalc=c" dataDxfId="36"/>
    <tableColumn id="569" xr3:uid="{1D6CA1A5-CCA2-46C4-B16C-577ED6194302}" name="ULS_static_red_init__SN_slope=3__design_life=wind__maxEFcalc=a" dataDxfId="35"/>
    <tableColumn id="570" xr3:uid="{D48E4105-21CA-4CB9-BF3F-B15E52F7BE1A}" name="ULS_static_red_init__SN_slope=3__design_life=wind__maxEFcalc=b" dataDxfId="34"/>
    <tableColumn id="571" xr3:uid="{9986C3CB-E4AC-4720-9C8D-1D9AEA7F9D51}" name="ULS_static_red_init__SN_slope=3__design_life=wind__maxEFcalc=c" dataDxfId="33"/>
    <tableColumn id="572" xr3:uid="{CF732FD6-DFF2-4129-ADFB-4CF3FF67FE1C}" name="ULS_static_red_init__SN_slope=3__design_life=swell__maxEFcalc=a" dataDxfId="32"/>
    <tableColumn id="573" xr3:uid="{20F2CC48-6065-42C3-80C5-277604EF3455}" name="ULS_static_red_init__SN_slope=3__design_life=swell__maxEFcalc=b" dataDxfId="31"/>
    <tableColumn id="574" xr3:uid="{5FF5B058-FA3C-4718-9A02-DFCB32C7A087}" name="ULS_static_red_init__SN_slope=3__design_life=swell__maxEFcalc=c" dataDxfId="30"/>
    <tableColumn id="575" xr3:uid="{7B65A9C6-D2F6-4E5E-B38F-29A6538F6EFC}" name="ULS_static_red_init__SN_slope=3__design_life=total__maxEFcalc=a" dataDxfId="29"/>
    <tableColumn id="576" xr3:uid="{683A4A1B-2534-42DE-99BC-15ABABF23873}" name="ULS_static_red_init__SN_slope=3__design_life=total__maxEFcalc=b" dataDxfId="28"/>
    <tableColumn id="577" xr3:uid="{BD301605-E803-4DEF-B30F-C61BF7357FB1}" name="ULS_static_red_init__SN_slope=3__design_life=total__maxEFcalc=c" dataDxfId="27"/>
    <tableColumn id="578" xr3:uid="{E1BFAC16-1B54-430F-ABFE-EE1F0B647FD8}" name="ULS_static_red_init__SN_slope=4__design_life=wind__maxEFcalc=a" dataDxfId="26"/>
    <tableColumn id="579" xr3:uid="{18684E78-524C-42BA-9125-CFA43A4C7312}" name="ULS_static_red_init__SN_slope=4__design_life=wind__maxEFcalc=b" dataDxfId="25"/>
    <tableColumn id="580" xr3:uid="{363B32F0-CD2E-4BFB-BCF8-35E07154206E}" name="ULS_static_red_init__SN_slope=4__design_life=wind__maxEFcalc=c" dataDxfId="24"/>
    <tableColumn id="581" xr3:uid="{E58B6895-8A91-433C-849B-0429580BEFFD}" name="ULS_static_red_init__SN_slope=4__design_life=swell__maxEFcalc=a" dataDxfId="23"/>
    <tableColumn id="582" xr3:uid="{F46265C1-01D4-4E97-9D0B-EA43174721EE}" name="ULS_static_red_init__SN_slope=4__design_life=swell__maxEFcalc=b" dataDxfId="22"/>
    <tableColumn id="583" xr3:uid="{83DD25E6-4D28-497E-BE9C-E2A7CC7DE209}" name="ULS_static_red_init__SN_slope=4__design_life=swell__maxEFcalc=c" dataDxfId="21"/>
    <tableColumn id="584" xr3:uid="{C414C618-36FB-4CC5-824F-0748107C1AF6}" name="ULS_static_red_init__SN_slope=4__design_life=total__maxEFcalc=a" dataDxfId="20"/>
    <tableColumn id="585" xr3:uid="{3EDE5B8D-17DF-439E-9195-82F465D0C81B}" name="ULS_static_red_init__SN_slope=4__design_life=total__maxEFcalc=b" dataDxfId="19"/>
    <tableColumn id="586" xr3:uid="{DE5247B0-4E35-4477-9665-60060A0C8E1D}" name="ULS_static_red_init__SN_slope=4__design_life=total__maxEFcalc=c" dataDxfId="18"/>
    <tableColumn id="587" xr3:uid="{10AB219D-8E82-4C9F-8922-2E23D4697A8C}" name="ULS_static_red_loaded__SN_slope=3__design_life=wind__maxEFcalc=a" dataDxfId="17"/>
    <tableColumn id="588" xr3:uid="{77184281-1258-4FCA-9C04-14919ABBFABF}" name="ULS_static_red_loaded__SN_slope=3__design_life=wind__maxEFcalc=b" dataDxfId="16"/>
    <tableColumn id="589" xr3:uid="{76C76DF1-2AB0-48D5-8BC2-556156E3884A}" name="ULS_static_red_loaded__SN_slope=3__design_life=wind__maxEFcalc=c" dataDxfId="15"/>
    <tableColumn id="590" xr3:uid="{657043A4-B4AF-482D-913F-23AD337EF47D}" name="ULS_static_red_loaded__SN_slope=3__design_life=swell__maxEFcalc=a" dataDxfId="14"/>
    <tableColumn id="591" xr3:uid="{E86182F6-A05D-407F-8C2B-2FE601D21D0E}" name="ULS_static_red_loaded__SN_slope=3__design_life=swell__maxEFcalc=b" dataDxfId="13"/>
    <tableColumn id="592" xr3:uid="{CB0BD023-4955-4601-B569-FE52097E9393}" name="ULS_static_red_loaded__SN_slope=3__design_life=swell__maxEFcalc=c" dataDxfId="12"/>
    <tableColumn id="593" xr3:uid="{488529C9-E155-4668-9879-87D8055E4139}" name="ULS_static_red_loaded__SN_slope=3__design_life=total__maxEFcalc=a" dataDxfId="11"/>
    <tableColumn id="594" xr3:uid="{176B9CA5-96DD-4F6E-BFB1-735B49E0AB76}" name="ULS_static_red_loaded__SN_slope=3__design_life=total__maxEFcalc=b" dataDxfId="10"/>
    <tableColumn id="595" xr3:uid="{9BDA842A-937D-40B9-9498-3CB06CC49325}" name="ULS_static_red_loaded__SN_slope=3__design_life=total__maxEFcalc=c" dataDxfId="9"/>
    <tableColumn id="596" xr3:uid="{2ADB3F42-604B-4982-BED2-1583EAE1E912}" name="ULS_static_red_loaded__SN_slope=4__design_life=wind__maxEFcalc=a" dataDxfId="8"/>
    <tableColumn id="597" xr3:uid="{84FA2B18-4EE8-4BCD-9342-FC601E73C347}" name="ULS_static_red_loaded__SN_slope=4__design_life=wind__maxEFcalc=b" dataDxfId="7"/>
    <tableColumn id="598" xr3:uid="{A127B35B-F942-4D9A-A68D-70B6DF69D6D6}" name="ULS_static_red_loaded__SN_slope=4__design_life=wind__maxEFcalc=c" dataDxfId="6"/>
    <tableColumn id="599" xr3:uid="{0ED408F8-FCDF-4D2D-9264-6DC86B1E6E40}" name="ULS_static_red_loaded__SN_slope=4__design_life=swell__maxEFcalc=a" dataDxfId="5"/>
    <tableColumn id="600" xr3:uid="{D9C4F870-6900-4B86-BDDD-B0E3451B044D}" name="ULS_static_red_loaded__SN_slope=4__design_life=swell__maxEFcalc=b" dataDxfId="4"/>
    <tableColumn id="601" xr3:uid="{1E363E15-F004-4010-B4EA-E8E7499567F5}" name="ULS_static_red_loaded__SN_slope=4__design_life=swell__maxEFcalc=c" dataDxfId="3"/>
    <tableColumn id="602" xr3:uid="{8CA97DE2-8D7E-421F-BD2E-B4A5424F8719}" name="ULS_static_red_loaded__SN_slope=4__design_life=total__maxEFcalc=a" dataDxfId="2"/>
    <tableColumn id="603" xr3:uid="{767DE275-71FD-4A1A-9477-869AC7B4F218}" name="ULS_static_red_loaded__SN_slope=4__design_life=total__maxEFcalc=b" dataDxfId="1"/>
    <tableColumn id="604" xr3:uid="{46B6534F-4256-45F2-9E75-087341819BCB}" name="ULS_static_red_loaded__SN_slope=4__design_life=total__maxEFcalc=c" dataDxfId="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8" totalsRowShown="0" headerRowDxfId="194" dataDxfId="192" headerRowBorderDxfId="193">
  <autoFilter ref="F13:P18" xr:uid="{71E9ED97-D6B3-4021-B4A0-767262A463AF}"/>
  <tableColumns count="11">
    <tableColumn id="3" xr3:uid="{FEC1B86F-C35E-46DA-A7B6-958218640B32}" name="Use For" dataDxfId="191"/>
    <tableColumn id="12" xr3:uid="{C2A89023-9057-4005-B5BC-7177CA0916E4}" name="Affiliation" dataDxfId="190"/>
    <tableColumn id="8" xr3:uid="{DA5288F4-A6D2-4654-91EF-5216E3A5D06D}" name="Name" dataDxfId="189"/>
    <tableColumn id="1" xr3:uid="{BCF04A15-F7A1-4B02-B968-2B77E93E65C8}" name="Top [m]" dataDxfId="188"/>
    <tableColumn id="2" xr3:uid="{7285DDF2-50C0-437F-A508-26E337365FD6}" name="Bottom [m]" dataDxfId="187"/>
    <tableColumn id="6" xr3:uid="{FF72EB0E-B8A4-4A02-BB1C-1EDDA8FDE8B6}" name="Mass [kg]" dataDxfId="186"/>
    <tableColumn id="4" xr3:uid="{C529D6EA-DB28-489B-9417-E4E43DA45BC2}" name="Diameter [m]" dataDxfId="185"/>
    <tableColumn id="7" xr3:uid="{187EAF26-0053-462C-A746-F4CFDD4FEA26}" name="Orientation [°]" dataDxfId="184"/>
    <tableColumn id="9" xr3:uid="{083E9AAE-21E0-4DD4-92EE-C339CE2D1002}" name="Distance Axis to Axis [m]" dataDxfId="183"/>
    <tableColumn id="13" xr3:uid="{21BE8926-C21A-4E38-9100-554AFA0FA93B}" name="Gap between surfaces [m]" dataDxfId="182"/>
    <tableColumn id="10" xr3:uid="{5E743F44-ADBC-4FED-9125-954BB70B4AA2}" name="Surface roughness [m]" dataDxfId="18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95" totalsRowShown="0" headerRowDxfId="180" dataDxfId="179">
  <autoFilter ref="U173:AC295" xr:uid="{FE356BDF-F7DD-4DF8-8A03-F552C7434686}"/>
  <tableColumns count="9">
    <tableColumn id="1" xr3:uid="{6D2CD887-573B-48AA-98AD-9996FADDC923}" name="Node [-]" dataDxfId="178"/>
    <tableColumn id="2" xr3:uid="{EC70247F-3373-4C15-8E7F-4D2A86B1DE62}" name="Elevation [m]" dataDxfId="177"/>
    <tableColumn id="3" xr3:uid="{083E87E4-CECB-495A-A83F-130B2C844AFE}" name="Local x [m]" dataDxfId="176"/>
    <tableColumn id="4" xr3:uid="{7C868A91-68C1-4A51-B109-53217D6E2AA3}" name="Local y [m]" dataDxfId="175"/>
    <tableColumn id="5" xr3:uid="{86FF08B6-8D4D-4CCD-919D-2EE5F2A56883}" name="Point mass [m]" dataDxfId="174"/>
    <tableColumn id="8" xr3:uid="{D422C604-82A4-4AAE-9FBD-40F6A80A7906}" name="Foundation" dataDxfId="173"/>
    <tableColumn id="6" xr3:uid="{6C286BEE-E8E7-481A-94E7-8A10C03F2B0D}" name="New Node?" dataDxfId="172"/>
    <tableColumn id="9" xr3:uid="{58F26FFD-CDB9-4FAF-BC67-3CCFFD5764A5}" name="Below Seabed?" dataDxfId="171"/>
    <tableColumn id="11" xr3:uid="{18D4C98E-1F06-496E-9B90-0908586BB5D9}" name="comment" dataDxfId="17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415" totalsRowShown="0" headerRowDxfId="169" dataDxfId="168">
  <autoFilter ref="AF173:AO415" xr:uid="{08A0827C-AEB7-4AC5-AC1C-3A9EEE71E512}"/>
  <tableColumns count="10">
    <tableColumn id="1" xr3:uid="{EE8CEEDE-C7F8-49BC-B1C1-62256D68B1F7}" name="Affiliation" dataDxfId="167"/>
    <tableColumn id="2" xr3:uid="{B5C9A065-2A24-4663-A78E-AB359C1B07B6}" name="Member [-]" dataDxfId="166"/>
    <tableColumn id="3" xr3:uid="{6737F7E4-75EA-4406-A7BA-6FC70240743C}" name="Node [-]" dataDxfId="165"/>
    <tableColumn id="4" xr3:uid="{89E5BBF6-3045-4D1E-BBF3-FCAE237AEF1F}" name="Diameter [m]" dataDxfId="164"/>
    <tableColumn id="5" xr3:uid="{6F3CFA72-85FE-4FA1-98D1-C26E66E5227F}" name="Wall thickness [mm]" dataDxfId="163"/>
    <tableColumn id="6" xr3:uid="{6F8DAE76-3BDE-41F7-B41C-569866CCAC01}" name="cd [-]" dataDxfId="162"/>
    <tableColumn id="7" xr3:uid="{38F26F02-A7D4-4714-AB52-DE027CA3C685}" name="cm [-]" dataDxfId="161"/>
    <tableColumn id="8" xr3:uid="{AF03C275-EBB0-4E9C-B3AD-4A9D80A81FED}" name="Marine growth [mm]" dataDxfId="160"/>
    <tableColumn id="9" xr3:uid="{05F492D6-D126-434F-93C6-A121F0788998}" name="Density [kg*m^-3]" dataDxfId="159"/>
    <tableColumn id="10" xr3:uid="{0530F484-7CF4-4A9A-9354-6550550F5D09}" name="Material [-]" dataDxfId="15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57" dataDxfId="156">
  <autoFilter ref="U14:X15" xr:uid="{75D83FCB-684E-49B9-8C8E-EEC425D5900E}"/>
  <tableColumns count="4">
    <tableColumn id="1" xr3:uid="{CB78C727-D5DC-4CA2-BA49-B008160D7D1F}" name="Material" dataDxfId="155"/>
    <tableColumn id="2" xr3:uid="{065FA7D2-18F9-4AC6-BB89-D8104A6F0927}" name="Density" dataDxfId="154"/>
    <tableColumn id="3" xr3:uid="{5D3B327E-2F90-44C2-802D-F2908776C407}" name="Young's Mod. [Pa]" dataDxfId="153"/>
    <tableColumn id="4" xr3:uid="{4882E81A-F94D-4030-BB50-4BFCD860A46F}" name="Shear Mod [Pa]" dataDxfId="15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151" dataDxfId="150">
  <autoFilter ref="U7:W11" xr:uid="{9AD5B26A-0D09-403C-8B9E-50F7200A653D}"/>
  <tableColumns count="3">
    <tableColumn id="1" xr3:uid="{C235FE96-286A-42FA-8098-E93B2B3C8E5E}" name="Parameter" dataDxfId="149"/>
    <tableColumn id="2" xr3:uid="{BD11FF44-1500-4157-941D-41DC78A2A481}" name="Value" dataDxfId="148"/>
    <tableColumn id="3" xr3:uid="{7E4FAC9B-4485-4A2B-BEC6-3BC57CC7FF8C}" name="comment" dataDxfId="147"/>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146" dataDxfId="145">
  <autoFilter ref="AT31:AZ36" xr:uid="{D6C78C0C-8A85-4D2B-92F4-6729B858FAB2}"/>
  <tableColumns count="7">
    <tableColumn id="1" xr3:uid="{05F85C1C-1EED-44A4-A8D4-CF77B2148625}" name="Stiffness" dataDxfId="144"/>
    <tableColumn id="2" xr3:uid="{0B997292-B387-4FA1-B22D-DEBADEB8F969}" name="LC1_FLS_reloading_initial" dataDxfId="143"/>
    <tableColumn id="3" xr3:uid="{6301AC23-3343-46AB-81AA-3A1DDDC46BAC}" name="LC1_FLS_reloading_loaded" dataDxfId="142"/>
    <tableColumn id="7" xr3:uid="{6302C8AA-23A9-43DF-BD36-E2E4B5ED6DAD}" name="LC1_ULS_static" dataDxfId="141"/>
    <tableColumn id="8" xr3:uid="{D8FD348A-57DA-4E5A-BBBE-0D945817FFB8}" name="LC1_ULS_static.red_initial" dataDxfId="140"/>
    <tableColumn id="9" xr3:uid="{3F1EA0C4-11AE-48CD-BCC6-65B2233C75CF}" name="LC1_ULS_static.red_loaded" dataDxfId="139"/>
    <tableColumn id="10" xr3:uid="{5ECD574D-BE96-424F-9C62-684253F937AE}" name="LC1_ULS_cyclic" dataDxfId="138"/>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137" dataDxfId="136">
  <autoFilter ref="U150:AA153" xr:uid="{536D1D01-89C1-4C94-A26C-FBFB46C62350}"/>
  <tableColumns count="7">
    <tableColumn id="1" xr3:uid="{1A5DBD54-67F4-4CE2-8D94-A9850A645C75}" name="Stiffness" dataDxfId="135"/>
    <tableColumn id="2" xr3:uid="{253C0E4D-38B0-41E2-949B-1886D7D550F1}" name="LC1_FLS_reloading_initial" dataDxfId="134"/>
    <tableColumn id="3" xr3:uid="{3997FCF5-7538-456C-857E-6A8DD20ABC92}" name="LC1_FLS_reloading_loaded" dataDxfId="133"/>
    <tableColumn id="7" xr3:uid="{FB26D1A0-3BE5-40ED-B400-38D259D0731C}" name="LC1_ULS_static" dataDxfId="132"/>
    <tableColumn id="8" xr3:uid="{A7CF01F1-A68D-4626-AEE0-0644BF97849E}" name="LC1_ULS_static.red_initial" dataDxfId="131"/>
    <tableColumn id="9" xr3:uid="{A6979E51-5994-44D9-B6E3-4EB7BCDCC7D8}" name="LC1_ULS_static.red_loaded" dataDxfId="130"/>
    <tableColumn id="10" xr3:uid="{1E0E243F-C201-4AF5-BE9B-6214067A713C}" name="LC1_ULS_cyclic" dataDxfId="129"/>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AZ214" totalsRowShown="0" headerRowDxfId="128" dataDxfId="127">
  <autoFilter ref="AT210:AZ214" xr:uid="{CE097239-F3F7-4D9F-B256-AEAD4C8B035A}"/>
  <tableColumns count="7">
    <tableColumn id="1" xr3:uid="{CDB1E951-EBD2-4515-99D6-8D4630289E87}" name="config"/>
    <tableColumn id="2" xr3:uid="{4E8FE4DB-4D36-4D8F-B590-3775D8B8D1A4}" name="f order 1 [Hz]" dataDxfId="126"/>
    <tableColumn id="3" xr3:uid="{468C0BCF-F2DF-448A-BCAB-F2FABA44C18D}" name="alpha order 1 [%]" dataDxfId="125"/>
    <tableColumn id="4" xr3:uid="{B4F48874-9D8D-4C54-99B8-AA749EC8A1A3}" name="f order 2 [Hz]" dataDxfId="124"/>
    <tableColumn id="5" xr3:uid="{D4149604-C845-4A22-A873-AF98ABF2F4A5}" name="alpha order 2 [%]" dataDxfId="123"/>
    <tableColumn id="6" xr3:uid="{D6C9E202-7388-4E8F-A3FC-06FCD5E63B9E}" name="f order 3 [Hz]" dataDxfId="122"/>
    <tableColumn id="7" xr3:uid="{9527B0F2-B90B-40B3-972C-5583AA812222}" name="alpha order 3 [%]" dataDxfId="121"/>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120" dataDxfId="102">
  <autoFilter ref="AT46:AW64" xr:uid="{6804B929-2F17-4559-B6A1-1CC7A53618D5}"/>
  <tableColumns count="4">
    <tableColumn id="1" xr3:uid="{3DEEFAE5-4045-4C99-82F7-9E736A1D8EEB}" name="Config Name" dataDxfId="106"/>
    <tableColumn id="5" xr3:uid="{264D34CD-8083-4FFB-8EA3-20A5EF3CACEE}" name="%SN_slope" dataDxfId="105"/>
    <tableColumn id="6" xr3:uid="{95DE8BD2-2C6C-42AD-A0CC-366B83137EBD}" name="%design_life" dataDxfId="104"/>
    <tableColumn id="2" xr3:uid="{9E538182-22CB-4844-A179-55C3F33E3FD5}" name="%maxEFcalc" dataDxfId="103"/>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119" dataDxfId="118">
  <autoFilter ref="A20:B26" xr:uid="{BDDC93EC-49E0-4533-BD11-976E17BA991C}"/>
  <tableColumns count="2">
    <tableColumn id="1" xr3:uid="{C05E22C3-476B-4C73-B1F2-BC1E25015018}" name="Parameter" dataDxfId="117" totalsRowDxfId="116"/>
    <tableColumn id="2" xr3:uid="{B2BDF62B-464A-4A10-9A51-D7E4EBA95066}" name="Value" dataDxfId="115" totalsRowDxfId="114"/>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4" totalsRowShown="0" headerRowDxfId="113" dataDxfId="111" headerRowBorderDxfId="112" tableBorderDxfId="110">
  <autoFilter ref="AT40:AV44" xr:uid="{4F1168CC-574E-47E9-9760-028ADA24CCFE}"/>
  <tableColumns count="3">
    <tableColumn id="1" xr3:uid="{22D2CB9D-3B6F-4E02-8E48-566315497B38}" name="Parameter" dataDxfId="109"/>
    <tableColumn id="2" xr3:uid="{B8007B12-08EC-4E44-A712-752B7BA72CFF}" name="Value" dataDxfId="108"/>
    <tableColumn id="3" xr3:uid="{567481E6-AF24-41B5-96B4-43A0220E0AC2}" name="Description" dataDxfId="107"/>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40.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3.xml"/><Relationship Id="rId47" Type="http://schemas.openxmlformats.org/officeDocument/2006/relationships/table" Target="../tables/table48.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8.xml"/><Relationship Id="rId40" Type="http://schemas.openxmlformats.org/officeDocument/2006/relationships/table" Target="../tables/table41.xml"/><Relationship Id="rId45" Type="http://schemas.openxmlformats.org/officeDocument/2006/relationships/table" Target="../tables/table46.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50.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5.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4.xml"/><Relationship Id="rId48" Type="http://schemas.openxmlformats.org/officeDocument/2006/relationships/table" Target="../tables/table49.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9.xml"/><Relationship Id="rId46" Type="http://schemas.openxmlformats.org/officeDocument/2006/relationships/table" Target="../tables/table47.xml"/><Relationship Id="rId20" Type="http://schemas.openxmlformats.org/officeDocument/2006/relationships/ctrlProp" Target="../ctrlProps/ctrlProp77.xml"/><Relationship Id="rId41"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15"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210</v>
      </c>
    </row>
    <row r="3" spans="2:5" ht="15.75" thickBot="1"/>
    <row r="4" spans="2:5" ht="18.75">
      <c r="B4" s="253" t="s">
        <v>212</v>
      </c>
      <c r="C4" s="254" t="s">
        <v>213</v>
      </c>
      <c r="D4" s="255" t="s">
        <v>211</v>
      </c>
      <c r="E4" s="62"/>
    </row>
    <row r="5" spans="2:5" ht="18.75">
      <c r="B5" s="258" t="s">
        <v>239</v>
      </c>
      <c r="C5" s="68" t="s">
        <v>258</v>
      </c>
      <c r="D5" s="259" t="s">
        <v>240</v>
      </c>
      <c r="E5" s="55"/>
    </row>
    <row r="6" spans="2:5" ht="18.75">
      <c r="B6" s="258" t="s">
        <v>257</v>
      </c>
      <c r="C6" s="68" t="s">
        <v>259</v>
      </c>
      <c r="D6" s="259" t="s">
        <v>260</v>
      </c>
      <c r="E6" s="55"/>
    </row>
    <row r="7" spans="2:5" ht="18.75">
      <c r="B7" s="258" t="s">
        <v>261</v>
      </c>
      <c r="C7" s="68" t="s">
        <v>262</v>
      </c>
      <c r="D7" s="259" t="s">
        <v>263</v>
      </c>
      <c r="E7" s="55"/>
    </row>
    <row r="8" spans="2:5" ht="18.75">
      <c r="B8" s="258" t="s">
        <v>306</v>
      </c>
      <c r="C8" s="68" t="s">
        <v>293</v>
      </c>
      <c r="D8" s="259" t="s">
        <v>294</v>
      </c>
      <c r="E8" s="55"/>
    </row>
    <row r="9" spans="2:5" ht="18.75">
      <c r="B9" s="258" t="s">
        <v>305</v>
      </c>
      <c r="C9" s="68" t="s">
        <v>307</v>
      </c>
      <c r="D9" s="259" t="s">
        <v>308</v>
      </c>
      <c r="E9" s="55"/>
    </row>
    <row r="10" spans="2:5" ht="18.75">
      <c r="B10" s="258" t="s">
        <v>325</v>
      </c>
      <c r="C10" s="68" t="s">
        <v>326</v>
      </c>
      <c r="D10" s="259" t="s">
        <v>327</v>
      </c>
      <c r="E10" s="55"/>
    </row>
    <row r="11" spans="2:5" ht="18.75">
      <c r="B11" s="258" t="s">
        <v>504</v>
      </c>
      <c r="C11" s="68" t="s">
        <v>505</v>
      </c>
      <c r="D11" s="259" t="s">
        <v>506</v>
      </c>
      <c r="E11" s="55"/>
    </row>
    <row r="12" spans="2:5" ht="18.75">
      <c r="B12" s="258" t="s">
        <v>502</v>
      </c>
      <c r="C12" s="68" t="s">
        <v>503</v>
      </c>
      <c r="D12" s="259" t="s">
        <v>507</v>
      </c>
      <c r="E12" s="55"/>
    </row>
    <row r="13" spans="2:5" ht="18.75">
      <c r="B13" s="258" t="s">
        <v>508</v>
      </c>
      <c r="C13" s="68" t="s">
        <v>509</v>
      </c>
      <c r="D13" s="259" t="s">
        <v>510</v>
      </c>
      <c r="E13" s="55"/>
    </row>
    <row r="14" spans="2:5" ht="18.75">
      <c r="B14" s="258" t="s">
        <v>530</v>
      </c>
      <c r="C14" s="68" t="s">
        <v>531</v>
      </c>
      <c r="D14" s="259" t="s">
        <v>532</v>
      </c>
      <c r="E14" s="55"/>
    </row>
    <row r="15" spans="2:5" ht="18.75">
      <c r="B15" s="258" t="s">
        <v>602</v>
      </c>
      <c r="C15" s="68" t="s">
        <v>603</v>
      </c>
      <c r="D15" s="259" t="s">
        <v>604</v>
      </c>
      <c r="E15" s="55"/>
    </row>
    <row r="16" spans="2:5" ht="18.75">
      <c r="B16" s="258" t="s">
        <v>609</v>
      </c>
      <c r="C16" s="259" t="s">
        <v>610</v>
      </c>
      <c r="D16" s="259" t="s">
        <v>611</v>
      </c>
      <c r="E16" s="259"/>
    </row>
    <row r="17" spans="2:5" ht="18.75">
      <c r="B17" s="369" t="s">
        <v>768</v>
      </c>
      <c r="C17" s="66" t="s">
        <v>769</v>
      </c>
      <c r="D17" s="370" t="s">
        <v>770</v>
      </c>
      <c r="E17" s="55"/>
    </row>
    <row r="18" spans="2:5">
      <c r="B18" s="229"/>
      <c r="D18" s="231"/>
      <c r="E18" s="55"/>
    </row>
    <row r="19" spans="2:5">
      <c r="B19" s="229"/>
      <c r="D19" s="231"/>
      <c r="E19" s="55"/>
    </row>
    <row r="20" spans="2:5" ht="15.75" thickBot="1">
      <c r="B20" s="230"/>
      <c r="C20" s="64"/>
      <c r="D20" s="232"/>
      <c r="E20" s="65"/>
    </row>
    <row r="23" spans="2:5" ht="15.6" customHeight="1">
      <c r="B23" s="85" t="s">
        <v>184</v>
      </c>
    </row>
    <row r="24" spans="2:5" ht="15.75" thickBot="1"/>
    <row r="25" spans="2:5" ht="18.75">
      <c r="B25" s="180" t="s">
        <v>163</v>
      </c>
      <c r="C25" s="178" t="s">
        <v>329</v>
      </c>
      <c r="D25" s="182" t="s">
        <v>155</v>
      </c>
      <c r="E25" s="62"/>
    </row>
    <row r="26" spans="2:5" ht="15.75" thickBot="1">
      <c r="B26" s="181"/>
      <c r="C26" s="54"/>
      <c r="E26" s="55"/>
    </row>
    <row r="27" spans="2:5" ht="18.75">
      <c r="B27" s="180" t="s">
        <v>159</v>
      </c>
      <c r="C27" s="178" t="s">
        <v>330</v>
      </c>
      <c r="D27" s="182" t="s">
        <v>156</v>
      </c>
      <c r="E27" s="62"/>
    </row>
    <row r="28" spans="2:5">
      <c r="B28" s="67"/>
      <c r="C28" s="170" t="s">
        <v>160</v>
      </c>
      <c r="E28" s="55"/>
    </row>
    <row r="29" spans="2:5">
      <c r="B29" s="67"/>
      <c r="C29" s="179" t="s">
        <v>331</v>
      </c>
      <c r="D29" s="56" t="s">
        <v>157</v>
      </c>
      <c r="E29" s="55"/>
    </row>
    <row r="30" spans="2:5" ht="12" customHeight="1">
      <c r="B30" s="67"/>
      <c r="C30" s="54"/>
      <c r="E30" s="55"/>
    </row>
    <row r="31" spans="2:5" ht="15.75" thickBot="1">
      <c r="B31" s="67"/>
      <c r="C31" s="54"/>
      <c r="D31" t="s">
        <v>162</v>
      </c>
      <c r="E31" s="55"/>
    </row>
    <row r="32" spans="2:5" ht="19.5" thickBot="1">
      <c r="B32" s="180" t="s">
        <v>202</v>
      </c>
      <c r="C32" s="178" t="s">
        <v>193</v>
      </c>
      <c r="D32" s="61" t="b">
        <v>1</v>
      </c>
      <c r="E32" s="62" t="s">
        <v>194</v>
      </c>
    </row>
    <row r="33" spans="2:5" ht="18.75">
      <c r="B33" s="279"/>
      <c r="C33" s="179" t="s">
        <v>341</v>
      </c>
      <c r="D33" t="b">
        <v>0</v>
      </c>
      <c r="E33" s="62" t="s">
        <v>342</v>
      </c>
    </row>
    <row r="34" spans="2:5">
      <c r="B34" s="67"/>
      <c r="C34" s="179" t="s">
        <v>158</v>
      </c>
      <c r="D34" s="183" t="s">
        <v>242</v>
      </c>
      <c r="E34" s="55" t="s">
        <v>205</v>
      </c>
    </row>
    <row r="35" spans="2:5" ht="15.75" thickBot="1">
      <c r="B35" s="181"/>
      <c r="C35" s="189" t="s">
        <v>191</v>
      </c>
      <c r="D35" s="184" t="s">
        <v>241</v>
      </c>
      <c r="E35" s="65" t="s">
        <v>214</v>
      </c>
    </row>
    <row r="36" spans="2:5" ht="18.75">
      <c r="B36" s="180" t="s">
        <v>154</v>
      </c>
      <c r="C36" s="60"/>
      <c r="D36" s="61" t="s">
        <v>196</v>
      </c>
      <c r="E36" s="62"/>
    </row>
    <row r="37" spans="2:5">
      <c r="B37" s="67"/>
      <c r="C37" s="54"/>
      <c r="E37" s="55"/>
    </row>
    <row r="38" spans="2:5">
      <c r="B38" s="67"/>
      <c r="C38" s="54"/>
      <c r="D38" t="s">
        <v>197</v>
      </c>
      <c r="E38" s="55"/>
    </row>
    <row r="39" spans="2:5">
      <c r="B39" s="67"/>
      <c r="C39" s="54"/>
      <c r="D39" t="s">
        <v>198</v>
      </c>
      <c r="E39" s="55"/>
    </row>
    <row r="40" spans="2:5">
      <c r="B40" s="67"/>
      <c r="C40" s="54"/>
      <c r="D40" t="s">
        <v>199</v>
      </c>
      <c r="E40" s="55"/>
    </row>
    <row r="41" spans="2:5">
      <c r="B41" s="67"/>
      <c r="C41" s="54"/>
      <c r="D41" t="s">
        <v>243</v>
      </c>
      <c r="E41" s="55"/>
    </row>
    <row r="42" spans="2:5">
      <c r="B42" s="67"/>
      <c r="C42" s="54"/>
      <c r="D42" t="s">
        <v>200</v>
      </c>
      <c r="E42" s="55"/>
    </row>
    <row r="43" spans="2:5">
      <c r="B43" s="67"/>
      <c r="C43" s="54"/>
      <c r="D43" t="s">
        <v>244</v>
      </c>
      <c r="E43" s="55"/>
    </row>
    <row r="44" spans="2:5">
      <c r="B44" s="67"/>
      <c r="C44" s="54"/>
      <c r="D44" t="s">
        <v>245</v>
      </c>
      <c r="E44" s="55"/>
    </row>
    <row r="45" spans="2:5">
      <c r="B45" s="67"/>
      <c r="C45" s="54"/>
      <c r="D45" t="s">
        <v>315</v>
      </c>
      <c r="E45" s="55"/>
    </row>
    <row r="46" spans="2:5">
      <c r="B46" s="67"/>
      <c r="C46" s="54"/>
      <c r="D46" t="s">
        <v>591</v>
      </c>
      <c r="E46" s="55"/>
    </row>
    <row r="47" spans="2:5">
      <c r="B47" s="67"/>
      <c r="C47" s="54"/>
      <c r="D47" t="s">
        <v>592</v>
      </c>
      <c r="E47" s="55"/>
    </row>
    <row r="48" spans="2:5">
      <c r="B48" s="67"/>
      <c r="C48" s="54"/>
      <c r="D48" t="s">
        <v>201</v>
      </c>
      <c r="E48" s="55"/>
    </row>
    <row r="49" spans="2:5" ht="15.75" thickBot="1">
      <c r="B49" s="181"/>
      <c r="C49" s="54"/>
      <c r="E49" s="55"/>
    </row>
    <row r="50" spans="2:5" ht="18.75">
      <c r="B50" s="180" t="s">
        <v>203</v>
      </c>
      <c r="C50" s="178"/>
      <c r="D50" s="61" t="s">
        <v>204</v>
      </c>
      <c r="E50" s="62"/>
    </row>
    <row r="51" spans="2:5" ht="191.45" customHeight="1">
      <c r="B51" s="67"/>
      <c r="C51" s="179"/>
      <c r="E51" s="55"/>
    </row>
    <row r="52" spans="2:5" ht="15.75" thickBot="1">
      <c r="B52" s="181"/>
      <c r="C52" s="189"/>
      <c r="D52" s="64"/>
      <c r="E52" s="65"/>
    </row>
    <row r="56" spans="2:5" ht="21">
      <c r="B56" s="85" t="s">
        <v>192</v>
      </c>
    </row>
    <row r="57" spans="2:5" ht="15.75" thickBot="1"/>
    <row r="58" spans="2:5" ht="217.15" customHeight="1" thickBot="1">
      <c r="B58" s="190" t="s">
        <v>195</v>
      </c>
      <c r="C58" s="60"/>
      <c r="D58" s="61"/>
      <c r="E58" s="62"/>
    </row>
    <row r="59" spans="2:5" ht="18.75">
      <c r="B59" s="101" t="s">
        <v>185</v>
      </c>
      <c r="C59" s="60"/>
      <c r="D59" s="61"/>
      <c r="E59" s="62"/>
    </row>
    <row r="60" spans="2:5">
      <c r="B60" s="102"/>
      <c r="C60" s="185" t="s">
        <v>180</v>
      </c>
      <c r="E60" s="55"/>
    </row>
    <row r="61" spans="2:5">
      <c r="B61" s="102"/>
      <c r="C61" s="186"/>
      <c r="E61" s="55"/>
    </row>
    <row r="62" spans="2:5">
      <c r="B62" s="102"/>
      <c r="C62" s="187" t="s">
        <v>181</v>
      </c>
      <c r="E62" s="55"/>
    </row>
    <row r="63" spans="2:5">
      <c r="B63" s="102"/>
      <c r="C63" s="333" t="s">
        <v>181</v>
      </c>
      <c r="E63" s="55"/>
    </row>
    <row r="64" spans="2:5">
      <c r="B64" s="102"/>
      <c r="C64" s="186"/>
      <c r="E64" s="55"/>
    </row>
    <row r="65" spans="2:5">
      <c r="B65" s="102"/>
      <c r="C65" s="188" t="s">
        <v>189</v>
      </c>
      <c r="E65" s="55"/>
    </row>
    <row r="66" spans="2:5" ht="15.75" thickBot="1">
      <c r="B66" s="103"/>
      <c r="C66" s="63"/>
      <c r="D66" s="64"/>
      <c r="E66" s="65"/>
    </row>
    <row r="69" spans="2:5" ht="18.75">
      <c r="B69" s="335" t="s">
        <v>369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12" t="s">
        <v>41</v>
      </c>
      <c r="C4" s="413"/>
      <c r="D4" s="414"/>
      <c r="E4" s="40"/>
      <c r="F4" s="415" t="s">
        <v>25</v>
      </c>
      <c r="G4" s="416"/>
      <c r="H4" s="416"/>
      <c r="I4" s="417"/>
      <c r="J4" s="40"/>
      <c r="K4" s="418" t="s">
        <v>42</v>
      </c>
      <c r="L4" s="419"/>
      <c r="M4" s="42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topLeftCell="A2" zoomScale="70" zoomScaleNormal="70" workbookViewId="0">
      <selection activeCell="E10" sqref="E10"/>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7"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7"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332</v>
      </c>
      <c r="K1"/>
      <c r="P1" s="53"/>
      <c r="AQ1" s="324" t="s">
        <v>333</v>
      </c>
      <c r="AR1" s="325"/>
      <c r="AS1" s="325"/>
      <c r="AT1" s="325"/>
      <c r="AU1" s="325"/>
      <c r="AV1" s="326"/>
      <c r="AW1" s="61"/>
      <c r="AX1" s="114"/>
      <c r="AY1" s="114"/>
      <c r="AZ1" s="61"/>
      <c r="BA1" s="61"/>
      <c r="BB1" s="248"/>
      <c r="BC1" s="138"/>
      <c r="BD1" s="138"/>
      <c r="BE1" s="138"/>
      <c r="BF1" s="138"/>
      <c r="BG1" s="138"/>
      <c r="BH1" s="138"/>
      <c r="BI1" s="138"/>
      <c r="BJ1" s="138"/>
      <c r="BK1" s="62"/>
      <c r="CC1" s="331" t="s">
        <v>334</v>
      </c>
      <c r="CD1" s="325"/>
      <c r="CE1" s="325"/>
      <c r="CF1" s="325"/>
      <c r="CG1" s="325"/>
      <c r="CH1" s="326"/>
      <c r="CI1" s="138"/>
      <c r="CJ1" s="138"/>
      <c r="CK1" s="138"/>
      <c r="CL1" s="138"/>
      <c r="CM1" s="138"/>
      <c r="CN1" s="248"/>
      <c r="CO1" s="138"/>
      <c r="CP1" s="138"/>
      <c r="CQ1" s="138"/>
      <c r="CR1" s="138"/>
      <c r="CS1" s="138"/>
      <c r="CT1" s="138"/>
      <c r="CU1" s="138"/>
      <c r="CV1" s="138"/>
      <c r="CW1" s="61"/>
      <c r="DP1" s="117" t="s">
        <v>335</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50</v>
      </c>
      <c r="F3" s="126"/>
      <c r="G3" s="126"/>
      <c r="H3" s="126"/>
      <c r="I3" s="126"/>
      <c r="J3" s="127"/>
      <c r="K3" s="57"/>
      <c r="L3" s="57"/>
      <c r="M3" s="57"/>
      <c r="N3" s="54"/>
      <c r="P3" s="53"/>
      <c r="AQ3" s="205" t="s">
        <v>62</v>
      </c>
      <c r="AR3" s="126"/>
      <c r="AS3" s="126"/>
      <c r="AT3" s="126"/>
      <c r="AU3" s="126"/>
      <c r="AV3" s="127"/>
      <c r="AW3" s="57"/>
      <c r="AX3" s="57"/>
      <c r="AY3" s="57"/>
      <c r="AZ3" s="54"/>
      <c r="BJ3" s="49"/>
      <c r="CC3" s="339" t="s">
        <v>52</v>
      </c>
      <c r="CD3" s="126"/>
      <c r="CE3" s="126"/>
      <c r="CF3" s="126"/>
      <c r="CG3" s="126"/>
      <c r="CH3" s="127"/>
      <c r="CI3" s="130"/>
      <c r="CJ3" s="130"/>
      <c r="CK3" s="130"/>
      <c r="CL3" s="77"/>
      <c r="CN3" s="53"/>
      <c r="DP3" s="205"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7"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44"/>
      <c r="AQ6" s="238"/>
      <c r="AR6" s="76" t="s">
        <v>128</v>
      </c>
      <c r="AS6" s="72"/>
      <c r="AT6" s="72"/>
      <c r="AU6" s="72"/>
      <c r="AV6" s="72"/>
      <c r="AW6" s="72"/>
      <c r="AX6" s="62"/>
      <c r="AZ6" s="54"/>
      <c r="BB6" s="344"/>
      <c r="BJ6" s="49"/>
      <c r="CC6" s="140"/>
      <c r="CD6" s="76" t="s">
        <v>128</v>
      </c>
      <c r="CE6" s="72"/>
      <c r="CF6" s="72"/>
      <c r="CG6" s="72"/>
      <c r="CH6" s="72"/>
      <c r="CI6" s="226"/>
      <c r="CJ6" s="165"/>
      <c r="CL6" s="77"/>
      <c r="CN6" s="344"/>
      <c r="DP6" s="140"/>
      <c r="DQ6" s="76" t="s">
        <v>128</v>
      </c>
      <c r="DR6" s="76"/>
      <c r="DS6" s="72"/>
      <c r="DT6" s="149"/>
      <c r="DU6" s="149"/>
      <c r="DV6" s="72"/>
      <c r="DW6" s="92"/>
    </row>
    <row r="7" spans="1:139" ht="18" customHeight="1" thickBot="1">
      <c r="A7" s="260"/>
      <c r="B7" s="297"/>
      <c r="C7" s="297"/>
      <c r="D7" s="298"/>
      <c r="E7" s="321"/>
      <c r="F7" s="322" t="s">
        <v>520</v>
      </c>
      <c r="G7" s="152"/>
      <c r="H7" s="152"/>
      <c r="I7" s="152"/>
      <c r="J7" s="152"/>
      <c r="K7" s="152"/>
      <c r="L7" s="152"/>
      <c r="M7" s="152"/>
      <c r="N7" s="54"/>
      <c r="P7" s="53"/>
      <c r="AQ7" s="239"/>
      <c r="AR7" s="322" t="s">
        <v>511</v>
      </c>
      <c r="AS7" s="152"/>
      <c r="AT7" s="152"/>
      <c r="AU7" s="152"/>
      <c r="AV7" s="152"/>
      <c r="AW7" s="152"/>
      <c r="AX7" s="323"/>
      <c r="AZ7" s="54"/>
      <c r="BJ7" s="49"/>
      <c r="CC7" s="141"/>
      <c r="CD7" s="332" t="s">
        <v>516</v>
      </c>
      <c r="CE7" s="152"/>
      <c r="CF7" s="152"/>
      <c r="CG7" s="152"/>
      <c r="CH7" s="152"/>
      <c r="CI7" s="227"/>
      <c r="CJ7" s="153"/>
      <c r="CL7" s="77"/>
      <c r="CN7" s="53"/>
      <c r="DP7" s="142"/>
      <c r="DQ7" s="252" t="s">
        <v>529</v>
      </c>
      <c r="DR7" s="156"/>
      <c r="DS7" s="157"/>
      <c r="DT7" s="158"/>
      <c r="DU7" s="158"/>
      <c r="DV7" s="157"/>
      <c r="DW7" s="159"/>
    </row>
    <row r="8" spans="1:139" ht="18" customHeight="1">
      <c r="A8" s="260"/>
      <c r="B8" s="297"/>
      <c r="C8" s="297"/>
      <c r="D8" s="298"/>
      <c r="E8" s="423" t="s">
        <v>174</v>
      </c>
      <c r="G8" s="73"/>
      <c r="H8" s="73"/>
      <c r="I8" s="73"/>
      <c r="J8" s="73"/>
      <c r="K8" s="73"/>
      <c r="L8" s="73"/>
      <c r="M8" s="73"/>
      <c r="N8" s="54"/>
      <c r="P8" s="53"/>
      <c r="AQ8" s="421" t="s">
        <v>174</v>
      </c>
      <c r="AR8" s="73"/>
      <c r="AS8" s="73"/>
      <c r="AT8" s="73"/>
      <c r="AU8" s="73"/>
      <c r="AV8" s="73"/>
      <c r="AW8" s="73"/>
      <c r="AX8" s="55"/>
      <c r="AZ8" s="54"/>
      <c r="BJ8" s="49"/>
      <c r="CC8" s="425" t="s">
        <v>174</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24"/>
      <c r="F9" s="74"/>
      <c r="G9" s="74"/>
      <c r="H9" s="74"/>
      <c r="I9" s="334"/>
      <c r="J9" s="74"/>
      <c r="K9" s="74"/>
      <c r="L9" s="74"/>
      <c r="M9" s="74"/>
      <c r="N9" s="54"/>
      <c r="P9" s="53"/>
      <c r="AQ9" s="422"/>
      <c r="AR9" s="334"/>
      <c r="AS9" s="74"/>
      <c r="AT9" s="74"/>
      <c r="AU9" s="74"/>
      <c r="AV9" s="74"/>
      <c r="AW9" s="74"/>
      <c r="AX9" s="65"/>
      <c r="AZ9" s="54"/>
      <c r="BJ9" s="49"/>
      <c r="CC9" s="426"/>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132</v>
      </c>
      <c r="F11"/>
      <c r="G11" s="251"/>
      <c r="H11"/>
      <c r="I11"/>
      <c r="K11"/>
      <c r="N11" s="54"/>
      <c r="P11" s="53"/>
      <c r="AQ11" s="346" t="s">
        <v>132</v>
      </c>
      <c r="AS11"/>
      <c r="AT11"/>
      <c r="AU11"/>
      <c r="AV11"/>
      <c r="AW11"/>
      <c r="AZ11" s="54"/>
      <c r="BJ11" s="49"/>
      <c r="CC11" s="83" t="s">
        <v>132</v>
      </c>
      <c r="CD11"/>
      <c r="CE11"/>
      <c r="CF11"/>
      <c r="CG11"/>
      <c r="CH11"/>
      <c r="CI11" s="49"/>
      <c r="CL11" s="77"/>
      <c r="CN11" s="53"/>
    </row>
    <row r="12" spans="1:139" ht="18" customHeight="1">
      <c r="A12" s="260"/>
      <c r="B12" s="297"/>
      <c r="C12" s="297"/>
      <c r="D12" s="298"/>
      <c r="E12" s="348" t="s">
        <v>375</v>
      </c>
      <c r="F12" s="350" t="s">
        <v>373</v>
      </c>
      <c r="G12" s="351" t="s">
        <v>376</v>
      </c>
      <c r="H12" s="351" t="s">
        <v>409</v>
      </c>
      <c r="I12"/>
      <c r="J12" s="349" t="s">
        <v>499</v>
      </c>
      <c r="K12" s="351" t="s">
        <v>374</v>
      </c>
      <c r="N12" s="54"/>
      <c r="P12" s="53"/>
      <c r="Z12" t="s">
        <v>54</v>
      </c>
      <c r="AA12" t="s">
        <v>53</v>
      </c>
      <c r="AB12" t="s">
        <v>56</v>
      </c>
      <c r="AC12" t="s">
        <v>91</v>
      </c>
      <c r="AD12" t="s">
        <v>87</v>
      </c>
      <c r="AE12" t="s">
        <v>92</v>
      </c>
      <c r="AF12" t="s">
        <v>366</v>
      </c>
      <c r="AG12" t="s">
        <v>368</v>
      </c>
      <c r="AQ12" s="352" t="s">
        <v>375</v>
      </c>
      <c r="AR12" s="353" t="s">
        <v>373</v>
      </c>
      <c r="AS12" s="351" t="s">
        <v>376</v>
      </c>
      <c r="AT12" s="351" t="s">
        <v>458</v>
      </c>
      <c r="AV12" s="368" t="s">
        <v>607</v>
      </c>
      <c r="AW12" s="368" t="s">
        <v>607</v>
      </c>
      <c r="AX12" s="53"/>
      <c r="AZ12" s="54"/>
      <c r="BJ12" s="49"/>
      <c r="BM12" s="318" t="s">
        <v>125</v>
      </c>
      <c r="BN12" s="49" t="s">
        <v>55</v>
      </c>
      <c r="BO12" s="49" t="s">
        <v>53</v>
      </c>
      <c r="BP12" s="49" t="s">
        <v>56</v>
      </c>
      <c r="BQ12" s="50" t="s">
        <v>367</v>
      </c>
      <c r="BR12" s="49" t="s">
        <v>91</v>
      </c>
      <c r="BS12" s="49" t="s">
        <v>87</v>
      </c>
      <c r="BT12" s="49" t="s">
        <v>92</v>
      </c>
      <c r="CC12" s="352" t="s">
        <v>375</v>
      </c>
      <c r="CD12" s="353" t="s">
        <v>373</v>
      </c>
      <c r="CE12" s="351" t="s">
        <v>376</v>
      </c>
      <c r="CF12" s="351" t="s">
        <v>472</v>
      </c>
      <c r="CG12" s="53"/>
      <c r="CH12" s="367" t="s">
        <v>607</v>
      </c>
      <c r="CI12" s="351" t="s">
        <v>607</v>
      </c>
      <c r="CJ12" s="53"/>
      <c r="CL12" s="77"/>
      <c r="CN12" s="53"/>
      <c r="CX12" s="333" t="s">
        <v>125</v>
      </c>
      <c r="CY12" s="49" t="s">
        <v>55</v>
      </c>
      <c r="CZ12" s="49" t="s">
        <v>53</v>
      </c>
      <c r="DA12" s="49" t="s">
        <v>56</v>
      </c>
      <c r="DB12" s="50" t="s">
        <v>367</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0"/>
      <c r="B13" s="297"/>
      <c r="C13" s="297"/>
      <c r="D13" s="297"/>
      <c r="E13" s="318" t="s">
        <v>125</v>
      </c>
      <c r="F13" s="49" t="s">
        <v>55</v>
      </c>
      <c r="G13" s="49" t="s">
        <v>53</v>
      </c>
      <c r="H13" s="49" t="s">
        <v>56</v>
      </c>
      <c r="I13" s="50" t="s">
        <v>367</v>
      </c>
      <c r="J13" s="49" t="s">
        <v>91</v>
      </c>
      <c r="K13" s="50" t="s">
        <v>87</v>
      </c>
      <c r="L13" s="49" t="s">
        <v>92</v>
      </c>
      <c r="M13" s="49"/>
      <c r="N13" s="54"/>
      <c r="P13" s="53"/>
      <c r="AQ13" s="318" t="s">
        <v>125</v>
      </c>
      <c r="AR13" s="49" t="s">
        <v>55</v>
      </c>
      <c r="AS13" s="49" t="s">
        <v>53</v>
      </c>
      <c r="AT13" s="49" t="s">
        <v>56</v>
      </c>
      <c r="AU13" s="50" t="s">
        <v>367</v>
      </c>
      <c r="AV13" s="319" t="s">
        <v>91</v>
      </c>
      <c r="AW13" s="319" t="s">
        <v>87</v>
      </c>
      <c r="AX13" s="49" t="s">
        <v>92</v>
      </c>
      <c r="AZ13" s="54"/>
      <c r="BJ13" s="49"/>
      <c r="CC13" s="363" t="s">
        <v>125</v>
      </c>
      <c r="CD13" s="49" t="s">
        <v>55</v>
      </c>
      <c r="CE13" s="49" t="s">
        <v>53</v>
      </c>
      <c r="CF13" s="49" t="s">
        <v>56</v>
      </c>
      <c r="CG13" s="50" t="s">
        <v>367</v>
      </c>
      <c r="CH13" s="358" t="s">
        <v>91</v>
      </c>
      <c r="CI13" s="358" t="s">
        <v>87</v>
      </c>
      <c r="CJ13" s="49" t="s">
        <v>92</v>
      </c>
      <c r="CL13" s="77"/>
      <c r="CN13" s="53"/>
      <c r="DE13" s="384"/>
      <c r="EA13" s="49" t="s">
        <v>318</v>
      </c>
      <c r="EB13" s="49">
        <v>15.5</v>
      </c>
      <c r="EC13">
        <v>236</v>
      </c>
      <c r="ED13">
        <v>818495</v>
      </c>
      <c r="EE13" s="49">
        <v>175850000</v>
      </c>
      <c r="EF13" s="49">
        <v>315280000</v>
      </c>
      <c r="EG13" s="49">
        <v>5.17</v>
      </c>
      <c r="EH13">
        <v>4.6100000000000003</v>
      </c>
      <c r="EI13" t="s">
        <v>319</v>
      </c>
    </row>
    <row r="14" spans="1:139" ht="18" customHeight="1">
      <c r="A14" s="260"/>
      <c r="B14" s="297"/>
      <c r="C14" s="297"/>
      <c r="D14" s="297"/>
      <c r="E14" s="355"/>
      <c r="H14" s="49"/>
      <c r="I14" s="50"/>
      <c r="J14" s="51"/>
      <c r="K14" s="49"/>
      <c r="L14" s="53"/>
      <c r="M14" s="338"/>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55"/>
      <c r="CI14" s="49"/>
      <c r="CJ14" s="383"/>
      <c r="CL14" s="77"/>
      <c r="CN14" s="53"/>
      <c r="CX14" s="58"/>
      <c r="CY14" s="58"/>
      <c r="CZ14" s="58"/>
      <c r="DA14" s="58"/>
      <c r="DB14" s="58"/>
      <c r="DC14" s="58"/>
      <c r="EA14" s="49" t="s">
        <v>320</v>
      </c>
      <c r="EB14" s="49">
        <v>15</v>
      </c>
      <c r="EC14">
        <v>236</v>
      </c>
      <c r="ED14">
        <v>828950</v>
      </c>
      <c r="EE14" s="49">
        <v>205000000</v>
      </c>
      <c r="EF14" s="49">
        <v>369000000</v>
      </c>
      <c r="EG14" s="49">
        <v>4.2</v>
      </c>
      <c r="EH14">
        <v>3.26</v>
      </c>
      <c r="EI14" t="s">
        <v>321</v>
      </c>
    </row>
    <row r="15" spans="1:139" ht="18" customHeight="1">
      <c r="A15" s="260"/>
      <c r="B15" s="297"/>
      <c r="C15" s="297"/>
      <c r="D15" s="297"/>
      <c r="E15" s="355"/>
      <c r="H15" s="49"/>
      <c r="I15" s="50"/>
      <c r="K15" s="49"/>
      <c r="L15" s="53"/>
      <c r="N15" s="54"/>
      <c r="P15" s="53"/>
      <c r="AQ15" s="221"/>
      <c r="AR15"/>
      <c r="AS15"/>
      <c r="AT15"/>
      <c r="AU15"/>
      <c r="AV15"/>
      <c r="AW15"/>
      <c r="AZ15" s="54"/>
      <c r="BJ15" s="49"/>
      <c r="CC15" s="364"/>
      <c r="CI15" s="49"/>
      <c r="CL15" s="77"/>
      <c r="CN15" s="53"/>
      <c r="EA15" s="49" t="s">
        <v>322</v>
      </c>
      <c r="EB15" s="49">
        <v>21.5</v>
      </c>
      <c r="EC15">
        <v>276</v>
      </c>
      <c r="ED15">
        <v>1394251</v>
      </c>
      <c r="EE15" s="49">
        <v>382420000</v>
      </c>
      <c r="EF15" s="49">
        <v>639730000</v>
      </c>
      <c r="EG15" s="49">
        <v>6.46</v>
      </c>
      <c r="EH15">
        <v>5.74</v>
      </c>
      <c r="EI15" t="s">
        <v>323</v>
      </c>
    </row>
    <row r="16" spans="1:139" ht="18" customHeight="1">
      <c r="A16" s="260"/>
      <c r="B16" s="297"/>
      <c r="C16" s="297"/>
      <c r="D16" s="297"/>
      <c r="E16" s="316"/>
      <c r="K16"/>
      <c r="N16" s="54"/>
      <c r="P16" s="53"/>
      <c r="Z16" s="56" t="s">
        <v>51</v>
      </c>
      <c r="AW16"/>
      <c r="AZ16" s="54"/>
      <c r="BJ16" s="49"/>
      <c r="BM16" s="56" t="s">
        <v>51</v>
      </c>
      <c r="CC16" s="50"/>
      <c r="CI16" s="49"/>
      <c r="CL16" s="77"/>
      <c r="CN16" s="53"/>
      <c r="CX16" s="56" t="s">
        <v>51</v>
      </c>
      <c r="EA16" s="49" t="s">
        <v>339</v>
      </c>
      <c r="EB16" s="49">
        <v>15.5</v>
      </c>
      <c r="EC16">
        <v>236</v>
      </c>
      <c r="ED16">
        <v>819000</v>
      </c>
      <c r="EE16" s="49">
        <v>179900000</v>
      </c>
      <c r="EF16" s="49">
        <v>323200000</v>
      </c>
      <c r="EG16" s="49">
        <v>5.17</v>
      </c>
      <c r="EH16">
        <v>4.62</v>
      </c>
      <c r="EI16" t="s">
        <v>340</v>
      </c>
    </row>
    <row r="17" spans="1:146" ht="18" customHeight="1">
      <c r="A17" s="260"/>
      <c r="B17" s="297"/>
      <c r="C17" s="297"/>
      <c r="D17" s="297"/>
      <c r="E17" s="85" t="s">
        <v>190</v>
      </c>
      <c r="F17"/>
      <c r="G17"/>
      <c r="H17"/>
      <c r="I17"/>
      <c r="J17"/>
      <c r="K17"/>
      <c r="N17" s="54"/>
      <c r="P17" s="53"/>
      <c r="AQ17" s="346" t="s">
        <v>133</v>
      </c>
      <c r="AR17"/>
      <c r="AS17"/>
      <c r="AT17"/>
      <c r="AU17"/>
      <c r="AV17"/>
      <c r="AW17"/>
      <c r="AZ17" s="54"/>
      <c r="BJ17" s="49"/>
      <c r="CC17" s="85" t="s">
        <v>133</v>
      </c>
      <c r="CD17"/>
      <c r="CE17"/>
      <c r="CF17"/>
      <c r="CG17"/>
      <c r="CH17"/>
      <c r="CI17" s="49"/>
      <c r="CL17" s="77"/>
      <c r="CN17" s="53"/>
      <c r="EA17" s="49" t="s">
        <v>545</v>
      </c>
      <c r="EB17" s="49">
        <v>15</v>
      </c>
      <c r="EC17">
        <v>236</v>
      </c>
      <c r="ED17">
        <v>828980</v>
      </c>
      <c r="EE17" s="49">
        <v>213000000</v>
      </c>
      <c r="EF17" s="49">
        <v>366000000</v>
      </c>
      <c r="EG17" s="49">
        <v>4.1900000000000004</v>
      </c>
      <c r="EH17">
        <v>3.12</v>
      </c>
      <c r="EI17" t="s">
        <v>546</v>
      </c>
    </row>
    <row r="18" spans="1:146" ht="18" customHeight="1">
      <c r="A18" s="299"/>
      <c r="B18" s="297"/>
      <c r="C18" s="297"/>
      <c r="D18" s="297"/>
      <c r="E18" s="320" t="s">
        <v>125</v>
      </c>
      <c r="F18" s="49" t="s">
        <v>55</v>
      </c>
      <c r="G18" s="49" t="s">
        <v>53</v>
      </c>
      <c r="H18" s="49" t="s">
        <v>56</v>
      </c>
      <c r="I18" s="319" t="s">
        <v>367</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18" t="s">
        <v>125</v>
      </c>
      <c r="AR18" s="49" t="s">
        <v>55</v>
      </c>
      <c r="AS18" s="49" t="s">
        <v>53</v>
      </c>
      <c r="AT18" s="49" t="s">
        <v>56</v>
      </c>
      <c r="AU18" s="319" t="s">
        <v>367</v>
      </c>
      <c r="AV18" s="319" t="s">
        <v>91</v>
      </c>
      <c r="AW18" s="319"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63" t="s">
        <v>125</v>
      </c>
      <c r="CD18" s="49" t="s">
        <v>55</v>
      </c>
      <c r="CE18" s="49" t="s">
        <v>53</v>
      </c>
      <c r="CF18" s="49" t="s">
        <v>56</v>
      </c>
      <c r="CG18" s="358" t="s">
        <v>367</v>
      </c>
      <c r="CH18" s="358" t="s">
        <v>91</v>
      </c>
      <c r="CI18" s="358"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9" t="s">
        <v>598</v>
      </c>
      <c r="EB18" s="49">
        <v>15.5</v>
      </c>
      <c r="EC18">
        <v>236</v>
      </c>
      <c r="ED18">
        <v>819418</v>
      </c>
      <c r="EE18" s="49">
        <v>179000000</v>
      </c>
      <c r="EF18" s="49">
        <v>321000000</v>
      </c>
      <c r="EG18" s="49">
        <v>5.17</v>
      </c>
      <c r="EH18">
        <v>4.6100000000000003</v>
      </c>
      <c r="EI18" t="s">
        <v>599</v>
      </c>
    </row>
    <row r="19" spans="1:146" ht="18" customHeight="1">
      <c r="A19" s="297"/>
      <c r="B19" s="297"/>
      <c r="C19" s="297"/>
      <c r="D19" s="297"/>
      <c r="E19" s="355"/>
      <c r="H19" s="49"/>
      <c r="I19" s="50"/>
      <c r="K19" s="49"/>
      <c r="L19" s="53"/>
      <c r="M19" s="50"/>
      <c r="N19" s="54"/>
      <c r="P19" s="53"/>
      <c r="Z19" s="354"/>
      <c r="AA19" s="90"/>
      <c r="AB19" s="90"/>
      <c r="AC19" s="90"/>
      <c r="AD19" s="90"/>
      <c r="AE19" s="91"/>
      <c r="AQ19" s="53"/>
      <c r="AR19" s="49"/>
      <c r="AS19" s="49"/>
      <c r="AT19" s="49"/>
      <c r="AU19" s="49"/>
      <c r="AV19" s="49"/>
      <c r="AW19" s="49"/>
      <c r="AX19" s="49"/>
      <c r="AY19" s="165"/>
      <c r="AZ19" s="54"/>
      <c r="BJ19" s="49"/>
      <c r="CC19" s="355"/>
      <c r="CI19" s="49"/>
      <c r="CL19" s="77"/>
      <c r="CN19" s="53"/>
      <c r="EA19" s="49" t="s">
        <v>600</v>
      </c>
      <c r="EB19" s="49">
        <v>15.5</v>
      </c>
      <c r="EC19">
        <v>236</v>
      </c>
      <c r="ED19">
        <v>819418</v>
      </c>
      <c r="EE19" s="49">
        <v>179000000</v>
      </c>
      <c r="EF19" s="49">
        <v>321000000</v>
      </c>
      <c r="EG19">
        <v>5.17</v>
      </c>
      <c r="EH19">
        <v>4.6100000000000003</v>
      </c>
      <c r="EI19" t="s">
        <v>601</v>
      </c>
    </row>
    <row r="20" spans="1:146" ht="18" customHeight="1" thickBot="1">
      <c r="A20" s="297"/>
      <c r="B20" s="297"/>
      <c r="C20" s="297"/>
      <c r="D20" s="297"/>
      <c r="E20" s="317"/>
      <c r="F20" s="315"/>
      <c r="K20"/>
      <c r="N20" s="54"/>
      <c r="P20" s="53"/>
      <c r="Z20" s="354"/>
      <c r="AA20" s="90"/>
      <c r="AB20" s="90"/>
      <c r="AC20" s="90"/>
      <c r="AD20" s="90"/>
      <c r="AE20" s="91"/>
      <c r="AW20" s="49"/>
      <c r="AX20" s="49"/>
      <c r="AZ20" s="54"/>
      <c r="BJ20" s="49"/>
      <c r="BN20" s="93"/>
      <c r="BO20" s="93"/>
      <c r="CC20" s="364"/>
      <c r="CI20" s="49"/>
      <c r="CL20" s="77"/>
      <c r="CN20" s="53"/>
      <c r="CY20" s="93"/>
      <c r="CZ20" s="93"/>
      <c r="EA20" s="49" t="s">
        <v>791</v>
      </c>
      <c r="EB20" s="49">
        <v>15.5</v>
      </c>
      <c r="EC20">
        <v>236</v>
      </c>
      <c r="ED20">
        <v>818129</v>
      </c>
      <c r="EE20" s="49">
        <v>177000000</v>
      </c>
      <c r="EF20" s="49">
        <v>318000000</v>
      </c>
      <c r="EG20">
        <v>5.17</v>
      </c>
      <c r="EH20">
        <v>4.6100000000000003</v>
      </c>
      <c r="EI20" t="s">
        <v>599</v>
      </c>
    </row>
    <row r="21" spans="1:146" ht="18" customHeight="1" thickBot="1">
      <c r="A21" s="78"/>
      <c r="B21" s="106"/>
      <c r="C21" s="78"/>
      <c r="D21" s="79"/>
      <c r="E21" s="85" t="s">
        <v>134</v>
      </c>
      <c r="F21"/>
      <c r="K21"/>
      <c r="N21" s="54"/>
      <c r="P21" s="53"/>
      <c r="Z21" s="354"/>
      <c r="AA21" s="90"/>
      <c r="AB21" s="90"/>
      <c r="AC21" s="90"/>
      <c r="AD21" s="90"/>
      <c r="AE21" s="91"/>
      <c r="AQ21" s="207" t="s">
        <v>829</v>
      </c>
      <c r="AW21" s="49"/>
      <c r="AX21" s="49"/>
      <c r="AZ21" s="54"/>
      <c r="BJ21" s="49"/>
      <c r="BN21" s="93"/>
      <c r="BO21" s="93"/>
      <c r="CC21" s="85" t="s">
        <v>134</v>
      </c>
      <c r="CD21"/>
      <c r="CI21" s="49"/>
      <c r="CL21" s="77"/>
      <c r="CN21" s="53"/>
      <c r="CY21" s="93"/>
      <c r="CZ21" s="93"/>
      <c r="DP21" s="83" t="s">
        <v>172</v>
      </c>
      <c r="EA21" s="49" t="s">
        <v>792</v>
      </c>
      <c r="EB21" s="49">
        <v>15.5</v>
      </c>
      <c r="EC21">
        <v>236</v>
      </c>
      <c r="ED21">
        <v>818129</v>
      </c>
      <c r="EE21" s="49">
        <v>177000000</v>
      </c>
      <c r="EF21" s="49">
        <v>318000000</v>
      </c>
      <c r="EG21">
        <v>5.17</v>
      </c>
      <c r="EH21">
        <v>4.6100000000000003</v>
      </c>
      <c r="EI21" t="s">
        <v>601</v>
      </c>
    </row>
    <row r="22" spans="1:146" ht="18" customHeight="1">
      <c r="B22" s="98"/>
      <c r="C22" s="67"/>
      <c r="E22" s="79"/>
      <c r="F22" s="88"/>
      <c r="G22"/>
      <c r="H22" s="71"/>
      <c r="I22"/>
      <c r="J22"/>
      <c r="K22"/>
      <c r="N22" s="54"/>
      <c r="P22" s="53"/>
      <c r="Z22" s="354"/>
      <c r="AA22" s="90"/>
      <c r="AB22" s="90"/>
      <c r="AC22" s="90"/>
      <c r="AD22" s="90"/>
      <c r="AE22" s="91"/>
      <c r="AQ22" s="390"/>
      <c r="AR22" s="391" t="s">
        <v>129</v>
      </c>
      <c r="AT22" s="389"/>
      <c r="AW22" s="49"/>
      <c r="AX22" s="49"/>
      <c r="AZ22" s="54"/>
      <c r="BJ22" s="49"/>
      <c r="BN22" s="93"/>
      <c r="BO22" s="93"/>
      <c r="CC22" s="78"/>
      <c r="CD22" s="88" t="s">
        <v>129</v>
      </c>
      <c r="CE22"/>
      <c r="CF22"/>
      <c r="CG22"/>
      <c r="CH22"/>
      <c r="CI22" s="49"/>
      <c r="CL22" s="77"/>
      <c r="CN22" s="53"/>
      <c r="CY22" s="93"/>
      <c r="CZ22" s="93"/>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354"/>
      <c r="AA23" s="90"/>
      <c r="AB23" s="90"/>
      <c r="AC23" s="90"/>
      <c r="AD23" s="90"/>
      <c r="AE23" s="91"/>
      <c r="AQ23" s="392"/>
      <c r="AR23" s="393"/>
      <c r="AW23" s="49"/>
      <c r="AX23" s="49"/>
      <c r="AZ23" s="54"/>
      <c r="BC23" s="49" t="str">
        <f>IFERROR((TP_DATA[[#This Row],[D, bottom '[m']]]+#REF!)/(2*#REF!/1000),"")</f>
        <v/>
      </c>
      <c r="BJ23" s="49"/>
      <c r="BN23" s="93"/>
      <c r="BO23" s="93"/>
      <c r="CC23" s="181"/>
      <c r="CD23" s="154"/>
      <c r="CE23"/>
      <c r="CF23"/>
      <c r="CG23"/>
      <c r="CH23"/>
      <c r="CI23" s="49"/>
      <c r="CL23" s="77"/>
      <c r="CN23" s="53"/>
      <c r="CO23" s="49" t="str">
        <f>IFERROR((TOWER_DATA[[#This Row],[D, bottom '[m']]]+#REF!)/(2*#REF!/1000),"")</f>
        <v/>
      </c>
      <c r="CY23" s="93"/>
      <c r="CZ23" s="93"/>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354"/>
      <c r="AA24" s="90"/>
      <c r="AB24" s="90"/>
      <c r="AC24" s="90"/>
      <c r="AD24" s="90"/>
      <c r="AE24" s="91"/>
      <c r="AS24"/>
      <c r="AT24"/>
      <c r="AU24"/>
      <c r="AV24"/>
      <c r="AW24"/>
      <c r="AZ24" s="54"/>
      <c r="BC24" s="49" t="str">
        <f>IFERROR((TP_DATA[[#This Row],[D, bottom '[m']]]+#REF!)/(2*#REF!/1000),"")</f>
        <v/>
      </c>
      <c r="BJ24" s="49"/>
      <c r="BN24" s="93"/>
      <c r="BO24" s="93"/>
      <c r="CE24"/>
      <c r="CF24"/>
      <c r="CG24"/>
      <c r="CH24"/>
      <c r="CI24" s="49"/>
      <c r="CL24" s="77"/>
      <c r="CN24" s="53"/>
      <c r="CO24" s="49" t="str">
        <f>IFERROR((TOWER_DATA[[#This Row],[D, bottom '[m']]]+#REF!)/(2*#REF!/1000),"")</f>
        <v/>
      </c>
      <c r="CY24" s="93"/>
      <c r="CZ24" s="93"/>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354"/>
      <c r="AA25" s="90"/>
      <c r="AB25" s="90"/>
      <c r="AC25" s="90"/>
      <c r="AD25" s="90"/>
      <c r="AE25" s="91"/>
      <c r="AW25"/>
      <c r="AZ25" s="54"/>
      <c r="BC25" s="49" t="str">
        <f>IFERROR((TP_DATA[[#This Row],[D, bottom '[m']]]+#REF!)/(2*#REF!/1000),"")</f>
        <v/>
      </c>
      <c r="BJ25" s="49"/>
      <c r="BN25" s="93"/>
      <c r="BO25" s="93"/>
      <c r="CI25" s="49"/>
      <c r="CL25" s="77"/>
      <c r="CN25" s="53"/>
      <c r="CO25" s="49" t="str">
        <f>IFERROR((TOWER_DATA[[#This Row],[D, bottom '[m']]]+#REF!)/(2*#REF!/1000),"")</f>
        <v/>
      </c>
      <c r="CY25" s="93"/>
      <c r="CZ25" s="93"/>
      <c r="EA25" s="222"/>
      <c r="EB25" s="222"/>
      <c r="EC25" s="58"/>
      <c r="ED25" s="58"/>
      <c r="EE25" s="222"/>
      <c r="EF25" s="222"/>
      <c r="EG25" s="58"/>
      <c r="EH25" s="58"/>
      <c r="EI25" s="58"/>
    </row>
    <row r="26" spans="1:146" ht="26.25" customHeight="1" collapsed="1" thickBot="1">
      <c r="A26" s="220"/>
      <c r="B26" s="293"/>
      <c r="E26" s="203" t="s">
        <v>209</v>
      </c>
      <c r="K26"/>
      <c r="N26" s="63"/>
      <c r="O26" s="64"/>
      <c r="P26" s="345"/>
      <c r="Q26" s="139" t="str">
        <f>IFERROR((#REF!+#REF!)/(2*#REF!/1000),"")</f>
        <v/>
      </c>
      <c r="R26" s="139"/>
      <c r="S26" s="139"/>
      <c r="T26" s="139"/>
      <c r="U26" s="139"/>
      <c r="V26" s="139"/>
      <c r="W26" s="139"/>
      <c r="X26" s="139"/>
      <c r="Y26" s="65"/>
      <c r="Z26" s="354"/>
      <c r="AA26" s="90"/>
      <c r="AB26" s="90"/>
      <c r="AC26" s="90"/>
      <c r="AD26" s="90"/>
      <c r="AE26" s="91"/>
      <c r="AQ26" s="84" t="s">
        <v>135</v>
      </c>
      <c r="AW26"/>
      <c r="AZ26" s="63"/>
      <c r="BA26" s="64"/>
      <c r="BB26" s="345"/>
      <c r="BC26" s="139" t="str">
        <f>IFERROR((TP_DATA[[#This Row],[D, bottom '[m']]]+#REF!)/(2*#REF!/1000),"")</f>
        <v/>
      </c>
      <c r="BD26" s="139"/>
      <c r="BE26" s="139"/>
      <c r="BF26" s="139"/>
      <c r="BG26" s="139"/>
      <c r="BH26" s="139"/>
      <c r="BI26" s="139"/>
      <c r="BJ26" s="139"/>
      <c r="BK26" s="65"/>
      <c r="BN26" s="93"/>
      <c r="BO26" s="93"/>
      <c r="CC26" s="84" t="s">
        <v>135</v>
      </c>
      <c r="CI26" s="49"/>
      <c r="CL26" s="166"/>
      <c r="CM26" s="139"/>
      <c r="CN26" s="345"/>
      <c r="CO26" s="139" t="str">
        <f>IFERROR((TOWER_DATA[[#This Row],[D, bottom '[m']]]+#REF!)/(2*#REF!/1000),"")</f>
        <v/>
      </c>
      <c r="CP26" s="139"/>
      <c r="CQ26" s="139"/>
      <c r="CR26" s="139"/>
      <c r="CS26" s="139"/>
      <c r="CT26" s="139"/>
      <c r="CU26" s="139"/>
      <c r="CV26" s="139"/>
      <c r="CW26" s="64"/>
      <c r="CY26" s="93"/>
      <c r="CZ26" s="93"/>
      <c r="EA26" s="222"/>
      <c r="EB26" s="222"/>
      <c r="EC26" s="58"/>
      <c r="ED26" s="58"/>
      <c r="EE26" s="222"/>
      <c r="EF26" s="222"/>
      <c r="EG26" s="58"/>
      <c r="EH26" s="58"/>
      <c r="EI26" s="58"/>
    </row>
    <row r="27" spans="1:146" s="213" customFormat="1" ht="18" hidden="1" customHeight="1" outlineLevel="1">
      <c r="A27" s="211"/>
      <c r="B27" s="294"/>
      <c r="C27" s="294"/>
      <c r="D27" s="212"/>
      <c r="E27" s="328" t="s">
        <v>125</v>
      </c>
      <c r="F27" s="320" t="s">
        <v>55</v>
      </c>
      <c r="G27" s="320" t="s">
        <v>53</v>
      </c>
      <c r="H27" s="320" t="s">
        <v>56</v>
      </c>
      <c r="I27" s="319" t="s">
        <v>367</v>
      </c>
      <c r="J27" s="320" t="s">
        <v>91</v>
      </c>
      <c r="K27" s="320" t="s">
        <v>87</v>
      </c>
      <c r="L27" s="320" t="s">
        <v>92</v>
      </c>
      <c r="M27" s="49"/>
      <c r="Q27" s="191" t="str">
        <f>IFERROR((#REF!+#REF!)/(2*#REF!/1000),"")</f>
        <v/>
      </c>
      <c r="R27" s="191"/>
      <c r="S27" s="191"/>
      <c r="T27" s="191"/>
      <c r="U27" s="191"/>
      <c r="V27" s="191"/>
      <c r="W27" s="191"/>
      <c r="X27" s="191"/>
      <c r="Y27" s="214"/>
      <c r="Z27" s="354"/>
      <c r="AA27" s="90"/>
      <c r="AB27" s="90"/>
      <c r="AC27" s="90"/>
      <c r="AD27" s="90"/>
      <c r="AE27" s="91"/>
      <c r="AQ27" s="327" t="s">
        <v>125</v>
      </c>
      <c r="AR27" s="320" t="s">
        <v>55</v>
      </c>
      <c r="AS27" s="320" t="s">
        <v>53</v>
      </c>
      <c r="AT27" s="320" t="s">
        <v>56</v>
      </c>
      <c r="AU27" s="319" t="s">
        <v>367</v>
      </c>
      <c r="AV27" s="320" t="s">
        <v>91</v>
      </c>
      <c r="AW27" s="320" t="s">
        <v>87</v>
      </c>
      <c r="AX27" s="320" t="s">
        <v>92</v>
      </c>
      <c r="BC27" s="191" t="str">
        <f>IFERROR((TP_DATA[[#This Row],[D, bottom '[m']]]+#REF!)/(2*#REF!/1000),"")</f>
        <v/>
      </c>
      <c r="BD27" s="191"/>
      <c r="BE27" s="191"/>
      <c r="BF27" s="191"/>
      <c r="BG27" s="191"/>
      <c r="BH27" s="191"/>
      <c r="BI27" s="191"/>
      <c r="BJ27" s="191"/>
      <c r="BK27" s="214"/>
      <c r="BN27" s="215"/>
      <c r="BO27" s="215"/>
      <c r="CC27" s="359" t="s">
        <v>125</v>
      </c>
      <c r="CD27" s="360" t="s">
        <v>55</v>
      </c>
      <c r="CE27" s="360" t="s">
        <v>53</v>
      </c>
      <c r="CF27" s="360" t="s">
        <v>56</v>
      </c>
      <c r="CG27" s="358" t="s">
        <v>367</v>
      </c>
      <c r="CH27" s="360" t="s">
        <v>91</v>
      </c>
      <c r="CI27" s="360" t="s">
        <v>87</v>
      </c>
      <c r="CJ27" s="360" t="s">
        <v>92</v>
      </c>
      <c r="CK27" s="337"/>
      <c r="CO27" s="191" t="str">
        <f>IFERROR((TOWER_DATA[[#This Row],[D, bottom '[m']]]+#REF!)/(2*#REF!/1000),"")</f>
        <v/>
      </c>
      <c r="CP27" s="191"/>
      <c r="CQ27" s="191"/>
      <c r="CR27" s="191"/>
      <c r="CS27" s="191"/>
      <c r="CT27" s="191"/>
      <c r="CU27" s="191"/>
      <c r="CV27" s="191"/>
      <c r="CY27" s="215"/>
      <c r="CZ27" s="215"/>
      <c r="DP27" s="209"/>
      <c r="DT27" s="216"/>
      <c r="DU27" s="216"/>
      <c r="DZ27" s="214"/>
      <c r="EA27" s="49"/>
      <c r="EB27" s="49"/>
      <c r="EE27" s="49"/>
      <c r="EF27" s="49"/>
      <c r="EP27" s="214"/>
    </row>
    <row r="28" spans="1:146" s="213" customFormat="1" ht="18" hidden="1" customHeight="1" outlineLevel="1">
      <c r="A28" s="211"/>
      <c r="B28" s="294"/>
      <c r="C28" s="294"/>
      <c r="D28" s="212"/>
      <c r="E28" s="213" t="s">
        <v>805</v>
      </c>
      <c r="F28" s="191" t="s">
        <v>397</v>
      </c>
      <c r="G28" s="213" t="s">
        <v>780</v>
      </c>
      <c r="H28" s="213" t="s">
        <v>781</v>
      </c>
      <c r="I28" s="213" t="s">
        <v>782</v>
      </c>
      <c r="J28" s="215">
        <v>40.47</v>
      </c>
      <c r="K28" s="213" t="s">
        <v>48</v>
      </c>
      <c r="L28" s="213" t="s">
        <v>783</v>
      </c>
      <c r="Q28" s="191" t="str">
        <f>IFERROR((#REF!+#REF!)/(2*#REF!/1000),"")</f>
        <v/>
      </c>
      <c r="R28" s="191"/>
      <c r="S28" s="191"/>
      <c r="T28" s="191"/>
      <c r="U28" s="191"/>
      <c r="V28" s="191"/>
      <c r="W28" s="191"/>
      <c r="X28" s="191"/>
      <c r="Y28" s="214"/>
      <c r="Z28" s="354"/>
      <c r="AA28" s="90"/>
      <c r="AB28" s="90"/>
      <c r="AC28" s="90"/>
      <c r="AD28" s="90"/>
      <c r="AE28" s="91"/>
      <c r="AQ28" s="209" t="s">
        <v>779</v>
      </c>
      <c r="AR28" s="213" t="s">
        <v>397</v>
      </c>
      <c r="AS28" s="213" t="s">
        <v>780</v>
      </c>
      <c r="AT28" s="213" t="s">
        <v>781</v>
      </c>
      <c r="AU28" s="213" t="s">
        <v>782</v>
      </c>
      <c r="AW28" s="213" t="s">
        <v>48</v>
      </c>
      <c r="AX28" s="213" t="s">
        <v>823</v>
      </c>
      <c r="BC28" s="191" t="str">
        <f>IFERROR((TP_DATA[[#This Row],[D, bottom '[m']]]+#REF!)/(2*#REF!/1000),"")</f>
        <v/>
      </c>
      <c r="BD28" s="191"/>
      <c r="BE28" s="191"/>
      <c r="BF28" s="191"/>
      <c r="BG28" s="191"/>
      <c r="BH28" s="191"/>
      <c r="BI28" s="191"/>
      <c r="BJ28" s="191"/>
      <c r="BK28" s="214"/>
      <c r="BN28" s="215"/>
      <c r="BO28" s="215"/>
      <c r="CC28" s="54" t="s">
        <v>487</v>
      </c>
      <c r="CD28" s="51" t="s">
        <v>397</v>
      </c>
      <c r="CE28" s="49" t="s">
        <v>439</v>
      </c>
      <c r="CF28" s="53" t="s">
        <v>486</v>
      </c>
      <c r="CG28" s="49" t="s">
        <v>372</v>
      </c>
      <c r="CH28" s="191"/>
      <c r="CI28" s="191"/>
      <c r="CJ28" s="357" t="s">
        <v>398</v>
      </c>
      <c r="CK28" s="49"/>
      <c r="CO28" s="191" t="str">
        <f>IFERROR((TOWER_DATA[[#This Row],[D, bottom '[m']]]+#REF!)/(2*#REF!/1000),"")</f>
        <v/>
      </c>
      <c r="CP28" s="191"/>
      <c r="CQ28" s="191"/>
      <c r="CR28" s="191"/>
      <c r="CS28" s="191"/>
      <c r="CT28" s="191"/>
      <c r="CU28" s="191"/>
      <c r="CV28" s="191"/>
      <c r="CY28" s="215"/>
      <c r="CZ28" s="215"/>
      <c r="DN28" s="217"/>
      <c r="DP28" s="209"/>
      <c r="DT28" s="216"/>
      <c r="DU28" s="216"/>
      <c r="DZ28" s="214"/>
      <c r="EA28" s="213" t="s">
        <v>208</v>
      </c>
      <c r="EB28" s="213">
        <v>13</v>
      </c>
      <c r="EC28" s="213">
        <v>240</v>
      </c>
      <c r="ED28" s="213">
        <v>1102065</v>
      </c>
      <c r="EE28" s="213">
        <v>276287200</v>
      </c>
      <c r="EF28" s="213">
        <v>276287200</v>
      </c>
      <c r="EG28" s="213">
        <v>3.4</v>
      </c>
      <c r="EH28" s="213">
        <v>3.4</v>
      </c>
      <c r="EI28" s="213" t="s">
        <v>98</v>
      </c>
      <c r="EP28" s="214"/>
    </row>
    <row r="29" spans="1:146" s="213" customFormat="1" ht="18" hidden="1" customHeight="1" outlineLevel="1">
      <c r="A29" s="211"/>
      <c r="B29" s="294"/>
      <c r="C29" s="294"/>
      <c r="D29" s="212"/>
      <c r="E29" s="213" t="s">
        <v>443</v>
      </c>
      <c r="F29" s="191" t="s">
        <v>397</v>
      </c>
      <c r="G29" s="213" t="s">
        <v>439</v>
      </c>
      <c r="H29" s="213" t="s">
        <v>440</v>
      </c>
      <c r="I29" s="213" t="s">
        <v>372</v>
      </c>
      <c r="J29" s="215">
        <v>40.5</v>
      </c>
      <c r="K29" s="213" t="s">
        <v>48</v>
      </c>
      <c r="L29" s="213" t="s">
        <v>442</v>
      </c>
      <c r="Q29" s="191" t="str">
        <f>IFERROR((#REF!+#REF!)/(2*#REF!/1000),"")</f>
        <v/>
      </c>
      <c r="R29" s="191"/>
      <c r="S29" s="191"/>
      <c r="T29" s="191"/>
      <c r="U29" s="191"/>
      <c r="V29" s="191"/>
      <c r="W29" s="191"/>
      <c r="X29" s="191"/>
      <c r="Y29" s="214"/>
      <c r="Z29" s="354"/>
      <c r="AA29" s="90"/>
      <c r="AB29" s="90"/>
      <c r="AC29" s="90"/>
      <c r="AD29" s="90"/>
      <c r="AE29" s="91"/>
      <c r="AQ29" s="209" t="s">
        <v>467</v>
      </c>
      <c r="AR29" s="213" t="s">
        <v>397</v>
      </c>
      <c r="AS29" s="213" t="s">
        <v>439</v>
      </c>
      <c r="AT29" s="213" t="s">
        <v>440</v>
      </c>
      <c r="AU29" s="213" t="s">
        <v>372</v>
      </c>
      <c r="AX29" s="213" t="s">
        <v>441</v>
      </c>
      <c r="BC29" s="191" t="str">
        <f>IFERROR((TP_DATA[[#This Row],[D, bottom '[m']]]+#REF!)/(2*#REF!/1000),"")</f>
        <v/>
      </c>
      <c r="BD29" s="191"/>
      <c r="BE29" s="191"/>
      <c r="BF29" s="191"/>
      <c r="BG29" s="191"/>
      <c r="BH29" s="191"/>
      <c r="BI29" s="191"/>
      <c r="BJ29" s="191"/>
      <c r="BK29" s="214"/>
      <c r="BN29" s="215"/>
      <c r="BO29" s="215"/>
      <c r="CC29" s="209" t="s">
        <v>493</v>
      </c>
      <c r="CD29" s="191" t="s">
        <v>316</v>
      </c>
      <c r="CE29" s="191" t="s">
        <v>399</v>
      </c>
      <c r="CF29" s="213" t="s">
        <v>492</v>
      </c>
      <c r="CG29" s="191" t="s">
        <v>372</v>
      </c>
      <c r="CH29" s="191"/>
      <c r="CI29" s="191"/>
      <c r="CJ29" s="329" t="s">
        <v>488</v>
      </c>
      <c r="CO29" s="191" t="str">
        <f>IFERROR((TOWER_DATA[[#This Row],[D, bottom '[m']]]+#REF!)/(2*#REF!/1000),"")</f>
        <v/>
      </c>
      <c r="CP29" s="191"/>
      <c r="CQ29" s="191"/>
      <c r="CR29" s="191"/>
      <c r="CS29" s="191"/>
      <c r="CT29" s="191"/>
      <c r="CU29" s="191"/>
      <c r="CV29" s="191"/>
      <c r="CY29" s="215"/>
      <c r="CZ29" s="215"/>
      <c r="DN29" s="217"/>
      <c r="DP29" s="209"/>
      <c r="DT29" s="216"/>
      <c r="DU29" s="216"/>
      <c r="DZ29" s="214"/>
      <c r="EA29" s="213" t="s">
        <v>206</v>
      </c>
      <c r="EB29" s="213">
        <v>13</v>
      </c>
      <c r="EC29" s="213">
        <v>240</v>
      </c>
      <c r="ED29" s="213">
        <v>1102065</v>
      </c>
      <c r="EE29" s="213">
        <v>276287200</v>
      </c>
      <c r="EF29" s="213">
        <v>276287200</v>
      </c>
      <c r="EG29" s="213">
        <v>3.4</v>
      </c>
      <c r="EH29" s="213">
        <v>3.4</v>
      </c>
      <c r="EI29" s="213" t="s">
        <v>98</v>
      </c>
      <c r="EP29" s="214"/>
    </row>
    <row r="30" spans="1:146" s="213" customFormat="1" ht="18" hidden="1" customHeight="1" outlineLevel="1">
      <c r="A30" s="211"/>
      <c r="B30" s="294"/>
      <c r="C30" s="294"/>
      <c r="D30" s="212"/>
      <c r="E30" s="213" t="s">
        <v>445</v>
      </c>
      <c r="F30" s="191" t="s">
        <v>397</v>
      </c>
      <c r="G30" s="213" t="s">
        <v>439</v>
      </c>
      <c r="H30" s="213" t="s">
        <v>440</v>
      </c>
      <c r="I30" s="213" t="s">
        <v>372</v>
      </c>
      <c r="J30" s="215">
        <v>40.5</v>
      </c>
      <c r="K30" s="213" t="s">
        <v>48</v>
      </c>
      <c r="L30" s="213" t="s">
        <v>441</v>
      </c>
      <c r="Q30" s="191" t="str">
        <f>IFERROR((#REF!+#REF!)/(2*#REF!/1000),"")</f>
        <v/>
      </c>
      <c r="R30" s="191"/>
      <c r="S30" s="191"/>
      <c r="T30" s="191"/>
      <c r="U30" s="191"/>
      <c r="V30" s="191"/>
      <c r="W30" s="191"/>
      <c r="X30" s="191"/>
      <c r="Y30" s="214"/>
      <c r="Z30" s="354"/>
      <c r="AA30" s="90"/>
      <c r="AB30" s="90"/>
      <c r="AC30" s="90"/>
      <c r="AD30" s="90"/>
      <c r="AE30" s="91"/>
      <c r="AQ30" s="209" t="s">
        <v>469</v>
      </c>
      <c r="AR30" s="213" t="s">
        <v>397</v>
      </c>
      <c r="AS30" s="213" t="s">
        <v>439</v>
      </c>
      <c r="AT30" s="213" t="s">
        <v>440</v>
      </c>
      <c r="AU30" s="213" t="s">
        <v>372</v>
      </c>
      <c r="AX30" s="213" t="s">
        <v>442</v>
      </c>
      <c r="BC30" s="191" t="str">
        <f>IFERROR((TP_DATA[[#This Row],[D, bottom '[m']]]+#REF!)/(2*#REF!/1000),"")</f>
        <v/>
      </c>
      <c r="BD30" s="191"/>
      <c r="BE30" s="191"/>
      <c r="BF30" s="191"/>
      <c r="BG30" s="191"/>
      <c r="BH30" s="191"/>
      <c r="BI30" s="191"/>
      <c r="BJ30" s="191"/>
      <c r="BK30" s="214"/>
      <c r="BN30" s="215"/>
      <c r="BO30" s="215"/>
      <c r="CC30" s="209" t="s">
        <v>501</v>
      </c>
      <c r="CD30" s="191" t="s">
        <v>316</v>
      </c>
      <c r="CE30" s="191" t="s">
        <v>399</v>
      </c>
      <c r="CF30" s="213" t="s">
        <v>500</v>
      </c>
      <c r="CG30" s="191" t="s">
        <v>372</v>
      </c>
      <c r="CH30" s="191"/>
      <c r="CI30" s="191"/>
      <c r="CJ30" s="213" t="s">
        <v>471</v>
      </c>
      <c r="CO30" s="191" t="str">
        <f>IFERROR((TOWER_DATA[[#This Row],[D, bottom '[m']]]+#REF!)/(2*#REF!/1000),"")</f>
        <v/>
      </c>
      <c r="CP30" s="191"/>
      <c r="CQ30" s="191"/>
      <c r="CR30" s="191"/>
      <c r="CS30" s="191"/>
      <c r="CT30" s="191"/>
      <c r="CU30" s="191"/>
      <c r="CV30" s="191"/>
      <c r="CY30" s="215"/>
      <c r="CZ30" s="215"/>
      <c r="DN30" s="217"/>
      <c r="DP30" s="209"/>
      <c r="DT30" s="216"/>
      <c r="DU30" s="216"/>
      <c r="DZ30" s="214"/>
      <c r="EA30" s="213" t="s">
        <v>207</v>
      </c>
      <c r="EB30" s="213">
        <v>13</v>
      </c>
      <c r="EC30" s="213">
        <v>240</v>
      </c>
      <c r="ED30" s="213">
        <v>1102065</v>
      </c>
      <c r="EE30" s="213">
        <v>276287200</v>
      </c>
      <c r="EF30" s="213">
        <v>276287200</v>
      </c>
      <c r="EG30" s="213">
        <v>3.4</v>
      </c>
      <c r="EH30" s="213">
        <v>3.4</v>
      </c>
      <c r="EI30" s="213" t="s">
        <v>98</v>
      </c>
      <c r="EP30" s="214"/>
    </row>
    <row r="31" spans="1:146" s="213" customFormat="1" ht="18" hidden="1" customHeight="1" outlineLevel="1">
      <c r="A31" s="211"/>
      <c r="B31" s="294"/>
      <c r="C31" s="294"/>
      <c r="D31" s="212"/>
      <c r="E31" s="213" t="s">
        <v>402</v>
      </c>
      <c r="F31" s="191" t="s">
        <v>316</v>
      </c>
      <c r="G31" s="213" t="s">
        <v>365</v>
      </c>
      <c r="H31" s="213" t="s">
        <v>377</v>
      </c>
      <c r="I31" s="213" t="s">
        <v>372</v>
      </c>
      <c r="J31" s="215">
        <v>43.47</v>
      </c>
      <c r="K31" s="213" t="s">
        <v>48</v>
      </c>
      <c r="L31" s="213" t="s">
        <v>317</v>
      </c>
      <c r="Q31" s="191" t="str">
        <f>IFERROR((#REF!+#REF!)/(2*#REF!/1000),"")</f>
        <v/>
      </c>
      <c r="R31" s="191"/>
      <c r="S31" s="191"/>
      <c r="T31" s="191"/>
      <c r="U31" s="191"/>
      <c r="V31" s="191"/>
      <c r="W31" s="191"/>
      <c r="X31" s="191"/>
      <c r="Y31" s="214"/>
      <c r="Z31" s="354"/>
      <c r="AA31" s="90"/>
      <c r="AB31" s="90"/>
      <c r="AC31" s="90"/>
      <c r="AD31" s="90"/>
      <c r="AE31" s="91"/>
      <c r="AQ31" s="209" t="s">
        <v>453</v>
      </c>
      <c r="AR31" s="213" t="s">
        <v>316</v>
      </c>
      <c r="AS31" s="213" t="s">
        <v>365</v>
      </c>
      <c r="AT31" s="213" t="s">
        <v>377</v>
      </c>
      <c r="AU31" s="213" t="s">
        <v>372</v>
      </c>
      <c r="AX31" s="213" t="s">
        <v>317</v>
      </c>
      <c r="BC31" s="191" t="str">
        <f>IFERROR((TP_DATA[[#This Row],[D, bottom '[m']]]+#REF!)/(2*#REF!/1000),"")</f>
        <v/>
      </c>
      <c r="BD31" s="191"/>
      <c r="BE31" s="191"/>
      <c r="BF31" s="191"/>
      <c r="BG31" s="191"/>
      <c r="BH31" s="191"/>
      <c r="BI31" s="191"/>
      <c r="BJ31" s="191"/>
      <c r="BK31" s="214"/>
      <c r="BN31" s="215"/>
      <c r="BO31" s="215"/>
      <c r="CC31" s="209" t="s">
        <v>496</v>
      </c>
      <c r="CD31" s="191" t="s">
        <v>316</v>
      </c>
      <c r="CE31" s="191" t="s">
        <v>399</v>
      </c>
      <c r="CF31" s="213" t="s">
        <v>495</v>
      </c>
      <c r="CG31" s="191" t="s">
        <v>372</v>
      </c>
      <c r="CH31" s="191"/>
      <c r="CI31" s="191"/>
      <c r="CJ31" s="213" t="s">
        <v>494</v>
      </c>
      <c r="CO31" s="191" t="str">
        <f>IFERROR((TOWER_DATA[[#This Row],[D, bottom '[m']]]+#REF!)/(2*#REF!/1000),"")</f>
        <v/>
      </c>
      <c r="CP31" s="191"/>
      <c r="CQ31" s="191"/>
      <c r="CR31" s="191"/>
      <c r="CS31" s="191"/>
      <c r="CT31" s="191"/>
      <c r="CU31" s="191"/>
      <c r="CV31" s="191"/>
      <c r="CY31" s="215"/>
      <c r="CZ31" s="215"/>
      <c r="DN31" s="217"/>
      <c r="DP31" s="209"/>
      <c r="DT31" s="216"/>
      <c r="DU31" s="216"/>
      <c r="DZ31" s="214"/>
      <c r="EP31" s="214"/>
    </row>
    <row r="32" spans="1:146" s="213" customFormat="1" ht="18" hidden="1" customHeight="1" outlineLevel="1">
      <c r="A32" s="211"/>
      <c r="B32" s="294"/>
      <c r="C32" s="294"/>
      <c r="D32" s="212"/>
      <c r="E32" s="213" t="s">
        <v>403</v>
      </c>
      <c r="F32" s="191" t="s">
        <v>316</v>
      </c>
      <c r="G32" s="213" t="s">
        <v>365</v>
      </c>
      <c r="H32" s="213" t="s">
        <v>378</v>
      </c>
      <c r="I32" s="213" t="s">
        <v>372</v>
      </c>
      <c r="J32" s="215">
        <v>45.43</v>
      </c>
      <c r="K32" s="213" t="s">
        <v>48</v>
      </c>
      <c r="L32" s="213" t="s">
        <v>317</v>
      </c>
      <c r="Q32" s="191" t="str">
        <f>IFERROR((#REF!+#REF!)/(2*#REF!/1000),"")</f>
        <v/>
      </c>
      <c r="R32" s="191"/>
      <c r="S32" s="191"/>
      <c r="T32" s="191"/>
      <c r="U32" s="191"/>
      <c r="V32" s="191"/>
      <c r="W32" s="191"/>
      <c r="X32" s="191"/>
      <c r="Y32" s="214"/>
      <c r="Z32" s="354"/>
      <c r="AA32" s="90"/>
      <c r="AB32" s="90"/>
      <c r="AC32" s="90"/>
      <c r="AD32" s="90"/>
      <c r="AE32" s="91"/>
      <c r="AQ32" s="209" t="s">
        <v>454</v>
      </c>
      <c r="AR32" s="213" t="s">
        <v>316</v>
      </c>
      <c r="AS32" s="213" t="s">
        <v>365</v>
      </c>
      <c r="AT32" s="213" t="s">
        <v>378</v>
      </c>
      <c r="AU32" s="213" t="s">
        <v>372</v>
      </c>
      <c r="AX32" s="213" t="s">
        <v>317</v>
      </c>
      <c r="BC32" s="191" t="str">
        <f>IFERROR((TP_DATA[[#This Row],[D, bottom '[m']]]+#REF!)/(2*#REF!/1000),"")</f>
        <v/>
      </c>
      <c r="BD32" s="191"/>
      <c r="BE32" s="191"/>
      <c r="BF32" s="191"/>
      <c r="BG32" s="191"/>
      <c r="BH32" s="191"/>
      <c r="BI32" s="191"/>
      <c r="BJ32" s="191"/>
      <c r="BK32" s="214"/>
      <c r="BN32" s="215"/>
      <c r="BO32" s="215"/>
      <c r="CC32" s="209" t="s">
        <v>491</v>
      </c>
      <c r="CD32" s="191" t="s">
        <v>316</v>
      </c>
      <c r="CE32" s="191" t="s">
        <v>399</v>
      </c>
      <c r="CF32" s="213" t="s">
        <v>490</v>
      </c>
      <c r="CG32" s="191" t="s">
        <v>372</v>
      </c>
      <c r="CH32" s="191"/>
      <c r="CI32" s="361"/>
      <c r="CJ32" s="213" t="s">
        <v>489</v>
      </c>
      <c r="CO32" s="191" t="str">
        <f>IFERROR((TOWER_DATA[[#This Row],[D, bottom '[m']]]+#REF!)/(2*#REF!/1000),"")</f>
        <v/>
      </c>
      <c r="CP32" s="191"/>
      <c r="CQ32" s="191"/>
      <c r="CR32" s="191"/>
      <c r="CS32" s="191"/>
      <c r="CT32" s="191"/>
      <c r="CU32" s="191"/>
      <c r="CV32" s="191"/>
      <c r="CY32" s="215"/>
      <c r="CZ32" s="215"/>
      <c r="DN32" s="217"/>
      <c r="DP32" s="209"/>
      <c r="DT32" s="216"/>
      <c r="DU32" s="216"/>
      <c r="DZ32" s="214"/>
      <c r="EP32" s="214"/>
    </row>
    <row r="33" spans="1:146" s="213" customFormat="1" ht="18" hidden="1" customHeight="1" outlineLevel="1">
      <c r="A33" s="211"/>
      <c r="B33" s="294"/>
      <c r="C33" s="294"/>
      <c r="D33" s="212"/>
      <c r="E33" s="216" t="s">
        <v>405</v>
      </c>
      <c r="F33" s="256" t="s">
        <v>316</v>
      </c>
      <c r="G33" s="213" t="s">
        <v>404</v>
      </c>
      <c r="H33" s="215" t="s">
        <v>379</v>
      </c>
      <c r="I33" s="215" t="s">
        <v>372</v>
      </c>
      <c r="J33" s="215">
        <v>43.14</v>
      </c>
      <c r="K33" s="213" t="s">
        <v>48</v>
      </c>
      <c r="L33" s="213" t="s">
        <v>317</v>
      </c>
      <c r="Q33" s="343" t="str">
        <f>IFERROR((#REF!+#REF!)/(2*#REF!/1000),"")</f>
        <v/>
      </c>
      <c r="R33" s="191"/>
      <c r="S33" s="191"/>
      <c r="T33" s="191"/>
      <c r="U33" s="191"/>
      <c r="V33" s="191"/>
      <c r="W33" s="191"/>
      <c r="X33" s="191"/>
      <c r="Y33" s="214"/>
      <c r="Z33" s="354"/>
      <c r="AA33" s="90"/>
      <c r="AB33" s="90"/>
      <c r="AC33" s="90"/>
      <c r="AD33" s="90"/>
      <c r="AE33" s="91"/>
      <c r="AQ33" s="210" t="s">
        <v>456</v>
      </c>
      <c r="AR33" s="215" t="s">
        <v>316</v>
      </c>
      <c r="AS33" s="215" t="s">
        <v>404</v>
      </c>
      <c r="AT33" s="215" t="s">
        <v>455</v>
      </c>
      <c r="AU33" s="215" t="s">
        <v>372</v>
      </c>
      <c r="AV33" s="216"/>
      <c r="AX33" s="213" t="s">
        <v>317</v>
      </c>
      <c r="BC33" s="343" t="str">
        <f>IFERROR((TP_DATA[[#This Row],[D, bottom '[m']]]+#REF!)/(2*#REF!/1000),"")</f>
        <v/>
      </c>
      <c r="BD33" s="191"/>
      <c r="BE33" s="191"/>
      <c r="BF33" s="191"/>
      <c r="BG33" s="191"/>
      <c r="BH33" s="191"/>
      <c r="BI33" s="191"/>
      <c r="BJ33" s="191"/>
      <c r="BK33" s="214"/>
      <c r="BN33" s="215"/>
      <c r="BO33" s="215"/>
      <c r="CC33" s="210" t="s">
        <v>498</v>
      </c>
      <c r="CD33" s="256" t="s">
        <v>316</v>
      </c>
      <c r="CE33" s="256" t="s">
        <v>399</v>
      </c>
      <c r="CF33" s="215" t="s">
        <v>474</v>
      </c>
      <c r="CG33" s="256" t="s">
        <v>372</v>
      </c>
      <c r="CH33" s="362"/>
      <c r="CI33" s="361"/>
      <c r="CJ33" s="213" t="s">
        <v>497</v>
      </c>
      <c r="CO33" s="343" t="str">
        <f>IFERROR((TOWER_DATA[[#This Row],[D, bottom '[m']]]+#REF!)/(2*#REF!/1000),"")</f>
        <v/>
      </c>
      <c r="CP33" s="191"/>
      <c r="CQ33" s="191"/>
      <c r="CR33" s="191"/>
      <c r="CS33" s="191"/>
      <c r="CT33" s="191"/>
      <c r="CU33" s="191"/>
      <c r="CV33" s="191"/>
      <c r="CY33" s="215"/>
      <c r="CZ33" s="215"/>
      <c r="DN33" s="217"/>
      <c r="DP33" s="209"/>
      <c r="DT33" s="216"/>
      <c r="DU33" s="216"/>
      <c r="DZ33" s="214"/>
      <c r="EP33" s="214"/>
    </row>
    <row r="34" spans="1:146" s="213" customFormat="1" ht="18" hidden="1" customHeight="1" outlineLevel="1">
      <c r="A34" s="211"/>
      <c r="B34" s="294"/>
      <c r="C34" s="294"/>
      <c r="D34" s="212"/>
      <c r="E34" s="216" t="s">
        <v>615</v>
      </c>
      <c r="F34" s="256" t="s">
        <v>316</v>
      </c>
      <c r="G34" s="213" t="s">
        <v>404</v>
      </c>
      <c r="H34" s="215" t="s">
        <v>616</v>
      </c>
      <c r="I34" s="215" t="s">
        <v>617</v>
      </c>
      <c r="J34" s="215">
        <v>43.14</v>
      </c>
      <c r="K34" s="213" t="s">
        <v>48</v>
      </c>
      <c r="L34" s="213" t="s">
        <v>618</v>
      </c>
      <c r="Q34" s="343" t="str">
        <f>IFERROR((#REF!+#REF!)/(2*#REF!/1000),"")</f>
        <v/>
      </c>
      <c r="R34" s="191"/>
      <c r="S34" s="191"/>
      <c r="T34" s="191"/>
      <c r="U34" s="191"/>
      <c r="V34" s="191"/>
      <c r="W34" s="191"/>
      <c r="X34" s="191"/>
      <c r="Y34" s="214"/>
      <c r="Z34" s="354"/>
      <c r="AA34" s="90"/>
      <c r="AB34" s="90"/>
      <c r="AC34" s="90"/>
      <c r="AD34" s="90"/>
      <c r="AE34" s="91"/>
      <c r="AQ34" s="210" t="s">
        <v>457</v>
      </c>
      <c r="AR34" s="215" t="s">
        <v>316</v>
      </c>
      <c r="AS34" s="215" t="s">
        <v>404</v>
      </c>
      <c r="AT34" s="215" t="s">
        <v>449</v>
      </c>
      <c r="AU34" s="215" t="s">
        <v>372</v>
      </c>
      <c r="AV34" s="216"/>
      <c r="AX34" s="213" t="s">
        <v>317</v>
      </c>
      <c r="BC34" s="343" t="str">
        <f>IFERROR((TP_DATA[[#This Row],[D, bottom '[m']]]+#REF!)/(2*#REF!/1000),"")</f>
        <v/>
      </c>
      <c r="BD34" s="191"/>
      <c r="BE34" s="191"/>
      <c r="BF34" s="191"/>
      <c r="BG34" s="191"/>
      <c r="BH34" s="191"/>
      <c r="BI34" s="191"/>
      <c r="BJ34" s="191"/>
      <c r="BK34" s="214"/>
      <c r="BN34" s="215"/>
      <c r="BO34" s="215"/>
      <c r="CC34" s="210" t="s">
        <v>485</v>
      </c>
      <c r="CD34" s="256" t="s">
        <v>392</v>
      </c>
      <c r="CE34" s="256" t="s">
        <v>393</v>
      </c>
      <c r="CF34" s="215" t="s">
        <v>484</v>
      </c>
      <c r="CG34" s="256" t="s">
        <v>372</v>
      </c>
      <c r="CH34" s="362"/>
      <c r="CI34" s="361"/>
      <c r="CJ34" s="213" t="s">
        <v>483</v>
      </c>
      <c r="CO34" s="343" t="str">
        <f>IFERROR((TOWER_DATA[[#This Row],[D, bottom '[m']]]+#REF!)/(2*#REF!/1000),"")</f>
        <v/>
      </c>
      <c r="CP34" s="191"/>
      <c r="CQ34" s="191"/>
      <c r="CR34" s="191"/>
      <c r="CS34" s="191"/>
      <c r="CT34" s="191"/>
      <c r="CU34" s="191"/>
      <c r="CV34" s="191"/>
      <c r="CY34" s="215"/>
      <c r="CZ34" s="215"/>
      <c r="DN34" s="217"/>
      <c r="DP34" s="209"/>
      <c r="DT34" s="216"/>
      <c r="DU34" s="216"/>
      <c r="DZ34" s="214"/>
      <c r="EP34" s="214"/>
    </row>
    <row r="35" spans="1:146" s="213" customFormat="1" ht="18" hidden="1" customHeight="1" outlineLevel="1">
      <c r="A35" s="211"/>
      <c r="B35" s="294"/>
      <c r="C35" s="294"/>
      <c r="D35" s="212"/>
      <c r="E35" s="216" t="s">
        <v>406</v>
      </c>
      <c r="F35" s="256" t="s">
        <v>316</v>
      </c>
      <c r="G35" s="213" t="s">
        <v>404</v>
      </c>
      <c r="H35" s="215" t="s">
        <v>371</v>
      </c>
      <c r="I35" s="215" t="s">
        <v>372</v>
      </c>
      <c r="J35" s="215">
        <v>43.14</v>
      </c>
      <c r="K35" s="213" t="s">
        <v>48</v>
      </c>
      <c r="L35" s="213" t="s">
        <v>317</v>
      </c>
      <c r="Q35" s="343" t="str">
        <f>IFERROR((#REF!+#REF!)/(2*#REF!/1000),"")</f>
        <v/>
      </c>
      <c r="R35" s="191"/>
      <c r="S35" s="191"/>
      <c r="T35" s="191"/>
      <c r="U35" s="191"/>
      <c r="V35" s="191"/>
      <c r="W35" s="191"/>
      <c r="X35" s="191"/>
      <c r="Y35" s="214"/>
      <c r="Z35" s="354"/>
      <c r="AA35" s="90"/>
      <c r="AB35" s="90"/>
      <c r="AC35" s="90"/>
      <c r="AD35" s="90"/>
      <c r="AE35" s="91"/>
      <c r="AQ35" s="210" t="s">
        <v>462</v>
      </c>
      <c r="AR35" s="215" t="s">
        <v>316</v>
      </c>
      <c r="AS35" s="215" t="s">
        <v>404</v>
      </c>
      <c r="AT35" s="215" t="s">
        <v>377</v>
      </c>
      <c r="AU35" s="215" t="s">
        <v>372</v>
      </c>
      <c r="AV35" s="216"/>
      <c r="AX35" s="213" t="s">
        <v>452</v>
      </c>
      <c r="BC35" s="343" t="str">
        <f>IFERROR((TP_DATA[[#This Row],[D, bottom '[m']]]+#REF!)/(2*#REF!/1000),"")</f>
        <v/>
      </c>
      <c r="BD35" s="191"/>
      <c r="BE35" s="191"/>
      <c r="BF35" s="191"/>
      <c r="BG35" s="191"/>
      <c r="BH35" s="191"/>
      <c r="BI35" s="191"/>
      <c r="BJ35" s="191"/>
      <c r="BK35" s="214"/>
      <c r="BN35" s="215"/>
      <c r="BO35" s="215"/>
      <c r="CC35" s="210" t="s">
        <v>701</v>
      </c>
      <c r="CD35" s="256" t="s">
        <v>382</v>
      </c>
      <c r="CE35" s="256" t="s">
        <v>439</v>
      </c>
      <c r="CF35" s="215" t="s">
        <v>702</v>
      </c>
      <c r="CG35" s="256" t="s">
        <v>372</v>
      </c>
      <c r="CH35" s="362"/>
      <c r="CI35" s="361"/>
      <c r="CJ35" s="213" t="s">
        <v>703</v>
      </c>
      <c r="CO35" s="343" t="str">
        <f>IFERROR((TOWER_DATA[[#This Row],[D, bottom '[m']]]+#REF!)/(2*#REF!/1000),"")</f>
        <v/>
      </c>
      <c r="CP35" s="191"/>
      <c r="CQ35" s="191"/>
      <c r="CR35" s="191"/>
      <c r="CS35" s="191"/>
      <c r="CT35" s="191"/>
      <c r="CU35" s="191"/>
      <c r="CV35" s="191"/>
      <c r="CY35" s="215"/>
      <c r="CZ35" s="215"/>
      <c r="DP35" s="209"/>
      <c r="DT35" s="216"/>
      <c r="DU35" s="216"/>
      <c r="DZ35" s="214"/>
      <c r="EP35" s="214"/>
    </row>
    <row r="36" spans="1:146" s="213" customFormat="1" ht="18" hidden="1" customHeight="1" outlineLevel="1">
      <c r="A36" s="211"/>
      <c r="B36" s="294"/>
      <c r="C36" s="294"/>
      <c r="D36" s="212"/>
      <c r="E36" s="216" t="s">
        <v>432</v>
      </c>
      <c r="F36" s="256" t="s">
        <v>316</v>
      </c>
      <c r="G36" s="213" t="s">
        <v>404</v>
      </c>
      <c r="H36" s="215" t="s">
        <v>377</v>
      </c>
      <c r="I36" s="215" t="s">
        <v>372</v>
      </c>
      <c r="J36" s="215">
        <v>43.14</v>
      </c>
      <c r="K36" s="213" t="s">
        <v>48</v>
      </c>
      <c r="L36" s="213" t="s">
        <v>391</v>
      </c>
      <c r="Q36" s="343" t="str">
        <f>IFERROR((#REF!+#REF!)/(2*#REF!/1000),"")</f>
        <v/>
      </c>
      <c r="R36" s="191"/>
      <c r="S36" s="191"/>
      <c r="T36" s="191"/>
      <c r="U36" s="191"/>
      <c r="V36" s="191"/>
      <c r="W36" s="191"/>
      <c r="X36" s="191"/>
      <c r="Y36" s="214"/>
      <c r="Z36" s="354"/>
      <c r="AA36" s="90"/>
      <c r="AB36" s="90"/>
      <c r="AC36" s="90"/>
      <c r="AD36" s="90"/>
      <c r="AE36" s="91"/>
      <c r="AQ36" s="210" t="s">
        <v>459</v>
      </c>
      <c r="AR36" s="215" t="s">
        <v>316</v>
      </c>
      <c r="AS36" s="215" t="s">
        <v>404</v>
      </c>
      <c r="AT36" s="215" t="s">
        <v>450</v>
      </c>
      <c r="AU36" s="215" t="s">
        <v>372</v>
      </c>
      <c r="AV36" s="216"/>
      <c r="AW36" s="329" t="s">
        <v>824</v>
      </c>
      <c r="BC36" s="343" t="str">
        <f>IFERROR((TP_DATA[[#This Row],[D, bottom '[m']]]+#REF!)/(2*#REF!/1000),"")</f>
        <v/>
      </c>
      <c r="BD36" s="191"/>
      <c r="BE36" s="191"/>
      <c r="BF36" s="191"/>
      <c r="BG36" s="191"/>
      <c r="BH36" s="191"/>
      <c r="BI36" s="191"/>
      <c r="BJ36" s="191"/>
      <c r="BK36" s="214"/>
      <c r="BN36" s="215"/>
      <c r="BO36" s="215"/>
      <c r="CC36" s="210" t="s">
        <v>704</v>
      </c>
      <c r="CD36" s="256" t="s">
        <v>382</v>
      </c>
      <c r="CE36" s="256" t="s">
        <v>393</v>
      </c>
      <c r="CF36" s="215" t="s">
        <v>705</v>
      </c>
      <c r="CG36" s="256" t="s">
        <v>372</v>
      </c>
      <c r="CH36" s="362"/>
      <c r="CI36" s="361"/>
      <c r="CJ36" s="329" t="s">
        <v>706</v>
      </c>
      <c r="CO36" s="343" t="str">
        <f>IFERROR((TOWER_DATA[[#This Row],[D, bottom '[m']]]+#REF!)/(2*#REF!/1000),"")</f>
        <v/>
      </c>
      <c r="CP36" s="191"/>
      <c r="CQ36" s="191"/>
      <c r="CR36" s="191"/>
      <c r="CS36" s="191"/>
      <c r="CT36" s="191"/>
      <c r="CU36" s="191"/>
      <c r="CV36" s="191"/>
      <c r="CY36" s="215"/>
      <c r="CZ36" s="215"/>
      <c r="DP36" s="209"/>
      <c r="DT36" s="216"/>
      <c r="DU36" s="216"/>
      <c r="DZ36" s="214"/>
      <c r="EP36" s="214"/>
    </row>
    <row r="37" spans="1:146" s="213" customFormat="1" ht="18" hidden="1" customHeight="1" outlineLevel="1">
      <c r="A37" s="211"/>
      <c r="B37" s="294"/>
      <c r="C37" s="294"/>
      <c r="D37" s="212"/>
      <c r="E37" s="216" t="s">
        <v>426</v>
      </c>
      <c r="F37" s="256" t="s">
        <v>316</v>
      </c>
      <c r="G37" s="215" t="s">
        <v>404</v>
      </c>
      <c r="H37" s="215" t="s">
        <v>384</v>
      </c>
      <c r="I37" s="215" t="s">
        <v>372</v>
      </c>
      <c r="J37" s="215">
        <v>43.23</v>
      </c>
      <c r="K37" s="213" t="s">
        <v>48</v>
      </c>
      <c r="L37" s="213" t="s">
        <v>385</v>
      </c>
      <c r="Q37" s="343" t="str">
        <f>IFERROR((#REF!+#REF!)/(2*#REF!/1000),"")</f>
        <v/>
      </c>
      <c r="R37" s="191"/>
      <c r="S37" s="191"/>
      <c r="T37" s="191"/>
      <c r="U37" s="191"/>
      <c r="V37" s="191"/>
      <c r="W37" s="191"/>
      <c r="X37" s="191"/>
      <c r="Y37" s="214"/>
      <c r="Z37" s="354"/>
      <c r="AA37" s="90"/>
      <c r="AB37" s="90"/>
      <c r="AC37" s="90"/>
      <c r="AD37" s="90"/>
      <c r="AE37" s="91"/>
      <c r="AQ37" s="210" t="s">
        <v>461</v>
      </c>
      <c r="AR37" s="215" t="s">
        <v>316</v>
      </c>
      <c r="AS37" s="215" t="s">
        <v>404</v>
      </c>
      <c r="AT37" s="215" t="s">
        <v>460</v>
      </c>
      <c r="AU37" s="215" t="s">
        <v>372</v>
      </c>
      <c r="AV37" s="216"/>
      <c r="AX37" s="213" t="s">
        <v>451</v>
      </c>
      <c r="BC37" s="343" t="str">
        <f>IFERROR((TP_DATA[[#This Row],[D, bottom '[m']]]+#REF!)/(2*#REF!/1000),"")</f>
        <v/>
      </c>
      <c r="BD37" s="191"/>
      <c r="BE37" s="191"/>
      <c r="BF37" s="191"/>
      <c r="BG37" s="191"/>
      <c r="BH37" s="191"/>
      <c r="BI37" s="191"/>
      <c r="BJ37" s="191"/>
      <c r="BK37" s="214"/>
      <c r="BN37" s="215"/>
      <c r="BO37" s="215"/>
      <c r="CC37" s="210" t="s">
        <v>793</v>
      </c>
      <c r="CD37" s="256" t="s">
        <v>382</v>
      </c>
      <c r="CE37" s="256" t="s">
        <v>393</v>
      </c>
      <c r="CF37" s="215" t="s">
        <v>794</v>
      </c>
      <c r="CG37" s="256" t="s">
        <v>782</v>
      </c>
      <c r="CH37" s="362"/>
      <c r="CI37" s="191"/>
      <c r="CJ37" s="329" t="s">
        <v>795</v>
      </c>
      <c r="CO37" s="343" t="str">
        <f>IFERROR((TOWER_DATA[[#This Row],[D, bottom '[m']]]+#REF!)/(2*#REF!/1000),"")</f>
        <v/>
      </c>
      <c r="CP37" s="191"/>
      <c r="CQ37" s="191"/>
      <c r="CR37" s="191"/>
      <c r="CS37" s="191"/>
      <c r="CT37" s="191"/>
      <c r="CU37" s="191"/>
      <c r="CV37" s="191"/>
      <c r="CY37" s="215"/>
      <c r="CZ37" s="215"/>
      <c r="DP37" s="209"/>
      <c r="DT37" s="216"/>
      <c r="DU37" s="216"/>
      <c r="DZ37" s="214"/>
      <c r="EP37" s="214"/>
    </row>
    <row r="38" spans="1:146" s="213" customFormat="1" ht="18" hidden="1" customHeight="1" outlineLevel="1">
      <c r="A38" s="211"/>
      <c r="B38" s="294"/>
      <c r="C38" s="294"/>
      <c r="D38" s="212"/>
      <c r="E38" s="216" t="s">
        <v>429</v>
      </c>
      <c r="F38" s="256" t="s">
        <v>316</v>
      </c>
      <c r="G38" s="215" t="s">
        <v>404</v>
      </c>
      <c r="H38" s="215" t="s">
        <v>386</v>
      </c>
      <c r="I38" s="215" t="s">
        <v>372</v>
      </c>
      <c r="J38" s="215">
        <v>43.23</v>
      </c>
      <c r="K38" s="213" t="s">
        <v>48</v>
      </c>
      <c r="L38" s="213" t="s">
        <v>387</v>
      </c>
      <c r="Q38" s="191"/>
      <c r="R38" s="191"/>
      <c r="S38" s="191"/>
      <c r="T38" s="191"/>
      <c r="U38" s="191"/>
      <c r="V38" s="191"/>
      <c r="W38" s="191"/>
      <c r="X38" s="191"/>
      <c r="Y38" s="214"/>
      <c r="Z38" s="354"/>
      <c r="AA38" s="90"/>
      <c r="AB38" s="90"/>
      <c r="AC38" s="90"/>
      <c r="AD38" s="90"/>
      <c r="AE38" s="91"/>
      <c r="AQ38" s="210" t="s">
        <v>512</v>
      </c>
      <c r="AR38" s="215" t="s">
        <v>392</v>
      </c>
      <c r="AS38" s="215" t="s">
        <v>399</v>
      </c>
      <c r="AT38" s="215" t="s">
        <v>513</v>
      </c>
      <c r="AU38" s="215" t="s">
        <v>372</v>
      </c>
      <c r="AV38" s="216"/>
      <c r="AX38" s="213" t="s">
        <v>470</v>
      </c>
      <c r="BC38" s="191"/>
      <c r="BD38" s="191"/>
      <c r="BE38" s="191"/>
      <c r="BF38" s="191"/>
      <c r="BG38" s="191"/>
      <c r="BH38" s="191"/>
      <c r="BI38" s="191"/>
      <c r="BJ38" s="191"/>
      <c r="BK38" s="214"/>
      <c r="BN38" s="215"/>
      <c r="BO38" s="215"/>
      <c r="CC38" s="210" t="s">
        <v>518</v>
      </c>
      <c r="CD38" s="256" t="s">
        <v>382</v>
      </c>
      <c r="CE38" s="256" t="s">
        <v>393</v>
      </c>
      <c r="CF38" s="215" t="s">
        <v>517</v>
      </c>
      <c r="CG38" s="256" t="s">
        <v>372</v>
      </c>
      <c r="CH38" s="362"/>
      <c r="CI38" s="191"/>
      <c r="CJ38" s="213" t="s">
        <v>519</v>
      </c>
      <c r="CO38" s="191"/>
      <c r="CP38" s="191"/>
      <c r="CQ38" s="191"/>
      <c r="CR38" s="191"/>
      <c r="CS38" s="191"/>
      <c r="CT38" s="191"/>
      <c r="CU38" s="191"/>
      <c r="CV38" s="191"/>
      <c r="CY38" s="215"/>
      <c r="CZ38" s="215"/>
      <c r="DP38" s="209"/>
      <c r="DT38" s="216"/>
      <c r="DU38" s="216"/>
      <c r="DZ38" s="214"/>
      <c r="EP38" s="214"/>
    </row>
    <row r="39" spans="1:146" s="213" customFormat="1" ht="18" hidden="1" customHeight="1" outlineLevel="1">
      <c r="A39" s="211"/>
      <c r="B39" s="294"/>
      <c r="C39" s="294"/>
      <c r="D39" s="212"/>
      <c r="E39" s="216" t="s">
        <v>407</v>
      </c>
      <c r="F39" s="256" t="s">
        <v>316</v>
      </c>
      <c r="G39" s="215" t="s">
        <v>404</v>
      </c>
      <c r="H39" s="215" t="s">
        <v>380</v>
      </c>
      <c r="I39" s="215" t="s">
        <v>372</v>
      </c>
      <c r="J39" s="215">
        <v>45.44</v>
      </c>
      <c r="K39" s="213" t="s">
        <v>48</v>
      </c>
      <c r="L39" s="213" t="s">
        <v>317</v>
      </c>
      <c r="Q39" s="191"/>
      <c r="R39" s="191"/>
      <c r="S39" s="191"/>
      <c r="T39" s="191"/>
      <c r="U39" s="191"/>
      <c r="V39" s="191"/>
      <c r="W39" s="191"/>
      <c r="X39" s="191"/>
      <c r="Y39" s="214"/>
      <c r="Z39" s="354"/>
      <c r="AA39" s="90"/>
      <c r="AB39" s="90"/>
      <c r="AC39" s="90"/>
      <c r="AD39" s="90"/>
      <c r="AE39" s="91"/>
      <c r="AQ39" s="210" t="s">
        <v>514</v>
      </c>
      <c r="AR39" s="215" t="s">
        <v>392</v>
      </c>
      <c r="AS39" s="215" t="s">
        <v>399</v>
      </c>
      <c r="AT39" s="215" t="s">
        <v>515</v>
      </c>
      <c r="AU39" s="215" t="s">
        <v>372</v>
      </c>
      <c r="AV39" s="216"/>
      <c r="AX39" s="213" t="s">
        <v>470</v>
      </c>
      <c r="BC39" s="191"/>
      <c r="BD39" s="191"/>
      <c r="BE39" s="191"/>
      <c r="BF39" s="191"/>
      <c r="BG39" s="191"/>
      <c r="BH39" s="191"/>
      <c r="BI39" s="191"/>
      <c r="BJ39" s="191"/>
      <c r="BK39" s="214"/>
      <c r="BN39" s="215"/>
      <c r="BO39" s="215"/>
      <c r="CC39" s="210" t="s">
        <v>707</v>
      </c>
      <c r="CD39" s="256" t="s">
        <v>382</v>
      </c>
      <c r="CE39" s="256" t="s">
        <v>393</v>
      </c>
      <c r="CF39" s="215" t="s">
        <v>708</v>
      </c>
      <c r="CG39" s="256" t="s">
        <v>538</v>
      </c>
      <c r="CH39" s="362"/>
      <c r="CI39" s="191"/>
      <c r="CJ39" s="213" t="s">
        <v>709</v>
      </c>
      <c r="CO39" s="191"/>
      <c r="CP39" s="191"/>
      <c r="CQ39" s="191"/>
      <c r="CR39" s="191"/>
      <c r="CS39" s="191"/>
      <c r="CT39" s="191"/>
      <c r="CU39" s="191"/>
      <c r="CV39" s="191"/>
      <c r="CY39" s="215"/>
      <c r="CZ39" s="215"/>
      <c r="DP39" s="209"/>
      <c r="DT39" s="216"/>
      <c r="DU39" s="216"/>
      <c r="DZ39" s="214"/>
      <c r="EP39" s="214"/>
    </row>
    <row r="40" spans="1:146" s="213" customFormat="1" ht="18" hidden="1" customHeight="1" outlineLevel="1">
      <c r="A40" s="211"/>
      <c r="B40" s="294"/>
      <c r="C40" s="294"/>
      <c r="D40" s="212"/>
      <c r="E40" s="216" t="s">
        <v>408</v>
      </c>
      <c r="F40" s="256" t="s">
        <v>316</v>
      </c>
      <c r="G40" s="215" t="s">
        <v>404</v>
      </c>
      <c r="H40" s="215" t="s">
        <v>381</v>
      </c>
      <c r="I40" s="215" t="s">
        <v>372</v>
      </c>
      <c r="J40" s="215">
        <v>45.44</v>
      </c>
      <c r="K40" s="213" t="s">
        <v>48</v>
      </c>
      <c r="L40" s="213" t="s">
        <v>317</v>
      </c>
      <c r="Q40" s="191"/>
      <c r="R40" s="191"/>
      <c r="S40" s="191"/>
      <c r="T40" s="191"/>
      <c r="U40" s="191"/>
      <c r="V40" s="191"/>
      <c r="W40" s="191"/>
      <c r="X40" s="191"/>
      <c r="Y40" s="214"/>
      <c r="Z40" s="354"/>
      <c r="AA40" s="90"/>
      <c r="AB40" s="90"/>
      <c r="AC40" s="90"/>
      <c r="AD40" s="90"/>
      <c r="AE40" s="91"/>
      <c r="AQ40" s="210" t="s">
        <v>466</v>
      </c>
      <c r="AR40" s="215" t="s">
        <v>392</v>
      </c>
      <c r="AS40" s="215" t="s">
        <v>393</v>
      </c>
      <c r="AT40" s="215" t="s">
        <v>465</v>
      </c>
      <c r="AU40" s="215" t="s">
        <v>372</v>
      </c>
      <c r="AV40" s="216"/>
      <c r="AX40" s="213" t="s">
        <v>464</v>
      </c>
      <c r="BC40" s="191"/>
      <c r="BD40" s="191"/>
      <c r="BE40" s="191"/>
      <c r="BF40" s="191"/>
      <c r="BG40" s="191"/>
      <c r="BH40" s="191"/>
      <c r="BI40" s="191"/>
      <c r="BJ40" s="191"/>
      <c r="BK40" s="214"/>
      <c r="BN40" s="215"/>
      <c r="BO40" s="215"/>
      <c r="CC40" s="210" t="s">
        <v>710</v>
      </c>
      <c r="CD40" s="256" t="s">
        <v>382</v>
      </c>
      <c r="CE40" s="256" t="s">
        <v>393</v>
      </c>
      <c r="CF40" s="215" t="s">
        <v>711</v>
      </c>
      <c r="CG40" s="256" t="s">
        <v>538</v>
      </c>
      <c r="CH40" s="362"/>
      <c r="CI40" s="191"/>
      <c r="CJ40" s="213" t="s">
        <v>712</v>
      </c>
      <c r="CO40" s="191"/>
      <c r="CP40" s="191"/>
      <c r="CQ40" s="191"/>
      <c r="CR40" s="191"/>
      <c r="CS40" s="191"/>
      <c r="CT40" s="191"/>
      <c r="CU40" s="191"/>
      <c r="CV40" s="191"/>
      <c r="CY40" s="215"/>
      <c r="CZ40" s="215"/>
      <c r="DP40" s="209"/>
      <c r="DT40" s="216"/>
      <c r="DU40" s="216"/>
      <c r="DZ40" s="214"/>
      <c r="EP40" s="214"/>
    </row>
    <row r="41" spans="1:146" s="213" customFormat="1" ht="18" hidden="1" customHeight="1" outlineLevel="1">
      <c r="A41" s="211"/>
      <c r="B41" s="294"/>
      <c r="C41" s="294"/>
      <c r="D41" s="212"/>
      <c r="E41" s="216" t="s">
        <v>430</v>
      </c>
      <c r="F41" s="256" t="s">
        <v>316</v>
      </c>
      <c r="G41" s="215" t="s">
        <v>404</v>
      </c>
      <c r="H41" s="215" t="s">
        <v>388</v>
      </c>
      <c r="I41" s="215" t="s">
        <v>372</v>
      </c>
      <c r="J41" s="215">
        <v>45.56</v>
      </c>
      <c r="K41" s="213" t="s">
        <v>48</v>
      </c>
      <c r="L41" s="213" t="s">
        <v>389</v>
      </c>
      <c r="Q41" s="191"/>
      <c r="R41" s="191"/>
      <c r="S41" s="191"/>
      <c r="T41" s="191"/>
      <c r="U41" s="191"/>
      <c r="V41" s="191"/>
      <c r="W41" s="191"/>
      <c r="X41" s="191"/>
      <c r="Y41" s="214"/>
      <c r="Z41" s="354"/>
      <c r="AA41" s="90"/>
      <c r="AB41" s="90"/>
      <c r="AC41" s="90"/>
      <c r="AD41" s="90"/>
      <c r="AE41" s="91"/>
      <c r="AQ41" s="210" t="s">
        <v>463</v>
      </c>
      <c r="AR41" s="215" t="s">
        <v>392</v>
      </c>
      <c r="AS41" s="215" t="s">
        <v>393</v>
      </c>
      <c r="AT41" s="215" t="s">
        <v>433</v>
      </c>
      <c r="AU41" s="215" t="s">
        <v>372</v>
      </c>
      <c r="AV41" s="216"/>
      <c r="AX41" s="213" t="s">
        <v>434</v>
      </c>
      <c r="BC41" s="191"/>
      <c r="BD41" s="191"/>
      <c r="BE41" s="191"/>
      <c r="BF41" s="191"/>
      <c r="BG41" s="191"/>
      <c r="BH41" s="191"/>
      <c r="BI41" s="191"/>
      <c r="BJ41" s="191"/>
      <c r="BK41" s="214"/>
      <c r="BM41" s="217"/>
      <c r="BN41" s="219"/>
      <c r="BO41" s="219"/>
      <c r="BP41" s="217"/>
      <c r="BQ41" s="217"/>
      <c r="BR41" s="217"/>
      <c r="CC41" s="210" t="s">
        <v>713</v>
      </c>
      <c r="CD41" s="256" t="s">
        <v>382</v>
      </c>
      <c r="CE41" s="256" t="s">
        <v>393</v>
      </c>
      <c r="CF41" s="215" t="s">
        <v>714</v>
      </c>
      <c r="CG41" s="256" t="s">
        <v>538</v>
      </c>
      <c r="CH41" s="362"/>
      <c r="CI41" s="191"/>
      <c r="CJ41" s="213" t="s">
        <v>606</v>
      </c>
      <c r="CO41" s="191"/>
      <c r="CP41" s="191"/>
      <c r="CQ41" s="191"/>
      <c r="CR41" s="191"/>
      <c r="CS41" s="191"/>
      <c r="CT41" s="191"/>
      <c r="CU41" s="191"/>
      <c r="CV41" s="191"/>
      <c r="CY41" s="215"/>
      <c r="CZ41" s="215"/>
      <c r="DP41" s="209"/>
      <c r="DT41" s="216"/>
      <c r="DU41" s="216"/>
      <c r="DZ41" s="214"/>
      <c r="EP41" s="214"/>
    </row>
    <row r="42" spans="1:146" s="213" customFormat="1" ht="18" hidden="1" customHeight="1" outlineLevel="1">
      <c r="A42" s="211"/>
      <c r="B42" s="294"/>
      <c r="C42" s="294"/>
      <c r="D42" s="212"/>
      <c r="E42" s="216" t="s">
        <v>431</v>
      </c>
      <c r="F42" s="256" t="s">
        <v>316</v>
      </c>
      <c r="G42" s="215" t="s">
        <v>404</v>
      </c>
      <c r="H42" s="215" t="s">
        <v>390</v>
      </c>
      <c r="I42" s="215" t="s">
        <v>372</v>
      </c>
      <c r="J42" s="215">
        <v>45.46</v>
      </c>
      <c r="K42" s="213" t="s">
        <v>48</v>
      </c>
      <c r="L42" s="213" t="s">
        <v>387</v>
      </c>
      <c r="Q42" s="343" t="str">
        <f>IFERROR((#REF!+#REF!)/(2*#REF!/1000),"")</f>
        <v/>
      </c>
      <c r="R42" s="191"/>
      <c r="S42" s="191"/>
      <c r="T42" s="191"/>
      <c r="U42" s="191"/>
      <c r="V42" s="191"/>
      <c r="W42" s="191"/>
      <c r="X42" s="191"/>
      <c r="Y42" s="214"/>
      <c r="Z42" s="354"/>
      <c r="AA42" s="90"/>
      <c r="AB42" s="90"/>
      <c r="AC42" s="90"/>
      <c r="AD42" s="90"/>
      <c r="AE42" s="91"/>
      <c r="AQ42" s="210" t="s">
        <v>784</v>
      </c>
      <c r="AR42" s="215" t="s">
        <v>691</v>
      </c>
      <c r="AS42" s="215" t="s">
        <v>370</v>
      </c>
      <c r="AT42" s="215" t="s">
        <v>785</v>
      </c>
      <c r="AU42" s="215" t="s">
        <v>538</v>
      </c>
      <c r="AV42" s="216"/>
      <c r="AW42" s="213" t="s">
        <v>48</v>
      </c>
      <c r="AX42" s="213" t="s">
        <v>825</v>
      </c>
      <c r="BC42" s="343" t="str">
        <f>IFERROR((TP_DATA[[#This Row],[D, bottom '[m']]]+#REF!)/(2*#REF!/1000),"")</f>
        <v/>
      </c>
      <c r="BD42" s="191"/>
      <c r="BE42" s="191"/>
      <c r="BF42" s="191"/>
      <c r="BG42" s="191"/>
      <c r="BH42" s="191"/>
      <c r="BI42" s="191"/>
      <c r="BJ42" s="191"/>
      <c r="BK42" s="214"/>
      <c r="BM42" s="217"/>
      <c r="BN42" s="219"/>
      <c r="BO42" s="219"/>
      <c r="BP42" s="217"/>
      <c r="BQ42" s="217"/>
      <c r="BR42" s="217"/>
      <c r="CC42" s="209" t="s">
        <v>796</v>
      </c>
      <c r="CD42" s="191" t="s">
        <v>382</v>
      </c>
      <c r="CE42" s="191" t="s">
        <v>393</v>
      </c>
      <c r="CF42" s="213" t="s">
        <v>797</v>
      </c>
      <c r="CG42" s="191" t="s">
        <v>782</v>
      </c>
      <c r="CH42" s="376"/>
      <c r="CI42" s="376"/>
      <c r="CJ42" s="377" t="s">
        <v>798</v>
      </c>
      <c r="CK42" s="330"/>
      <c r="CL42" s="330"/>
      <c r="CM42" s="330"/>
      <c r="CO42" s="343" t="str">
        <f>IFERROR((TOWER_DATA[[#This Row],[D, bottom '[m']]]+#REF!)/(2*#REF!/1000),"")</f>
        <v/>
      </c>
      <c r="CP42" s="191"/>
      <c r="CQ42" s="191"/>
      <c r="CR42" s="191"/>
      <c r="CS42" s="191"/>
      <c r="CT42" s="191"/>
      <c r="CU42" s="191"/>
      <c r="CV42" s="191"/>
      <c r="CY42" s="215"/>
      <c r="CZ42" s="215"/>
      <c r="DP42" s="209"/>
      <c r="DT42" s="216"/>
      <c r="DU42" s="216"/>
      <c r="DZ42" s="214"/>
      <c r="EP42" s="214"/>
    </row>
    <row r="43" spans="1:146" s="213" customFormat="1" ht="18" hidden="1" customHeight="1" outlineLevel="1">
      <c r="A43" s="211"/>
      <c r="B43" s="294"/>
      <c r="C43" s="294"/>
      <c r="D43" s="212"/>
      <c r="E43" s="216" t="s">
        <v>446</v>
      </c>
      <c r="F43" s="256" t="s">
        <v>392</v>
      </c>
      <c r="G43" s="215" t="s">
        <v>399</v>
      </c>
      <c r="H43" s="215" t="s">
        <v>436</v>
      </c>
      <c r="I43" s="215" t="s">
        <v>372</v>
      </c>
      <c r="J43" s="215">
        <v>42.26</v>
      </c>
      <c r="K43" s="213" t="s">
        <v>48</v>
      </c>
      <c r="L43" s="213" t="s">
        <v>444</v>
      </c>
      <c r="Q43" s="343" t="str">
        <f>IFERROR((#REF!+#REF!)/(2*#REF!/1000),"")</f>
        <v/>
      </c>
      <c r="R43" s="191"/>
      <c r="S43" s="191"/>
      <c r="T43" s="191"/>
      <c r="U43" s="191"/>
      <c r="V43" s="191"/>
      <c r="W43" s="191"/>
      <c r="X43" s="191"/>
      <c r="Y43" s="214"/>
      <c r="Z43" s="354"/>
      <c r="AA43" s="90"/>
      <c r="AB43" s="90"/>
      <c r="AC43" s="90"/>
      <c r="AD43" s="90"/>
      <c r="AE43" s="91"/>
      <c r="AQ43" s="210" t="s">
        <v>697</v>
      </c>
      <c r="AR43" s="215" t="s">
        <v>691</v>
      </c>
      <c r="AS43" s="215" t="s">
        <v>370</v>
      </c>
      <c r="AT43" s="215" t="s">
        <v>698</v>
      </c>
      <c r="AU43" s="215" t="s">
        <v>538</v>
      </c>
      <c r="AV43" s="216"/>
      <c r="AW43" s="213" t="s">
        <v>48</v>
      </c>
      <c r="AX43" s="213" t="s">
        <v>826</v>
      </c>
      <c r="BC43" s="343" t="str">
        <f>IFERROR((TP_DATA[[#This Row],[D, bottom '[m']]]+#REF!)/(2*#REF!/1000),"")</f>
        <v/>
      </c>
      <c r="BD43" s="191"/>
      <c r="BE43" s="191"/>
      <c r="BF43" s="191"/>
      <c r="BG43" s="191"/>
      <c r="BH43" s="191"/>
      <c r="BI43" s="191"/>
      <c r="BJ43" s="191"/>
      <c r="BK43" s="214"/>
      <c r="BM43" s="217"/>
      <c r="BN43" s="219"/>
      <c r="BO43" s="219"/>
      <c r="BP43" s="217"/>
      <c r="BQ43" s="217"/>
      <c r="BR43" s="217"/>
      <c r="CC43" s="210" t="s">
        <v>799</v>
      </c>
      <c r="CD43" s="256" t="s">
        <v>382</v>
      </c>
      <c r="CE43" s="256" t="s">
        <v>393</v>
      </c>
      <c r="CF43" s="215" t="s">
        <v>800</v>
      </c>
      <c r="CG43" s="256" t="s">
        <v>782</v>
      </c>
      <c r="CH43" s="362"/>
      <c r="CI43" s="191"/>
      <c r="CJ43" s="213" t="s">
        <v>413</v>
      </c>
      <c r="CO43" s="343" t="str">
        <f>IFERROR((TOWER_DATA[[#This Row],[D, bottom '[m']]]+#REF!)/(2*#REF!/1000),"")</f>
        <v/>
      </c>
      <c r="CP43" s="191"/>
      <c r="CQ43" s="191"/>
      <c r="CR43" s="191"/>
      <c r="CS43" s="191"/>
      <c r="CT43" s="191"/>
      <c r="CU43" s="191"/>
      <c r="CV43" s="191"/>
      <c r="CY43" s="215"/>
      <c r="CZ43" s="215"/>
      <c r="DP43" s="209"/>
      <c r="DT43" s="216"/>
      <c r="DU43" s="216"/>
      <c r="DZ43" s="214"/>
      <c r="EP43" s="214"/>
    </row>
    <row r="44" spans="1:146" s="213" customFormat="1" ht="18" hidden="1" customHeight="1" outlineLevel="1">
      <c r="A44" s="211"/>
      <c r="B44" s="294"/>
      <c r="C44" s="294"/>
      <c r="D44" s="212"/>
      <c r="E44" s="216" t="s">
        <v>438</v>
      </c>
      <c r="F44" s="256" t="s">
        <v>392</v>
      </c>
      <c r="G44" s="215" t="s">
        <v>393</v>
      </c>
      <c r="H44" s="215" t="s">
        <v>436</v>
      </c>
      <c r="I44" s="215" t="s">
        <v>372</v>
      </c>
      <c r="J44" s="215">
        <v>42.26</v>
      </c>
      <c r="K44" s="213" t="s">
        <v>48</v>
      </c>
      <c r="L44" s="213" t="s">
        <v>437</v>
      </c>
      <c r="Q44" s="343" t="str">
        <f>IFERROR((#REF!+#REF!)/(2*#REF!/1000),"")</f>
        <v/>
      </c>
      <c r="R44" s="191"/>
      <c r="S44" s="191"/>
      <c r="T44" s="191"/>
      <c r="U44" s="191"/>
      <c r="V44" s="191"/>
      <c r="W44" s="191"/>
      <c r="X44" s="191"/>
      <c r="Y44" s="214"/>
      <c r="Z44" s="354"/>
      <c r="AA44" s="90"/>
      <c r="AB44" s="90"/>
      <c r="AC44" s="90"/>
      <c r="AD44" s="90"/>
      <c r="AE44" s="91"/>
      <c r="AQ44" s="210" t="s">
        <v>786</v>
      </c>
      <c r="AR44" s="215" t="s">
        <v>691</v>
      </c>
      <c r="AS44" s="215" t="s">
        <v>370</v>
      </c>
      <c r="AT44" s="215" t="s">
        <v>787</v>
      </c>
      <c r="AU44" s="215" t="s">
        <v>538</v>
      </c>
      <c r="AV44" s="216"/>
      <c r="AW44" s="213" t="s">
        <v>48</v>
      </c>
      <c r="AX44" s="213" t="s">
        <v>827</v>
      </c>
      <c r="BC44" s="343" t="str">
        <f>IFERROR((TP_DATA[[#This Row],[D, bottom '[m']]]+#REF!)/(2*#REF!/1000),"")</f>
        <v/>
      </c>
      <c r="BD44" s="191"/>
      <c r="BE44" s="191"/>
      <c r="BF44" s="191"/>
      <c r="BG44" s="191"/>
      <c r="BH44" s="191"/>
      <c r="BI44" s="191"/>
      <c r="BJ44" s="191"/>
      <c r="BK44" s="214"/>
      <c r="CC44" s="210" t="s">
        <v>715</v>
      </c>
      <c r="CD44" s="256" t="s">
        <v>382</v>
      </c>
      <c r="CE44" s="256" t="s">
        <v>393</v>
      </c>
      <c r="CF44" s="215" t="s">
        <v>716</v>
      </c>
      <c r="CG44" s="256" t="s">
        <v>633</v>
      </c>
      <c r="CH44" s="362"/>
      <c r="CI44" s="191"/>
      <c r="CJ44" s="213" t="s">
        <v>717</v>
      </c>
      <c r="CO44" s="343" t="str">
        <f>IFERROR((TOWER_DATA[[#This Row],[D, bottom '[m']]]+#REF!)/(2*#REF!/1000),"")</f>
        <v/>
      </c>
      <c r="CP44" s="191"/>
      <c r="CQ44" s="191"/>
      <c r="CR44" s="191"/>
      <c r="CS44" s="191"/>
      <c r="CT44" s="191"/>
      <c r="CU44" s="191"/>
      <c r="CV44" s="191"/>
      <c r="CY44" s="215"/>
      <c r="CZ44" s="215"/>
      <c r="DP44" s="209"/>
      <c r="DT44" s="216"/>
      <c r="DU44" s="216"/>
      <c r="DZ44" s="214"/>
      <c r="EP44" s="214"/>
    </row>
    <row r="45" spans="1:146" s="213" customFormat="1" ht="18" hidden="1" customHeight="1" outlineLevel="1">
      <c r="A45" s="211"/>
      <c r="B45" s="294"/>
      <c r="C45" s="294"/>
      <c r="D45" s="212"/>
      <c r="E45" s="216" t="s">
        <v>435</v>
      </c>
      <c r="F45" s="256" t="s">
        <v>392</v>
      </c>
      <c r="G45" s="215" t="s">
        <v>393</v>
      </c>
      <c r="H45" s="215" t="s">
        <v>433</v>
      </c>
      <c r="I45" s="215" t="s">
        <v>372</v>
      </c>
      <c r="J45" s="215">
        <v>42.26</v>
      </c>
      <c r="K45" s="213" t="s">
        <v>48</v>
      </c>
      <c r="L45" s="213" t="s">
        <v>434</v>
      </c>
      <c r="Q45" s="343" t="str">
        <f>IFERROR((#REF!+#REF!)/(2*#REF!/1000),"")</f>
        <v/>
      </c>
      <c r="R45" s="191"/>
      <c r="S45" s="191"/>
      <c r="T45" s="191"/>
      <c r="U45" s="191"/>
      <c r="V45" s="191"/>
      <c r="W45" s="191"/>
      <c r="X45" s="191"/>
      <c r="Y45" s="214"/>
      <c r="Z45" s="354"/>
      <c r="AA45" s="90"/>
      <c r="AB45" s="90"/>
      <c r="AC45" s="90"/>
      <c r="AD45" s="90"/>
      <c r="AE45" s="91"/>
      <c r="AQ45" s="210" t="s">
        <v>699</v>
      </c>
      <c r="AR45" s="215" t="s">
        <v>691</v>
      </c>
      <c r="AS45" s="215" t="s">
        <v>370</v>
      </c>
      <c r="AT45" s="215" t="s">
        <v>700</v>
      </c>
      <c r="AU45" s="215" t="s">
        <v>538</v>
      </c>
      <c r="AV45" s="216"/>
      <c r="AW45" s="213" t="s">
        <v>48</v>
      </c>
      <c r="AX45" s="213" t="s">
        <v>828</v>
      </c>
      <c r="BC45" s="343" t="str">
        <f>IFERROR((TP_DATA[[#This Row],[D, bottom '[m']]]+#REF!)/(2*#REF!/1000),"")</f>
        <v/>
      </c>
      <c r="BD45" s="191"/>
      <c r="BE45" s="191"/>
      <c r="BF45" s="191"/>
      <c r="BG45" s="191"/>
      <c r="BH45" s="191"/>
      <c r="BI45" s="191"/>
      <c r="BJ45" s="191"/>
      <c r="BK45" s="214"/>
      <c r="CC45" s="210" t="s">
        <v>475</v>
      </c>
      <c r="CD45" s="256" t="s">
        <v>382</v>
      </c>
      <c r="CE45" s="256" t="s">
        <v>370</v>
      </c>
      <c r="CF45" s="215" t="s">
        <v>474</v>
      </c>
      <c r="CG45" s="256" t="s">
        <v>372</v>
      </c>
      <c r="CH45" s="362"/>
      <c r="CI45" s="191"/>
      <c r="CJ45" s="213" t="s">
        <v>473</v>
      </c>
      <c r="CO45" s="343" t="str">
        <f>IFERROR((TOWER_DATA[[#This Row],[D, bottom '[m']]]+#REF!)/(2*#REF!/1000),"")</f>
        <v/>
      </c>
      <c r="CP45" s="191"/>
      <c r="CQ45" s="191"/>
      <c r="CR45" s="191"/>
      <c r="CS45" s="191"/>
      <c r="CT45" s="191"/>
      <c r="CU45" s="191"/>
      <c r="CV45" s="191"/>
      <c r="CY45" s="215"/>
      <c r="CZ45" s="215"/>
      <c r="DP45" s="209"/>
      <c r="DT45" s="216"/>
      <c r="DU45" s="216"/>
      <c r="DZ45" s="214"/>
      <c r="EP45" s="214"/>
    </row>
    <row r="46" spans="1:146" s="213" customFormat="1" ht="18" hidden="1" customHeight="1" outlineLevel="1">
      <c r="A46" s="211"/>
      <c r="B46" s="294"/>
      <c r="C46" s="294"/>
      <c r="D46" s="212"/>
      <c r="E46" s="216" t="s">
        <v>428</v>
      </c>
      <c r="F46" s="256" t="s">
        <v>383</v>
      </c>
      <c r="G46" s="215" t="s">
        <v>370</v>
      </c>
      <c r="H46" s="215" t="s">
        <v>427</v>
      </c>
      <c r="I46" s="215" t="s">
        <v>372</v>
      </c>
      <c r="J46" s="215">
        <v>42.26</v>
      </c>
      <c r="K46" s="213" t="s">
        <v>48</v>
      </c>
      <c r="L46" s="213" t="s">
        <v>417</v>
      </c>
      <c r="Q46" s="343" t="str">
        <f>IFERROR((#REF!+#REF!)/(2*#REF!/1000),"")</f>
        <v/>
      </c>
      <c r="R46" s="191"/>
      <c r="S46" s="191"/>
      <c r="T46" s="191"/>
      <c r="U46" s="191"/>
      <c r="V46" s="191"/>
      <c r="W46" s="191"/>
      <c r="X46" s="191"/>
      <c r="Y46" s="214"/>
      <c r="AQ46" s="210" t="s">
        <v>468</v>
      </c>
      <c r="AR46" s="215" t="s">
        <v>394</v>
      </c>
      <c r="AS46" s="215" t="s">
        <v>439</v>
      </c>
      <c r="AT46" s="215" t="s">
        <v>447</v>
      </c>
      <c r="AU46" s="215" t="s">
        <v>372</v>
      </c>
      <c r="AV46" s="216"/>
      <c r="AX46" s="213" t="s">
        <v>396</v>
      </c>
      <c r="BC46" s="343" t="str">
        <f>IFERROR((TP_DATA[[#This Row],[D, bottom '[m']]]+#REF!)/(2*#REF!/1000),"")</f>
        <v/>
      </c>
      <c r="BD46" s="191"/>
      <c r="BE46" s="191"/>
      <c r="BF46" s="191"/>
      <c r="BG46" s="191"/>
      <c r="BH46" s="191"/>
      <c r="BI46" s="191"/>
      <c r="BJ46" s="191"/>
      <c r="BK46" s="214"/>
      <c r="CC46" s="210" t="s">
        <v>478</v>
      </c>
      <c r="CD46" s="256" t="s">
        <v>382</v>
      </c>
      <c r="CE46" s="256" t="s">
        <v>370</v>
      </c>
      <c r="CF46" s="215" t="s">
        <v>477</v>
      </c>
      <c r="CG46" s="256" t="s">
        <v>372</v>
      </c>
      <c r="CH46" s="362"/>
      <c r="CI46" s="191"/>
      <c r="CJ46" s="213" t="s">
        <v>476</v>
      </c>
      <c r="CO46" s="343" t="str">
        <f>IFERROR((TOWER_DATA[[#This Row],[D, bottom '[m']]]+#REF!)/(2*#REF!/1000),"")</f>
        <v/>
      </c>
      <c r="CP46" s="191"/>
      <c r="CQ46" s="191"/>
      <c r="CR46" s="191"/>
      <c r="CS46" s="191"/>
      <c r="CT46" s="191"/>
      <c r="CU46" s="191"/>
      <c r="CV46" s="191"/>
      <c r="CY46" s="215"/>
      <c r="CZ46" s="215"/>
      <c r="DP46" s="209"/>
      <c r="DT46" s="216"/>
      <c r="DU46" s="216"/>
      <c r="DZ46" s="214"/>
      <c r="EP46" s="214"/>
    </row>
    <row r="47" spans="1:146" s="213" customFormat="1" ht="18" hidden="1" customHeight="1" outlineLevel="1">
      <c r="A47" s="211"/>
      <c r="B47" s="294"/>
      <c r="C47" s="294"/>
      <c r="D47" s="212"/>
      <c r="E47" s="216" t="s">
        <v>621</v>
      </c>
      <c r="F47" s="256" t="s">
        <v>382</v>
      </c>
      <c r="G47" s="215" t="s">
        <v>393</v>
      </c>
      <c r="H47" s="215" t="s">
        <v>620</v>
      </c>
      <c r="I47" s="215" t="s">
        <v>372</v>
      </c>
      <c r="J47" s="215">
        <v>42.7</v>
      </c>
      <c r="K47" s="213" t="s">
        <v>48</v>
      </c>
      <c r="L47" s="213" t="s">
        <v>413</v>
      </c>
      <c r="Q47" s="343" t="str">
        <f>IFERROR((#REF!+#REF!)/(2*#REF!/1000),"")</f>
        <v/>
      </c>
      <c r="R47" s="191"/>
      <c r="S47" s="191"/>
      <c r="T47" s="191"/>
      <c r="U47" s="191"/>
      <c r="V47" s="191"/>
      <c r="W47" s="191"/>
      <c r="X47" s="191"/>
      <c r="Y47" s="214"/>
      <c r="AQ47" s="210" t="s">
        <v>343</v>
      </c>
      <c r="AR47" s="215">
        <v>1</v>
      </c>
      <c r="AS47" s="215" t="s">
        <v>400</v>
      </c>
      <c r="AT47" s="215" t="s">
        <v>401</v>
      </c>
      <c r="AU47" s="215" t="s">
        <v>413</v>
      </c>
      <c r="AV47" s="216"/>
      <c r="BC47" s="343" t="str">
        <f>IFERROR((TP_DATA[[#This Row],[D, bottom '[m']]]+#REF!)/(2*#REF!/1000),"")</f>
        <v/>
      </c>
      <c r="BD47" s="191"/>
      <c r="BE47" s="191"/>
      <c r="BF47" s="191"/>
      <c r="BG47" s="191"/>
      <c r="BH47" s="191"/>
      <c r="BI47" s="191"/>
      <c r="BJ47" s="191"/>
      <c r="BK47" s="214"/>
      <c r="CC47" s="210" t="s">
        <v>482</v>
      </c>
      <c r="CD47" s="256" t="s">
        <v>382</v>
      </c>
      <c r="CE47" s="256" t="s">
        <v>479</v>
      </c>
      <c r="CF47" s="215" t="s">
        <v>481</v>
      </c>
      <c r="CG47" s="256" t="s">
        <v>372</v>
      </c>
      <c r="CH47" s="362"/>
      <c r="CI47" s="191"/>
      <c r="CJ47" s="213" t="s">
        <v>480</v>
      </c>
      <c r="CO47" s="343" t="str">
        <f>IFERROR((TOWER_DATA[[#This Row],[D, bottom '[m']]]+#REF!)/(2*#REF!/1000),"")</f>
        <v/>
      </c>
      <c r="CP47" s="191"/>
      <c r="CQ47" s="191"/>
      <c r="CR47" s="191"/>
      <c r="CS47" s="191"/>
      <c r="CT47" s="191"/>
      <c r="CU47" s="191"/>
      <c r="CV47" s="191"/>
      <c r="CY47" s="215"/>
      <c r="CZ47" s="215"/>
      <c r="DP47" s="209"/>
      <c r="DT47" s="216"/>
      <c r="DU47" s="216"/>
      <c r="DZ47" s="214"/>
      <c r="EP47" s="214"/>
    </row>
    <row r="48" spans="1:146" s="213" customFormat="1" ht="18" hidden="1" customHeight="1" outlineLevel="1">
      <c r="A48" s="211"/>
      <c r="B48" s="294"/>
      <c r="C48" s="294"/>
      <c r="D48" s="212"/>
      <c r="E48" s="216" t="s">
        <v>619</v>
      </c>
      <c r="F48" s="256" t="s">
        <v>382</v>
      </c>
      <c r="G48" s="215" t="s">
        <v>393</v>
      </c>
      <c r="H48" s="215" t="s">
        <v>620</v>
      </c>
      <c r="I48" s="215" t="s">
        <v>372</v>
      </c>
      <c r="J48" s="215">
        <v>42.7</v>
      </c>
      <c r="K48" s="213" t="s">
        <v>48</v>
      </c>
      <c r="L48" s="213" t="s">
        <v>413</v>
      </c>
      <c r="Q48" s="343"/>
      <c r="R48" s="191"/>
      <c r="S48" s="191"/>
      <c r="T48" s="191"/>
      <c r="U48" s="191"/>
      <c r="V48" s="191"/>
      <c r="W48" s="191"/>
      <c r="X48" s="191"/>
      <c r="Y48" s="214"/>
      <c r="AQ48" s="210"/>
      <c r="AR48" s="215"/>
      <c r="AS48" s="215"/>
      <c r="AT48" s="215"/>
      <c r="AU48" s="215"/>
      <c r="AV48" s="216"/>
      <c r="BC48" s="343"/>
      <c r="BD48" s="191"/>
      <c r="BE48" s="191"/>
      <c r="BF48" s="191"/>
      <c r="BG48" s="191"/>
      <c r="BH48" s="191"/>
      <c r="BI48" s="191"/>
      <c r="BJ48" s="191"/>
      <c r="BK48" s="214"/>
      <c r="CC48" s="210" t="s">
        <v>595</v>
      </c>
      <c r="CD48" s="256" t="s">
        <v>535</v>
      </c>
      <c r="CE48" s="256" t="s">
        <v>370</v>
      </c>
      <c r="CF48" s="215" t="s">
        <v>596</v>
      </c>
      <c r="CG48" s="256" t="s">
        <v>534</v>
      </c>
      <c r="CH48" s="362"/>
      <c r="CI48" s="191"/>
      <c r="CJ48" s="213" t="s">
        <v>413</v>
      </c>
      <c r="CO48" s="343"/>
      <c r="CP48" s="191"/>
      <c r="CQ48" s="191"/>
      <c r="CR48" s="191"/>
      <c r="CS48" s="191"/>
      <c r="CT48" s="191"/>
      <c r="CU48" s="191"/>
      <c r="CV48" s="191"/>
      <c r="CY48" s="215"/>
      <c r="CZ48" s="215"/>
      <c r="DP48" s="209"/>
      <c r="DT48" s="216"/>
      <c r="DU48" s="216"/>
      <c r="DZ48" s="214"/>
      <c r="EP48" s="214"/>
    </row>
    <row r="49" spans="1:146" s="213" customFormat="1" ht="18" hidden="1" customHeight="1" outlineLevel="1">
      <c r="A49" s="211"/>
      <c r="B49" s="294"/>
      <c r="C49" s="294"/>
      <c r="D49" s="212"/>
      <c r="E49" s="216" t="s">
        <v>628</v>
      </c>
      <c r="F49" s="256" t="s">
        <v>382</v>
      </c>
      <c r="G49" s="215" t="s">
        <v>393</v>
      </c>
      <c r="H49" s="215" t="s">
        <v>623</v>
      </c>
      <c r="I49" s="215" t="s">
        <v>624</v>
      </c>
      <c r="J49" s="215">
        <v>42.7</v>
      </c>
      <c r="K49" s="213" t="s">
        <v>48</v>
      </c>
      <c r="L49" s="213" t="s">
        <v>625</v>
      </c>
      <c r="Q49" s="343"/>
      <c r="R49" s="191"/>
      <c r="S49" s="191"/>
      <c r="T49" s="191"/>
      <c r="U49" s="191"/>
      <c r="V49" s="191"/>
      <c r="W49" s="191"/>
      <c r="X49" s="191"/>
      <c r="Y49" s="214"/>
      <c r="AQ49" s="210"/>
      <c r="AR49" s="215"/>
      <c r="AS49" s="215"/>
      <c r="AT49" s="215"/>
      <c r="AU49" s="215"/>
      <c r="AV49" s="216"/>
      <c r="BC49" s="343"/>
      <c r="BD49" s="191"/>
      <c r="BE49" s="191"/>
      <c r="BF49" s="191"/>
      <c r="BG49" s="191"/>
      <c r="BH49" s="191"/>
      <c r="BI49" s="191"/>
      <c r="BJ49" s="191"/>
      <c r="BK49" s="214"/>
      <c r="CC49" s="210" t="s">
        <v>801</v>
      </c>
      <c r="CD49" s="256" t="s">
        <v>535</v>
      </c>
      <c r="CE49" s="256" t="s">
        <v>370</v>
      </c>
      <c r="CF49" s="215" t="s">
        <v>802</v>
      </c>
      <c r="CG49" s="256" t="s">
        <v>534</v>
      </c>
      <c r="CH49" s="362"/>
      <c r="CI49" s="191"/>
      <c r="CJ49" s="213" t="s">
        <v>413</v>
      </c>
      <c r="CO49" s="343"/>
      <c r="CP49" s="191"/>
      <c r="CQ49" s="191"/>
      <c r="CR49" s="191"/>
      <c r="CS49" s="191"/>
      <c r="CT49" s="191"/>
      <c r="CU49" s="191"/>
      <c r="CV49" s="191"/>
      <c r="CY49" s="215"/>
      <c r="CZ49" s="215"/>
      <c r="DP49" s="209"/>
      <c r="DT49" s="216"/>
      <c r="DU49" s="216"/>
      <c r="DZ49" s="214"/>
      <c r="EP49" s="214"/>
    </row>
    <row r="50" spans="1:146" s="213" customFormat="1" ht="18" hidden="1" customHeight="1" outlineLevel="1">
      <c r="A50" s="211"/>
      <c r="B50" s="294"/>
      <c r="C50" s="294"/>
      <c r="D50" s="212"/>
      <c r="E50" s="216" t="s">
        <v>627</v>
      </c>
      <c r="F50" s="256" t="s">
        <v>382</v>
      </c>
      <c r="G50" s="215" t="s">
        <v>393</v>
      </c>
      <c r="H50" s="215" t="s">
        <v>623</v>
      </c>
      <c r="I50" s="215" t="s">
        <v>624</v>
      </c>
      <c r="J50" s="215">
        <v>42.7</v>
      </c>
      <c r="K50" s="213" t="s">
        <v>48</v>
      </c>
      <c r="L50" s="213" t="s">
        <v>625</v>
      </c>
      <c r="Q50" s="343"/>
      <c r="R50" s="191"/>
      <c r="S50" s="191"/>
      <c r="T50" s="191"/>
      <c r="U50" s="191"/>
      <c r="V50" s="191"/>
      <c r="W50" s="191"/>
      <c r="X50" s="191"/>
      <c r="Y50" s="214"/>
      <c r="AQ50" s="210"/>
      <c r="AR50" s="215"/>
      <c r="AS50" s="215"/>
      <c r="AT50" s="215"/>
      <c r="AU50" s="215"/>
      <c r="AV50" s="216"/>
      <c r="BC50" s="343"/>
      <c r="BD50" s="191"/>
      <c r="BE50" s="191"/>
      <c r="BF50" s="191"/>
      <c r="BG50" s="191"/>
      <c r="BH50" s="191"/>
      <c r="BI50" s="191"/>
      <c r="BJ50" s="191"/>
      <c r="BK50" s="214"/>
      <c r="CC50" s="210" t="s">
        <v>597</v>
      </c>
      <c r="CD50" s="256" t="s">
        <v>535</v>
      </c>
      <c r="CE50" s="256" t="s">
        <v>370</v>
      </c>
      <c r="CF50" s="215" t="s">
        <v>539</v>
      </c>
      <c r="CG50" s="256" t="s">
        <v>534</v>
      </c>
      <c r="CH50" s="362"/>
      <c r="CI50" s="191"/>
      <c r="CJ50" s="213" t="s">
        <v>413</v>
      </c>
      <c r="CO50" s="343"/>
      <c r="CP50" s="191"/>
      <c r="CQ50" s="191"/>
      <c r="CR50" s="191"/>
      <c r="CS50" s="191"/>
      <c r="CT50" s="191"/>
      <c r="CU50" s="191"/>
      <c r="CV50" s="191"/>
      <c r="CY50" s="215"/>
      <c r="CZ50" s="215"/>
      <c r="DP50" s="209"/>
      <c r="DT50" s="216"/>
      <c r="DU50" s="216"/>
      <c r="DZ50" s="214"/>
      <c r="EP50" s="214"/>
    </row>
    <row r="51" spans="1:146" s="213" customFormat="1" ht="18" hidden="1" customHeight="1" outlineLevel="1">
      <c r="A51" s="211"/>
      <c r="B51" s="294"/>
      <c r="C51" s="294"/>
      <c r="D51" s="212"/>
      <c r="E51" s="216" t="s">
        <v>626</v>
      </c>
      <c r="F51" s="256" t="s">
        <v>382</v>
      </c>
      <c r="G51" s="215" t="s">
        <v>393</v>
      </c>
      <c r="H51" s="215" t="s">
        <v>623</v>
      </c>
      <c r="I51" s="215" t="s">
        <v>624</v>
      </c>
      <c r="J51" s="215">
        <v>42.7</v>
      </c>
      <c r="K51" s="213" t="s">
        <v>48</v>
      </c>
      <c r="L51" s="213" t="s">
        <v>625</v>
      </c>
      <c r="Q51" s="343"/>
      <c r="R51" s="191"/>
      <c r="S51" s="191"/>
      <c r="T51" s="191"/>
      <c r="U51" s="191"/>
      <c r="V51" s="191"/>
      <c r="W51" s="191"/>
      <c r="X51" s="191"/>
      <c r="Y51" s="214"/>
      <c r="AQ51" s="210"/>
      <c r="AR51" s="215"/>
      <c r="AS51" s="215"/>
      <c r="AT51" s="215"/>
      <c r="AU51" s="215"/>
      <c r="AV51" s="216"/>
      <c r="BC51" s="343"/>
      <c r="BD51" s="191"/>
      <c r="BE51" s="191"/>
      <c r="BF51" s="191"/>
      <c r="BG51" s="191"/>
      <c r="BH51" s="191"/>
      <c r="BI51" s="191"/>
      <c r="BJ51" s="191"/>
      <c r="BK51" s="214"/>
      <c r="CC51" s="210" t="s">
        <v>803</v>
      </c>
      <c r="CD51" s="256" t="s">
        <v>535</v>
      </c>
      <c r="CE51" s="256" t="s">
        <v>370</v>
      </c>
      <c r="CF51" s="215" t="s">
        <v>804</v>
      </c>
      <c r="CG51" s="256" t="s">
        <v>534</v>
      </c>
      <c r="CH51" s="362"/>
      <c r="CI51" s="191"/>
      <c r="CJ51" s="213" t="s">
        <v>413</v>
      </c>
      <c r="CO51" s="343"/>
      <c r="CP51" s="191"/>
      <c r="CQ51" s="191"/>
      <c r="CR51" s="191"/>
      <c r="CS51" s="191"/>
      <c r="CT51" s="191"/>
      <c r="CU51" s="191"/>
      <c r="CV51" s="191"/>
      <c r="CY51" s="215"/>
      <c r="CZ51" s="215"/>
      <c r="DP51" s="209"/>
      <c r="DT51" s="216"/>
      <c r="DU51" s="216"/>
      <c r="DZ51" s="214"/>
      <c r="EP51" s="214"/>
    </row>
    <row r="52" spans="1:146" s="213" customFormat="1" ht="18" hidden="1" customHeight="1" outlineLevel="1">
      <c r="A52" s="211"/>
      <c r="B52" s="294"/>
      <c r="C52" s="294"/>
      <c r="D52" s="212"/>
      <c r="E52" s="216" t="s">
        <v>622</v>
      </c>
      <c r="F52" s="256" t="s">
        <v>382</v>
      </c>
      <c r="G52" s="215" t="s">
        <v>393</v>
      </c>
      <c r="H52" s="215" t="s">
        <v>623</v>
      </c>
      <c r="I52" s="215" t="s">
        <v>624</v>
      </c>
      <c r="J52" s="215">
        <v>42.7</v>
      </c>
      <c r="K52" s="213" t="s">
        <v>48</v>
      </c>
      <c r="L52" s="213" t="s">
        <v>625</v>
      </c>
      <c r="Q52" s="343"/>
      <c r="R52" s="191"/>
      <c r="S52" s="191"/>
      <c r="T52" s="191"/>
      <c r="U52" s="191"/>
      <c r="V52" s="191"/>
      <c r="W52" s="191"/>
      <c r="X52" s="191"/>
      <c r="Y52" s="214"/>
      <c r="AQ52" s="210"/>
      <c r="AR52" s="215"/>
      <c r="AS52" s="215"/>
      <c r="AT52" s="215"/>
      <c r="AU52" s="215"/>
      <c r="AV52" s="216"/>
      <c r="BC52" s="343"/>
      <c r="BD52" s="191"/>
      <c r="BE52" s="191"/>
      <c r="BF52" s="191"/>
      <c r="BG52" s="191"/>
      <c r="BH52" s="191"/>
      <c r="BI52" s="191"/>
      <c r="BJ52" s="191"/>
      <c r="BK52" s="214"/>
      <c r="CC52" s="210" t="s">
        <v>543</v>
      </c>
      <c r="CD52" s="256" t="s">
        <v>535</v>
      </c>
      <c r="CE52" s="256" t="s">
        <v>370</v>
      </c>
      <c r="CF52" s="215" t="s">
        <v>541</v>
      </c>
      <c r="CG52" s="256" t="s">
        <v>534</v>
      </c>
      <c r="CH52" s="362"/>
      <c r="CI52" s="191"/>
      <c r="CJ52" s="213" t="s">
        <v>544</v>
      </c>
      <c r="CO52" s="343"/>
      <c r="CP52" s="191"/>
      <c r="CQ52" s="191"/>
      <c r="CR52" s="191"/>
      <c r="CS52" s="191"/>
      <c r="CT52" s="191"/>
      <c r="CU52" s="191"/>
      <c r="CV52" s="191"/>
      <c r="CY52" s="215"/>
      <c r="CZ52" s="215"/>
      <c r="DP52" s="209"/>
      <c r="DT52" s="216"/>
      <c r="DU52" s="216"/>
      <c r="DZ52" s="214"/>
      <c r="EP52" s="214"/>
    </row>
    <row r="53" spans="1:146" s="213" customFormat="1" ht="18" hidden="1" customHeight="1" outlineLevel="1">
      <c r="A53" s="211"/>
      <c r="B53" s="294"/>
      <c r="C53" s="294"/>
      <c r="D53" s="212"/>
      <c r="E53" s="216" t="s">
        <v>629</v>
      </c>
      <c r="F53" s="256" t="s">
        <v>382</v>
      </c>
      <c r="G53" s="215" t="s">
        <v>393</v>
      </c>
      <c r="H53" s="215" t="s">
        <v>630</v>
      </c>
      <c r="I53" s="215" t="s">
        <v>624</v>
      </c>
      <c r="J53" s="215">
        <v>42.7</v>
      </c>
      <c r="K53" s="213" t="s">
        <v>48</v>
      </c>
      <c r="L53" s="213" t="s">
        <v>413</v>
      </c>
      <c r="Q53" s="343"/>
      <c r="R53" s="191"/>
      <c r="S53" s="191"/>
      <c r="T53" s="191"/>
      <c r="U53" s="191"/>
      <c r="V53" s="191"/>
      <c r="W53" s="191"/>
      <c r="X53" s="191"/>
      <c r="Y53" s="214"/>
      <c r="AQ53" s="210"/>
      <c r="AR53" s="215"/>
      <c r="AS53" s="215"/>
      <c r="AT53" s="215"/>
      <c r="AU53" s="215"/>
      <c r="AV53" s="216"/>
      <c r="BC53" s="343"/>
      <c r="BD53" s="191"/>
      <c r="BE53" s="191"/>
      <c r="BF53" s="191"/>
      <c r="BG53" s="191"/>
      <c r="BH53" s="191"/>
      <c r="BI53" s="191"/>
      <c r="BJ53" s="191"/>
      <c r="BK53" s="214"/>
      <c r="CC53" s="210" t="s">
        <v>540</v>
      </c>
      <c r="CD53" s="256" t="s">
        <v>535</v>
      </c>
      <c r="CE53" s="256" t="s">
        <v>370</v>
      </c>
      <c r="CF53" s="215" t="s">
        <v>541</v>
      </c>
      <c r="CG53" s="256" t="s">
        <v>534</v>
      </c>
      <c r="CH53" s="362"/>
      <c r="CI53" s="191"/>
      <c r="CJ53" s="213" t="s">
        <v>542</v>
      </c>
      <c r="CO53" s="343"/>
      <c r="CP53" s="191"/>
      <c r="CQ53" s="191"/>
      <c r="CR53" s="191"/>
      <c r="CS53" s="191"/>
      <c r="CT53" s="191"/>
      <c r="CU53" s="191"/>
      <c r="CV53" s="191"/>
      <c r="CY53" s="215"/>
      <c r="CZ53" s="215"/>
      <c r="DP53" s="209"/>
      <c r="DT53" s="216"/>
      <c r="DU53" s="216"/>
      <c r="DZ53" s="214"/>
      <c r="EP53" s="214"/>
    </row>
    <row r="54" spans="1:146" s="213" customFormat="1" ht="18" hidden="1" customHeight="1" outlineLevel="1">
      <c r="A54" s="211"/>
      <c r="B54" s="294"/>
      <c r="C54" s="294"/>
      <c r="D54" s="212"/>
      <c r="E54" s="216" t="s">
        <v>631</v>
      </c>
      <c r="F54" s="256" t="s">
        <v>382</v>
      </c>
      <c r="G54" s="215" t="s">
        <v>393</v>
      </c>
      <c r="H54" s="215" t="s">
        <v>632</v>
      </c>
      <c r="I54" s="215" t="s">
        <v>633</v>
      </c>
      <c r="J54" s="215">
        <v>42.7</v>
      </c>
      <c r="K54" s="213" t="s">
        <v>48</v>
      </c>
      <c r="L54" s="213" t="s">
        <v>413</v>
      </c>
      <c r="Q54" s="343"/>
      <c r="R54" s="191"/>
      <c r="S54" s="191"/>
      <c r="T54" s="191"/>
      <c r="U54" s="191"/>
      <c r="V54" s="191"/>
      <c r="W54" s="191"/>
      <c r="X54" s="191"/>
      <c r="Y54" s="214"/>
      <c r="AQ54" s="210"/>
      <c r="AR54" s="215"/>
      <c r="AS54" s="215"/>
      <c r="AT54" s="215"/>
      <c r="AU54" s="215"/>
      <c r="AV54" s="216"/>
      <c r="BC54" s="343"/>
      <c r="BD54" s="191"/>
      <c r="BE54" s="191"/>
      <c r="BF54" s="191"/>
      <c r="BG54" s="191"/>
      <c r="BH54" s="191"/>
      <c r="BI54" s="191"/>
      <c r="BJ54" s="191"/>
      <c r="BK54" s="214"/>
      <c r="CC54" s="210" t="s">
        <v>718</v>
      </c>
      <c r="CD54" s="256" t="s">
        <v>691</v>
      </c>
      <c r="CE54" s="256" t="s">
        <v>370</v>
      </c>
      <c r="CF54" s="215" t="s">
        <v>719</v>
      </c>
      <c r="CG54" s="256" t="s">
        <v>538</v>
      </c>
      <c r="CH54" s="362"/>
      <c r="CI54" s="191"/>
      <c r="CJ54" s="213" t="s">
        <v>720</v>
      </c>
      <c r="CO54" s="343"/>
      <c r="CP54" s="191"/>
      <c r="CQ54" s="191"/>
      <c r="CR54" s="191"/>
      <c r="CS54" s="191"/>
      <c r="CT54" s="191"/>
      <c r="CU54" s="191"/>
      <c r="CV54" s="191"/>
      <c r="CY54" s="215"/>
      <c r="CZ54" s="215"/>
      <c r="DP54" s="209"/>
      <c r="DT54" s="216"/>
      <c r="DU54" s="216"/>
      <c r="DZ54" s="214"/>
      <c r="EP54" s="214"/>
    </row>
    <row r="55" spans="1:146" s="213" customFormat="1" ht="18" hidden="1" customHeight="1" outlineLevel="1">
      <c r="A55" s="211"/>
      <c r="B55" s="294"/>
      <c r="C55" s="294"/>
      <c r="D55" s="212"/>
      <c r="E55" s="216" t="s">
        <v>634</v>
      </c>
      <c r="F55" s="256" t="s">
        <v>382</v>
      </c>
      <c r="G55" s="215" t="s">
        <v>393</v>
      </c>
      <c r="H55" s="215" t="s">
        <v>635</v>
      </c>
      <c r="I55" s="215" t="s">
        <v>538</v>
      </c>
      <c r="J55" s="215">
        <v>42.7</v>
      </c>
      <c r="K55" s="213" t="s">
        <v>48</v>
      </c>
      <c r="L55" s="213" t="s">
        <v>636</v>
      </c>
      <c r="Q55" s="343"/>
      <c r="R55" s="191"/>
      <c r="S55" s="191"/>
      <c r="T55" s="191"/>
      <c r="U55" s="191"/>
      <c r="V55" s="191"/>
      <c r="W55" s="191"/>
      <c r="X55" s="191"/>
      <c r="Y55" s="214"/>
      <c r="AQ55" s="210"/>
      <c r="AR55" s="215"/>
      <c r="AS55" s="215"/>
      <c r="AT55" s="215"/>
      <c r="AU55" s="215"/>
      <c r="AV55" s="216"/>
      <c r="BC55" s="343"/>
      <c r="BD55" s="191"/>
      <c r="BE55" s="191"/>
      <c r="BF55" s="191"/>
      <c r="BG55" s="191"/>
      <c r="BH55" s="191"/>
      <c r="BI55" s="191"/>
      <c r="BJ55" s="191"/>
      <c r="BK55" s="214"/>
      <c r="CC55" s="210" t="s">
        <v>343</v>
      </c>
      <c r="CD55" s="256">
        <v>1</v>
      </c>
      <c r="CE55" s="256" t="s">
        <v>400</v>
      </c>
      <c r="CF55" s="215" t="s">
        <v>401</v>
      </c>
      <c r="CG55" s="256" t="s">
        <v>413</v>
      </c>
      <c r="CH55" s="362"/>
      <c r="CI55" s="191" t="s">
        <v>413</v>
      </c>
      <c r="CO55" s="343"/>
      <c r="CP55" s="191"/>
      <c r="CQ55" s="191"/>
      <c r="CR55" s="191"/>
      <c r="CS55" s="191"/>
      <c r="CT55" s="191"/>
      <c r="CU55" s="191"/>
      <c r="CV55" s="191"/>
      <c r="CY55" s="215"/>
      <c r="CZ55" s="215"/>
      <c r="DP55" s="209"/>
      <c r="DT55" s="216"/>
      <c r="DU55" s="216"/>
      <c r="DZ55" s="214"/>
      <c r="EP55" s="214"/>
    </row>
    <row r="56" spans="1:146" s="213" customFormat="1" ht="18" hidden="1" customHeight="1" outlineLevel="1">
      <c r="A56" s="211"/>
      <c r="B56" s="294"/>
      <c r="C56" s="294"/>
      <c r="D56" s="212"/>
      <c r="E56" s="216" t="s">
        <v>637</v>
      </c>
      <c r="F56" s="256" t="s">
        <v>382</v>
      </c>
      <c r="G56" s="215" t="s">
        <v>393</v>
      </c>
      <c r="H56" s="215" t="s">
        <v>638</v>
      </c>
      <c r="I56" s="215" t="s">
        <v>624</v>
      </c>
      <c r="J56" s="215">
        <v>42.7</v>
      </c>
      <c r="K56" s="213" t="s">
        <v>48</v>
      </c>
      <c r="L56" s="213" t="s">
        <v>413</v>
      </c>
      <c r="Q56" s="343"/>
      <c r="R56" s="191"/>
      <c r="S56" s="191"/>
      <c r="T56" s="191"/>
      <c r="U56" s="191"/>
      <c r="V56" s="191"/>
      <c r="W56" s="191"/>
      <c r="X56" s="191"/>
      <c r="Y56" s="214"/>
      <c r="AQ56" s="210"/>
      <c r="AR56" s="215"/>
      <c r="AS56" s="215"/>
      <c r="AT56" s="215"/>
      <c r="AU56" s="215"/>
      <c r="AV56" s="216"/>
      <c r="BC56" s="343"/>
      <c r="BD56" s="191"/>
      <c r="BE56" s="191"/>
      <c r="BF56" s="191"/>
      <c r="BG56" s="191"/>
      <c r="BH56" s="191"/>
      <c r="BI56" s="191"/>
      <c r="BJ56" s="191"/>
      <c r="BK56" s="214"/>
      <c r="CC56" s="210"/>
      <c r="CD56" s="256"/>
      <c r="CE56" s="256"/>
      <c r="CF56" s="215"/>
      <c r="CG56" s="256"/>
      <c r="CH56" s="362"/>
      <c r="CI56" s="191"/>
      <c r="CO56" s="343"/>
      <c r="CP56" s="191"/>
      <c r="CQ56" s="191"/>
      <c r="CR56" s="191"/>
      <c r="CS56" s="191"/>
      <c r="CT56" s="191"/>
      <c r="CU56" s="191"/>
      <c r="CV56" s="191"/>
      <c r="CY56" s="215"/>
      <c r="CZ56" s="215"/>
      <c r="DP56" s="209"/>
      <c r="DT56" s="216"/>
      <c r="DU56" s="216"/>
      <c r="DZ56" s="214"/>
      <c r="EP56" s="214"/>
    </row>
    <row r="57" spans="1:146" s="213" customFormat="1" ht="18" hidden="1" customHeight="1" outlineLevel="1">
      <c r="A57" s="211"/>
      <c r="B57" s="294"/>
      <c r="C57" s="294"/>
      <c r="D57" s="212"/>
      <c r="E57" s="216" t="s">
        <v>536</v>
      </c>
      <c r="F57" s="256" t="s">
        <v>382</v>
      </c>
      <c r="G57" s="215" t="s">
        <v>393</v>
      </c>
      <c r="H57" s="215" t="s">
        <v>537</v>
      </c>
      <c r="I57" s="215" t="s">
        <v>538</v>
      </c>
      <c r="J57" s="215">
        <v>42.7</v>
      </c>
      <c r="K57" s="213" t="s">
        <v>48</v>
      </c>
      <c r="L57" s="213" t="s">
        <v>413</v>
      </c>
      <c r="Q57" s="343"/>
      <c r="R57" s="191"/>
      <c r="S57" s="191"/>
      <c r="T57" s="191"/>
      <c r="U57" s="191"/>
      <c r="V57" s="191"/>
      <c r="W57" s="191"/>
      <c r="X57" s="191"/>
      <c r="Y57" s="214"/>
      <c r="AQ57" s="210"/>
      <c r="AR57" s="215"/>
      <c r="AS57" s="215"/>
      <c r="AT57" s="215"/>
      <c r="AU57" s="215"/>
      <c r="AV57" s="216"/>
      <c r="BC57" s="343"/>
      <c r="BD57" s="191"/>
      <c r="BE57" s="191"/>
      <c r="BF57" s="191"/>
      <c r="BG57" s="191"/>
      <c r="BH57" s="191"/>
      <c r="BI57" s="191"/>
      <c r="BJ57" s="191"/>
      <c r="BK57" s="214"/>
      <c r="CC57" s="210"/>
      <c r="CD57" s="256"/>
      <c r="CE57" s="256"/>
      <c r="CF57" s="215"/>
      <c r="CG57" s="256"/>
      <c r="CH57" s="362"/>
      <c r="CI57" s="191"/>
      <c r="CO57" s="343"/>
      <c r="CP57" s="191"/>
      <c r="CQ57" s="191"/>
      <c r="CR57" s="191"/>
      <c r="CS57" s="191"/>
      <c r="CT57" s="191"/>
      <c r="CU57" s="191"/>
      <c r="CV57" s="191"/>
      <c r="CY57" s="215"/>
      <c r="CZ57" s="215"/>
      <c r="DP57" s="209"/>
      <c r="DT57" s="216"/>
      <c r="DU57" s="216"/>
      <c r="DZ57" s="214"/>
      <c r="EP57" s="214"/>
    </row>
    <row r="58" spans="1:146" s="213" customFormat="1" ht="18" hidden="1" customHeight="1" outlineLevel="1">
      <c r="A58" s="211"/>
      <c r="B58" s="294"/>
      <c r="C58" s="294"/>
      <c r="D58" s="212"/>
      <c r="E58" s="216" t="s">
        <v>593</v>
      </c>
      <c r="F58" s="256" t="s">
        <v>382</v>
      </c>
      <c r="G58" s="215" t="s">
        <v>393</v>
      </c>
      <c r="H58" s="215" t="s">
        <v>594</v>
      </c>
      <c r="I58" s="215" t="s">
        <v>538</v>
      </c>
      <c r="J58" s="215">
        <v>42.7</v>
      </c>
      <c r="K58" s="213" t="s">
        <v>48</v>
      </c>
      <c r="L58" s="213" t="s">
        <v>413</v>
      </c>
      <c r="Q58" s="343"/>
      <c r="R58" s="191"/>
      <c r="S58" s="191"/>
      <c r="T58" s="191"/>
      <c r="U58" s="191"/>
      <c r="V58" s="191"/>
      <c r="W58" s="191"/>
      <c r="X58" s="191"/>
      <c r="Y58" s="214"/>
      <c r="AQ58" s="210"/>
      <c r="AR58" s="215"/>
      <c r="AS58" s="215"/>
      <c r="AT58" s="215"/>
      <c r="AU58" s="215"/>
      <c r="AV58" s="216"/>
      <c r="BC58" s="343"/>
      <c r="BD58" s="191"/>
      <c r="BE58" s="191"/>
      <c r="BF58" s="191"/>
      <c r="BG58" s="191"/>
      <c r="BH58" s="191"/>
      <c r="BI58" s="191"/>
      <c r="BJ58" s="191"/>
      <c r="BK58" s="214"/>
      <c r="CC58" s="210"/>
      <c r="CD58" s="256"/>
      <c r="CE58" s="256"/>
      <c r="CF58" s="215"/>
      <c r="CG58" s="256"/>
      <c r="CH58" s="362"/>
      <c r="CI58" s="191"/>
      <c r="CO58" s="343"/>
      <c r="CP58" s="191"/>
      <c r="CQ58" s="191"/>
      <c r="CR58" s="191"/>
      <c r="CS58" s="191"/>
      <c r="CT58" s="191"/>
      <c r="CU58" s="191"/>
      <c r="CV58" s="191"/>
      <c r="CY58" s="215"/>
      <c r="CZ58" s="215"/>
      <c r="DP58" s="209"/>
      <c r="DT58" s="216"/>
      <c r="DU58" s="216"/>
      <c r="DZ58" s="214"/>
      <c r="EP58" s="214"/>
    </row>
    <row r="59" spans="1:146" s="213" customFormat="1" ht="18" hidden="1" customHeight="1" outlineLevel="1">
      <c r="A59" s="211"/>
      <c r="B59" s="294"/>
      <c r="C59" s="294"/>
      <c r="D59" s="212"/>
      <c r="E59" s="216" t="s">
        <v>639</v>
      </c>
      <c r="F59" s="256" t="s">
        <v>382</v>
      </c>
      <c r="G59" s="215" t="s">
        <v>393</v>
      </c>
      <c r="H59" s="215" t="s">
        <v>640</v>
      </c>
      <c r="I59" s="215" t="s">
        <v>534</v>
      </c>
      <c r="J59" s="215">
        <v>42.7</v>
      </c>
      <c r="K59" s="213" t="s">
        <v>48</v>
      </c>
      <c r="L59" s="213" t="s">
        <v>625</v>
      </c>
      <c r="Q59" s="343"/>
      <c r="R59" s="191"/>
      <c r="S59" s="191"/>
      <c r="T59" s="191"/>
      <c r="U59" s="191"/>
      <c r="V59" s="191"/>
      <c r="W59" s="191"/>
      <c r="X59" s="191"/>
      <c r="Y59" s="214"/>
      <c r="AQ59" s="210"/>
      <c r="AR59" s="215"/>
      <c r="AS59" s="215"/>
      <c r="AT59" s="215"/>
      <c r="AU59" s="215"/>
      <c r="AV59" s="216"/>
      <c r="BC59" s="343"/>
      <c r="BD59" s="191"/>
      <c r="BE59" s="191"/>
      <c r="BF59" s="191"/>
      <c r="BG59" s="191"/>
      <c r="BH59" s="191"/>
      <c r="BI59" s="191"/>
      <c r="BJ59" s="191"/>
      <c r="BK59" s="214"/>
      <c r="CC59" s="210"/>
      <c r="CD59" s="256"/>
      <c r="CE59" s="256"/>
      <c r="CF59" s="215"/>
      <c r="CG59" s="256"/>
      <c r="CH59" s="362"/>
      <c r="CI59" s="191"/>
      <c r="CO59" s="343"/>
      <c r="CP59" s="191"/>
      <c r="CQ59" s="191"/>
      <c r="CR59" s="191"/>
      <c r="CS59" s="191"/>
      <c r="CT59" s="191"/>
      <c r="CU59" s="191"/>
      <c r="CV59" s="191"/>
      <c r="CY59" s="215"/>
      <c r="CZ59" s="215"/>
      <c r="DP59" s="209"/>
      <c r="DT59" s="216"/>
      <c r="DU59" s="216"/>
      <c r="DZ59" s="214"/>
      <c r="EP59" s="214"/>
    </row>
    <row r="60" spans="1:146" s="213" customFormat="1" ht="18" hidden="1" customHeight="1" outlineLevel="1">
      <c r="A60" s="211"/>
      <c r="B60" s="294"/>
      <c r="C60" s="294"/>
      <c r="D60" s="212"/>
      <c r="E60" s="216" t="s">
        <v>641</v>
      </c>
      <c r="F60" s="256" t="s">
        <v>382</v>
      </c>
      <c r="G60" s="215" t="s">
        <v>393</v>
      </c>
      <c r="H60" s="215" t="s">
        <v>642</v>
      </c>
      <c r="I60" s="215" t="s">
        <v>633</v>
      </c>
      <c r="J60" s="215">
        <v>42.7</v>
      </c>
      <c r="K60" s="213" t="s">
        <v>48</v>
      </c>
      <c r="L60" s="213" t="s">
        <v>413</v>
      </c>
      <c r="Q60" s="343" t="str">
        <f>IFERROR((#REF!+#REF!)/(2*#REF!/1000),"")</f>
        <v/>
      </c>
      <c r="R60" s="191"/>
      <c r="S60" s="191"/>
      <c r="T60" s="191"/>
      <c r="U60" s="191"/>
      <c r="V60" s="191"/>
      <c r="W60" s="191"/>
      <c r="X60" s="191"/>
      <c r="Y60" s="214"/>
      <c r="AQ60" s="210"/>
      <c r="AR60" s="215"/>
      <c r="AS60" s="215"/>
      <c r="AT60" s="215"/>
      <c r="AU60" s="215"/>
      <c r="AV60" s="216"/>
      <c r="BC60" s="343" t="str">
        <f>IFERROR((TP_DATA[[#This Row],[D, bottom '[m']]]+#REF!)/(2*#REF!/1000),"")</f>
        <v/>
      </c>
      <c r="BD60" s="191"/>
      <c r="BE60" s="191"/>
      <c r="BF60" s="191"/>
      <c r="BG60" s="191"/>
      <c r="BH60" s="191"/>
      <c r="BI60" s="191"/>
      <c r="BJ60" s="191"/>
      <c r="BK60" s="214"/>
      <c r="CC60" s="210"/>
      <c r="CD60" s="256"/>
      <c r="CE60" s="256"/>
      <c r="CF60" s="215"/>
      <c r="CG60" s="256"/>
      <c r="CH60" s="362"/>
      <c r="CI60" s="191"/>
      <c r="CO60" s="343" t="str">
        <f>IFERROR((TOWER_DATA[[#This Row],[D, bottom '[m']]]+#REF!)/(2*#REF!/1000),"")</f>
        <v/>
      </c>
      <c r="CP60" s="191"/>
      <c r="CQ60" s="191"/>
      <c r="CR60" s="191"/>
      <c r="CS60" s="191"/>
      <c r="CT60" s="191"/>
      <c r="CU60" s="191"/>
      <c r="CV60" s="191"/>
      <c r="CY60" s="215"/>
      <c r="CZ60" s="215"/>
      <c r="DP60" s="209"/>
      <c r="DT60" s="216"/>
      <c r="DU60" s="216"/>
      <c r="DZ60" s="214"/>
      <c r="EP60" s="214"/>
    </row>
    <row r="61" spans="1:146" s="213" customFormat="1" ht="18" hidden="1" customHeight="1" outlineLevel="1">
      <c r="A61" s="211"/>
      <c r="B61" s="294"/>
      <c r="C61" s="294"/>
      <c r="D61" s="212"/>
      <c r="E61" s="216" t="s">
        <v>643</v>
      </c>
      <c r="F61" s="256" t="s">
        <v>382</v>
      </c>
      <c r="G61" s="215" t="s">
        <v>393</v>
      </c>
      <c r="H61" s="215" t="s">
        <v>644</v>
      </c>
      <c r="I61" s="215" t="s">
        <v>538</v>
      </c>
      <c r="J61" s="215">
        <v>42.7</v>
      </c>
      <c r="K61" s="213" t="s">
        <v>48</v>
      </c>
      <c r="L61" s="213" t="s">
        <v>413</v>
      </c>
      <c r="Q61" s="343" t="str">
        <f>IFERROR((#REF!+#REF!)/(2*#REF!/1000),"")</f>
        <v/>
      </c>
      <c r="R61" s="191"/>
      <c r="S61" s="191"/>
      <c r="T61" s="191"/>
      <c r="U61" s="191"/>
      <c r="V61" s="191"/>
      <c r="W61" s="191"/>
      <c r="X61" s="191"/>
      <c r="Y61" s="214"/>
      <c r="AQ61" s="210"/>
      <c r="AR61" s="215"/>
      <c r="AS61" s="215"/>
      <c r="AT61" s="215"/>
      <c r="AU61" s="215"/>
      <c r="AV61" s="216"/>
      <c r="BC61" s="343" t="str">
        <f>IFERROR((TP_DATA[[#This Row],[D, bottom '[m']]]+#REF!)/(2*#REF!/1000),"")</f>
        <v/>
      </c>
      <c r="BD61" s="191"/>
      <c r="BE61" s="191"/>
      <c r="BF61" s="191"/>
      <c r="BG61" s="191"/>
      <c r="BH61" s="191"/>
      <c r="BI61" s="191"/>
      <c r="BJ61" s="191"/>
      <c r="BK61" s="214"/>
      <c r="CC61" s="210"/>
      <c r="CD61" s="256"/>
      <c r="CE61" s="256"/>
      <c r="CF61" s="215"/>
      <c r="CG61" s="256"/>
      <c r="CH61" s="362"/>
      <c r="CI61" s="191"/>
      <c r="CO61" s="343" t="str">
        <f>IFERROR((TOWER_DATA[[#This Row],[D, bottom '[m']]]+#REF!)/(2*#REF!/1000),"")</f>
        <v/>
      </c>
      <c r="CP61" s="191"/>
      <c r="CQ61" s="191"/>
      <c r="CR61" s="191"/>
      <c r="CS61" s="191"/>
      <c r="CT61" s="191"/>
      <c r="CU61" s="191"/>
      <c r="CV61" s="191"/>
      <c r="CY61" s="215"/>
      <c r="CZ61" s="215"/>
      <c r="DP61" s="209"/>
      <c r="DT61" s="216"/>
      <c r="DU61" s="216"/>
      <c r="DZ61" s="214"/>
      <c r="EP61" s="214"/>
    </row>
    <row r="62" spans="1:146" s="213" customFormat="1" ht="18" hidden="1" customHeight="1" outlineLevel="1">
      <c r="A62" s="211"/>
      <c r="B62" s="294"/>
      <c r="C62" s="294"/>
      <c r="D62" s="212"/>
      <c r="E62" s="216" t="s">
        <v>645</v>
      </c>
      <c r="F62" s="256" t="s">
        <v>382</v>
      </c>
      <c r="G62" s="215" t="s">
        <v>393</v>
      </c>
      <c r="H62" s="215" t="s">
        <v>646</v>
      </c>
      <c r="I62" s="215" t="s">
        <v>624</v>
      </c>
      <c r="J62" s="215">
        <v>42.7</v>
      </c>
      <c r="K62" s="213" t="s">
        <v>48</v>
      </c>
      <c r="L62" s="213" t="s">
        <v>413</v>
      </c>
      <c r="Q62" s="343" t="str">
        <f>IFERROR((#REF!+#REF!)/(2*#REF!/1000),"")</f>
        <v/>
      </c>
      <c r="R62" s="191"/>
      <c r="S62" s="191"/>
      <c r="T62" s="191"/>
      <c r="U62" s="191"/>
      <c r="V62" s="191"/>
      <c r="W62" s="191"/>
      <c r="X62" s="191"/>
      <c r="Y62" s="214"/>
      <c r="AQ62" s="210"/>
      <c r="AR62" s="215"/>
      <c r="AS62" s="215"/>
      <c r="AT62" s="215"/>
      <c r="AU62" s="215"/>
      <c r="AV62" s="216"/>
      <c r="BC62" s="343" t="str">
        <f>IFERROR((TP_DATA[[#This Row],[D, bottom '[m']]]+#REF!)/(2*#REF!/1000),"")</f>
        <v/>
      </c>
      <c r="BD62" s="191"/>
      <c r="BE62" s="191"/>
      <c r="BF62" s="191"/>
      <c r="BG62" s="191"/>
      <c r="BH62" s="191"/>
      <c r="BI62" s="191"/>
      <c r="BJ62" s="191"/>
      <c r="BK62" s="214"/>
      <c r="CC62" s="210"/>
      <c r="CD62" s="256"/>
      <c r="CE62" s="256"/>
      <c r="CF62" s="215"/>
      <c r="CG62" s="256"/>
      <c r="CH62" s="362"/>
      <c r="CI62" s="191"/>
      <c r="CO62" s="343" t="str">
        <f>IFERROR((TOWER_DATA[[#This Row],[D, bottom '[m']]]+#REF!)/(2*#REF!/1000),"")</f>
        <v/>
      </c>
      <c r="CP62" s="191"/>
      <c r="CQ62" s="191"/>
      <c r="CR62" s="191"/>
      <c r="CS62" s="191"/>
      <c r="CT62" s="191"/>
      <c r="CU62" s="191"/>
      <c r="CV62" s="191"/>
      <c r="CY62" s="215"/>
      <c r="CZ62" s="215"/>
      <c r="DP62" s="209"/>
      <c r="DT62" s="216"/>
      <c r="DU62" s="216"/>
      <c r="DZ62" s="214"/>
      <c r="EP62" s="214"/>
    </row>
    <row r="63" spans="1:146" s="213" customFormat="1" ht="18" hidden="1" customHeight="1" outlineLevel="1">
      <c r="A63" s="211"/>
      <c r="B63" s="294"/>
      <c r="C63" s="294"/>
      <c r="D63" s="212"/>
      <c r="E63" s="216" t="s">
        <v>647</v>
      </c>
      <c r="F63" s="256" t="s">
        <v>382</v>
      </c>
      <c r="G63" s="215" t="s">
        <v>393</v>
      </c>
      <c r="H63" s="215" t="s">
        <v>648</v>
      </c>
      <c r="I63" s="215" t="s">
        <v>538</v>
      </c>
      <c r="J63" s="215">
        <v>42.7</v>
      </c>
      <c r="K63" s="213" t="s">
        <v>48</v>
      </c>
      <c r="L63" s="213" t="s">
        <v>413</v>
      </c>
      <c r="Q63" s="343" t="str">
        <f>IFERROR((#REF!+#REF!)/(2*#REF!/1000),"")</f>
        <v/>
      </c>
      <c r="R63" s="191"/>
      <c r="S63" s="191"/>
      <c r="T63" s="191"/>
      <c r="U63" s="191"/>
      <c r="V63" s="191"/>
      <c r="W63" s="191"/>
      <c r="X63" s="191"/>
      <c r="Y63" s="214"/>
      <c r="AQ63" s="210"/>
      <c r="AR63" s="215"/>
      <c r="AS63" s="215"/>
      <c r="AT63" s="215"/>
      <c r="AU63" s="215"/>
      <c r="AV63" s="216"/>
      <c r="BC63" s="343" t="str">
        <f>IFERROR((TP_DATA[[#This Row],[D, bottom '[m']]]+#REF!)/(2*#REF!/1000),"")</f>
        <v/>
      </c>
      <c r="BD63" s="191"/>
      <c r="BE63" s="191"/>
      <c r="BF63" s="191"/>
      <c r="BG63" s="191"/>
      <c r="BH63" s="191"/>
      <c r="BI63" s="191"/>
      <c r="BJ63" s="191"/>
      <c r="BK63" s="214"/>
      <c r="CC63" s="210"/>
      <c r="CD63" s="256"/>
      <c r="CE63" s="256"/>
      <c r="CF63" s="215"/>
      <c r="CG63" s="256"/>
      <c r="CH63" s="362"/>
      <c r="CI63" s="191"/>
      <c r="CO63" s="343" t="str">
        <f>IFERROR((TOWER_DATA[[#This Row],[D, bottom '[m']]]+#REF!)/(2*#REF!/1000),"")</f>
        <v/>
      </c>
      <c r="CP63" s="191"/>
      <c r="CQ63" s="191"/>
      <c r="CR63" s="191"/>
      <c r="CS63" s="191"/>
      <c r="CT63" s="191"/>
      <c r="CU63" s="191"/>
      <c r="CV63" s="191"/>
      <c r="CY63" s="215"/>
      <c r="CZ63" s="215"/>
      <c r="DP63" s="209"/>
      <c r="DT63" s="216"/>
      <c r="DU63" s="216"/>
      <c r="DZ63" s="214"/>
      <c r="EP63" s="214"/>
    </row>
    <row r="64" spans="1:146" s="213" customFormat="1" ht="18" hidden="1" customHeight="1" outlineLevel="1">
      <c r="A64" s="211"/>
      <c r="B64" s="294"/>
      <c r="C64" s="294"/>
      <c r="D64" s="212"/>
      <c r="E64" s="216" t="s">
        <v>649</v>
      </c>
      <c r="F64" s="256" t="s">
        <v>382</v>
      </c>
      <c r="G64" s="215" t="s">
        <v>393</v>
      </c>
      <c r="H64" s="215" t="s">
        <v>650</v>
      </c>
      <c r="I64" s="215" t="s">
        <v>624</v>
      </c>
      <c r="J64" s="215">
        <v>42.7</v>
      </c>
      <c r="K64" s="213" t="s">
        <v>48</v>
      </c>
      <c r="L64" s="213" t="s">
        <v>413</v>
      </c>
      <c r="Q64" s="343" t="str">
        <f>IFERROR((#REF!+#REF!)/(2*#REF!/1000),"")</f>
        <v/>
      </c>
      <c r="R64" s="191"/>
      <c r="S64" s="191"/>
      <c r="T64" s="191"/>
      <c r="U64" s="191"/>
      <c r="V64" s="191"/>
      <c r="W64" s="191"/>
      <c r="X64" s="191"/>
      <c r="Y64" s="214"/>
      <c r="AQ64" s="210"/>
      <c r="AR64" s="215"/>
      <c r="AS64" s="215"/>
      <c r="AT64" s="215"/>
      <c r="AU64" s="215"/>
      <c r="AV64" s="216"/>
      <c r="BC64" s="343" t="str">
        <f>IFERROR((TP_DATA[[#This Row],[D, bottom '[m']]]+#REF!)/(2*#REF!/1000),"")</f>
        <v/>
      </c>
      <c r="BD64" s="191"/>
      <c r="BE64" s="191"/>
      <c r="BF64" s="191"/>
      <c r="BG64" s="191"/>
      <c r="BH64" s="191"/>
      <c r="BI64" s="191"/>
      <c r="BJ64" s="191"/>
      <c r="BK64" s="214"/>
      <c r="CC64" s="210"/>
      <c r="CD64" s="256"/>
      <c r="CE64" s="256"/>
      <c r="CF64" s="215"/>
      <c r="CG64" s="256"/>
      <c r="CH64" s="362"/>
      <c r="CI64" s="191"/>
      <c r="CO64" s="343" t="str">
        <f>IFERROR((TOWER_DATA[[#This Row],[D, bottom '[m']]]+#REF!)/(2*#REF!/1000),"")</f>
        <v/>
      </c>
      <c r="CP64" s="191"/>
      <c r="CQ64" s="191"/>
      <c r="CR64" s="191"/>
      <c r="CS64" s="191"/>
      <c r="CT64" s="191"/>
      <c r="CU64" s="191"/>
      <c r="CV64" s="191"/>
      <c r="CY64" s="215"/>
      <c r="CZ64" s="215"/>
      <c r="DP64" s="209"/>
      <c r="DT64" s="216"/>
      <c r="DU64" s="216"/>
      <c r="DZ64" s="214"/>
      <c r="EP64" s="214"/>
    </row>
    <row r="65" spans="1:146" s="213" customFormat="1" ht="18" hidden="1" customHeight="1" outlineLevel="1">
      <c r="A65" s="211"/>
      <c r="B65" s="294"/>
      <c r="C65" s="294"/>
      <c r="D65" s="212"/>
      <c r="E65" s="216" t="s">
        <v>651</v>
      </c>
      <c r="F65" s="256" t="s">
        <v>382</v>
      </c>
      <c r="G65" s="215" t="s">
        <v>393</v>
      </c>
      <c r="H65" s="215" t="s">
        <v>652</v>
      </c>
      <c r="I65" s="215" t="s">
        <v>538</v>
      </c>
      <c r="J65" s="215">
        <v>42.7</v>
      </c>
      <c r="K65" s="213" t="s">
        <v>48</v>
      </c>
      <c r="L65" s="213" t="s">
        <v>413</v>
      </c>
      <c r="Q65" s="343" t="str">
        <f>IFERROR((#REF!+#REF!)/(2*#REF!/1000),"")</f>
        <v/>
      </c>
      <c r="R65" s="191"/>
      <c r="S65" s="191"/>
      <c r="T65" s="191"/>
      <c r="U65" s="191"/>
      <c r="V65" s="191"/>
      <c r="W65" s="191"/>
      <c r="X65" s="191"/>
      <c r="Y65" s="214"/>
      <c r="AQ65" s="210"/>
      <c r="AR65" s="215"/>
      <c r="AS65" s="215"/>
      <c r="AT65" s="215"/>
      <c r="AU65" s="215"/>
      <c r="AV65" s="216"/>
      <c r="BC65" s="343" t="str">
        <f>IFERROR((TP_DATA[[#This Row],[D, bottom '[m']]]+#REF!)/(2*#REF!/1000),"")</f>
        <v/>
      </c>
      <c r="BD65" s="191"/>
      <c r="BE65" s="191"/>
      <c r="BF65" s="191"/>
      <c r="BG65" s="191"/>
      <c r="BH65" s="191"/>
      <c r="BI65" s="191"/>
      <c r="BJ65" s="191"/>
      <c r="BK65" s="214"/>
      <c r="CC65" s="210"/>
      <c r="CD65" s="256"/>
      <c r="CE65" s="256"/>
      <c r="CF65" s="215"/>
      <c r="CG65" s="256"/>
      <c r="CH65" s="362"/>
      <c r="CI65" s="191"/>
      <c r="CO65" s="343" t="str">
        <f>IFERROR((TOWER_DATA[[#This Row],[D, bottom '[m']]]+#REF!)/(2*#REF!/1000),"")</f>
        <v/>
      </c>
      <c r="CP65" s="191"/>
      <c r="CQ65" s="191"/>
      <c r="CR65" s="191"/>
      <c r="CS65" s="191"/>
      <c r="CT65" s="191"/>
      <c r="CU65" s="191"/>
      <c r="CV65" s="191"/>
      <c r="CY65" s="215"/>
      <c r="CZ65" s="215"/>
      <c r="DP65" s="209"/>
      <c r="DT65" s="216"/>
      <c r="DU65" s="216"/>
      <c r="DZ65" s="214"/>
      <c r="EP65" s="214"/>
    </row>
    <row r="66" spans="1:146" s="213" customFormat="1" ht="18" hidden="1" customHeight="1" outlineLevel="1">
      <c r="A66" s="211"/>
      <c r="B66" s="294"/>
      <c r="C66" s="294"/>
      <c r="D66" s="212"/>
      <c r="E66" s="216" t="s">
        <v>653</v>
      </c>
      <c r="F66" s="256" t="s">
        <v>382</v>
      </c>
      <c r="G66" s="215" t="s">
        <v>393</v>
      </c>
      <c r="H66" s="215" t="s">
        <v>654</v>
      </c>
      <c r="I66" s="215" t="s">
        <v>624</v>
      </c>
      <c r="J66" s="215">
        <v>42.7</v>
      </c>
      <c r="K66" s="213" t="s">
        <v>48</v>
      </c>
      <c r="L66" s="213" t="s">
        <v>413</v>
      </c>
      <c r="Q66" s="343" t="str">
        <f>IFERROR((#REF!+#REF!)/(2*#REF!/1000),"")</f>
        <v/>
      </c>
      <c r="R66" s="191"/>
      <c r="S66" s="191"/>
      <c r="T66" s="191"/>
      <c r="U66" s="191"/>
      <c r="V66" s="191"/>
      <c r="W66" s="191"/>
      <c r="X66" s="191"/>
      <c r="Y66" s="214"/>
      <c r="AQ66" s="210"/>
      <c r="AR66" s="215"/>
      <c r="AS66" s="215"/>
      <c r="AT66" s="215"/>
      <c r="AU66" s="215"/>
      <c r="AV66" s="216"/>
      <c r="BC66" s="343" t="str">
        <f>IFERROR((TP_DATA[[#This Row],[D, bottom '[m']]]+#REF!)/(2*#REF!/1000),"")</f>
        <v/>
      </c>
      <c r="BD66" s="191"/>
      <c r="BE66" s="191"/>
      <c r="BF66" s="191"/>
      <c r="BG66" s="191"/>
      <c r="BH66" s="191"/>
      <c r="BI66" s="191"/>
      <c r="BJ66" s="191"/>
      <c r="BK66" s="214"/>
      <c r="CC66" s="210"/>
      <c r="CD66" s="256"/>
      <c r="CE66" s="256"/>
      <c r="CF66" s="215"/>
      <c r="CG66" s="256"/>
      <c r="CH66" s="362"/>
      <c r="CI66" s="191"/>
      <c r="CO66" s="343" t="str">
        <f>IFERROR((TOWER_DATA[[#This Row],[D, bottom '[m']]]+#REF!)/(2*#REF!/1000),"")</f>
        <v/>
      </c>
      <c r="CP66" s="191"/>
      <c r="CQ66" s="191"/>
      <c r="CR66" s="191"/>
      <c r="CS66" s="191"/>
      <c r="CT66" s="191"/>
      <c r="CU66" s="191"/>
      <c r="CV66" s="191"/>
      <c r="CY66" s="215"/>
      <c r="CZ66" s="215"/>
      <c r="DP66" s="209"/>
      <c r="DT66" s="216"/>
      <c r="DU66" s="216"/>
      <c r="DZ66" s="214"/>
      <c r="EP66" s="214"/>
    </row>
    <row r="67" spans="1:146" s="213" customFormat="1" ht="18" hidden="1" customHeight="1" outlineLevel="1">
      <c r="A67" s="211"/>
      <c r="B67" s="294"/>
      <c r="C67" s="294"/>
      <c r="D67" s="212"/>
      <c r="E67" s="216" t="s">
        <v>655</v>
      </c>
      <c r="F67" s="256" t="s">
        <v>382</v>
      </c>
      <c r="G67" s="215" t="s">
        <v>393</v>
      </c>
      <c r="H67" s="215" t="s">
        <v>656</v>
      </c>
      <c r="I67" s="215" t="s">
        <v>624</v>
      </c>
      <c r="J67" s="215">
        <v>42.7</v>
      </c>
      <c r="K67" s="213" t="s">
        <v>48</v>
      </c>
      <c r="L67" s="213" t="s">
        <v>413</v>
      </c>
      <c r="Q67" s="343" t="str">
        <f>IFERROR((#REF!+#REF!)/(2*#REF!/1000),"")</f>
        <v/>
      </c>
      <c r="R67" s="191"/>
      <c r="S67" s="191"/>
      <c r="T67" s="191"/>
      <c r="U67" s="191"/>
      <c r="V67" s="191"/>
      <c r="W67" s="191"/>
      <c r="X67" s="191"/>
      <c r="Y67" s="214"/>
      <c r="AQ67" s="210"/>
      <c r="AR67" s="215"/>
      <c r="AS67" s="215"/>
      <c r="AT67" s="215"/>
      <c r="AU67" s="215"/>
      <c r="AV67" s="216"/>
      <c r="BC67" s="343" t="str">
        <f>IFERROR((TP_DATA[[#This Row],[D, bottom '[m']]]+#REF!)/(2*#REF!/1000),"")</f>
        <v/>
      </c>
      <c r="BD67" s="191"/>
      <c r="BE67" s="191"/>
      <c r="BF67" s="191"/>
      <c r="BG67" s="191"/>
      <c r="BH67" s="191"/>
      <c r="BI67" s="191"/>
      <c r="BJ67" s="191"/>
      <c r="BK67" s="214"/>
      <c r="CC67" s="210"/>
      <c r="CD67" s="256"/>
      <c r="CE67" s="256"/>
      <c r="CF67" s="215"/>
      <c r="CG67" s="256"/>
      <c r="CH67" s="362"/>
      <c r="CI67" s="191"/>
      <c r="CO67" s="343" t="str">
        <f>IFERROR((TOWER_DATA[[#This Row],[D, bottom '[m']]]+#REF!)/(2*#REF!/1000),"")</f>
        <v/>
      </c>
      <c r="CP67" s="191"/>
      <c r="CQ67" s="191"/>
      <c r="CR67" s="191"/>
      <c r="CS67" s="191"/>
      <c r="CT67" s="191"/>
      <c r="CU67" s="191"/>
      <c r="CV67" s="191"/>
      <c r="CY67" s="215"/>
      <c r="CZ67" s="215"/>
      <c r="DP67" s="209"/>
      <c r="DT67" s="216"/>
      <c r="DU67" s="216"/>
      <c r="DZ67" s="214"/>
      <c r="EP67" s="214"/>
    </row>
    <row r="68" spans="1:146" s="213" customFormat="1" ht="18" hidden="1" customHeight="1" outlineLevel="1">
      <c r="A68" s="211"/>
      <c r="B68" s="294"/>
      <c r="C68" s="294"/>
      <c r="D68" s="212"/>
      <c r="E68" s="216" t="s">
        <v>657</v>
      </c>
      <c r="F68" s="256" t="s">
        <v>382</v>
      </c>
      <c r="G68" s="215" t="s">
        <v>393</v>
      </c>
      <c r="H68" s="215" t="s">
        <v>658</v>
      </c>
      <c r="I68" s="215" t="s">
        <v>624</v>
      </c>
      <c r="J68" s="215">
        <v>42.7</v>
      </c>
      <c r="K68" s="213" t="s">
        <v>48</v>
      </c>
      <c r="L68" s="213" t="s">
        <v>413</v>
      </c>
      <c r="Q68" s="343" t="str">
        <f>IFERROR((#REF!+#REF!)/(2*#REF!/1000),"")</f>
        <v/>
      </c>
      <c r="R68" s="191"/>
      <c r="S68" s="191"/>
      <c r="T68" s="191"/>
      <c r="U68" s="191"/>
      <c r="V68" s="191"/>
      <c r="W68" s="191"/>
      <c r="X68" s="191"/>
      <c r="Y68" s="214"/>
      <c r="AQ68" s="210"/>
      <c r="AR68" s="215"/>
      <c r="AS68" s="215"/>
      <c r="AT68" s="215"/>
      <c r="AU68" s="215"/>
      <c r="AV68" s="216"/>
      <c r="BC68" s="343" t="str">
        <f>IFERROR((TP_DATA[[#This Row],[D, bottom '[m']]]+#REF!)/(2*#REF!/1000),"")</f>
        <v/>
      </c>
      <c r="BD68" s="191"/>
      <c r="BE68" s="191"/>
      <c r="BF68" s="191"/>
      <c r="BG68" s="191"/>
      <c r="BH68" s="191"/>
      <c r="BI68" s="191"/>
      <c r="BJ68" s="191"/>
      <c r="BK68" s="214"/>
      <c r="CC68" s="210"/>
      <c r="CD68" s="256"/>
      <c r="CE68" s="256"/>
      <c r="CF68" s="215"/>
      <c r="CG68" s="256"/>
      <c r="CH68" s="362"/>
      <c r="CI68" s="191"/>
      <c r="CO68" s="343" t="str">
        <f>IFERROR((TOWER_DATA[[#This Row],[D, bottom '[m']]]+#REF!)/(2*#REF!/1000),"")</f>
        <v/>
      </c>
      <c r="CP68" s="191"/>
      <c r="CQ68" s="191"/>
      <c r="CR68" s="191"/>
      <c r="CS68" s="191"/>
      <c r="CT68" s="191"/>
      <c r="CU68" s="191"/>
      <c r="CV68" s="191"/>
      <c r="CY68" s="215"/>
      <c r="CZ68" s="215"/>
      <c r="DP68" s="209"/>
      <c r="DT68" s="216"/>
      <c r="DU68" s="216"/>
      <c r="DZ68" s="214"/>
      <c r="EP68" s="214"/>
    </row>
    <row r="69" spans="1:146" s="213" customFormat="1" ht="18" hidden="1" customHeight="1" outlineLevel="1">
      <c r="A69" s="211"/>
      <c r="B69" s="294"/>
      <c r="C69" s="294"/>
      <c r="D69" s="212"/>
      <c r="E69" s="216" t="s">
        <v>661</v>
      </c>
      <c r="F69" s="256" t="s">
        <v>382</v>
      </c>
      <c r="G69" s="215" t="s">
        <v>393</v>
      </c>
      <c r="H69" s="215" t="s">
        <v>660</v>
      </c>
      <c r="I69" s="215" t="s">
        <v>534</v>
      </c>
      <c r="J69" s="215">
        <v>42.7</v>
      </c>
      <c r="K69" s="213" t="s">
        <v>48</v>
      </c>
      <c r="L69" s="213" t="s">
        <v>413</v>
      </c>
      <c r="Q69" s="343" t="str">
        <f>IFERROR((#REF!+#REF!)/(2*#REF!/1000),"")</f>
        <v/>
      </c>
      <c r="R69" s="191"/>
      <c r="S69" s="191"/>
      <c r="T69" s="191"/>
      <c r="U69" s="191"/>
      <c r="V69" s="191"/>
      <c r="W69" s="191"/>
      <c r="X69" s="191"/>
      <c r="Y69" s="214"/>
      <c r="AQ69" s="210"/>
      <c r="AR69" s="215"/>
      <c r="AS69" s="215"/>
      <c r="AT69" s="215"/>
      <c r="AU69" s="215"/>
      <c r="AV69" s="216"/>
      <c r="BC69" s="343" t="str">
        <f>IFERROR((TP_DATA[[#This Row],[D, bottom '[m']]]+#REF!)/(2*#REF!/1000),"")</f>
        <v/>
      </c>
      <c r="BD69" s="191"/>
      <c r="BE69" s="191"/>
      <c r="BF69" s="191"/>
      <c r="BG69" s="191"/>
      <c r="BH69" s="191"/>
      <c r="BI69" s="191"/>
      <c r="BJ69" s="191"/>
      <c r="BK69" s="214"/>
      <c r="CC69" s="210"/>
      <c r="CD69" s="256"/>
      <c r="CE69" s="256"/>
      <c r="CF69" s="215"/>
      <c r="CG69" s="256"/>
      <c r="CH69" s="362"/>
      <c r="CI69" s="191"/>
      <c r="CO69" s="343" t="str">
        <f>IFERROR((TOWER_DATA[[#This Row],[D, bottom '[m']]]+#REF!)/(2*#REF!/1000),"")</f>
        <v/>
      </c>
      <c r="CP69" s="191"/>
      <c r="CQ69" s="191"/>
      <c r="CR69" s="191"/>
      <c r="CS69" s="191"/>
      <c r="CT69" s="191"/>
      <c r="CU69" s="191"/>
      <c r="CV69" s="191"/>
      <c r="CY69" s="215"/>
      <c r="CZ69" s="215"/>
      <c r="DP69" s="209"/>
      <c r="DT69" s="216"/>
      <c r="DU69" s="216"/>
      <c r="DZ69" s="214"/>
      <c r="EP69" s="214"/>
    </row>
    <row r="70" spans="1:146" s="213" customFormat="1" ht="18" hidden="1" customHeight="1" outlineLevel="1">
      <c r="A70" s="211"/>
      <c r="B70" s="294"/>
      <c r="C70" s="294"/>
      <c r="D70" s="212"/>
      <c r="E70" s="216" t="s">
        <v>662</v>
      </c>
      <c r="F70" s="256" t="s">
        <v>382</v>
      </c>
      <c r="G70" s="215" t="s">
        <v>393</v>
      </c>
      <c r="H70" s="215" t="s">
        <v>660</v>
      </c>
      <c r="I70" s="215" t="s">
        <v>534</v>
      </c>
      <c r="J70" s="215">
        <v>42.7</v>
      </c>
      <c r="K70" s="213" t="s">
        <v>48</v>
      </c>
      <c r="L70" s="213" t="s">
        <v>413</v>
      </c>
      <c r="Q70" s="343" t="str">
        <f>IFERROR((#REF!+#REF!)/(2*#REF!/1000),"")</f>
        <v/>
      </c>
      <c r="R70" s="191"/>
      <c r="S70" s="191"/>
      <c r="T70" s="191"/>
      <c r="U70" s="191"/>
      <c r="V70" s="191"/>
      <c r="W70" s="191"/>
      <c r="X70" s="191"/>
      <c r="Y70" s="214"/>
      <c r="AQ70" s="210"/>
      <c r="AR70" s="215"/>
      <c r="AS70" s="215"/>
      <c r="AT70" s="215"/>
      <c r="AU70" s="215"/>
      <c r="AV70" s="216"/>
      <c r="BC70" s="343" t="str">
        <f>IFERROR((TP_DATA[[#This Row],[D, bottom '[m']]]+#REF!)/(2*#REF!/1000),"")</f>
        <v/>
      </c>
      <c r="BD70" s="191"/>
      <c r="BE70" s="191"/>
      <c r="BF70" s="191"/>
      <c r="BG70" s="191"/>
      <c r="BH70" s="191"/>
      <c r="BI70" s="191"/>
      <c r="BJ70" s="191"/>
      <c r="BK70" s="214"/>
      <c r="CC70" s="210"/>
      <c r="CD70" s="256"/>
      <c r="CE70" s="256"/>
      <c r="CF70" s="215"/>
      <c r="CG70" s="256"/>
      <c r="CH70" s="362"/>
      <c r="CI70" s="191"/>
      <c r="CO70" s="343" t="str">
        <f>IFERROR((TOWER_DATA[[#This Row],[D, bottom '[m']]]+#REF!)/(2*#REF!/1000),"")</f>
        <v/>
      </c>
      <c r="CP70" s="191"/>
      <c r="CQ70" s="191"/>
      <c r="CR70" s="191"/>
      <c r="CS70" s="191"/>
      <c r="CT70" s="191"/>
      <c r="CU70" s="191"/>
      <c r="CV70" s="191"/>
      <c r="CY70" s="215"/>
      <c r="CZ70" s="215"/>
      <c r="DP70" s="209"/>
      <c r="DT70" s="216"/>
      <c r="DU70" s="216"/>
      <c r="DZ70" s="214"/>
      <c r="EP70" s="214"/>
    </row>
    <row r="71" spans="1:146" s="213" customFormat="1" ht="18" hidden="1" customHeight="1" outlineLevel="1">
      <c r="A71" s="211"/>
      <c r="B71" s="294"/>
      <c r="C71" s="294"/>
      <c r="D71" s="212"/>
      <c r="E71" s="216" t="s">
        <v>659</v>
      </c>
      <c r="F71" s="256" t="s">
        <v>382</v>
      </c>
      <c r="G71" s="215" t="s">
        <v>393</v>
      </c>
      <c r="H71" s="215" t="s">
        <v>660</v>
      </c>
      <c r="I71" s="215" t="s">
        <v>534</v>
      </c>
      <c r="J71" s="215">
        <v>42.7</v>
      </c>
      <c r="K71" s="213" t="s">
        <v>48</v>
      </c>
      <c r="L71" s="213" t="s">
        <v>413</v>
      </c>
      <c r="Q71" s="343" t="str">
        <f>IFERROR((#REF!+#REF!)/(2*#REF!/1000),"")</f>
        <v/>
      </c>
      <c r="R71" s="191"/>
      <c r="S71" s="191"/>
      <c r="T71" s="191"/>
      <c r="U71" s="191"/>
      <c r="V71" s="191"/>
      <c r="W71" s="191"/>
      <c r="X71" s="191"/>
      <c r="Y71" s="214"/>
      <c r="AQ71" s="210"/>
      <c r="AR71" s="215"/>
      <c r="AS71" s="215"/>
      <c r="AT71" s="215"/>
      <c r="AU71" s="215"/>
      <c r="AV71" s="216"/>
      <c r="BC71" s="343" t="str">
        <f>IFERROR((TP_DATA[[#This Row],[D, bottom '[m']]]+#REF!)/(2*#REF!/1000),"")</f>
        <v/>
      </c>
      <c r="BD71" s="191"/>
      <c r="BE71" s="191"/>
      <c r="BF71" s="191"/>
      <c r="BG71" s="191"/>
      <c r="BH71" s="191"/>
      <c r="BI71" s="191"/>
      <c r="BJ71" s="191"/>
      <c r="BK71" s="214"/>
      <c r="CC71" s="210"/>
      <c r="CD71" s="256"/>
      <c r="CE71" s="256"/>
      <c r="CF71" s="215"/>
      <c r="CG71" s="256"/>
      <c r="CH71" s="362"/>
      <c r="CI71" s="191"/>
      <c r="CO71" s="343" t="str">
        <f>IFERROR((TOWER_DATA[[#This Row],[D, bottom '[m']]]+#REF!)/(2*#REF!/1000),"")</f>
        <v/>
      </c>
      <c r="CP71" s="191"/>
      <c r="CQ71" s="191"/>
      <c r="CR71" s="191"/>
      <c r="CS71" s="191"/>
      <c r="CT71" s="191"/>
      <c r="CU71" s="191"/>
      <c r="CV71" s="191"/>
      <c r="CY71" s="215"/>
      <c r="CZ71" s="215"/>
      <c r="DP71" s="209"/>
      <c r="DT71" s="216"/>
      <c r="DU71" s="216"/>
      <c r="DZ71" s="214"/>
      <c r="EP71" s="214"/>
    </row>
    <row r="72" spans="1:146" s="213" customFormat="1" ht="18" hidden="1" customHeight="1" outlineLevel="1">
      <c r="A72" s="211"/>
      <c r="B72" s="294"/>
      <c r="C72" s="294"/>
      <c r="D72" s="212"/>
      <c r="E72" s="216" t="s">
        <v>663</v>
      </c>
      <c r="F72" s="256" t="s">
        <v>382</v>
      </c>
      <c r="G72" s="215" t="s">
        <v>393</v>
      </c>
      <c r="H72" s="215" t="s">
        <v>660</v>
      </c>
      <c r="I72" s="215" t="s">
        <v>534</v>
      </c>
      <c r="J72" s="215">
        <v>42.7</v>
      </c>
      <c r="K72" s="213" t="s">
        <v>48</v>
      </c>
      <c r="L72" s="213" t="s">
        <v>413</v>
      </c>
      <c r="Q72" s="343" t="str">
        <f>IFERROR((#REF!+#REF!)/(2*#REF!/1000),"")</f>
        <v/>
      </c>
      <c r="R72" s="191"/>
      <c r="S72" s="191"/>
      <c r="T72" s="191"/>
      <c r="U72" s="191"/>
      <c r="V72" s="191"/>
      <c r="W72" s="191"/>
      <c r="X72" s="191"/>
      <c r="Y72" s="214"/>
      <c r="AQ72" s="210"/>
      <c r="AR72" s="215"/>
      <c r="AS72" s="215"/>
      <c r="AT72" s="215"/>
      <c r="AU72" s="215"/>
      <c r="AV72" s="216"/>
      <c r="BC72" s="343" t="str">
        <f>IFERROR((TP_DATA[[#This Row],[D, bottom '[m']]]+#REF!)/(2*#REF!/1000),"")</f>
        <v/>
      </c>
      <c r="BD72" s="191"/>
      <c r="BE72" s="191"/>
      <c r="BF72" s="191"/>
      <c r="BG72" s="191"/>
      <c r="BH72" s="191"/>
      <c r="BI72" s="191"/>
      <c r="BJ72" s="191"/>
      <c r="BK72" s="214"/>
      <c r="CC72" s="210"/>
      <c r="CD72" s="256"/>
      <c r="CE72" s="256"/>
      <c r="CF72" s="215"/>
      <c r="CG72" s="256"/>
      <c r="CH72" s="362"/>
      <c r="CI72" s="191"/>
      <c r="CO72" s="343" t="str">
        <f>IFERROR((TOWER_DATA[[#This Row],[D, bottom '[m']]]+#REF!)/(2*#REF!/1000),"")</f>
        <v/>
      </c>
      <c r="CP72" s="191"/>
      <c r="CQ72" s="191"/>
      <c r="CR72" s="191"/>
      <c r="CS72" s="191"/>
      <c r="CT72" s="191"/>
      <c r="CU72" s="191"/>
      <c r="CV72" s="191"/>
      <c r="CY72" s="215"/>
      <c r="CZ72" s="215"/>
      <c r="DP72" s="209"/>
      <c r="DT72" s="216"/>
      <c r="DU72" s="216"/>
      <c r="DZ72" s="214"/>
      <c r="EP72" s="214"/>
    </row>
    <row r="73" spans="1:146" s="213" customFormat="1" ht="18" hidden="1" customHeight="1" outlineLevel="1">
      <c r="A73" s="211"/>
      <c r="B73" s="294"/>
      <c r="C73" s="294"/>
      <c r="D73" s="212"/>
      <c r="E73" s="216" t="s">
        <v>664</v>
      </c>
      <c r="F73" s="256" t="s">
        <v>382</v>
      </c>
      <c r="G73" s="215" t="s">
        <v>393</v>
      </c>
      <c r="H73" s="215" t="s">
        <v>665</v>
      </c>
      <c r="I73" s="215" t="s">
        <v>538</v>
      </c>
      <c r="J73" s="215">
        <v>42.7</v>
      </c>
      <c r="K73" s="213" t="s">
        <v>48</v>
      </c>
      <c r="L73" s="213" t="s">
        <v>413</v>
      </c>
      <c r="Q73" s="343" t="str">
        <f>IFERROR((#REF!+#REF!)/(2*#REF!/1000),"")</f>
        <v/>
      </c>
      <c r="R73" s="191"/>
      <c r="S73" s="191"/>
      <c r="T73" s="191"/>
      <c r="U73" s="191"/>
      <c r="V73" s="191"/>
      <c r="W73" s="191"/>
      <c r="X73" s="191"/>
      <c r="Y73" s="214"/>
      <c r="AQ73" s="210"/>
      <c r="AR73" s="215"/>
      <c r="AS73" s="215"/>
      <c r="AT73" s="215"/>
      <c r="AU73" s="215"/>
      <c r="AV73" s="216"/>
      <c r="BC73" s="343" t="str">
        <f>IFERROR((TP_DATA[[#This Row],[D, bottom '[m']]]+#REF!)/(2*#REF!/1000),"")</f>
        <v/>
      </c>
      <c r="BD73" s="191"/>
      <c r="BE73" s="191"/>
      <c r="BF73" s="191"/>
      <c r="BG73" s="191"/>
      <c r="BH73" s="191"/>
      <c r="BI73" s="191"/>
      <c r="BJ73" s="191"/>
      <c r="BK73" s="214"/>
      <c r="CC73" s="210"/>
      <c r="CD73" s="256"/>
      <c r="CE73" s="256"/>
      <c r="CF73" s="215"/>
      <c r="CG73" s="256"/>
      <c r="CH73" s="362"/>
      <c r="CI73" s="191"/>
      <c r="CO73" s="343" t="str">
        <f>IFERROR((TOWER_DATA[[#This Row],[D, bottom '[m']]]+#REF!)/(2*#REF!/1000),"")</f>
        <v/>
      </c>
      <c r="CP73" s="191"/>
      <c r="CQ73" s="191"/>
      <c r="CR73" s="191"/>
      <c r="CS73" s="191"/>
      <c r="CT73" s="191"/>
      <c r="CU73" s="191"/>
      <c r="CV73" s="191"/>
      <c r="CY73" s="215"/>
      <c r="CZ73" s="215"/>
      <c r="DP73" s="209"/>
      <c r="DT73" s="216"/>
      <c r="DU73" s="216"/>
      <c r="DZ73" s="214"/>
      <c r="EP73" s="214"/>
    </row>
    <row r="74" spans="1:146" s="213" customFormat="1" ht="18" hidden="1" customHeight="1" outlineLevel="1">
      <c r="A74" s="211"/>
      <c r="B74" s="294"/>
      <c r="C74" s="294"/>
      <c r="D74" s="212"/>
      <c r="E74" s="216" t="s">
        <v>666</v>
      </c>
      <c r="F74" s="256" t="s">
        <v>382</v>
      </c>
      <c r="G74" s="215" t="s">
        <v>393</v>
      </c>
      <c r="H74" s="215" t="s">
        <v>667</v>
      </c>
      <c r="I74" s="215" t="s">
        <v>538</v>
      </c>
      <c r="J74" s="215">
        <v>42.7</v>
      </c>
      <c r="K74" s="213" t="s">
        <v>48</v>
      </c>
      <c r="L74" s="213" t="s">
        <v>413</v>
      </c>
      <c r="Q74" s="343" t="str">
        <f>IFERROR((#REF!+#REF!)/(2*#REF!/1000),"")</f>
        <v/>
      </c>
      <c r="R74" s="191"/>
      <c r="S74" s="191"/>
      <c r="T74" s="191"/>
      <c r="U74" s="191"/>
      <c r="V74" s="191"/>
      <c r="W74" s="191"/>
      <c r="X74" s="191"/>
      <c r="Y74" s="214"/>
      <c r="AQ74" s="210"/>
      <c r="AR74" s="215"/>
      <c r="AS74" s="215"/>
      <c r="AT74" s="215"/>
      <c r="AU74" s="215"/>
      <c r="AV74" s="216"/>
      <c r="BC74" s="343" t="str">
        <f>IFERROR((TP_DATA[[#This Row],[D, bottom '[m']]]+#REF!)/(2*#REF!/1000),"")</f>
        <v/>
      </c>
      <c r="BD74" s="191"/>
      <c r="BE74" s="191"/>
      <c r="BF74" s="191"/>
      <c r="BG74" s="191"/>
      <c r="BH74" s="191"/>
      <c r="BI74" s="191"/>
      <c r="BJ74" s="191"/>
      <c r="BK74" s="214"/>
      <c r="CC74" s="210"/>
      <c r="CD74" s="256"/>
      <c r="CE74" s="256"/>
      <c r="CF74" s="215"/>
      <c r="CG74" s="256"/>
      <c r="CH74" s="362"/>
      <c r="CI74" s="191"/>
      <c r="CO74" s="343"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668</v>
      </c>
      <c r="F75" s="256" t="s">
        <v>382</v>
      </c>
      <c r="G75" s="215" t="s">
        <v>393</v>
      </c>
      <c r="H75" s="215" t="s">
        <v>669</v>
      </c>
      <c r="I75" s="215" t="s">
        <v>624</v>
      </c>
      <c r="J75" s="215">
        <v>42.7</v>
      </c>
      <c r="K75" s="213" t="s">
        <v>48</v>
      </c>
      <c r="L75" s="213" t="s">
        <v>670</v>
      </c>
      <c r="Q75" s="343" t="str">
        <f>IFERROR((#REF!+#REF!)/(2*#REF!/1000),"")</f>
        <v/>
      </c>
      <c r="R75" s="191"/>
      <c r="S75" s="191"/>
      <c r="T75" s="191"/>
      <c r="U75" s="191"/>
      <c r="V75" s="191"/>
      <c r="W75" s="191"/>
      <c r="X75" s="191"/>
      <c r="Y75" s="214"/>
      <c r="AQ75" s="210"/>
      <c r="AR75" s="215"/>
      <c r="AS75" s="215"/>
      <c r="AT75" s="215"/>
      <c r="AU75" s="215"/>
      <c r="AV75" s="216"/>
      <c r="BC75" s="343" t="str">
        <f>IFERROR((TP_DATA[[#This Row],[D, bottom '[m']]]+#REF!)/(2*#REF!/1000),"")</f>
        <v/>
      </c>
      <c r="BD75" s="191"/>
      <c r="BE75" s="191"/>
      <c r="BF75" s="191"/>
      <c r="BG75" s="191"/>
      <c r="BH75" s="191"/>
      <c r="BI75" s="191"/>
      <c r="BJ75" s="191"/>
      <c r="BK75" s="214"/>
      <c r="CC75" s="210"/>
      <c r="CD75" s="256"/>
      <c r="CE75" s="256"/>
      <c r="CF75" s="215"/>
      <c r="CG75" s="256"/>
      <c r="CH75" s="362"/>
      <c r="CI75" s="191"/>
      <c r="CO75" s="343"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416</v>
      </c>
      <c r="F76" s="256" t="s">
        <v>382</v>
      </c>
      <c r="G76" s="215" t="s">
        <v>370</v>
      </c>
      <c r="H76" s="215" t="s">
        <v>415</v>
      </c>
      <c r="I76" s="215" t="s">
        <v>372</v>
      </c>
      <c r="J76" s="215">
        <v>39.9</v>
      </c>
      <c r="K76" s="213" t="s">
        <v>48</v>
      </c>
      <c r="L76" s="213" t="s">
        <v>414</v>
      </c>
      <c r="Q76" s="343" t="str">
        <f>IFERROR((#REF!+#REF!)/(2*#REF!/1000),"")</f>
        <v/>
      </c>
      <c r="R76" s="191"/>
      <c r="S76" s="191"/>
      <c r="T76" s="191"/>
      <c r="U76" s="191"/>
      <c r="V76" s="191"/>
      <c r="W76" s="191"/>
      <c r="X76" s="191"/>
      <c r="Y76" s="214"/>
      <c r="AQ76" s="210"/>
      <c r="AR76" s="215"/>
      <c r="AS76" s="215"/>
      <c r="AT76" s="215"/>
      <c r="AU76" s="215"/>
      <c r="AV76" s="216"/>
      <c r="BC76" s="343" t="str">
        <f>IFERROR((TP_DATA[[#This Row],[D, bottom '[m']]]+#REF!)/(2*#REF!/1000),"")</f>
        <v/>
      </c>
      <c r="BD76" s="191"/>
      <c r="BE76" s="191"/>
      <c r="BF76" s="191"/>
      <c r="BG76" s="191"/>
      <c r="BH76" s="191"/>
      <c r="BI76" s="191"/>
      <c r="BJ76" s="191"/>
      <c r="BK76" s="214"/>
      <c r="CC76" s="210"/>
      <c r="CD76" s="256"/>
      <c r="CE76" s="256"/>
      <c r="CF76" s="215"/>
      <c r="CG76" s="256"/>
      <c r="CH76" s="362"/>
      <c r="CI76" s="191"/>
      <c r="CO76" s="343"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412</v>
      </c>
      <c r="F77" s="256" t="s">
        <v>382</v>
      </c>
      <c r="G77" s="215" t="s">
        <v>370</v>
      </c>
      <c r="H77" s="215" t="s">
        <v>411</v>
      </c>
      <c r="I77" s="215" t="s">
        <v>372</v>
      </c>
      <c r="J77" s="215">
        <v>39.94</v>
      </c>
      <c r="K77" s="213" t="s">
        <v>48</v>
      </c>
      <c r="L77" s="213" t="s">
        <v>410</v>
      </c>
      <c r="Q77" s="343" t="str">
        <f>IFERROR((#REF!+#REF!)/(2*#REF!/1000),"")</f>
        <v/>
      </c>
      <c r="R77" s="191"/>
      <c r="S77" s="191"/>
      <c r="T77" s="191"/>
      <c r="U77" s="191"/>
      <c r="V77" s="191"/>
      <c r="W77" s="191"/>
      <c r="X77" s="191"/>
      <c r="Y77" s="214"/>
      <c r="AQ77" s="210"/>
      <c r="AR77" s="215"/>
      <c r="AS77" s="215"/>
      <c r="AT77" s="215"/>
      <c r="AU77" s="215"/>
      <c r="AV77" s="216"/>
      <c r="BC77" s="343" t="str">
        <f>IFERROR((TP_DATA[[#This Row],[D, bottom '[m']]]+#REF!)/(2*#REF!/1000),"")</f>
        <v/>
      </c>
      <c r="BD77" s="191"/>
      <c r="BE77" s="191"/>
      <c r="BF77" s="191"/>
      <c r="BG77" s="191"/>
      <c r="BH77" s="191"/>
      <c r="BI77" s="191"/>
      <c r="BJ77" s="191"/>
      <c r="BK77" s="214"/>
      <c r="CC77" s="210"/>
      <c r="CD77" s="256"/>
      <c r="CE77" s="256"/>
      <c r="CF77" s="215"/>
      <c r="CG77" s="256"/>
      <c r="CH77" s="362"/>
      <c r="CI77" s="191"/>
      <c r="CO77" s="343"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421</v>
      </c>
      <c r="F78" s="256" t="s">
        <v>382</v>
      </c>
      <c r="G78" s="215" t="s">
        <v>370</v>
      </c>
      <c r="H78" s="215" t="s">
        <v>420</v>
      </c>
      <c r="I78" s="215" t="s">
        <v>372</v>
      </c>
      <c r="J78" s="215">
        <v>41.35</v>
      </c>
      <c r="K78" s="213" t="s">
        <v>48</v>
      </c>
      <c r="L78" s="213" t="s">
        <v>414</v>
      </c>
      <c r="Q78" s="343" t="str">
        <f>IFERROR((#REF!+#REF!)/(2*#REF!/1000),"")</f>
        <v/>
      </c>
      <c r="R78" s="191"/>
      <c r="S78" s="191"/>
      <c r="T78" s="191"/>
      <c r="U78" s="191"/>
      <c r="V78" s="191"/>
      <c r="W78" s="191"/>
      <c r="X78" s="191"/>
      <c r="Y78" s="214"/>
      <c r="AQ78" s="210"/>
      <c r="AR78" s="215"/>
      <c r="AS78" s="215"/>
      <c r="AT78" s="215"/>
      <c r="AU78" s="215"/>
      <c r="AV78" s="216"/>
      <c r="BC78" s="343" t="str">
        <f>IFERROR((TP_DATA[[#This Row],[D, bottom '[m']]]+#REF!)/(2*#REF!/1000),"")</f>
        <v/>
      </c>
      <c r="BD78" s="191"/>
      <c r="BE78" s="191"/>
      <c r="BF78" s="191"/>
      <c r="BG78" s="191"/>
      <c r="BH78" s="191"/>
      <c r="BI78" s="191"/>
      <c r="BJ78" s="191"/>
      <c r="BK78" s="214"/>
      <c r="CC78" s="210"/>
      <c r="CD78" s="256"/>
      <c r="CE78" s="256"/>
      <c r="CF78" s="215"/>
      <c r="CG78" s="256"/>
      <c r="CH78" s="362"/>
      <c r="CI78" s="191"/>
      <c r="CO78" s="343"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419</v>
      </c>
      <c r="F79" s="256" t="s">
        <v>382</v>
      </c>
      <c r="G79" s="215" t="s">
        <v>370</v>
      </c>
      <c r="H79" s="215" t="s">
        <v>418</v>
      </c>
      <c r="I79" s="215" t="s">
        <v>372</v>
      </c>
      <c r="J79" s="215">
        <v>41.35</v>
      </c>
      <c r="K79" s="213" t="s">
        <v>48</v>
      </c>
      <c r="L79" s="213" t="s">
        <v>410</v>
      </c>
      <c r="Q79" s="343" t="str">
        <f>IFERROR((#REF!+#REF!)/(2*#REF!/1000),"")</f>
        <v/>
      </c>
      <c r="R79" s="191"/>
      <c r="S79" s="191"/>
      <c r="T79" s="191"/>
      <c r="U79" s="191"/>
      <c r="V79" s="191"/>
      <c r="W79" s="191"/>
      <c r="X79" s="191"/>
      <c r="Y79" s="214"/>
      <c r="AQ79" s="210"/>
      <c r="AR79" s="215"/>
      <c r="AS79" s="215"/>
      <c r="AT79" s="215"/>
      <c r="AU79" s="215"/>
      <c r="AV79" s="216"/>
      <c r="BC79" s="343" t="str">
        <f>IFERROR((TP_DATA[[#This Row],[D, bottom '[m']]]+#REF!)/(2*#REF!/1000),"")</f>
        <v/>
      </c>
      <c r="BD79" s="191"/>
      <c r="BE79" s="191"/>
      <c r="BF79" s="191"/>
      <c r="BG79" s="191"/>
      <c r="BH79" s="191"/>
      <c r="BI79" s="191"/>
      <c r="BJ79" s="191"/>
      <c r="BK79" s="214"/>
      <c r="CC79" s="210"/>
      <c r="CD79" s="256"/>
      <c r="CE79" s="256"/>
      <c r="CF79" s="215"/>
      <c r="CG79" s="256"/>
      <c r="CH79" s="362"/>
      <c r="CI79" s="191"/>
      <c r="CO79" s="343"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547</v>
      </c>
      <c r="F80" s="256" t="s">
        <v>382</v>
      </c>
      <c r="G80" s="215" t="s">
        <v>370</v>
      </c>
      <c r="H80" s="215" t="s">
        <v>521</v>
      </c>
      <c r="I80" s="215" t="s">
        <v>372</v>
      </c>
      <c r="J80" s="215">
        <v>42.7</v>
      </c>
      <c r="K80" s="213" t="s">
        <v>48</v>
      </c>
      <c r="L80" s="213" t="s">
        <v>522</v>
      </c>
      <c r="Q80" s="343" t="str">
        <f>IFERROR((#REF!+#REF!)/(2*#REF!/1000),"")</f>
        <v/>
      </c>
      <c r="R80" s="191"/>
      <c r="S80" s="191"/>
      <c r="T80" s="191"/>
      <c r="U80" s="191"/>
      <c r="V80" s="191"/>
      <c r="W80" s="191"/>
      <c r="X80" s="191"/>
      <c r="Y80" s="214"/>
      <c r="AQ80" s="210"/>
      <c r="AR80" s="215"/>
      <c r="AS80" s="215"/>
      <c r="AT80" s="215"/>
      <c r="AU80" s="215"/>
      <c r="AV80" s="216"/>
      <c r="BC80" s="343" t="str">
        <f>IFERROR((TP_DATA[[#This Row],[D, bottom '[m']]]+#REF!)/(2*#REF!/1000),"")</f>
        <v/>
      </c>
      <c r="BD80" s="191"/>
      <c r="BE80" s="191"/>
      <c r="BF80" s="191"/>
      <c r="BG80" s="191"/>
      <c r="BH80" s="191"/>
      <c r="BI80" s="191"/>
      <c r="BJ80" s="191"/>
      <c r="BK80" s="214"/>
      <c r="CC80" s="210"/>
      <c r="CD80" s="256"/>
      <c r="CE80" s="256"/>
      <c r="CF80" s="215"/>
      <c r="CG80" s="256"/>
      <c r="CH80" s="362"/>
      <c r="CI80" s="191"/>
      <c r="CO80" s="343"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548</v>
      </c>
      <c r="F81" s="256" t="s">
        <v>382</v>
      </c>
      <c r="G81" s="215" t="s">
        <v>370</v>
      </c>
      <c r="H81" s="215" t="s">
        <v>523</v>
      </c>
      <c r="I81" s="215" t="s">
        <v>372</v>
      </c>
      <c r="J81" s="215">
        <v>42.7</v>
      </c>
      <c r="K81" s="213" t="s">
        <v>48</v>
      </c>
      <c r="L81" s="213" t="s">
        <v>524</v>
      </c>
      <c r="Q81" s="343" t="str">
        <f>IFERROR((#REF!+#REF!)/(2*#REF!/1000),"")</f>
        <v/>
      </c>
      <c r="R81" s="191"/>
      <c r="S81" s="191"/>
      <c r="T81" s="191"/>
      <c r="U81" s="191"/>
      <c r="V81" s="191"/>
      <c r="W81" s="191"/>
      <c r="X81" s="191"/>
      <c r="Y81" s="214"/>
      <c r="AQ81" s="210"/>
      <c r="AR81" s="215"/>
      <c r="AS81" s="215"/>
      <c r="AT81" s="215"/>
      <c r="AU81" s="215"/>
      <c r="AV81" s="216"/>
      <c r="BC81" s="343" t="str">
        <f>IFERROR((TP_DATA[[#This Row],[D, bottom '[m']]]+#REF!)/(2*#REF!/1000),"")</f>
        <v/>
      </c>
      <c r="BD81" s="191"/>
      <c r="BE81" s="191"/>
      <c r="BF81" s="191"/>
      <c r="BG81" s="191"/>
      <c r="BH81" s="191"/>
      <c r="BI81" s="191"/>
      <c r="BJ81" s="191"/>
      <c r="BK81" s="214"/>
      <c r="CC81" s="210"/>
      <c r="CD81" s="256"/>
      <c r="CE81" s="256"/>
      <c r="CF81" s="215"/>
      <c r="CG81" s="256"/>
      <c r="CH81" s="362"/>
      <c r="CI81" s="191"/>
      <c r="CO81" s="343"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549</v>
      </c>
      <c r="F82" s="256" t="s">
        <v>382</v>
      </c>
      <c r="G82" s="215" t="s">
        <v>370</v>
      </c>
      <c r="H82" s="215" t="s">
        <v>525</v>
      </c>
      <c r="I82" s="215" t="s">
        <v>372</v>
      </c>
      <c r="J82" s="215">
        <v>42.7</v>
      </c>
      <c r="K82" s="218" t="s">
        <v>48</v>
      </c>
      <c r="L82" s="218" t="s">
        <v>526</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3"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3" t="str">
        <f>IFERROR((TP_DATA[[#This Row],[D, bottom '[m']]]+#REF!)/(2*#REF!/1000),"")</f>
        <v/>
      </c>
      <c r="BD82" s="191"/>
      <c r="BE82" s="191"/>
      <c r="BF82" s="191"/>
      <c r="BG82" s="191"/>
      <c r="BH82" s="191"/>
      <c r="BI82" s="191"/>
      <c r="BJ82" s="191"/>
      <c r="BK82" s="214"/>
      <c r="CC82" s="210"/>
      <c r="CD82" s="256"/>
      <c r="CE82" s="256"/>
      <c r="CF82" s="215"/>
      <c r="CG82" s="256"/>
      <c r="CH82" s="362"/>
      <c r="CI82" s="343"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3"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550</v>
      </c>
      <c r="F83" s="256" t="s">
        <v>382</v>
      </c>
      <c r="G83" s="215" t="s">
        <v>370</v>
      </c>
      <c r="H83" s="215" t="s">
        <v>527</v>
      </c>
      <c r="I83" s="215" t="s">
        <v>372</v>
      </c>
      <c r="J83" s="215">
        <v>42.7</v>
      </c>
      <c r="K83" s="218" t="s">
        <v>48</v>
      </c>
      <c r="L83" s="218" t="s">
        <v>528</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3"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3" t="str">
        <f>IFERROR((TP_DATA[[#This Row],[D, bottom '[m']]]+#REF!)/(2*#REF!/1000),"")</f>
        <v/>
      </c>
      <c r="BD83" s="191"/>
      <c r="BE83" s="191"/>
      <c r="BF83" s="191"/>
      <c r="BG83" s="191"/>
      <c r="BH83" s="191"/>
      <c r="BI83" s="191"/>
      <c r="BJ83" s="191"/>
      <c r="BK83" s="214"/>
      <c r="CC83" s="210"/>
      <c r="CD83" s="256"/>
      <c r="CE83" s="256"/>
      <c r="CF83" s="215"/>
      <c r="CG83" s="256"/>
      <c r="CH83" s="362"/>
      <c r="CI83" s="343"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3"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425</v>
      </c>
      <c r="F84" s="256" t="s">
        <v>382</v>
      </c>
      <c r="G84" s="215" t="s">
        <v>370</v>
      </c>
      <c r="H84" s="215" t="s">
        <v>424</v>
      </c>
      <c r="I84" s="215" t="s">
        <v>372</v>
      </c>
      <c r="J84" s="215">
        <v>42.7</v>
      </c>
      <c r="K84" s="218" t="s">
        <v>48</v>
      </c>
      <c r="L84" s="218" t="s">
        <v>414</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3"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3" t="str">
        <f>IFERROR((TP_DATA[[#This Row],[D, bottom '[m']]]+#REF!)/(2*#REF!/1000),"")</f>
        <v/>
      </c>
      <c r="BD84" s="191"/>
      <c r="BE84" s="191"/>
      <c r="BF84" s="191"/>
      <c r="BG84" s="191"/>
      <c r="BH84" s="191"/>
      <c r="BI84" s="191"/>
      <c r="BJ84" s="191"/>
      <c r="BK84" s="214"/>
      <c r="CC84" s="210"/>
      <c r="CD84" s="256"/>
      <c r="CE84" s="256"/>
      <c r="CF84" s="215"/>
      <c r="CG84" s="256"/>
      <c r="CH84" s="362"/>
      <c r="CI84" s="343"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3"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423</v>
      </c>
      <c r="F85" s="256" t="s">
        <v>382</v>
      </c>
      <c r="G85" s="215" t="s">
        <v>370</v>
      </c>
      <c r="H85" s="215" t="s">
        <v>422</v>
      </c>
      <c r="I85" s="215" t="s">
        <v>372</v>
      </c>
      <c r="J85" s="215">
        <v>42.7</v>
      </c>
      <c r="K85" s="213" t="s">
        <v>48</v>
      </c>
      <c r="L85" s="213" t="s">
        <v>410</v>
      </c>
      <c r="Q85" s="343" t="str">
        <f>IFERROR((#REF!+#REF!)/(2*#REF!/1000),"")</f>
        <v/>
      </c>
      <c r="R85" s="191"/>
      <c r="S85" s="191"/>
      <c r="T85" s="191"/>
      <c r="U85" s="191"/>
      <c r="V85" s="191"/>
      <c r="W85" s="191"/>
      <c r="X85" s="191"/>
      <c r="Y85" s="214"/>
      <c r="AQ85" s="210"/>
      <c r="AR85" s="215"/>
      <c r="AS85" s="215"/>
      <c r="AT85" s="215"/>
      <c r="AU85" s="215"/>
      <c r="AV85" s="216"/>
      <c r="BC85" s="343" t="str">
        <f>IFERROR((TP_DATA[[#This Row],[D, bottom '[m']]]+#REF!)/(2*#REF!/1000),"")</f>
        <v/>
      </c>
      <c r="BD85" s="191"/>
      <c r="BE85" s="191"/>
      <c r="BF85" s="191"/>
      <c r="BG85" s="191"/>
      <c r="BH85" s="191"/>
      <c r="BI85" s="191"/>
      <c r="BJ85" s="191"/>
      <c r="BK85" s="214"/>
      <c r="CC85" s="210"/>
      <c r="CD85" s="256"/>
      <c r="CE85" s="256"/>
      <c r="CF85" s="215"/>
      <c r="CG85" s="256"/>
      <c r="CH85" s="362"/>
      <c r="CI85" s="191"/>
      <c r="CO85" s="343"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671</v>
      </c>
      <c r="F86" s="256" t="s">
        <v>535</v>
      </c>
      <c r="G86" s="215" t="s">
        <v>370</v>
      </c>
      <c r="H86" s="215" t="s">
        <v>672</v>
      </c>
      <c r="I86" s="215" t="s">
        <v>534</v>
      </c>
      <c r="J86" s="215">
        <v>26</v>
      </c>
      <c r="K86" s="213" t="s">
        <v>48</v>
      </c>
      <c r="L86" s="213" t="s">
        <v>580</v>
      </c>
      <c r="Q86" s="343" t="str">
        <f>IFERROR((#REF!+#REF!)/(2*#REF!/1000),"")</f>
        <v/>
      </c>
      <c r="R86" s="191"/>
      <c r="S86" s="191"/>
      <c r="T86" s="191"/>
      <c r="U86" s="191"/>
      <c r="V86" s="191"/>
      <c r="W86" s="191"/>
      <c r="X86" s="191"/>
      <c r="Y86" s="214"/>
      <c r="AQ86" s="210"/>
      <c r="AR86" s="215"/>
      <c r="AS86" s="215"/>
      <c r="AT86" s="215"/>
      <c r="AU86" s="215"/>
      <c r="AV86" s="216"/>
      <c r="BC86" s="343" t="str">
        <f>IFERROR((TP_DATA[[#This Row],[D, bottom '[m']]]+#REF!)/(2*#REF!/1000),"")</f>
        <v/>
      </c>
      <c r="BD86" s="191"/>
      <c r="BE86" s="191"/>
      <c r="BF86" s="191"/>
      <c r="BG86" s="191"/>
      <c r="BH86" s="191"/>
      <c r="BI86" s="191"/>
      <c r="BJ86" s="191"/>
      <c r="BK86" s="214"/>
      <c r="CC86" s="210"/>
      <c r="CD86" s="256"/>
      <c r="CE86" s="256"/>
      <c r="CF86" s="215"/>
      <c r="CG86" s="256"/>
      <c r="CH86" s="362"/>
      <c r="CI86" s="191"/>
      <c r="CO86" s="343"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673</v>
      </c>
      <c r="F87" s="256" t="s">
        <v>535</v>
      </c>
      <c r="G87" s="215" t="s">
        <v>370</v>
      </c>
      <c r="H87" s="215" t="s">
        <v>674</v>
      </c>
      <c r="I87" s="215" t="s">
        <v>534</v>
      </c>
      <c r="J87" s="215">
        <v>26</v>
      </c>
      <c r="K87" s="213" t="s">
        <v>48</v>
      </c>
      <c r="L87" s="213" t="s">
        <v>675</v>
      </c>
      <c r="Q87" s="343" t="str">
        <f>IFERROR((#REF!+#REF!)/(2*#REF!/1000),"")</f>
        <v/>
      </c>
      <c r="R87" s="191"/>
      <c r="S87" s="191"/>
      <c r="T87" s="191"/>
      <c r="U87" s="191"/>
      <c r="V87" s="191"/>
      <c r="W87" s="191"/>
      <c r="X87" s="191"/>
      <c r="Y87" s="214"/>
      <c r="AQ87" s="210"/>
      <c r="AR87" s="215"/>
      <c r="AS87" s="215"/>
      <c r="AT87" s="215"/>
      <c r="AU87" s="215"/>
      <c r="AV87" s="216"/>
      <c r="BC87" s="343" t="str">
        <f>IFERROR((TP_DATA[[#This Row],[D, bottom '[m']]]+#REF!)/(2*#REF!/1000),"")</f>
        <v/>
      </c>
      <c r="BD87" s="191"/>
      <c r="BE87" s="191"/>
      <c r="BF87" s="191"/>
      <c r="BG87" s="191"/>
      <c r="BH87" s="191"/>
      <c r="BI87" s="191"/>
      <c r="BJ87" s="191"/>
      <c r="BK87" s="214"/>
      <c r="CC87" s="210"/>
      <c r="CD87" s="256"/>
      <c r="CE87" s="256"/>
      <c r="CF87" s="215"/>
      <c r="CG87" s="256"/>
      <c r="CH87" s="362"/>
      <c r="CI87" s="191"/>
      <c r="CO87" s="343"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564</v>
      </c>
      <c r="F88" s="256" t="s">
        <v>535</v>
      </c>
      <c r="G88" s="215" t="s">
        <v>370</v>
      </c>
      <c r="H88" s="215" t="s">
        <v>563</v>
      </c>
      <c r="I88" s="215" t="s">
        <v>534</v>
      </c>
      <c r="J88" s="215">
        <v>18.13</v>
      </c>
      <c r="K88" s="213" t="s">
        <v>48</v>
      </c>
      <c r="L88" s="213" t="s">
        <v>561</v>
      </c>
      <c r="Q88" s="343" t="str">
        <f>IFERROR((#REF!+#REF!)/(2*#REF!/1000),"")</f>
        <v/>
      </c>
      <c r="R88" s="191"/>
      <c r="S88" s="191"/>
      <c r="T88" s="191"/>
      <c r="U88" s="191"/>
      <c r="V88" s="191"/>
      <c r="W88" s="191"/>
      <c r="X88" s="191"/>
      <c r="Y88" s="214"/>
      <c r="AQ88" s="210"/>
      <c r="AR88" s="215"/>
      <c r="AS88" s="215"/>
      <c r="AT88" s="215"/>
      <c r="AU88" s="215"/>
      <c r="AV88" s="216"/>
      <c r="BC88" s="343" t="str">
        <f>IFERROR((TP_DATA[[#This Row],[D, bottom '[m']]]+#REF!)/(2*#REF!/1000),"")</f>
        <v/>
      </c>
      <c r="BD88" s="191"/>
      <c r="BE88" s="191"/>
      <c r="BF88" s="191"/>
      <c r="BG88" s="191"/>
      <c r="BH88" s="191"/>
      <c r="BI88" s="191"/>
      <c r="BJ88" s="191"/>
      <c r="BK88" s="214"/>
      <c r="CC88" s="210"/>
      <c r="CD88" s="256"/>
      <c r="CE88" s="256"/>
      <c r="CF88" s="215"/>
      <c r="CG88" s="256"/>
      <c r="CH88" s="362"/>
      <c r="CI88" s="191"/>
      <c r="CO88" s="343"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566</v>
      </c>
      <c r="F89" s="256" t="s">
        <v>535</v>
      </c>
      <c r="G89" s="215" t="s">
        <v>370</v>
      </c>
      <c r="H89" s="215" t="s">
        <v>565</v>
      </c>
      <c r="I89" s="215" t="s">
        <v>534</v>
      </c>
      <c r="J89" s="215">
        <v>18.13</v>
      </c>
      <c r="K89" s="213" t="s">
        <v>48</v>
      </c>
      <c r="L89" s="213" t="s">
        <v>561</v>
      </c>
      <c r="Q89" s="343" t="str">
        <f>IFERROR((#REF!+#REF!)/(2*#REF!/1000),"")</f>
        <v/>
      </c>
      <c r="R89" s="191"/>
      <c r="S89" s="191"/>
      <c r="T89" s="191"/>
      <c r="U89" s="191"/>
      <c r="V89" s="191"/>
      <c r="W89" s="191"/>
      <c r="X89" s="191"/>
      <c r="Y89" s="214"/>
      <c r="AQ89" s="210"/>
      <c r="AR89" s="215"/>
      <c r="AS89" s="215"/>
      <c r="AT89" s="215"/>
      <c r="AU89" s="215"/>
      <c r="AV89" s="216"/>
      <c r="BC89" s="343" t="str">
        <f>IFERROR((TP_DATA[[#This Row],[D, bottom '[m']]]+#REF!)/(2*#REF!/1000),"")</f>
        <v/>
      </c>
      <c r="BD89" s="191"/>
      <c r="BE89" s="191"/>
      <c r="BF89" s="191"/>
      <c r="BG89" s="191"/>
      <c r="BH89" s="191"/>
      <c r="BI89" s="191"/>
      <c r="BJ89" s="191"/>
      <c r="BK89" s="214"/>
      <c r="CC89" s="210"/>
      <c r="CD89" s="256"/>
      <c r="CE89" s="256"/>
      <c r="CF89" s="215"/>
      <c r="CG89" s="256"/>
      <c r="CH89" s="362"/>
      <c r="CI89" s="191"/>
      <c r="CO89" s="343"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568</v>
      </c>
      <c r="F90" s="256" t="s">
        <v>535</v>
      </c>
      <c r="G90" s="215" t="s">
        <v>370</v>
      </c>
      <c r="H90" s="215" t="s">
        <v>567</v>
      </c>
      <c r="I90" s="215" t="s">
        <v>534</v>
      </c>
      <c r="J90" s="215">
        <v>18.13</v>
      </c>
      <c r="K90" s="213" t="s">
        <v>48</v>
      </c>
      <c r="L90" s="213" t="s">
        <v>561</v>
      </c>
      <c r="Q90" s="343" t="str">
        <f>IFERROR((#REF!+#REF!)/(2*#REF!/1000),"")</f>
        <v/>
      </c>
      <c r="R90" s="191"/>
      <c r="S90" s="191"/>
      <c r="T90" s="191"/>
      <c r="U90" s="191"/>
      <c r="V90" s="191"/>
      <c r="W90" s="191"/>
      <c r="X90" s="191"/>
      <c r="Y90" s="214"/>
      <c r="AQ90" s="210"/>
      <c r="AR90" s="215"/>
      <c r="AS90" s="215"/>
      <c r="AT90" s="215"/>
      <c r="AU90" s="215"/>
      <c r="AV90" s="216"/>
      <c r="BC90" s="343" t="str">
        <f>IFERROR((TP_DATA[[#This Row],[D, bottom '[m']]]+#REF!)/(2*#REF!/1000),"")</f>
        <v/>
      </c>
      <c r="BD90" s="191"/>
      <c r="BE90" s="191"/>
      <c r="BF90" s="191"/>
      <c r="BG90" s="191"/>
      <c r="BH90" s="191"/>
      <c r="BI90" s="191"/>
      <c r="BJ90" s="191"/>
      <c r="BK90" s="214"/>
      <c r="CC90" s="210"/>
      <c r="CD90" s="256"/>
      <c r="CE90" s="256"/>
      <c r="CF90" s="215"/>
      <c r="CG90" s="256"/>
      <c r="CH90" s="362"/>
      <c r="CI90" s="191"/>
      <c r="CO90" s="343"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676</v>
      </c>
      <c r="F91" s="256" t="s">
        <v>535</v>
      </c>
      <c r="G91" s="215" t="s">
        <v>370</v>
      </c>
      <c r="H91" s="215" t="s">
        <v>677</v>
      </c>
      <c r="I91" s="215" t="s">
        <v>534</v>
      </c>
      <c r="J91" s="215">
        <v>38.6</v>
      </c>
      <c r="K91" s="213" t="s">
        <v>48</v>
      </c>
      <c r="L91" s="213" t="s">
        <v>678</v>
      </c>
      <c r="Q91" s="343" t="str">
        <f>IFERROR((#REF!+#REF!)/(2*#REF!/1000),"")</f>
        <v/>
      </c>
      <c r="R91" s="191"/>
      <c r="S91" s="191"/>
      <c r="T91" s="191"/>
      <c r="U91" s="191"/>
      <c r="V91" s="191"/>
      <c r="W91" s="191"/>
      <c r="X91" s="191"/>
      <c r="Y91" s="214"/>
      <c r="AQ91" s="210"/>
      <c r="AR91" s="215"/>
      <c r="AS91" s="215"/>
      <c r="AT91" s="215"/>
      <c r="AU91" s="215"/>
      <c r="AV91" s="216"/>
      <c r="BC91" s="343" t="str">
        <f>IFERROR((TP_DATA[[#This Row],[D, bottom '[m']]]+#REF!)/(2*#REF!/1000),"")</f>
        <v/>
      </c>
      <c r="BD91" s="191"/>
      <c r="BE91" s="191"/>
      <c r="BF91" s="191"/>
      <c r="BG91" s="191"/>
      <c r="BH91" s="191"/>
      <c r="BI91" s="191"/>
      <c r="BJ91" s="191"/>
      <c r="BK91" s="214"/>
      <c r="CC91" s="210"/>
      <c r="CD91" s="256"/>
      <c r="CE91" s="256"/>
      <c r="CF91" s="215"/>
      <c r="CG91" s="256"/>
      <c r="CH91" s="362"/>
      <c r="CI91" s="191"/>
      <c r="CO91" s="343"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679</v>
      </c>
      <c r="F92" s="256" t="s">
        <v>535</v>
      </c>
      <c r="G92" s="215" t="s">
        <v>370</v>
      </c>
      <c r="H92" s="215" t="s">
        <v>680</v>
      </c>
      <c r="I92" s="215" t="s">
        <v>534</v>
      </c>
      <c r="J92" s="215">
        <v>38.6</v>
      </c>
      <c r="K92" s="213" t="s">
        <v>48</v>
      </c>
      <c r="L92" s="213" t="s">
        <v>681</v>
      </c>
      <c r="Q92" s="343" t="str">
        <f>IFERROR((#REF!+#REF!)/(2*#REF!/1000),"")</f>
        <v/>
      </c>
      <c r="R92" s="191"/>
      <c r="S92" s="191"/>
      <c r="T92" s="191"/>
      <c r="U92" s="191"/>
      <c r="V92" s="191"/>
      <c r="W92" s="191"/>
      <c r="X92" s="191"/>
      <c r="Y92" s="214"/>
      <c r="AQ92" s="210"/>
      <c r="AR92" s="215"/>
      <c r="AS92" s="215"/>
      <c r="AT92" s="215"/>
      <c r="AU92" s="215"/>
      <c r="AV92" s="216"/>
      <c r="BC92" s="343" t="str">
        <f>IFERROR((TP_DATA[[#This Row],[D, bottom '[m']]]+#REF!)/(2*#REF!/1000),"")</f>
        <v/>
      </c>
      <c r="BD92" s="191"/>
      <c r="BE92" s="191"/>
      <c r="BF92" s="191"/>
      <c r="BG92" s="191"/>
      <c r="BH92" s="191"/>
      <c r="BI92" s="191"/>
      <c r="BJ92" s="191"/>
      <c r="BK92" s="214"/>
      <c r="CC92" s="210"/>
      <c r="CD92" s="256"/>
      <c r="CE92" s="256"/>
      <c r="CF92" s="215"/>
      <c r="CG92" s="256"/>
      <c r="CH92" s="362"/>
      <c r="CI92" s="191"/>
      <c r="CO92" s="343"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570</v>
      </c>
      <c r="F93" s="256" t="s">
        <v>535</v>
      </c>
      <c r="G93" s="215" t="s">
        <v>370</v>
      </c>
      <c r="H93" s="215" t="s">
        <v>569</v>
      </c>
      <c r="I93" s="215" t="s">
        <v>534</v>
      </c>
      <c r="J93" s="215">
        <v>26</v>
      </c>
      <c r="K93" s="213" t="s">
        <v>48</v>
      </c>
      <c r="L93" s="213" t="s">
        <v>561</v>
      </c>
      <c r="Q93" s="343" t="str">
        <f>IFERROR((#REF!+#REF!)/(2*#REF!/1000),"")</f>
        <v/>
      </c>
      <c r="R93" s="191"/>
      <c r="S93" s="191"/>
      <c r="T93" s="191"/>
      <c r="U93" s="191"/>
      <c r="V93" s="191"/>
      <c r="W93" s="191"/>
      <c r="X93" s="191"/>
      <c r="Y93" s="214"/>
      <c r="AQ93" s="210"/>
      <c r="AR93" s="215"/>
      <c r="AS93" s="215"/>
      <c r="AT93" s="215"/>
      <c r="AU93" s="215"/>
      <c r="AV93" s="216"/>
      <c r="BC93" s="343" t="str">
        <f>IFERROR((TP_DATA[[#This Row],[D, bottom '[m']]]+#REF!)/(2*#REF!/1000),"")</f>
        <v/>
      </c>
      <c r="BD93" s="191"/>
      <c r="BE93" s="191"/>
      <c r="BF93" s="191"/>
      <c r="BG93" s="191"/>
      <c r="BH93" s="191"/>
      <c r="BI93" s="191"/>
      <c r="BJ93" s="191"/>
      <c r="BK93" s="214"/>
      <c r="CC93" s="210"/>
      <c r="CD93" s="256"/>
      <c r="CE93" s="256"/>
      <c r="CF93" s="215"/>
      <c r="CG93" s="256"/>
      <c r="CH93" s="362"/>
      <c r="CI93" s="191"/>
      <c r="CO93" s="343"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572</v>
      </c>
      <c r="F94" s="256" t="s">
        <v>535</v>
      </c>
      <c r="G94" s="215" t="s">
        <v>370</v>
      </c>
      <c r="H94" s="215" t="s">
        <v>571</v>
      </c>
      <c r="I94" s="215" t="s">
        <v>534</v>
      </c>
      <c r="J94" s="215">
        <v>26</v>
      </c>
      <c r="K94" s="213" t="s">
        <v>48</v>
      </c>
      <c r="L94" s="213" t="s">
        <v>561</v>
      </c>
      <c r="Q94" s="343" t="str">
        <f>IFERROR((#REF!+#REF!)/(2*#REF!/1000),"")</f>
        <v/>
      </c>
      <c r="R94" s="191"/>
      <c r="S94" s="191"/>
      <c r="T94" s="191"/>
      <c r="U94" s="191"/>
      <c r="V94" s="191"/>
      <c r="W94" s="191"/>
      <c r="X94" s="191"/>
      <c r="Y94" s="214"/>
      <c r="AQ94" s="210"/>
      <c r="AR94" s="215"/>
      <c r="AS94" s="215"/>
      <c r="AT94" s="215"/>
      <c r="AU94" s="215"/>
      <c r="AV94" s="216"/>
      <c r="BC94" s="343" t="str">
        <f>IFERROR((TP_DATA[[#This Row],[D, bottom '[m']]]+#REF!)/(2*#REF!/1000),"")</f>
        <v/>
      </c>
      <c r="BD94" s="191"/>
      <c r="BE94" s="191"/>
      <c r="BF94" s="191"/>
      <c r="BG94" s="191"/>
      <c r="BH94" s="191"/>
      <c r="BI94" s="191"/>
      <c r="BJ94" s="191"/>
      <c r="BK94" s="214"/>
      <c r="CC94" s="210"/>
      <c r="CD94" s="256"/>
      <c r="CE94" s="256"/>
      <c r="CF94" s="215"/>
      <c r="CG94" s="256"/>
      <c r="CH94" s="362"/>
      <c r="CI94" s="191"/>
      <c r="CO94" s="343"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575</v>
      </c>
      <c r="F95" s="256" t="s">
        <v>535</v>
      </c>
      <c r="G95" s="215" t="s">
        <v>370</v>
      </c>
      <c r="H95" s="215" t="s">
        <v>573</v>
      </c>
      <c r="I95" s="215" t="s">
        <v>534</v>
      </c>
      <c r="J95" s="215">
        <v>26</v>
      </c>
      <c r="K95" s="213" t="s">
        <v>48</v>
      </c>
      <c r="L95" s="213" t="s">
        <v>574</v>
      </c>
      <c r="Q95" s="343" t="str">
        <f>IFERROR((#REF!+#REF!)/(2*#REF!/1000),"")</f>
        <v/>
      </c>
      <c r="R95" s="191"/>
      <c r="S95" s="191"/>
      <c r="T95" s="191"/>
      <c r="U95" s="191"/>
      <c r="V95" s="191"/>
      <c r="W95" s="191"/>
      <c r="X95" s="191"/>
      <c r="Y95" s="214"/>
      <c r="AQ95" s="210"/>
      <c r="AR95" s="215"/>
      <c r="AS95" s="215"/>
      <c r="AT95" s="215"/>
      <c r="AU95" s="215"/>
      <c r="AV95" s="216"/>
      <c r="BC95" s="343" t="str">
        <f>IFERROR((TP_DATA[[#This Row],[D, bottom '[m']]]+#REF!)/(2*#REF!/1000),"")</f>
        <v/>
      </c>
      <c r="BD95" s="191"/>
      <c r="BE95" s="191"/>
      <c r="BF95" s="191"/>
      <c r="BG95" s="191"/>
      <c r="BH95" s="191"/>
      <c r="BI95" s="191"/>
      <c r="BJ95" s="191"/>
      <c r="BK95" s="214"/>
      <c r="CC95" s="210"/>
      <c r="CD95" s="256"/>
      <c r="CE95" s="256"/>
      <c r="CF95" s="215"/>
      <c r="CG95" s="256"/>
      <c r="CH95" s="362"/>
      <c r="CI95" s="191"/>
      <c r="CO95" s="343"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576</v>
      </c>
      <c r="F96" s="256" t="s">
        <v>535</v>
      </c>
      <c r="G96" s="215" t="s">
        <v>370</v>
      </c>
      <c r="H96" s="215" t="s">
        <v>560</v>
      </c>
      <c r="I96" s="215" t="s">
        <v>534</v>
      </c>
      <c r="J96" s="215">
        <v>38.6</v>
      </c>
      <c r="K96" s="213" t="s">
        <v>48</v>
      </c>
      <c r="L96" s="213" t="s">
        <v>561</v>
      </c>
      <c r="Q96" s="343"/>
      <c r="R96" s="191"/>
      <c r="S96" s="191"/>
      <c r="T96" s="191"/>
      <c r="U96" s="191"/>
      <c r="V96" s="191"/>
      <c r="W96" s="191"/>
      <c r="X96" s="191"/>
      <c r="Y96" s="214"/>
      <c r="AQ96" s="210"/>
      <c r="AR96" s="215"/>
      <c r="AS96" s="215"/>
      <c r="AT96" s="215"/>
      <c r="AU96" s="215"/>
      <c r="AV96" s="216"/>
      <c r="BC96" s="343"/>
      <c r="BD96" s="191"/>
      <c r="BE96" s="191"/>
      <c r="BF96" s="191"/>
      <c r="BG96" s="191"/>
      <c r="BH96" s="191"/>
      <c r="BI96" s="191"/>
      <c r="BJ96" s="191"/>
      <c r="BK96" s="214"/>
      <c r="CC96" s="210"/>
      <c r="CD96" s="256"/>
      <c r="CE96" s="256"/>
      <c r="CF96" s="215"/>
      <c r="CG96" s="256"/>
      <c r="CH96" s="362"/>
      <c r="CI96" s="191"/>
      <c r="CO96" s="343"/>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562</v>
      </c>
      <c r="F97" s="256" t="s">
        <v>535</v>
      </c>
      <c r="G97" s="215" t="s">
        <v>370</v>
      </c>
      <c r="H97" s="215" t="s">
        <v>560</v>
      </c>
      <c r="I97" s="215" t="s">
        <v>534</v>
      </c>
      <c r="J97" s="215">
        <v>38.6</v>
      </c>
      <c r="K97" s="213" t="s">
        <v>48</v>
      </c>
      <c r="L97" s="213" t="s">
        <v>561</v>
      </c>
      <c r="Q97" s="343"/>
      <c r="R97" s="191"/>
      <c r="S97" s="191"/>
      <c r="T97" s="191"/>
      <c r="U97" s="191"/>
      <c r="V97" s="191"/>
      <c r="W97" s="191"/>
      <c r="X97" s="191"/>
      <c r="Y97" s="214"/>
      <c r="AQ97" s="210"/>
      <c r="AR97" s="215"/>
      <c r="AS97" s="215"/>
      <c r="AT97" s="215"/>
      <c r="AU97" s="215"/>
      <c r="AV97" s="216"/>
      <c r="BC97" s="343"/>
      <c r="BD97" s="191"/>
      <c r="BE97" s="191"/>
      <c r="BF97" s="191"/>
      <c r="BG97" s="191"/>
      <c r="BH97" s="191"/>
      <c r="BI97" s="191"/>
      <c r="BJ97" s="191"/>
      <c r="BK97" s="214"/>
      <c r="CC97" s="210"/>
      <c r="CD97" s="256"/>
      <c r="CE97" s="256"/>
      <c r="CF97" s="215"/>
      <c r="CG97" s="256"/>
      <c r="CH97" s="362"/>
      <c r="CI97" s="191"/>
      <c r="CO97" s="343"/>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578</v>
      </c>
      <c r="F98" s="256" t="s">
        <v>535</v>
      </c>
      <c r="G98" s="215" t="s">
        <v>370</v>
      </c>
      <c r="H98" s="215" t="s">
        <v>577</v>
      </c>
      <c r="I98" s="215" t="s">
        <v>534</v>
      </c>
      <c r="J98" s="215">
        <v>38.6</v>
      </c>
      <c r="K98" s="213" t="s">
        <v>48</v>
      </c>
      <c r="L98" s="213" t="s">
        <v>561</v>
      </c>
      <c r="Q98" s="343"/>
      <c r="R98" s="191"/>
      <c r="S98" s="191"/>
      <c r="T98" s="191"/>
      <c r="U98" s="191"/>
      <c r="V98" s="191"/>
      <c r="W98" s="191"/>
      <c r="X98" s="191"/>
      <c r="Y98" s="214"/>
      <c r="AQ98" s="210"/>
      <c r="AR98" s="215"/>
      <c r="AS98" s="215"/>
      <c r="AT98" s="215"/>
      <c r="AU98" s="215"/>
      <c r="AV98" s="216"/>
      <c r="BC98" s="343"/>
      <c r="BD98" s="191"/>
      <c r="BE98" s="191"/>
      <c r="BF98" s="191"/>
      <c r="BG98" s="191"/>
      <c r="BH98" s="191"/>
      <c r="BI98" s="191"/>
      <c r="BJ98" s="191"/>
      <c r="BK98" s="214"/>
      <c r="CC98" s="210"/>
      <c r="CD98" s="256"/>
      <c r="CE98" s="256"/>
      <c r="CF98" s="215"/>
      <c r="CG98" s="256"/>
      <c r="CH98" s="362"/>
      <c r="CI98" s="191"/>
      <c r="CO98" s="343"/>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581</v>
      </c>
      <c r="F99" s="256" t="s">
        <v>535</v>
      </c>
      <c r="G99" s="215" t="s">
        <v>370</v>
      </c>
      <c r="H99" s="215" t="s">
        <v>579</v>
      </c>
      <c r="I99" s="215" t="s">
        <v>534</v>
      </c>
      <c r="J99" s="215">
        <v>38.6</v>
      </c>
      <c r="K99" s="213" t="s">
        <v>48</v>
      </c>
      <c r="L99" s="213" t="s">
        <v>580</v>
      </c>
      <c r="Q99" s="343"/>
      <c r="R99" s="191"/>
      <c r="S99" s="191"/>
      <c r="T99" s="191"/>
      <c r="U99" s="191"/>
      <c r="V99" s="191"/>
      <c r="W99" s="191"/>
      <c r="X99" s="191"/>
      <c r="Y99" s="214"/>
      <c r="AQ99" s="210"/>
      <c r="AR99" s="215"/>
      <c r="AS99" s="215"/>
      <c r="AT99" s="215"/>
      <c r="AU99" s="215"/>
      <c r="AV99" s="216"/>
      <c r="BC99" s="343"/>
      <c r="BD99" s="191"/>
      <c r="BE99" s="191"/>
      <c r="BF99" s="191"/>
      <c r="BG99" s="191"/>
      <c r="BH99" s="191"/>
      <c r="BI99" s="191"/>
      <c r="BJ99" s="191"/>
      <c r="BK99" s="214"/>
      <c r="CC99" s="210"/>
      <c r="CD99" s="256"/>
      <c r="CE99" s="256"/>
      <c r="CF99" s="215"/>
      <c r="CG99" s="256"/>
      <c r="CH99" s="362"/>
      <c r="CI99" s="191"/>
      <c r="CO99" s="343"/>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682</v>
      </c>
      <c r="F100" s="256" t="s">
        <v>535</v>
      </c>
      <c r="G100" s="215" t="s">
        <v>370</v>
      </c>
      <c r="H100" s="215" t="s">
        <v>683</v>
      </c>
      <c r="I100" s="215" t="s">
        <v>534</v>
      </c>
      <c r="J100" s="215">
        <v>26</v>
      </c>
      <c r="K100" s="213" t="s">
        <v>48</v>
      </c>
      <c r="L100" s="213" t="s">
        <v>580</v>
      </c>
      <c r="Q100" s="343"/>
      <c r="R100" s="191"/>
      <c r="S100" s="191"/>
      <c r="T100" s="191"/>
      <c r="U100" s="191"/>
      <c r="V100" s="191"/>
      <c r="W100" s="191"/>
      <c r="X100" s="191"/>
      <c r="Y100" s="214"/>
      <c r="AQ100" s="210"/>
      <c r="AR100" s="215"/>
      <c r="AS100" s="215"/>
      <c r="AT100" s="215"/>
      <c r="AU100" s="215"/>
      <c r="AV100" s="216"/>
      <c r="BC100" s="343"/>
      <c r="BD100" s="191"/>
      <c r="BE100" s="191"/>
      <c r="BF100" s="191"/>
      <c r="BG100" s="191"/>
      <c r="BH100" s="191"/>
      <c r="BI100" s="191"/>
      <c r="BJ100" s="191"/>
      <c r="BK100" s="214"/>
      <c r="CC100" s="210"/>
      <c r="CD100" s="256"/>
      <c r="CE100" s="256"/>
      <c r="CF100" s="215"/>
      <c r="CG100" s="256"/>
      <c r="CH100" s="362"/>
      <c r="CI100" s="191"/>
      <c r="CO100" s="343"/>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806</v>
      </c>
      <c r="F101" s="256" t="s">
        <v>535</v>
      </c>
      <c r="G101" s="215" t="s">
        <v>370</v>
      </c>
      <c r="H101" s="215" t="s">
        <v>807</v>
      </c>
      <c r="I101" s="215" t="s">
        <v>534</v>
      </c>
      <c r="J101" s="215">
        <v>26</v>
      </c>
      <c r="K101" s="213" t="s">
        <v>48</v>
      </c>
      <c r="L101" s="213" t="s">
        <v>808</v>
      </c>
      <c r="Q101" s="343"/>
      <c r="R101" s="191"/>
      <c r="S101" s="191"/>
      <c r="T101" s="191"/>
      <c r="U101" s="191"/>
      <c r="V101" s="191"/>
      <c r="W101" s="191"/>
      <c r="X101" s="191"/>
      <c r="Y101" s="214"/>
      <c r="AQ101" s="210"/>
      <c r="AR101" s="215"/>
      <c r="AS101" s="215"/>
      <c r="AT101" s="215"/>
      <c r="AU101" s="215"/>
      <c r="AV101" s="216"/>
      <c r="BC101" s="343"/>
      <c r="BD101" s="191"/>
      <c r="BE101" s="191"/>
      <c r="BF101" s="191"/>
      <c r="BG101" s="191"/>
      <c r="BH101" s="191"/>
      <c r="BI101" s="191"/>
      <c r="BJ101" s="191"/>
      <c r="BK101" s="214"/>
      <c r="CC101" s="210"/>
      <c r="CD101" s="256"/>
      <c r="CE101" s="256"/>
      <c r="CF101" s="215"/>
      <c r="CG101" s="256"/>
      <c r="CH101" s="362"/>
      <c r="CI101" s="191"/>
      <c r="CO101" s="343"/>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684</v>
      </c>
      <c r="F102" s="256" t="s">
        <v>535</v>
      </c>
      <c r="G102" s="215" t="s">
        <v>370</v>
      </c>
      <c r="H102" s="215" t="s">
        <v>685</v>
      </c>
      <c r="I102" s="215" t="s">
        <v>534</v>
      </c>
      <c r="J102" s="215">
        <v>26</v>
      </c>
      <c r="K102" s="213" t="s">
        <v>48</v>
      </c>
      <c r="L102" s="213" t="s">
        <v>675</v>
      </c>
      <c r="Q102" s="343"/>
      <c r="R102" s="191"/>
      <c r="S102" s="191"/>
      <c r="T102" s="191"/>
      <c r="U102" s="191"/>
      <c r="V102" s="191"/>
      <c r="W102" s="191"/>
      <c r="X102" s="191"/>
      <c r="Y102" s="214"/>
      <c r="AQ102" s="210"/>
      <c r="AR102" s="215"/>
      <c r="AS102" s="215"/>
      <c r="AT102" s="215"/>
      <c r="AU102" s="215"/>
      <c r="AV102" s="216"/>
      <c r="BC102" s="343"/>
      <c r="BD102" s="191"/>
      <c r="BE102" s="191"/>
      <c r="BF102" s="191"/>
      <c r="BG102" s="191"/>
      <c r="BH102" s="191"/>
      <c r="BI102" s="191"/>
      <c r="BJ102" s="191"/>
      <c r="BK102" s="214"/>
      <c r="CC102" s="210"/>
      <c r="CD102" s="256"/>
      <c r="CE102" s="256"/>
      <c r="CF102" s="215"/>
      <c r="CG102" s="256"/>
      <c r="CH102" s="362"/>
      <c r="CI102" s="191"/>
      <c r="CO102" s="343"/>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809</v>
      </c>
      <c r="F103" s="256" t="s">
        <v>535</v>
      </c>
      <c r="G103" s="215" t="s">
        <v>370</v>
      </c>
      <c r="H103" s="215" t="s">
        <v>810</v>
      </c>
      <c r="I103" s="215" t="s">
        <v>534</v>
      </c>
      <c r="J103" s="215">
        <v>26</v>
      </c>
      <c r="K103" s="213" t="s">
        <v>48</v>
      </c>
      <c r="L103" s="213" t="s">
        <v>811</v>
      </c>
      <c r="Q103" s="343"/>
      <c r="R103" s="191"/>
      <c r="S103" s="191"/>
      <c r="T103" s="191"/>
      <c r="U103" s="191"/>
      <c r="V103" s="191"/>
      <c r="W103" s="191"/>
      <c r="X103" s="191"/>
      <c r="Y103" s="214"/>
      <c r="AQ103" s="210"/>
      <c r="AR103" s="215"/>
      <c r="AS103" s="215"/>
      <c r="AT103" s="215"/>
      <c r="AU103" s="215"/>
      <c r="AV103" s="216"/>
      <c r="BC103" s="343"/>
      <c r="BD103" s="191"/>
      <c r="BE103" s="191"/>
      <c r="BF103" s="191"/>
      <c r="BG103" s="191"/>
      <c r="BH103" s="191"/>
      <c r="BI103" s="191"/>
      <c r="BJ103" s="191"/>
      <c r="BK103" s="214"/>
      <c r="CC103" s="210"/>
      <c r="CD103" s="256"/>
      <c r="CE103" s="256"/>
      <c r="CF103" s="215"/>
      <c r="CG103" s="256"/>
      <c r="CH103" s="362"/>
      <c r="CI103" s="191"/>
      <c r="CO103" s="343"/>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686</v>
      </c>
      <c r="F104" s="256" t="s">
        <v>535</v>
      </c>
      <c r="G104" s="215" t="s">
        <v>370</v>
      </c>
      <c r="H104" s="215" t="s">
        <v>687</v>
      </c>
      <c r="I104" s="215" t="s">
        <v>534</v>
      </c>
      <c r="J104" s="215">
        <v>38.6</v>
      </c>
      <c r="K104" s="213" t="s">
        <v>48</v>
      </c>
      <c r="L104" s="213" t="s">
        <v>678</v>
      </c>
      <c r="Q104" s="343"/>
      <c r="R104" s="191"/>
      <c r="S104" s="191"/>
      <c r="T104" s="191"/>
      <c r="U104" s="191"/>
      <c r="V104" s="191"/>
      <c r="W104" s="191"/>
      <c r="X104" s="191"/>
      <c r="Y104" s="214"/>
      <c r="AQ104" s="210"/>
      <c r="AR104" s="215"/>
      <c r="AS104" s="215"/>
      <c r="AT104" s="215"/>
      <c r="AU104" s="215"/>
      <c r="AV104" s="216"/>
      <c r="BC104" s="343"/>
      <c r="BD104" s="191"/>
      <c r="BE104" s="191"/>
      <c r="BF104" s="191"/>
      <c r="BG104" s="191"/>
      <c r="BH104" s="191"/>
      <c r="BI104" s="191"/>
      <c r="BJ104" s="191"/>
      <c r="BK104" s="214"/>
      <c r="CC104" s="210"/>
      <c r="CD104" s="256"/>
      <c r="CE104" s="256"/>
      <c r="CF104" s="215"/>
      <c r="CG104" s="256"/>
      <c r="CH104" s="362"/>
      <c r="CI104" s="191"/>
      <c r="CO104" s="343"/>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812</v>
      </c>
      <c r="F105" s="256" t="s">
        <v>535</v>
      </c>
      <c r="G105" s="215" t="s">
        <v>370</v>
      </c>
      <c r="H105" s="215" t="s">
        <v>813</v>
      </c>
      <c r="I105" s="215" t="s">
        <v>534</v>
      </c>
      <c r="J105" s="215">
        <v>38.6</v>
      </c>
      <c r="K105" s="213" t="s">
        <v>48</v>
      </c>
      <c r="L105" s="213" t="s">
        <v>814</v>
      </c>
      <c r="Q105" s="343"/>
      <c r="R105" s="191"/>
      <c r="S105" s="191"/>
      <c r="T105" s="191"/>
      <c r="U105" s="191"/>
      <c r="V105" s="191"/>
      <c r="W105" s="191"/>
      <c r="X105" s="191"/>
      <c r="Y105" s="214"/>
      <c r="AQ105" s="210"/>
      <c r="AR105" s="215"/>
      <c r="AS105" s="215"/>
      <c r="AT105" s="215"/>
      <c r="AU105" s="215"/>
      <c r="AV105" s="216"/>
      <c r="BC105" s="343"/>
      <c r="BD105" s="191"/>
      <c r="BE105" s="191"/>
      <c r="BF105" s="191"/>
      <c r="BG105" s="191"/>
      <c r="BH105" s="191"/>
      <c r="BI105" s="191"/>
      <c r="BJ105" s="191"/>
      <c r="BK105" s="214"/>
      <c r="CC105" s="210"/>
      <c r="CD105" s="256"/>
      <c r="CE105" s="256"/>
      <c r="CF105" s="215"/>
      <c r="CG105" s="256"/>
      <c r="CH105" s="362"/>
      <c r="CI105" s="191"/>
      <c r="CO105" s="343"/>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688</v>
      </c>
      <c r="F106" s="256" t="s">
        <v>535</v>
      </c>
      <c r="G106" s="215" t="s">
        <v>370</v>
      </c>
      <c r="H106" s="215" t="s">
        <v>689</v>
      </c>
      <c r="I106" s="215" t="s">
        <v>534</v>
      </c>
      <c r="J106" s="215">
        <v>38.6</v>
      </c>
      <c r="K106" s="213" t="s">
        <v>48</v>
      </c>
      <c r="L106" s="213" t="s">
        <v>681</v>
      </c>
      <c r="Q106" s="343"/>
      <c r="R106" s="191"/>
      <c r="S106" s="191"/>
      <c r="T106" s="191"/>
      <c r="U106" s="191"/>
      <c r="V106" s="191"/>
      <c r="W106" s="191"/>
      <c r="X106" s="191"/>
      <c r="Y106" s="214"/>
      <c r="AQ106" s="210"/>
      <c r="AR106" s="215"/>
      <c r="AS106" s="215"/>
      <c r="AT106" s="215"/>
      <c r="AU106" s="215"/>
      <c r="AV106" s="216"/>
      <c r="BC106" s="343"/>
      <c r="BD106" s="191"/>
      <c r="BE106" s="191"/>
      <c r="BF106" s="191"/>
      <c r="BG106" s="191"/>
      <c r="BH106" s="191"/>
      <c r="BI106" s="191"/>
      <c r="BJ106" s="191"/>
      <c r="BK106" s="214"/>
      <c r="CC106" s="210"/>
      <c r="CD106" s="256"/>
      <c r="CE106" s="256"/>
      <c r="CF106" s="215"/>
      <c r="CG106" s="256"/>
      <c r="CH106" s="362"/>
      <c r="CI106" s="191"/>
      <c r="CO106" s="343"/>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815</v>
      </c>
      <c r="F107" s="256" t="s">
        <v>535</v>
      </c>
      <c r="G107" s="215" t="s">
        <v>370</v>
      </c>
      <c r="H107" s="215" t="s">
        <v>816</v>
      </c>
      <c r="I107" s="215" t="s">
        <v>534</v>
      </c>
      <c r="J107" s="215">
        <v>38.6</v>
      </c>
      <c r="K107" s="213" t="s">
        <v>48</v>
      </c>
      <c r="L107" s="213" t="s">
        <v>817</v>
      </c>
      <c r="Q107" s="343"/>
      <c r="R107" s="191"/>
      <c r="S107" s="191"/>
      <c r="T107" s="191"/>
      <c r="U107" s="191"/>
      <c r="V107" s="191"/>
      <c r="W107" s="191"/>
      <c r="X107" s="191"/>
      <c r="Y107" s="214"/>
      <c r="AQ107" s="210"/>
      <c r="AR107" s="215"/>
      <c r="AS107" s="215"/>
      <c r="AT107" s="215"/>
      <c r="AU107" s="215"/>
      <c r="AV107" s="216"/>
      <c r="BC107" s="343"/>
      <c r="BD107" s="191"/>
      <c r="BE107" s="191"/>
      <c r="BF107" s="191"/>
      <c r="BG107" s="191"/>
      <c r="BH107" s="191"/>
      <c r="BI107" s="191"/>
      <c r="BJ107" s="191"/>
      <c r="BK107" s="214"/>
      <c r="CC107" s="210"/>
      <c r="CD107" s="256"/>
      <c r="CE107" s="256"/>
      <c r="CF107" s="215"/>
      <c r="CG107" s="256"/>
      <c r="CH107" s="362"/>
      <c r="CI107" s="191"/>
      <c r="CO107" s="343"/>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818</v>
      </c>
      <c r="F108" s="256" t="s">
        <v>535</v>
      </c>
      <c r="G108" s="215" t="s">
        <v>370</v>
      </c>
      <c r="H108" s="215" t="s">
        <v>819</v>
      </c>
      <c r="I108" s="215" t="s">
        <v>534</v>
      </c>
      <c r="J108" s="215">
        <v>38.6</v>
      </c>
      <c r="K108" s="213" t="s">
        <v>48</v>
      </c>
      <c r="L108" s="213" t="s">
        <v>817</v>
      </c>
      <c r="Q108" s="343"/>
      <c r="R108" s="191"/>
      <c r="S108" s="191"/>
      <c r="T108" s="191"/>
      <c r="U108" s="191"/>
      <c r="V108" s="191"/>
      <c r="W108" s="191"/>
      <c r="X108" s="191"/>
      <c r="Y108" s="214"/>
      <c r="AQ108" s="210"/>
      <c r="AR108" s="215"/>
      <c r="AS108" s="215"/>
      <c r="AT108" s="215"/>
      <c r="AU108" s="215"/>
      <c r="AV108" s="216"/>
      <c r="BC108" s="343"/>
      <c r="BD108" s="191"/>
      <c r="BE108" s="191"/>
      <c r="BF108" s="191"/>
      <c r="BG108" s="191"/>
      <c r="BH108" s="191"/>
      <c r="BI108" s="191"/>
      <c r="BJ108" s="191"/>
      <c r="BK108" s="214"/>
      <c r="CC108" s="210"/>
      <c r="CD108" s="256"/>
      <c r="CE108" s="256"/>
      <c r="CF108" s="215"/>
      <c r="CG108" s="256"/>
      <c r="CH108" s="362"/>
      <c r="CI108" s="191"/>
      <c r="CO108" s="343"/>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690</v>
      </c>
      <c r="F109" s="256" t="s">
        <v>691</v>
      </c>
      <c r="G109" s="215" t="s">
        <v>370</v>
      </c>
      <c r="H109" s="215" t="s">
        <v>692</v>
      </c>
      <c r="I109" s="215" t="s">
        <v>538</v>
      </c>
      <c r="J109" s="215">
        <v>40.4</v>
      </c>
      <c r="K109" s="213" t="s">
        <v>48</v>
      </c>
      <c r="L109" s="213" t="s">
        <v>693</v>
      </c>
      <c r="Q109" s="343"/>
      <c r="R109" s="191"/>
      <c r="S109" s="191"/>
      <c r="T109" s="191"/>
      <c r="U109" s="191"/>
      <c r="V109" s="191"/>
      <c r="W109" s="191"/>
      <c r="X109" s="191"/>
      <c r="Y109" s="214"/>
      <c r="AQ109" s="210"/>
      <c r="AR109" s="215"/>
      <c r="AS109" s="215"/>
      <c r="AT109" s="215"/>
      <c r="AU109" s="215"/>
      <c r="AV109" s="216"/>
      <c r="BC109" s="343"/>
      <c r="BD109" s="191"/>
      <c r="BE109" s="191"/>
      <c r="BF109" s="191"/>
      <c r="BG109" s="191"/>
      <c r="BH109" s="191"/>
      <c r="BI109" s="191"/>
      <c r="BJ109" s="191"/>
      <c r="BK109" s="214"/>
      <c r="CC109" s="210"/>
      <c r="CD109" s="256"/>
      <c r="CE109" s="256"/>
      <c r="CF109" s="215"/>
      <c r="CG109" s="256"/>
      <c r="CH109" s="362"/>
      <c r="CI109" s="191"/>
      <c r="CO109" s="343"/>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820</v>
      </c>
      <c r="F110" s="256" t="s">
        <v>691</v>
      </c>
      <c r="G110" s="215" t="s">
        <v>370</v>
      </c>
      <c r="H110" s="215" t="s">
        <v>821</v>
      </c>
      <c r="I110" s="215" t="s">
        <v>538</v>
      </c>
      <c r="J110" s="215">
        <v>40.4</v>
      </c>
      <c r="K110" s="213" t="s">
        <v>48</v>
      </c>
      <c r="L110" s="213" t="s">
        <v>413</v>
      </c>
      <c r="Q110" s="343"/>
      <c r="R110" s="191"/>
      <c r="S110" s="191"/>
      <c r="T110" s="191"/>
      <c r="U110" s="191"/>
      <c r="V110" s="191"/>
      <c r="W110" s="191"/>
      <c r="X110" s="191"/>
      <c r="Y110" s="214"/>
      <c r="AQ110" s="210"/>
      <c r="AR110" s="215"/>
      <c r="AS110" s="215"/>
      <c r="AT110" s="215"/>
      <c r="AU110" s="215"/>
      <c r="AV110" s="216"/>
      <c r="BC110" s="343"/>
      <c r="BD110" s="191"/>
      <c r="BE110" s="191"/>
      <c r="BF110" s="191"/>
      <c r="BG110" s="191"/>
      <c r="BH110" s="191"/>
      <c r="BI110" s="191"/>
      <c r="BJ110" s="191"/>
      <c r="BK110" s="214"/>
      <c r="CC110" s="210"/>
      <c r="CD110" s="256"/>
      <c r="CE110" s="256"/>
      <c r="CF110" s="215"/>
      <c r="CG110" s="256"/>
      <c r="CH110" s="362"/>
      <c r="CI110" s="191"/>
      <c r="CO110" s="343"/>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694</v>
      </c>
      <c r="F111" s="256" t="s">
        <v>691</v>
      </c>
      <c r="G111" s="215" t="s">
        <v>370</v>
      </c>
      <c r="H111" s="215" t="s">
        <v>695</v>
      </c>
      <c r="I111" s="215" t="s">
        <v>538</v>
      </c>
      <c r="J111" s="215">
        <v>42.01</v>
      </c>
      <c r="K111" s="213" t="s">
        <v>48</v>
      </c>
      <c r="L111" s="213" t="s">
        <v>696</v>
      </c>
      <c r="Q111" s="343"/>
      <c r="R111" s="191"/>
      <c r="S111" s="191"/>
      <c r="T111" s="191"/>
      <c r="U111" s="191"/>
      <c r="V111" s="191"/>
      <c r="W111" s="191"/>
      <c r="X111" s="191"/>
      <c r="Y111" s="214"/>
      <c r="AQ111" s="210"/>
      <c r="AR111" s="215"/>
      <c r="AS111" s="215"/>
      <c r="AT111" s="215"/>
      <c r="AU111" s="215"/>
      <c r="AV111" s="216"/>
      <c r="BC111" s="343"/>
      <c r="BD111" s="191"/>
      <c r="BE111" s="191"/>
      <c r="BF111" s="191"/>
      <c r="BG111" s="191"/>
      <c r="BH111" s="191"/>
      <c r="BI111" s="191"/>
      <c r="BJ111" s="191"/>
      <c r="BK111" s="214"/>
      <c r="CC111" s="210"/>
      <c r="CD111" s="256"/>
      <c r="CE111" s="256"/>
      <c r="CF111" s="215"/>
      <c r="CG111" s="256"/>
      <c r="CH111" s="362"/>
      <c r="CI111" s="191"/>
      <c r="CO111" s="343"/>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822</v>
      </c>
      <c r="F112" s="256" t="s">
        <v>691</v>
      </c>
      <c r="G112" s="215" t="s">
        <v>370</v>
      </c>
      <c r="H112" s="215" t="s">
        <v>785</v>
      </c>
      <c r="I112" s="215" t="s">
        <v>538</v>
      </c>
      <c r="J112" s="215">
        <v>42.01</v>
      </c>
      <c r="K112" s="213" t="s">
        <v>48</v>
      </c>
      <c r="L112" s="213" t="s">
        <v>413</v>
      </c>
      <c r="Q112" s="343"/>
      <c r="R112" s="191"/>
      <c r="S112" s="191"/>
      <c r="T112" s="191"/>
      <c r="U112" s="191"/>
      <c r="V112" s="191"/>
      <c r="W112" s="191"/>
      <c r="X112" s="191"/>
      <c r="Y112" s="214"/>
      <c r="AQ112" s="210"/>
      <c r="AR112" s="215"/>
      <c r="AS112" s="215"/>
      <c r="AT112" s="215"/>
      <c r="AU112" s="215"/>
      <c r="AV112" s="216"/>
      <c r="BC112" s="343"/>
      <c r="BD112" s="191"/>
      <c r="BE112" s="191"/>
      <c r="BF112" s="191"/>
      <c r="BG112" s="191"/>
      <c r="BH112" s="191"/>
      <c r="BI112" s="191"/>
      <c r="BJ112" s="191"/>
      <c r="BK112" s="214"/>
      <c r="CC112" s="210"/>
      <c r="CD112" s="256"/>
      <c r="CE112" s="256"/>
      <c r="CF112" s="215"/>
      <c r="CG112" s="256"/>
      <c r="CH112" s="362"/>
      <c r="CI112" s="191"/>
      <c r="CO112" s="343"/>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448</v>
      </c>
      <c r="F113" s="256" t="s">
        <v>394</v>
      </c>
      <c r="G113" s="215" t="s">
        <v>439</v>
      </c>
      <c r="H113" s="215" t="s">
        <v>447</v>
      </c>
      <c r="I113" s="215" t="s">
        <v>372</v>
      </c>
      <c r="J113" s="215">
        <v>43</v>
      </c>
      <c r="K113" s="213" t="s">
        <v>395</v>
      </c>
      <c r="L113" s="213" t="s">
        <v>396</v>
      </c>
      <c r="Q113" s="343"/>
      <c r="R113" s="191"/>
      <c r="S113" s="191"/>
      <c r="T113" s="191"/>
      <c r="U113" s="191"/>
      <c r="V113" s="191"/>
      <c r="W113" s="191"/>
      <c r="X113" s="191"/>
      <c r="Y113" s="214"/>
      <c r="AQ113" s="210"/>
      <c r="AR113" s="215"/>
      <c r="AS113" s="215"/>
      <c r="AT113" s="215"/>
      <c r="AU113" s="215"/>
      <c r="AV113" s="216"/>
      <c r="BC113" s="343"/>
      <c r="BD113" s="191"/>
      <c r="BE113" s="191"/>
      <c r="BF113" s="191"/>
      <c r="BG113" s="191"/>
      <c r="BH113" s="191"/>
      <c r="BI113" s="191"/>
      <c r="BJ113" s="191"/>
      <c r="BK113" s="214"/>
      <c r="CC113" s="210"/>
      <c r="CD113" s="256"/>
      <c r="CE113" s="256"/>
      <c r="CF113" s="215"/>
      <c r="CG113" s="256"/>
      <c r="CH113" s="362"/>
      <c r="CI113" s="191"/>
      <c r="CO113" s="343"/>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343</v>
      </c>
      <c r="F114" s="256">
        <v>1</v>
      </c>
      <c r="G114" s="215" t="s">
        <v>400</v>
      </c>
      <c r="H114" s="215" t="s">
        <v>401</v>
      </c>
      <c r="I114" s="215" t="s">
        <v>413</v>
      </c>
      <c r="J114" s="215">
        <v>0</v>
      </c>
      <c r="K114" s="213" t="s">
        <v>48</v>
      </c>
      <c r="Q114" s="343"/>
      <c r="R114" s="191"/>
      <c r="S114" s="191"/>
      <c r="T114" s="191"/>
      <c r="U114" s="191"/>
      <c r="V114" s="191"/>
      <c r="W114" s="191"/>
      <c r="X114" s="191"/>
      <c r="Y114" s="214"/>
      <c r="AQ114" s="210"/>
      <c r="AR114" s="215"/>
      <c r="AS114" s="215"/>
      <c r="AT114" s="215"/>
      <c r="AU114" s="215"/>
      <c r="AV114" s="216"/>
      <c r="BC114" s="343"/>
      <c r="BD114" s="191"/>
      <c r="BE114" s="191"/>
      <c r="BF114" s="191"/>
      <c r="BG114" s="191"/>
      <c r="BH114" s="191"/>
      <c r="BI114" s="191"/>
      <c r="BJ114" s="191"/>
      <c r="BK114" s="214"/>
      <c r="CC114" s="210"/>
      <c r="CD114" s="256"/>
      <c r="CE114" s="256"/>
      <c r="CF114" s="215"/>
      <c r="CG114" s="256"/>
      <c r="CH114" s="362"/>
      <c r="CI114" s="191"/>
      <c r="CO114" s="343"/>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c r="F115" s="256"/>
      <c r="G115" s="215"/>
      <c r="H115" s="215"/>
      <c r="I115" s="215"/>
      <c r="J115" s="215"/>
      <c r="Q115" s="343"/>
      <c r="R115" s="191"/>
      <c r="S115" s="191"/>
      <c r="T115" s="191"/>
      <c r="U115" s="191"/>
      <c r="V115" s="191"/>
      <c r="W115" s="191"/>
      <c r="X115" s="191"/>
      <c r="Y115" s="214"/>
      <c r="AQ115" s="210"/>
      <c r="AR115" s="215"/>
      <c r="AS115" s="215"/>
      <c r="AT115" s="215"/>
      <c r="AU115" s="215"/>
      <c r="AV115" s="216"/>
      <c r="BC115" s="343"/>
      <c r="BD115" s="191"/>
      <c r="BE115" s="191"/>
      <c r="BF115" s="191"/>
      <c r="BG115" s="191"/>
      <c r="BH115" s="191"/>
      <c r="BI115" s="191"/>
      <c r="BJ115" s="191"/>
      <c r="BK115" s="214"/>
      <c r="CC115" s="210"/>
      <c r="CD115" s="256"/>
      <c r="CE115" s="256"/>
      <c r="CF115" s="215"/>
      <c r="CG115" s="256"/>
      <c r="CH115" s="362"/>
      <c r="CI115" s="191"/>
      <c r="CO115" s="343"/>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c r="F116" s="256"/>
      <c r="G116" s="215"/>
      <c r="H116" s="215"/>
      <c r="I116" s="215"/>
      <c r="J116" s="215"/>
      <c r="Q116" s="343"/>
      <c r="R116" s="191"/>
      <c r="S116" s="191"/>
      <c r="T116" s="191"/>
      <c r="U116" s="191"/>
      <c r="V116" s="191"/>
      <c r="W116" s="191"/>
      <c r="X116" s="191"/>
      <c r="Y116" s="214"/>
      <c r="AQ116" s="210"/>
      <c r="AR116" s="215"/>
      <c r="AS116" s="215"/>
      <c r="AT116" s="215"/>
      <c r="AU116" s="215"/>
      <c r="AV116" s="216"/>
      <c r="BC116" s="343"/>
      <c r="BD116" s="191"/>
      <c r="BE116" s="191"/>
      <c r="BF116" s="191"/>
      <c r="BG116" s="191"/>
      <c r="BH116" s="191"/>
      <c r="BI116" s="191"/>
      <c r="BJ116" s="191"/>
      <c r="BK116" s="214"/>
      <c r="CC116" s="210"/>
      <c r="CD116" s="256"/>
      <c r="CE116" s="256"/>
      <c r="CF116" s="215"/>
      <c r="CG116" s="256"/>
      <c r="CH116" s="362"/>
      <c r="CI116" s="191"/>
      <c r="CO116" s="343"/>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c r="F117" s="256"/>
      <c r="G117" s="215"/>
      <c r="H117" s="215"/>
      <c r="I117" s="215"/>
      <c r="J117" s="215"/>
      <c r="Q117" s="343"/>
      <c r="R117" s="191"/>
      <c r="S117" s="191"/>
      <c r="T117" s="191"/>
      <c r="U117" s="191"/>
      <c r="V117" s="191"/>
      <c r="W117" s="191"/>
      <c r="X117" s="191"/>
      <c r="Y117" s="214"/>
      <c r="AQ117" s="210"/>
      <c r="AR117" s="215"/>
      <c r="AS117" s="215"/>
      <c r="AT117" s="215"/>
      <c r="AU117" s="215"/>
      <c r="AV117" s="216"/>
      <c r="BC117" s="343"/>
      <c r="BD117" s="191"/>
      <c r="BE117" s="191"/>
      <c r="BF117" s="191"/>
      <c r="BG117" s="191"/>
      <c r="BH117" s="191"/>
      <c r="BI117" s="191"/>
      <c r="BJ117" s="191"/>
      <c r="BK117" s="214"/>
      <c r="CC117" s="210"/>
      <c r="CD117" s="256"/>
      <c r="CE117" s="256"/>
      <c r="CF117" s="215"/>
      <c r="CG117" s="256"/>
      <c r="CH117" s="362"/>
      <c r="CI117" s="191"/>
      <c r="CO117" s="343"/>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c r="F118" s="256"/>
      <c r="G118" s="215"/>
      <c r="H118" s="215"/>
      <c r="I118" s="215"/>
      <c r="J118" s="215"/>
      <c r="Q118" s="343"/>
      <c r="R118" s="191"/>
      <c r="S118" s="191"/>
      <c r="T118" s="191"/>
      <c r="U118" s="191"/>
      <c r="V118" s="191"/>
      <c r="W118" s="191"/>
      <c r="X118" s="191"/>
      <c r="Y118" s="214"/>
      <c r="AQ118" s="210"/>
      <c r="AR118" s="215"/>
      <c r="AS118" s="215"/>
      <c r="AT118" s="215"/>
      <c r="AU118" s="215"/>
      <c r="AV118" s="216"/>
      <c r="BC118" s="343"/>
      <c r="BD118" s="191"/>
      <c r="BE118" s="191"/>
      <c r="BF118" s="191"/>
      <c r="BG118" s="191"/>
      <c r="BH118" s="191"/>
      <c r="BI118" s="191"/>
      <c r="BJ118" s="191"/>
      <c r="BK118" s="214"/>
      <c r="CC118" s="210"/>
      <c r="CD118" s="256"/>
      <c r="CE118" s="256"/>
      <c r="CF118" s="215"/>
      <c r="CG118" s="256"/>
      <c r="CH118" s="362"/>
      <c r="CI118" s="191"/>
      <c r="CO118" s="343"/>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c r="F119" s="256"/>
      <c r="G119" s="215"/>
      <c r="H119" s="215"/>
      <c r="I119" s="215"/>
      <c r="J119" s="215"/>
      <c r="Q119" s="343"/>
      <c r="R119" s="191"/>
      <c r="S119" s="191"/>
      <c r="T119" s="191"/>
      <c r="U119" s="191"/>
      <c r="V119" s="191"/>
      <c r="W119" s="191"/>
      <c r="X119" s="191"/>
      <c r="Y119" s="214"/>
      <c r="AQ119" s="210"/>
      <c r="AR119" s="215"/>
      <c r="AS119" s="215"/>
      <c r="AT119" s="215"/>
      <c r="AU119" s="215"/>
      <c r="AV119" s="216"/>
      <c r="BC119" s="343"/>
      <c r="BD119" s="191"/>
      <c r="BE119" s="191"/>
      <c r="BF119" s="191"/>
      <c r="BG119" s="191"/>
      <c r="BH119" s="191"/>
      <c r="BI119" s="191"/>
      <c r="BJ119" s="191"/>
      <c r="BK119" s="214"/>
      <c r="CC119" s="210"/>
      <c r="CD119" s="256"/>
      <c r="CE119" s="256"/>
      <c r="CF119" s="215"/>
      <c r="CG119" s="256"/>
      <c r="CH119" s="362"/>
      <c r="CI119" s="191"/>
      <c r="CO119" s="343"/>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c r="F120" s="256"/>
      <c r="G120" s="215"/>
      <c r="H120" s="215"/>
      <c r="I120" s="215"/>
      <c r="J120" s="215"/>
      <c r="Q120" s="343"/>
      <c r="R120" s="191"/>
      <c r="S120" s="191"/>
      <c r="T120" s="191"/>
      <c r="U120" s="191"/>
      <c r="V120" s="191"/>
      <c r="W120" s="191"/>
      <c r="X120" s="191"/>
      <c r="Y120" s="214"/>
      <c r="AQ120" s="210"/>
      <c r="AR120" s="215"/>
      <c r="AS120" s="215"/>
      <c r="AT120" s="215"/>
      <c r="AU120" s="215"/>
      <c r="AV120" s="216"/>
      <c r="BC120" s="343"/>
      <c r="BD120" s="191"/>
      <c r="BE120" s="191"/>
      <c r="BF120" s="191"/>
      <c r="BG120" s="191"/>
      <c r="BH120" s="191"/>
      <c r="BI120" s="191"/>
      <c r="BJ120" s="191"/>
      <c r="BK120" s="214"/>
      <c r="CC120" s="210"/>
      <c r="CD120" s="256"/>
      <c r="CE120" s="256"/>
      <c r="CF120" s="215"/>
      <c r="CG120" s="256"/>
      <c r="CH120" s="362"/>
      <c r="CI120" s="191"/>
      <c r="CO120" s="343"/>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c r="F121" s="256"/>
      <c r="G121" s="215"/>
      <c r="H121" s="215"/>
      <c r="I121" s="215"/>
      <c r="J121" s="215"/>
      <c r="Q121" s="343"/>
      <c r="R121" s="191"/>
      <c r="S121" s="191"/>
      <c r="T121" s="191"/>
      <c r="U121" s="191"/>
      <c r="V121" s="191"/>
      <c r="W121" s="191"/>
      <c r="X121" s="191"/>
      <c r="Y121" s="214"/>
      <c r="AQ121" s="210"/>
      <c r="AR121" s="215"/>
      <c r="AS121" s="215"/>
      <c r="AT121" s="215"/>
      <c r="AU121" s="215"/>
      <c r="AV121" s="216"/>
      <c r="BC121" s="343"/>
      <c r="BD121" s="191"/>
      <c r="BE121" s="191"/>
      <c r="BF121" s="191"/>
      <c r="BG121" s="191"/>
      <c r="BH121" s="191"/>
      <c r="BI121" s="191"/>
      <c r="BJ121" s="191"/>
      <c r="BK121" s="214"/>
      <c r="CC121" s="210"/>
      <c r="CD121" s="256"/>
      <c r="CE121" s="256"/>
      <c r="CF121" s="215"/>
      <c r="CG121" s="256"/>
      <c r="CH121" s="362"/>
      <c r="CI121" s="191"/>
      <c r="CO121" s="343"/>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c r="F122" s="256"/>
      <c r="G122" s="215"/>
      <c r="H122" s="215"/>
      <c r="I122" s="215"/>
      <c r="J122" s="215"/>
      <c r="Q122" s="343"/>
      <c r="R122" s="191"/>
      <c r="S122" s="191"/>
      <c r="T122" s="191"/>
      <c r="U122" s="191"/>
      <c r="V122" s="191"/>
      <c r="W122" s="191"/>
      <c r="X122" s="191"/>
      <c r="Y122" s="214"/>
      <c r="AQ122" s="210"/>
      <c r="AR122" s="215"/>
      <c r="AS122" s="215"/>
      <c r="AT122" s="215"/>
      <c r="AU122" s="215"/>
      <c r="AV122" s="216"/>
      <c r="BC122" s="343"/>
      <c r="BD122" s="191"/>
      <c r="BE122" s="191"/>
      <c r="BF122" s="191"/>
      <c r="BG122" s="191"/>
      <c r="BH122" s="191"/>
      <c r="BI122" s="191"/>
      <c r="BJ122" s="191"/>
      <c r="BK122" s="214"/>
      <c r="CC122" s="210"/>
      <c r="CD122" s="256"/>
      <c r="CE122" s="256"/>
      <c r="CF122" s="215"/>
      <c r="CG122" s="256"/>
      <c r="CH122" s="362"/>
      <c r="CI122" s="191"/>
      <c r="CO122" s="343"/>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c r="F123" s="256"/>
      <c r="G123" s="215"/>
      <c r="H123" s="215"/>
      <c r="I123" s="215"/>
      <c r="J123" s="215"/>
      <c r="Q123" s="343"/>
      <c r="R123" s="191"/>
      <c r="S123" s="191"/>
      <c r="T123" s="191"/>
      <c r="U123" s="191"/>
      <c r="V123" s="191"/>
      <c r="W123" s="191"/>
      <c r="X123" s="191"/>
      <c r="Y123" s="214"/>
      <c r="AQ123" s="210"/>
      <c r="AR123" s="215"/>
      <c r="AS123" s="215"/>
      <c r="AT123" s="215"/>
      <c r="AU123" s="215"/>
      <c r="AV123" s="216"/>
      <c r="BC123" s="343"/>
      <c r="BD123" s="191"/>
      <c r="BE123" s="191"/>
      <c r="BF123" s="191"/>
      <c r="BG123" s="191"/>
      <c r="BH123" s="191"/>
      <c r="BI123" s="191"/>
      <c r="BJ123" s="191"/>
      <c r="BK123" s="214"/>
      <c r="CC123" s="210"/>
      <c r="CD123" s="256"/>
      <c r="CE123" s="256"/>
      <c r="CF123" s="215"/>
      <c r="CG123" s="256"/>
      <c r="CH123" s="362"/>
      <c r="CI123" s="191"/>
      <c r="CO123" s="343"/>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c r="F124" s="256"/>
      <c r="G124" s="215"/>
      <c r="H124" s="215"/>
      <c r="I124" s="215"/>
      <c r="J124" s="215"/>
      <c r="Q124" s="343"/>
      <c r="R124" s="191"/>
      <c r="S124" s="191"/>
      <c r="T124" s="191"/>
      <c r="U124" s="191"/>
      <c r="V124" s="191"/>
      <c r="W124" s="191"/>
      <c r="X124" s="191"/>
      <c r="Y124" s="214"/>
      <c r="AQ124" s="210"/>
      <c r="AR124" s="215"/>
      <c r="AS124" s="215"/>
      <c r="AT124" s="215"/>
      <c r="AU124" s="215"/>
      <c r="AV124" s="216"/>
      <c r="BC124" s="343"/>
      <c r="BD124" s="191"/>
      <c r="BE124" s="191"/>
      <c r="BF124" s="191"/>
      <c r="BG124" s="191"/>
      <c r="BH124" s="191"/>
      <c r="BI124" s="191"/>
      <c r="BJ124" s="191"/>
      <c r="BK124" s="214"/>
      <c r="CC124" s="210"/>
      <c r="CD124" s="256"/>
      <c r="CE124" s="256"/>
      <c r="CF124" s="215"/>
      <c r="CG124" s="256"/>
      <c r="CH124" s="362"/>
      <c r="CI124" s="191"/>
      <c r="CO124" s="343"/>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c r="F125" s="256"/>
      <c r="G125" s="215"/>
      <c r="H125" s="215"/>
      <c r="I125" s="215"/>
      <c r="J125" s="215"/>
      <c r="Q125" s="343"/>
      <c r="R125" s="191"/>
      <c r="S125" s="191"/>
      <c r="T125" s="191"/>
      <c r="U125" s="191"/>
      <c r="V125" s="191"/>
      <c r="W125" s="191"/>
      <c r="X125" s="191"/>
      <c r="Y125" s="214"/>
      <c r="AQ125" s="210"/>
      <c r="AR125" s="215"/>
      <c r="AS125" s="215"/>
      <c r="AT125" s="215"/>
      <c r="AU125" s="215"/>
      <c r="AV125" s="216"/>
      <c r="BC125" s="343"/>
      <c r="BD125" s="191"/>
      <c r="BE125" s="191"/>
      <c r="BF125" s="191"/>
      <c r="BG125" s="191"/>
      <c r="BH125" s="191"/>
      <c r="BI125" s="191"/>
      <c r="BJ125" s="191"/>
      <c r="BK125" s="214"/>
      <c r="CC125" s="210"/>
      <c r="CD125" s="256"/>
      <c r="CE125" s="256"/>
      <c r="CF125" s="215"/>
      <c r="CG125" s="256"/>
      <c r="CH125" s="362"/>
      <c r="CI125" s="191"/>
      <c r="CO125" s="343"/>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c r="F126" s="256"/>
      <c r="G126" s="215"/>
      <c r="H126" s="215"/>
      <c r="I126" s="215"/>
      <c r="J126" s="215"/>
      <c r="Q126" s="343"/>
      <c r="R126" s="191"/>
      <c r="S126" s="191"/>
      <c r="T126" s="191"/>
      <c r="U126" s="191"/>
      <c r="V126" s="191"/>
      <c r="W126" s="191"/>
      <c r="X126" s="191"/>
      <c r="Y126" s="214"/>
      <c r="AQ126" s="210"/>
      <c r="AR126" s="215"/>
      <c r="AS126" s="215"/>
      <c r="AT126" s="215"/>
      <c r="AU126" s="215"/>
      <c r="AV126" s="216"/>
      <c r="BC126" s="343"/>
      <c r="BD126" s="191"/>
      <c r="BE126" s="191"/>
      <c r="BF126" s="191"/>
      <c r="BG126" s="191"/>
      <c r="BH126" s="191"/>
      <c r="BI126" s="191"/>
      <c r="BJ126" s="191"/>
      <c r="BK126" s="214"/>
      <c r="CC126" s="210"/>
      <c r="CD126" s="256"/>
      <c r="CE126" s="256"/>
      <c r="CF126" s="215"/>
      <c r="CG126" s="256"/>
      <c r="CH126" s="362"/>
      <c r="CI126" s="191"/>
      <c r="CO126" s="343"/>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c r="F127" s="256"/>
      <c r="G127" s="215"/>
      <c r="H127" s="215"/>
      <c r="I127" s="215"/>
      <c r="J127" s="215"/>
      <c r="Q127" s="343"/>
      <c r="R127" s="191"/>
      <c r="S127" s="191"/>
      <c r="T127" s="191"/>
      <c r="U127" s="191"/>
      <c r="V127" s="191"/>
      <c r="W127" s="191"/>
      <c r="X127" s="191"/>
      <c r="Y127" s="214"/>
      <c r="AQ127" s="210"/>
      <c r="AR127" s="215"/>
      <c r="AS127" s="215"/>
      <c r="AT127" s="215"/>
      <c r="AU127" s="215"/>
      <c r="AV127" s="216"/>
      <c r="BC127" s="343"/>
      <c r="BD127" s="191"/>
      <c r="BE127" s="191"/>
      <c r="BF127" s="191"/>
      <c r="BG127" s="191"/>
      <c r="BH127" s="191"/>
      <c r="BI127" s="191"/>
      <c r="BJ127" s="191"/>
      <c r="BK127" s="214"/>
      <c r="CC127" s="210"/>
      <c r="CD127" s="256"/>
      <c r="CE127" s="256"/>
      <c r="CF127" s="215"/>
      <c r="CG127" s="256"/>
      <c r="CH127" s="362"/>
      <c r="CI127" s="191"/>
      <c r="CO127" s="343"/>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c r="F128" s="256"/>
      <c r="G128" s="215"/>
      <c r="H128" s="215"/>
      <c r="I128" s="215"/>
      <c r="J128" s="215"/>
      <c r="Q128" s="343"/>
      <c r="R128" s="191"/>
      <c r="S128" s="191"/>
      <c r="T128" s="191"/>
      <c r="U128" s="191"/>
      <c r="V128" s="191"/>
      <c r="W128" s="191"/>
      <c r="X128" s="191"/>
      <c r="Y128" s="214"/>
      <c r="AQ128" s="210"/>
      <c r="AR128" s="215"/>
      <c r="AS128" s="215"/>
      <c r="AT128" s="215"/>
      <c r="AU128" s="215"/>
      <c r="AV128" s="216"/>
      <c r="BC128" s="343"/>
      <c r="BD128" s="191"/>
      <c r="BE128" s="191"/>
      <c r="BF128" s="191"/>
      <c r="BG128" s="191"/>
      <c r="BH128" s="191"/>
      <c r="BI128" s="191"/>
      <c r="BJ128" s="191"/>
      <c r="BK128" s="214"/>
      <c r="CC128" s="210"/>
      <c r="CD128" s="256"/>
      <c r="CE128" s="256"/>
      <c r="CF128" s="215"/>
      <c r="CG128" s="256"/>
      <c r="CH128" s="362"/>
      <c r="CI128" s="191"/>
      <c r="CO128" s="343"/>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c r="F129" s="256"/>
      <c r="G129" s="215"/>
      <c r="H129" s="215"/>
      <c r="I129" s="215"/>
      <c r="J129" s="215"/>
      <c r="Q129" s="343"/>
      <c r="R129" s="191"/>
      <c r="S129" s="191"/>
      <c r="T129" s="191"/>
      <c r="U129" s="191"/>
      <c r="V129" s="191"/>
      <c r="W129" s="191"/>
      <c r="X129" s="191"/>
      <c r="Y129" s="214"/>
      <c r="AQ129" s="210"/>
      <c r="AR129" s="215"/>
      <c r="AS129" s="215"/>
      <c r="AT129" s="215"/>
      <c r="AU129" s="215"/>
      <c r="AV129" s="216"/>
      <c r="BC129" s="343"/>
      <c r="BD129" s="191"/>
      <c r="BE129" s="191"/>
      <c r="BF129" s="191"/>
      <c r="BG129" s="191"/>
      <c r="BH129" s="191"/>
      <c r="BI129" s="191"/>
      <c r="BJ129" s="191"/>
      <c r="BK129" s="214"/>
      <c r="CC129" s="210"/>
      <c r="CD129" s="256"/>
      <c r="CE129" s="256"/>
      <c r="CF129" s="215"/>
      <c r="CG129" s="256"/>
      <c r="CH129" s="362"/>
      <c r="CI129" s="191"/>
      <c r="CO129" s="343"/>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c r="F130" s="256"/>
      <c r="G130" s="215"/>
      <c r="H130" s="215"/>
      <c r="I130" s="215"/>
      <c r="J130" s="215"/>
      <c r="Q130" s="343"/>
      <c r="R130" s="191"/>
      <c r="S130" s="191"/>
      <c r="T130" s="191"/>
      <c r="U130" s="191"/>
      <c r="V130" s="191"/>
      <c r="W130" s="191"/>
      <c r="X130" s="191"/>
      <c r="Y130" s="214"/>
      <c r="AQ130" s="210"/>
      <c r="AR130" s="215"/>
      <c r="AS130" s="215"/>
      <c r="AT130" s="215"/>
      <c r="AU130" s="215"/>
      <c r="AV130" s="216"/>
      <c r="BC130" s="343"/>
      <c r="BD130" s="191"/>
      <c r="BE130" s="191"/>
      <c r="BF130" s="191"/>
      <c r="BG130" s="191"/>
      <c r="BH130" s="191"/>
      <c r="BI130" s="191"/>
      <c r="BJ130" s="191"/>
      <c r="BK130" s="214"/>
      <c r="CC130" s="210"/>
      <c r="CD130" s="256"/>
      <c r="CE130" s="256"/>
      <c r="CF130" s="215"/>
      <c r="CG130" s="256"/>
      <c r="CH130" s="362"/>
      <c r="CI130" s="191"/>
      <c r="CO130" s="343"/>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c r="F131" s="256"/>
      <c r="G131" s="215"/>
      <c r="H131" s="215"/>
      <c r="I131" s="215"/>
      <c r="J131" s="215"/>
      <c r="Q131" s="343"/>
      <c r="R131" s="191"/>
      <c r="S131" s="191"/>
      <c r="T131" s="191"/>
      <c r="U131" s="191"/>
      <c r="V131" s="191"/>
      <c r="W131" s="191"/>
      <c r="X131" s="191"/>
      <c r="Y131" s="214"/>
      <c r="AQ131" s="210"/>
      <c r="AR131" s="215"/>
      <c r="AS131" s="215"/>
      <c r="AT131" s="215"/>
      <c r="AU131" s="215"/>
      <c r="AV131" s="216"/>
      <c r="BC131" s="343"/>
      <c r="BD131" s="191"/>
      <c r="BE131" s="191"/>
      <c r="BF131" s="191"/>
      <c r="BG131" s="191"/>
      <c r="BH131" s="191"/>
      <c r="BI131" s="191"/>
      <c r="BJ131" s="191"/>
      <c r="BK131" s="214"/>
      <c r="CC131" s="210"/>
      <c r="CD131" s="256"/>
      <c r="CE131" s="256"/>
      <c r="CF131" s="215"/>
      <c r="CG131" s="256"/>
      <c r="CH131" s="362"/>
      <c r="CI131" s="191"/>
      <c r="CO131" s="343"/>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c r="F132" s="256"/>
      <c r="G132" s="215"/>
      <c r="H132" s="215"/>
      <c r="I132" s="215"/>
      <c r="J132" s="215"/>
      <c r="Q132" s="343"/>
      <c r="R132" s="191"/>
      <c r="S132" s="191"/>
      <c r="T132" s="191"/>
      <c r="U132" s="191"/>
      <c r="V132" s="191"/>
      <c r="W132" s="191"/>
      <c r="X132" s="191"/>
      <c r="Y132" s="214"/>
      <c r="AQ132" s="210"/>
      <c r="AR132" s="215"/>
      <c r="AS132" s="215"/>
      <c r="AT132" s="215"/>
      <c r="AU132" s="215"/>
      <c r="AV132" s="216"/>
      <c r="BC132" s="343"/>
      <c r="BD132" s="191"/>
      <c r="BE132" s="191"/>
      <c r="BF132" s="191"/>
      <c r="BG132" s="191"/>
      <c r="BH132" s="191"/>
      <c r="BI132" s="191"/>
      <c r="BJ132" s="191"/>
      <c r="BK132" s="214"/>
      <c r="CC132" s="210"/>
      <c r="CD132" s="256"/>
      <c r="CE132" s="256"/>
      <c r="CF132" s="215"/>
      <c r="CG132" s="256"/>
      <c r="CH132" s="362"/>
      <c r="CI132" s="191"/>
      <c r="CO132" s="343"/>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c r="F133" s="256"/>
      <c r="G133" s="215"/>
      <c r="H133" s="215"/>
      <c r="I133" s="215"/>
      <c r="J133" s="215"/>
      <c r="Q133" s="343"/>
      <c r="R133" s="191"/>
      <c r="S133" s="191"/>
      <c r="T133" s="191"/>
      <c r="U133" s="191"/>
      <c r="V133" s="191"/>
      <c r="W133" s="191"/>
      <c r="X133" s="191"/>
      <c r="Y133" s="214"/>
      <c r="AQ133" s="210"/>
      <c r="AR133" s="215"/>
      <c r="AS133" s="215"/>
      <c r="AT133" s="215"/>
      <c r="AU133" s="215"/>
      <c r="AV133" s="216"/>
      <c r="BC133" s="343"/>
      <c r="BD133" s="191"/>
      <c r="BE133" s="191"/>
      <c r="BF133" s="191"/>
      <c r="BG133" s="191"/>
      <c r="BH133" s="191"/>
      <c r="BI133" s="191"/>
      <c r="BJ133" s="191"/>
      <c r="BK133" s="214"/>
      <c r="CC133" s="210"/>
      <c r="CD133" s="256"/>
      <c r="CE133" s="256"/>
      <c r="CF133" s="215"/>
      <c r="CG133" s="256"/>
      <c r="CH133" s="362"/>
      <c r="CI133" s="191"/>
      <c r="CO133" s="343"/>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c r="F134" s="256"/>
      <c r="G134" s="215"/>
      <c r="H134" s="215"/>
      <c r="I134" s="215"/>
      <c r="J134" s="215"/>
      <c r="Q134" s="343"/>
      <c r="R134" s="191"/>
      <c r="S134" s="191"/>
      <c r="T134" s="191"/>
      <c r="U134" s="191"/>
      <c r="V134" s="191"/>
      <c r="W134" s="191"/>
      <c r="X134" s="191"/>
      <c r="Y134" s="214"/>
      <c r="AQ134" s="210"/>
      <c r="AR134" s="215"/>
      <c r="AS134" s="215"/>
      <c r="AT134" s="215"/>
      <c r="AU134" s="215"/>
      <c r="AV134" s="216"/>
      <c r="BC134" s="343"/>
      <c r="BD134" s="191"/>
      <c r="BE134" s="191"/>
      <c r="BF134" s="191"/>
      <c r="BG134" s="191"/>
      <c r="BH134" s="191"/>
      <c r="BI134" s="191"/>
      <c r="BJ134" s="191"/>
      <c r="BK134" s="214"/>
      <c r="CC134" s="210"/>
      <c r="CD134" s="256"/>
      <c r="CE134" s="256"/>
      <c r="CF134" s="215"/>
      <c r="CG134" s="256"/>
      <c r="CH134" s="362"/>
      <c r="CI134" s="191"/>
      <c r="CO134" s="343"/>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c r="F135" s="256"/>
      <c r="G135" s="215"/>
      <c r="H135" s="215"/>
      <c r="I135" s="215"/>
      <c r="J135" s="215"/>
      <c r="Q135" s="343"/>
      <c r="R135" s="191"/>
      <c r="S135" s="191"/>
      <c r="T135" s="191"/>
      <c r="U135" s="191"/>
      <c r="V135" s="191"/>
      <c r="W135" s="191"/>
      <c r="X135" s="191"/>
      <c r="Y135" s="214"/>
      <c r="AQ135" s="210"/>
      <c r="AR135" s="215"/>
      <c r="AS135" s="215"/>
      <c r="AT135" s="215"/>
      <c r="AU135" s="215"/>
      <c r="AV135" s="216"/>
      <c r="BC135" s="343"/>
      <c r="BD135" s="191"/>
      <c r="BE135" s="191"/>
      <c r="BF135" s="191"/>
      <c r="BG135" s="191"/>
      <c r="BH135" s="191"/>
      <c r="BI135" s="191"/>
      <c r="BJ135" s="191"/>
      <c r="BK135" s="214"/>
      <c r="CC135" s="210"/>
      <c r="CD135" s="256"/>
      <c r="CE135" s="256"/>
      <c r="CF135" s="215"/>
      <c r="CG135" s="256"/>
      <c r="CH135" s="362"/>
      <c r="CI135" s="191"/>
      <c r="CO135" s="343"/>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c r="F136" s="256"/>
      <c r="G136" s="215"/>
      <c r="H136" s="215"/>
      <c r="I136" s="215"/>
      <c r="J136" s="215"/>
      <c r="Q136" s="343"/>
      <c r="R136" s="191"/>
      <c r="S136" s="191"/>
      <c r="T136" s="191"/>
      <c r="U136" s="191"/>
      <c r="V136" s="191"/>
      <c r="W136" s="191"/>
      <c r="X136" s="191"/>
      <c r="Y136" s="214"/>
      <c r="AQ136" s="210"/>
      <c r="AR136" s="215"/>
      <c r="AS136" s="215"/>
      <c r="AT136" s="215"/>
      <c r="AU136" s="215"/>
      <c r="AV136" s="216"/>
      <c r="BC136" s="343"/>
      <c r="BD136" s="191"/>
      <c r="BE136" s="191"/>
      <c r="BF136" s="191"/>
      <c r="BG136" s="191"/>
      <c r="BH136" s="191"/>
      <c r="BI136" s="191"/>
      <c r="BJ136" s="191"/>
      <c r="BK136" s="214"/>
      <c r="CC136" s="210"/>
      <c r="CD136" s="256"/>
      <c r="CE136" s="256"/>
      <c r="CF136" s="215"/>
      <c r="CG136" s="256"/>
      <c r="CH136" s="362"/>
      <c r="CI136" s="191"/>
      <c r="CO136" s="343"/>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c r="F137" s="256"/>
      <c r="G137" s="215"/>
      <c r="H137" s="215"/>
      <c r="I137" s="215"/>
      <c r="J137" s="215"/>
      <c r="Q137" s="343"/>
      <c r="R137" s="191"/>
      <c r="S137" s="191"/>
      <c r="T137" s="191"/>
      <c r="U137" s="191"/>
      <c r="V137" s="191"/>
      <c r="W137" s="191"/>
      <c r="X137" s="191"/>
      <c r="Y137" s="214"/>
      <c r="AQ137" s="210"/>
      <c r="AR137" s="215"/>
      <c r="AS137" s="215"/>
      <c r="AT137" s="215"/>
      <c r="AU137" s="215"/>
      <c r="AV137" s="216"/>
      <c r="BC137" s="343"/>
      <c r="BD137" s="191"/>
      <c r="BE137" s="191"/>
      <c r="BF137" s="191"/>
      <c r="BG137" s="191"/>
      <c r="BH137" s="191"/>
      <c r="BI137" s="191"/>
      <c r="BJ137" s="191"/>
      <c r="BK137" s="214"/>
      <c r="CC137" s="210"/>
      <c r="CD137" s="256"/>
      <c r="CE137" s="256"/>
      <c r="CF137" s="215"/>
      <c r="CG137" s="256"/>
      <c r="CH137" s="362"/>
      <c r="CI137" s="191"/>
      <c r="CO137" s="343"/>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c r="F138" s="256"/>
      <c r="G138" s="215"/>
      <c r="H138" s="215"/>
      <c r="I138" s="215"/>
      <c r="J138" s="215"/>
      <c r="Q138" s="343"/>
      <c r="R138" s="191"/>
      <c r="S138" s="191"/>
      <c r="T138" s="191"/>
      <c r="U138" s="191"/>
      <c r="V138" s="191"/>
      <c r="W138" s="191"/>
      <c r="X138" s="191"/>
      <c r="Y138" s="214"/>
      <c r="AQ138" s="210"/>
      <c r="AR138" s="215"/>
      <c r="AS138" s="215"/>
      <c r="AT138" s="215"/>
      <c r="AU138" s="215"/>
      <c r="AV138" s="216"/>
      <c r="BC138" s="343"/>
      <c r="BD138" s="191"/>
      <c r="BE138" s="191"/>
      <c r="BF138" s="191"/>
      <c r="BG138" s="191"/>
      <c r="BH138" s="191"/>
      <c r="BI138" s="191"/>
      <c r="BJ138" s="191"/>
      <c r="BK138" s="214"/>
      <c r="CC138" s="210"/>
      <c r="CD138" s="256"/>
      <c r="CE138" s="256"/>
      <c r="CF138" s="215"/>
      <c r="CG138" s="256"/>
      <c r="CH138" s="362"/>
      <c r="CI138" s="191"/>
      <c r="CO138" s="343"/>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c r="F139" s="256"/>
      <c r="G139" s="215"/>
      <c r="H139" s="215"/>
      <c r="I139" s="215"/>
      <c r="J139" s="215"/>
      <c r="Q139" s="343"/>
      <c r="R139" s="191"/>
      <c r="S139" s="191"/>
      <c r="T139" s="191"/>
      <c r="U139" s="191"/>
      <c r="V139" s="191"/>
      <c r="W139" s="191"/>
      <c r="X139" s="191"/>
      <c r="Y139" s="214"/>
      <c r="AQ139" s="210"/>
      <c r="AR139" s="215"/>
      <c r="AS139" s="215"/>
      <c r="AT139" s="215"/>
      <c r="AU139" s="215"/>
      <c r="AV139" s="216"/>
      <c r="BC139" s="343"/>
      <c r="BD139" s="191"/>
      <c r="BE139" s="191"/>
      <c r="BF139" s="191"/>
      <c r="BG139" s="191"/>
      <c r="BH139" s="191"/>
      <c r="BI139" s="191"/>
      <c r="BJ139" s="191"/>
      <c r="BK139" s="214"/>
      <c r="CC139" s="210"/>
      <c r="CD139" s="256"/>
      <c r="CE139" s="256"/>
      <c r="CF139" s="215"/>
      <c r="CG139" s="256"/>
      <c r="CH139" s="362"/>
      <c r="CI139" s="191"/>
      <c r="CO139" s="343"/>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c r="F140" s="256"/>
      <c r="G140" s="215"/>
      <c r="H140" s="215"/>
      <c r="I140" s="215"/>
      <c r="J140" s="215"/>
      <c r="Q140" s="343"/>
      <c r="R140" s="191"/>
      <c r="S140" s="191"/>
      <c r="T140" s="191"/>
      <c r="U140" s="191"/>
      <c r="V140" s="191"/>
      <c r="W140" s="191"/>
      <c r="X140" s="191"/>
      <c r="Y140" s="214"/>
      <c r="AQ140" s="210"/>
      <c r="AR140" s="215"/>
      <c r="AS140" s="215"/>
      <c r="AT140" s="215"/>
      <c r="AU140" s="215"/>
      <c r="AV140" s="216"/>
      <c r="BC140" s="343"/>
      <c r="BD140" s="191"/>
      <c r="BE140" s="191"/>
      <c r="BF140" s="191"/>
      <c r="BG140" s="191"/>
      <c r="BH140" s="191"/>
      <c r="BI140" s="191"/>
      <c r="BJ140" s="191"/>
      <c r="BK140" s="214"/>
      <c r="CC140" s="210"/>
      <c r="CD140" s="256"/>
      <c r="CE140" s="256"/>
      <c r="CF140" s="215"/>
      <c r="CG140" s="256"/>
      <c r="CH140" s="362"/>
      <c r="CI140" s="191"/>
      <c r="CO140" s="343"/>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c r="F141" s="256"/>
      <c r="G141" s="215"/>
      <c r="H141" s="215"/>
      <c r="I141" s="215"/>
      <c r="J141" s="215"/>
      <c r="Q141" s="343"/>
      <c r="R141" s="191"/>
      <c r="S141" s="191"/>
      <c r="T141" s="191"/>
      <c r="U141" s="191"/>
      <c r="V141" s="191"/>
      <c r="W141" s="191"/>
      <c r="X141" s="191"/>
      <c r="Y141" s="214"/>
      <c r="AQ141" s="210"/>
      <c r="AR141" s="215"/>
      <c r="AS141" s="215"/>
      <c r="AT141" s="215"/>
      <c r="AU141" s="215"/>
      <c r="AV141" s="216"/>
      <c r="BC141" s="343"/>
      <c r="BD141" s="191"/>
      <c r="BE141" s="191"/>
      <c r="BF141" s="191"/>
      <c r="BG141" s="191"/>
      <c r="BH141" s="191"/>
      <c r="BI141" s="191"/>
      <c r="BJ141" s="191"/>
      <c r="BK141" s="214"/>
      <c r="CC141" s="210"/>
      <c r="CD141" s="256"/>
      <c r="CE141" s="256"/>
      <c r="CF141" s="215"/>
      <c r="CG141" s="256"/>
      <c r="CH141" s="362"/>
      <c r="CI141" s="191"/>
      <c r="CO141" s="343"/>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c r="F142" s="256"/>
      <c r="G142" s="215"/>
      <c r="H142" s="215"/>
      <c r="I142" s="215"/>
      <c r="J142" s="215"/>
      <c r="Q142" s="343"/>
      <c r="R142" s="191"/>
      <c r="S142" s="191"/>
      <c r="T142" s="191"/>
      <c r="U142" s="191"/>
      <c r="V142" s="191"/>
      <c r="W142" s="191"/>
      <c r="X142" s="191"/>
      <c r="Y142" s="214"/>
      <c r="AQ142" s="210"/>
      <c r="AR142" s="215"/>
      <c r="AS142" s="215"/>
      <c r="AT142" s="215"/>
      <c r="AU142" s="215"/>
      <c r="AV142" s="216"/>
      <c r="BC142" s="343"/>
      <c r="BD142" s="191"/>
      <c r="BE142" s="191"/>
      <c r="BF142" s="191"/>
      <c r="BG142" s="191"/>
      <c r="BH142" s="191"/>
      <c r="BI142" s="191"/>
      <c r="BJ142" s="191"/>
      <c r="BK142" s="214"/>
      <c r="CC142" s="210"/>
      <c r="CD142" s="256"/>
      <c r="CE142" s="256"/>
      <c r="CF142" s="215"/>
      <c r="CG142" s="256"/>
      <c r="CH142" s="362"/>
      <c r="CI142" s="191"/>
      <c r="CO142" s="343"/>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c r="F143" s="256"/>
      <c r="G143" s="215"/>
      <c r="H143" s="215"/>
      <c r="I143" s="215"/>
      <c r="J143" s="215"/>
      <c r="Q143" s="343"/>
      <c r="R143" s="191"/>
      <c r="S143" s="191"/>
      <c r="T143" s="191"/>
      <c r="U143" s="191"/>
      <c r="V143" s="191"/>
      <c r="W143" s="191"/>
      <c r="X143" s="191"/>
      <c r="Y143" s="214"/>
      <c r="AQ143" s="210"/>
      <c r="AR143" s="215"/>
      <c r="AS143" s="215"/>
      <c r="AT143" s="215"/>
      <c r="AU143" s="215"/>
      <c r="AV143" s="216"/>
      <c r="BC143" s="343"/>
      <c r="BD143" s="191"/>
      <c r="BE143" s="191"/>
      <c r="BF143" s="191"/>
      <c r="BG143" s="191"/>
      <c r="BH143" s="191"/>
      <c r="BI143" s="191"/>
      <c r="BJ143" s="191"/>
      <c r="BK143" s="214"/>
      <c r="CC143" s="210"/>
      <c r="CD143" s="256"/>
      <c r="CE143" s="256"/>
      <c r="CF143" s="215"/>
      <c r="CG143" s="256"/>
      <c r="CH143" s="362"/>
      <c r="CI143" s="191"/>
      <c r="CO143" s="343"/>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c r="F144" s="256"/>
      <c r="G144" s="215"/>
      <c r="H144" s="215"/>
      <c r="I144" s="215"/>
      <c r="J144" s="215"/>
      <c r="Q144" s="343"/>
      <c r="R144" s="191"/>
      <c r="S144" s="191"/>
      <c r="T144" s="191"/>
      <c r="U144" s="191"/>
      <c r="V144" s="191"/>
      <c r="W144" s="191"/>
      <c r="X144" s="191"/>
      <c r="Y144" s="214"/>
      <c r="AQ144" s="210"/>
      <c r="AR144" s="215"/>
      <c r="AS144" s="215"/>
      <c r="AT144" s="215"/>
      <c r="AU144" s="215"/>
      <c r="AV144" s="216"/>
      <c r="BC144" s="343"/>
      <c r="BD144" s="191"/>
      <c r="BE144" s="191"/>
      <c r="BF144" s="191"/>
      <c r="BG144" s="191"/>
      <c r="BH144" s="191"/>
      <c r="BI144" s="191"/>
      <c r="BJ144" s="191"/>
      <c r="BK144" s="214"/>
      <c r="CC144" s="210"/>
      <c r="CD144" s="256"/>
      <c r="CE144" s="256"/>
      <c r="CF144" s="215"/>
      <c r="CG144" s="256"/>
      <c r="CH144" s="362"/>
      <c r="CI144" s="191"/>
      <c r="CO144" s="343"/>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c r="F145" s="256"/>
      <c r="G145" s="215"/>
      <c r="H145" s="215"/>
      <c r="I145" s="215"/>
      <c r="J145" s="215"/>
      <c r="Q145" s="343"/>
      <c r="R145" s="191"/>
      <c r="S145" s="191"/>
      <c r="T145" s="191"/>
      <c r="U145" s="191"/>
      <c r="V145" s="191"/>
      <c r="W145" s="191"/>
      <c r="X145" s="191"/>
      <c r="Y145" s="214"/>
      <c r="AQ145" s="210"/>
      <c r="AR145" s="215"/>
      <c r="AS145" s="215"/>
      <c r="AT145" s="215"/>
      <c r="AU145" s="215"/>
      <c r="AV145" s="216"/>
      <c r="BC145" s="343"/>
      <c r="BD145" s="191"/>
      <c r="BE145" s="191"/>
      <c r="BF145" s="191"/>
      <c r="BG145" s="191"/>
      <c r="BH145" s="191"/>
      <c r="BI145" s="191"/>
      <c r="BJ145" s="191"/>
      <c r="BK145" s="214"/>
      <c r="CC145" s="210"/>
      <c r="CD145" s="256"/>
      <c r="CE145" s="256"/>
      <c r="CF145" s="215"/>
      <c r="CG145" s="256"/>
      <c r="CH145" s="362"/>
      <c r="CI145" s="191"/>
      <c r="CO145" s="343"/>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c r="F146" s="256"/>
      <c r="G146" s="215"/>
      <c r="H146" s="215"/>
      <c r="I146" s="215"/>
      <c r="J146" s="215"/>
      <c r="Q146" s="343"/>
      <c r="R146" s="191"/>
      <c r="S146" s="191"/>
      <c r="T146" s="191"/>
      <c r="U146" s="191"/>
      <c r="V146" s="191"/>
      <c r="W146" s="191"/>
      <c r="X146" s="191"/>
      <c r="Y146" s="214"/>
      <c r="AQ146" s="210"/>
      <c r="AR146" s="215"/>
      <c r="AS146" s="215"/>
      <c r="AT146" s="215"/>
      <c r="AU146" s="215"/>
      <c r="AV146" s="216"/>
      <c r="BC146" s="343"/>
      <c r="BD146" s="191"/>
      <c r="BE146" s="191"/>
      <c r="BF146" s="191"/>
      <c r="BG146" s="191"/>
      <c r="BH146" s="191"/>
      <c r="BI146" s="191"/>
      <c r="BJ146" s="191"/>
      <c r="BK146" s="214"/>
      <c r="CC146" s="210"/>
      <c r="CD146" s="256"/>
      <c r="CE146" s="256"/>
      <c r="CF146" s="215"/>
      <c r="CG146" s="256"/>
      <c r="CH146" s="362"/>
      <c r="CI146" s="191"/>
      <c r="CO146" s="343"/>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c r="F147" s="256"/>
      <c r="G147" s="215"/>
      <c r="H147" s="215"/>
      <c r="I147" s="215"/>
      <c r="J147" s="215"/>
      <c r="Q147" s="343"/>
      <c r="R147" s="191"/>
      <c r="S147" s="191"/>
      <c r="T147" s="191"/>
      <c r="U147" s="191"/>
      <c r="V147" s="191"/>
      <c r="W147" s="191"/>
      <c r="X147" s="191"/>
      <c r="Y147" s="214"/>
      <c r="AQ147" s="210"/>
      <c r="AR147" s="215"/>
      <c r="AS147" s="215"/>
      <c r="AT147" s="215"/>
      <c r="AU147" s="215"/>
      <c r="AV147" s="216"/>
      <c r="BC147" s="343"/>
      <c r="BD147" s="191"/>
      <c r="BE147" s="191"/>
      <c r="BF147" s="191"/>
      <c r="BG147" s="191"/>
      <c r="BH147" s="191"/>
      <c r="BI147" s="191"/>
      <c r="BJ147" s="191"/>
      <c r="BK147" s="214"/>
      <c r="CC147" s="210"/>
      <c r="CD147" s="256"/>
      <c r="CE147" s="256"/>
      <c r="CF147" s="215"/>
      <c r="CG147" s="256"/>
      <c r="CH147" s="362"/>
      <c r="CI147" s="191"/>
      <c r="CO147" s="343"/>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c r="F148" s="256"/>
      <c r="G148" s="215"/>
      <c r="H148" s="215"/>
      <c r="I148" s="215"/>
      <c r="J148" s="215"/>
      <c r="Q148" s="343"/>
      <c r="R148" s="191"/>
      <c r="S148" s="191"/>
      <c r="T148" s="191"/>
      <c r="U148" s="191"/>
      <c r="V148" s="191"/>
      <c r="W148" s="191"/>
      <c r="X148" s="191"/>
      <c r="Y148" s="214"/>
      <c r="AQ148" s="210"/>
      <c r="AR148" s="215"/>
      <c r="AS148" s="215"/>
      <c r="AT148" s="215"/>
      <c r="AU148" s="215"/>
      <c r="AV148" s="216"/>
      <c r="BC148" s="343"/>
      <c r="BD148" s="191"/>
      <c r="BE148" s="191"/>
      <c r="BF148" s="191"/>
      <c r="BG148" s="191"/>
      <c r="BH148" s="191"/>
      <c r="BI148" s="191"/>
      <c r="BJ148" s="191"/>
      <c r="BK148" s="214"/>
      <c r="CC148" s="210"/>
      <c r="CD148" s="256"/>
      <c r="CE148" s="256"/>
      <c r="CF148" s="215"/>
      <c r="CG148" s="256"/>
      <c r="CH148" s="362"/>
      <c r="CI148" s="191"/>
      <c r="CO148" s="343"/>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c r="F149" s="256"/>
      <c r="G149" s="215"/>
      <c r="H149" s="215"/>
      <c r="I149" s="215"/>
      <c r="J149" s="215"/>
      <c r="Q149" s="343"/>
      <c r="R149" s="191"/>
      <c r="S149" s="191"/>
      <c r="T149" s="191"/>
      <c r="U149" s="191"/>
      <c r="V149" s="191"/>
      <c r="W149" s="191"/>
      <c r="X149" s="191"/>
      <c r="Y149" s="214"/>
      <c r="AQ149" s="210"/>
      <c r="AR149" s="215"/>
      <c r="AS149" s="215"/>
      <c r="AT149" s="215"/>
      <c r="AU149" s="215"/>
      <c r="AV149" s="216"/>
      <c r="BC149" s="343"/>
      <c r="BD149" s="191"/>
      <c r="BE149" s="191"/>
      <c r="BF149" s="191"/>
      <c r="BG149" s="191"/>
      <c r="BH149" s="191"/>
      <c r="BI149" s="191"/>
      <c r="BJ149" s="191"/>
      <c r="BK149" s="214"/>
      <c r="CC149" s="210"/>
      <c r="CD149" s="256"/>
      <c r="CE149" s="256"/>
      <c r="CF149" s="215"/>
      <c r="CG149" s="256"/>
      <c r="CH149" s="362"/>
      <c r="CI149" s="191"/>
      <c r="CO149" s="343"/>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c r="F150" s="256"/>
      <c r="G150" s="215"/>
      <c r="H150" s="215"/>
      <c r="I150" s="215"/>
      <c r="J150" s="215"/>
      <c r="Q150" s="343"/>
      <c r="R150" s="191"/>
      <c r="S150" s="191"/>
      <c r="T150" s="191"/>
      <c r="U150" s="191"/>
      <c r="V150" s="191"/>
      <c r="W150" s="191"/>
      <c r="X150" s="191"/>
      <c r="Y150" s="214"/>
      <c r="AQ150" s="210"/>
      <c r="AR150" s="215"/>
      <c r="AS150" s="215"/>
      <c r="AT150" s="215"/>
      <c r="AU150" s="215"/>
      <c r="AV150" s="216"/>
      <c r="BC150" s="343"/>
      <c r="BD150" s="191"/>
      <c r="BE150" s="191"/>
      <c r="BF150" s="191"/>
      <c r="BG150" s="191"/>
      <c r="BH150" s="191"/>
      <c r="BI150" s="191"/>
      <c r="BJ150" s="191"/>
      <c r="BK150" s="214"/>
      <c r="CC150" s="210"/>
      <c r="CD150" s="256"/>
      <c r="CE150" s="256"/>
      <c r="CF150" s="215"/>
      <c r="CG150" s="256"/>
      <c r="CH150" s="362"/>
      <c r="CI150" s="191"/>
      <c r="CO150" s="343"/>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c r="F151" s="256"/>
      <c r="G151" s="215"/>
      <c r="H151" s="215"/>
      <c r="I151" s="215"/>
      <c r="J151" s="215"/>
      <c r="Q151" s="343"/>
      <c r="R151" s="191"/>
      <c r="S151" s="191"/>
      <c r="T151" s="191"/>
      <c r="U151" s="191"/>
      <c r="V151" s="191"/>
      <c r="W151" s="191"/>
      <c r="X151" s="191"/>
      <c r="Y151" s="214"/>
      <c r="AQ151" s="210"/>
      <c r="AR151" s="215"/>
      <c r="AS151" s="215"/>
      <c r="AT151" s="215"/>
      <c r="AU151" s="215"/>
      <c r="AV151" s="216"/>
      <c r="BC151" s="343"/>
      <c r="BD151" s="191"/>
      <c r="BE151" s="191"/>
      <c r="BF151" s="191"/>
      <c r="BG151" s="191"/>
      <c r="BH151" s="191"/>
      <c r="BI151" s="191"/>
      <c r="BJ151" s="191"/>
      <c r="BK151" s="214"/>
      <c r="CC151" s="210"/>
      <c r="CD151" s="256"/>
      <c r="CE151" s="256"/>
      <c r="CF151" s="215"/>
      <c r="CG151" s="256"/>
      <c r="CH151" s="362"/>
      <c r="CI151" s="191"/>
      <c r="CO151" s="343"/>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c r="F152" s="256"/>
      <c r="G152" s="215"/>
      <c r="H152" s="215"/>
      <c r="I152" s="215"/>
      <c r="J152" s="215"/>
      <c r="Q152" s="343"/>
      <c r="R152" s="191"/>
      <c r="S152" s="191"/>
      <c r="T152" s="191"/>
      <c r="U152" s="191"/>
      <c r="V152" s="191"/>
      <c r="W152" s="191"/>
      <c r="X152" s="191"/>
      <c r="Y152" s="214"/>
      <c r="AQ152" s="210"/>
      <c r="AR152" s="215"/>
      <c r="AS152" s="215"/>
      <c r="AT152" s="215"/>
      <c r="AU152" s="215"/>
      <c r="AV152" s="216"/>
      <c r="BC152" s="343"/>
      <c r="BD152" s="191"/>
      <c r="BE152" s="191"/>
      <c r="BF152" s="191"/>
      <c r="BG152" s="191"/>
      <c r="BH152" s="191"/>
      <c r="BI152" s="191"/>
      <c r="BJ152" s="191"/>
      <c r="BK152" s="214"/>
      <c r="CC152" s="210"/>
      <c r="CD152" s="256"/>
      <c r="CE152" s="256"/>
      <c r="CF152" s="215"/>
      <c r="CG152" s="256"/>
      <c r="CH152" s="362"/>
      <c r="CI152" s="191"/>
      <c r="CO152" s="343"/>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c r="F153" s="256"/>
      <c r="G153" s="215"/>
      <c r="H153" s="215"/>
      <c r="I153" s="215"/>
      <c r="J153" s="215"/>
      <c r="Q153" s="343"/>
      <c r="R153" s="191"/>
      <c r="S153" s="191"/>
      <c r="T153" s="191"/>
      <c r="U153" s="191"/>
      <c r="V153" s="191"/>
      <c r="W153" s="191"/>
      <c r="X153" s="191"/>
      <c r="Y153" s="214"/>
      <c r="AQ153" s="210"/>
      <c r="AR153" s="215"/>
      <c r="AS153" s="215"/>
      <c r="AT153" s="215"/>
      <c r="AU153" s="215"/>
      <c r="AV153" s="216"/>
      <c r="BC153" s="343"/>
      <c r="BD153" s="191"/>
      <c r="BE153" s="191"/>
      <c r="BF153" s="191"/>
      <c r="BG153" s="191"/>
      <c r="BH153" s="191"/>
      <c r="BI153" s="191"/>
      <c r="BJ153" s="191"/>
      <c r="BK153" s="214"/>
      <c r="CC153" s="210"/>
      <c r="CD153" s="256"/>
      <c r="CE153" s="256"/>
      <c r="CF153" s="215"/>
      <c r="CG153" s="256"/>
      <c r="CH153" s="362"/>
      <c r="CI153" s="191"/>
      <c r="CO153" s="343"/>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c r="F154" s="256"/>
      <c r="G154" s="215"/>
      <c r="H154" s="215"/>
      <c r="I154" s="215"/>
      <c r="J154" s="215"/>
      <c r="Q154" s="343"/>
      <c r="R154" s="191"/>
      <c r="S154" s="191"/>
      <c r="T154" s="191"/>
      <c r="U154" s="191"/>
      <c r="V154" s="191"/>
      <c r="W154" s="191"/>
      <c r="X154" s="191"/>
      <c r="Y154" s="214"/>
      <c r="AQ154" s="210"/>
      <c r="AR154" s="215"/>
      <c r="AS154" s="215"/>
      <c r="AT154" s="215"/>
      <c r="AU154" s="215"/>
      <c r="AV154" s="216"/>
      <c r="BC154" s="343"/>
      <c r="BD154" s="191"/>
      <c r="BE154" s="191"/>
      <c r="BF154" s="191"/>
      <c r="BG154" s="191"/>
      <c r="BH154" s="191"/>
      <c r="BI154" s="191"/>
      <c r="BJ154" s="191"/>
      <c r="BK154" s="214"/>
      <c r="CC154" s="210"/>
      <c r="CD154" s="256"/>
      <c r="CE154" s="256"/>
      <c r="CF154" s="215"/>
      <c r="CG154" s="256"/>
      <c r="CH154" s="362"/>
      <c r="CI154" s="191"/>
      <c r="CO154" s="343"/>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c r="F155" s="256"/>
      <c r="G155" s="215"/>
      <c r="H155" s="215"/>
      <c r="I155" s="215"/>
      <c r="J155" s="215"/>
      <c r="Q155" s="343"/>
      <c r="R155" s="191"/>
      <c r="S155" s="191"/>
      <c r="T155" s="191"/>
      <c r="U155" s="191"/>
      <c r="V155" s="191"/>
      <c r="W155" s="191"/>
      <c r="X155" s="191"/>
      <c r="Y155" s="214"/>
      <c r="AQ155" s="210"/>
      <c r="AR155" s="215"/>
      <c r="AS155" s="215"/>
      <c r="AT155" s="215"/>
      <c r="AU155" s="215"/>
      <c r="AV155" s="216"/>
      <c r="BC155" s="343"/>
      <c r="BD155" s="191"/>
      <c r="BE155" s="191"/>
      <c r="BF155" s="191"/>
      <c r="BG155" s="191"/>
      <c r="BH155" s="191"/>
      <c r="BI155" s="191"/>
      <c r="BJ155" s="191"/>
      <c r="BK155" s="214"/>
      <c r="CC155" s="210"/>
      <c r="CD155" s="256"/>
      <c r="CE155" s="256"/>
      <c r="CF155" s="215"/>
      <c r="CG155" s="256"/>
      <c r="CH155" s="362"/>
      <c r="CI155" s="191"/>
      <c r="CO155" s="343"/>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c r="F156" s="256"/>
      <c r="G156" s="215"/>
      <c r="H156" s="215"/>
      <c r="I156" s="215"/>
      <c r="J156" s="215"/>
      <c r="Q156" s="343"/>
      <c r="R156" s="191"/>
      <c r="S156" s="191"/>
      <c r="T156" s="191"/>
      <c r="U156" s="191"/>
      <c r="V156" s="191"/>
      <c r="W156" s="191"/>
      <c r="X156" s="191"/>
      <c r="Y156" s="214"/>
      <c r="AQ156" s="210"/>
      <c r="AR156" s="215"/>
      <c r="AS156" s="215"/>
      <c r="AT156" s="215"/>
      <c r="AU156" s="215"/>
      <c r="AV156" s="216"/>
      <c r="BC156" s="343"/>
      <c r="BD156" s="191"/>
      <c r="BE156" s="191"/>
      <c r="BF156" s="191"/>
      <c r="BG156" s="191"/>
      <c r="BH156" s="191"/>
      <c r="BI156" s="191"/>
      <c r="BJ156" s="191"/>
      <c r="BK156" s="214"/>
      <c r="CC156" s="210"/>
      <c r="CD156" s="256"/>
      <c r="CE156" s="256"/>
      <c r="CF156" s="215"/>
      <c r="CG156" s="256"/>
      <c r="CH156" s="362"/>
      <c r="CI156" s="191"/>
      <c r="CO156" s="343"/>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216"/>
      <c r="F157" s="256"/>
      <c r="G157" s="215"/>
      <c r="H157" s="215"/>
      <c r="I157" s="215"/>
      <c r="J157" s="215"/>
      <c r="Q157" s="343"/>
      <c r="R157" s="191"/>
      <c r="S157" s="191"/>
      <c r="T157" s="191"/>
      <c r="U157" s="191"/>
      <c r="V157" s="191"/>
      <c r="W157" s="191"/>
      <c r="X157" s="191"/>
      <c r="Y157" s="214"/>
      <c r="AQ157" s="210"/>
      <c r="AR157" s="215"/>
      <c r="AS157" s="215"/>
      <c r="AT157" s="215"/>
      <c r="AU157" s="215"/>
      <c r="AV157" s="216"/>
      <c r="BC157" s="343"/>
      <c r="BD157" s="191"/>
      <c r="BE157" s="191"/>
      <c r="BF157" s="191"/>
      <c r="BG157" s="191"/>
      <c r="BH157" s="191"/>
      <c r="BI157" s="191"/>
      <c r="BJ157" s="191"/>
      <c r="BK157" s="214"/>
      <c r="CC157" s="210"/>
      <c r="CD157" s="256"/>
      <c r="CE157" s="256"/>
      <c r="CF157" s="215"/>
      <c r="CG157" s="256"/>
      <c r="CH157" s="362"/>
      <c r="CI157" s="191"/>
      <c r="CO157" s="343"/>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216"/>
      <c r="F158" s="256"/>
      <c r="G158" s="215"/>
      <c r="H158" s="215"/>
      <c r="I158" s="215"/>
      <c r="J158" s="215"/>
      <c r="Q158" s="343"/>
      <c r="R158" s="191"/>
      <c r="S158" s="191"/>
      <c r="T158" s="191"/>
      <c r="U158" s="191"/>
      <c r="V158" s="191"/>
      <c r="W158" s="191"/>
      <c r="X158" s="191"/>
      <c r="Y158" s="214"/>
      <c r="AQ158" s="210"/>
      <c r="AR158" s="215"/>
      <c r="AS158" s="215"/>
      <c r="AT158" s="215"/>
      <c r="AU158" s="215"/>
      <c r="AV158" s="216"/>
      <c r="BC158" s="343"/>
      <c r="BD158" s="191"/>
      <c r="BE158" s="191"/>
      <c r="BF158" s="191"/>
      <c r="BG158" s="191"/>
      <c r="BH158" s="191"/>
      <c r="BI158" s="191"/>
      <c r="BJ158" s="191"/>
      <c r="BK158" s="214"/>
      <c r="CC158" s="210"/>
      <c r="CD158" s="256"/>
      <c r="CE158" s="256"/>
      <c r="CF158" s="215"/>
      <c r="CG158" s="256"/>
      <c r="CH158" s="362"/>
      <c r="CI158" s="191"/>
      <c r="CO158" s="343"/>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3"/>
      <c r="R159" s="191"/>
      <c r="S159" s="191"/>
      <c r="T159" s="191"/>
      <c r="U159" s="191"/>
      <c r="V159" s="191"/>
      <c r="W159" s="191"/>
      <c r="X159" s="191"/>
      <c r="Y159" s="214"/>
      <c r="AQ159" s="210"/>
      <c r="AR159" s="215"/>
      <c r="AS159" s="215"/>
      <c r="AT159" s="215"/>
      <c r="AU159" s="215"/>
      <c r="AV159" s="216"/>
      <c r="BC159" s="343"/>
      <c r="BD159" s="191"/>
      <c r="BE159" s="191"/>
      <c r="BF159" s="191"/>
      <c r="BG159" s="191"/>
      <c r="BH159" s="191"/>
      <c r="BI159" s="191"/>
      <c r="BJ159" s="191"/>
      <c r="BK159" s="214"/>
      <c r="CC159" s="210"/>
      <c r="CD159" s="256"/>
      <c r="CE159" s="256"/>
      <c r="CF159" s="215"/>
      <c r="CG159" s="256"/>
      <c r="CH159" s="362"/>
      <c r="CI159" s="191"/>
      <c r="CO159" s="343"/>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3"/>
      <c r="R160" s="191"/>
      <c r="S160" s="191"/>
      <c r="T160" s="191"/>
      <c r="U160" s="191"/>
      <c r="V160" s="191"/>
      <c r="W160" s="191"/>
      <c r="X160" s="191"/>
      <c r="Y160" s="214"/>
      <c r="AQ160" s="210"/>
      <c r="AR160" s="215"/>
      <c r="AS160" s="215"/>
      <c r="AT160" s="215"/>
      <c r="AU160" s="215"/>
      <c r="AV160" s="216"/>
      <c r="BC160" s="343"/>
      <c r="BD160" s="191"/>
      <c r="BE160" s="191"/>
      <c r="BF160" s="191"/>
      <c r="BG160" s="191"/>
      <c r="BH160" s="191"/>
      <c r="BI160" s="191"/>
      <c r="BJ160" s="191"/>
      <c r="BK160" s="214"/>
      <c r="CC160" s="210"/>
      <c r="CD160" s="256"/>
      <c r="CE160" s="256"/>
      <c r="CF160" s="215"/>
      <c r="CG160" s="256"/>
      <c r="CH160" s="362"/>
      <c r="CI160" s="191"/>
      <c r="CO160" s="343"/>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3"/>
      <c r="R161" s="191"/>
      <c r="S161" s="191"/>
      <c r="T161" s="191"/>
      <c r="U161" s="191"/>
      <c r="V161" s="191"/>
      <c r="W161" s="191"/>
      <c r="X161" s="191"/>
      <c r="Y161" s="214"/>
      <c r="AQ161" s="210"/>
      <c r="AR161" s="215"/>
      <c r="AS161" s="215"/>
      <c r="AT161" s="215"/>
      <c r="AU161" s="215"/>
      <c r="AV161" s="216"/>
      <c r="BC161" s="343"/>
      <c r="BD161" s="191"/>
      <c r="BE161" s="191"/>
      <c r="BF161" s="191"/>
      <c r="BG161" s="191"/>
      <c r="BH161" s="191"/>
      <c r="BI161" s="191"/>
      <c r="BJ161" s="191"/>
      <c r="BK161" s="214"/>
      <c r="CC161" s="210"/>
      <c r="CD161" s="256"/>
      <c r="CE161" s="256"/>
      <c r="CF161" s="215"/>
      <c r="CG161" s="256"/>
      <c r="CH161" s="362"/>
      <c r="CI161" s="191"/>
      <c r="CO161" s="343"/>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3"/>
      <c r="R162" s="191"/>
      <c r="S162" s="191"/>
      <c r="T162" s="191"/>
      <c r="U162" s="191"/>
      <c r="V162" s="191"/>
      <c r="W162" s="191"/>
      <c r="X162" s="191"/>
      <c r="Y162" s="214"/>
      <c r="AQ162" s="210"/>
      <c r="AR162" s="215"/>
      <c r="AS162" s="215"/>
      <c r="AT162" s="215"/>
      <c r="AU162" s="215"/>
      <c r="AV162" s="216"/>
      <c r="BC162" s="343"/>
      <c r="BD162" s="191"/>
      <c r="BE162" s="191"/>
      <c r="BF162" s="191"/>
      <c r="BG162" s="191"/>
      <c r="BH162" s="191"/>
      <c r="BI162" s="191"/>
      <c r="BJ162" s="191"/>
      <c r="BK162" s="214"/>
      <c r="CC162" s="210"/>
      <c r="CD162" s="256"/>
      <c r="CE162" s="256"/>
      <c r="CF162" s="215"/>
      <c r="CG162" s="256"/>
      <c r="CH162" s="362"/>
      <c r="CI162" s="191"/>
      <c r="CO162" s="343"/>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3"/>
      <c r="R163" s="191"/>
      <c r="S163" s="191"/>
      <c r="T163" s="191"/>
      <c r="U163" s="191"/>
      <c r="V163" s="191"/>
      <c r="W163" s="191"/>
      <c r="X163" s="191"/>
      <c r="Y163" s="214"/>
      <c r="AQ163" s="210"/>
      <c r="AR163" s="215"/>
      <c r="AS163" s="215"/>
      <c r="AT163" s="215"/>
      <c r="AU163" s="215"/>
      <c r="AV163" s="216"/>
      <c r="BC163" s="343"/>
      <c r="BD163" s="191"/>
      <c r="BE163" s="191"/>
      <c r="BF163" s="191"/>
      <c r="BG163" s="191"/>
      <c r="BH163" s="191"/>
      <c r="BI163" s="191"/>
      <c r="BJ163" s="191"/>
      <c r="BK163" s="214"/>
      <c r="CC163" s="210"/>
      <c r="CD163" s="256"/>
      <c r="CE163" s="256"/>
      <c r="CF163" s="215"/>
      <c r="CG163" s="256"/>
      <c r="CH163" s="362"/>
      <c r="CI163" s="191"/>
      <c r="CO163" s="343"/>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3"/>
      <c r="R164" s="191"/>
      <c r="S164" s="191"/>
      <c r="T164" s="191"/>
      <c r="U164" s="191"/>
      <c r="V164" s="191"/>
      <c r="W164" s="191"/>
      <c r="X164" s="191"/>
      <c r="Y164" s="214"/>
      <c r="AQ164" s="210"/>
      <c r="AR164" s="215"/>
      <c r="AS164" s="215"/>
      <c r="AT164" s="215"/>
      <c r="AU164" s="215"/>
      <c r="AV164" s="216"/>
      <c r="BC164" s="343"/>
      <c r="BD164" s="191"/>
      <c r="BE164" s="191"/>
      <c r="BF164" s="191"/>
      <c r="BG164" s="191"/>
      <c r="BH164" s="191"/>
      <c r="BI164" s="191"/>
      <c r="BJ164" s="191"/>
      <c r="BK164" s="214"/>
      <c r="CC164" s="210"/>
      <c r="CD164" s="256"/>
      <c r="CE164" s="256"/>
      <c r="CF164" s="215"/>
      <c r="CG164" s="256"/>
      <c r="CH164" s="362"/>
      <c r="CI164" s="191"/>
      <c r="CO164" s="343"/>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3"/>
      <c r="R165" s="191"/>
      <c r="S165" s="191"/>
      <c r="T165" s="191"/>
      <c r="U165" s="191"/>
      <c r="V165" s="191"/>
      <c r="W165" s="191"/>
      <c r="X165" s="191"/>
      <c r="Y165" s="214"/>
      <c r="AQ165" s="210"/>
      <c r="AR165" s="215"/>
      <c r="AS165" s="215"/>
      <c r="AT165" s="215"/>
      <c r="AU165" s="215"/>
      <c r="AV165" s="216"/>
      <c r="BC165" s="343"/>
      <c r="BD165" s="191"/>
      <c r="BE165" s="191"/>
      <c r="BF165" s="191"/>
      <c r="BG165" s="191"/>
      <c r="BH165" s="191"/>
      <c r="BI165" s="191"/>
      <c r="BJ165" s="191"/>
      <c r="BK165" s="214"/>
      <c r="CC165" s="210"/>
      <c r="CD165" s="256"/>
      <c r="CE165" s="256"/>
      <c r="CF165" s="215"/>
      <c r="CG165" s="256"/>
      <c r="CH165" s="362"/>
      <c r="CI165" s="191"/>
      <c r="CO165" s="343"/>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3"/>
      <c r="R166" s="191"/>
      <c r="S166" s="191"/>
      <c r="T166" s="191"/>
      <c r="U166" s="191"/>
      <c r="V166" s="191"/>
      <c r="W166" s="191"/>
      <c r="X166" s="191"/>
      <c r="Y166" s="214"/>
      <c r="AQ166" s="210"/>
      <c r="AR166" s="215"/>
      <c r="AS166" s="215"/>
      <c r="AT166" s="215"/>
      <c r="AU166" s="215"/>
      <c r="AV166" s="216"/>
      <c r="BC166" s="343"/>
      <c r="BD166" s="191"/>
      <c r="BE166" s="191"/>
      <c r="BF166" s="191"/>
      <c r="BG166" s="191"/>
      <c r="BH166" s="191"/>
      <c r="BI166" s="191"/>
      <c r="BJ166" s="191"/>
      <c r="BK166" s="214"/>
      <c r="CC166" s="210"/>
      <c r="CD166" s="256"/>
      <c r="CE166" s="256"/>
      <c r="CF166" s="215"/>
      <c r="CG166" s="256"/>
      <c r="CH166" s="362"/>
      <c r="CI166" s="191"/>
      <c r="CO166" s="343"/>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3"/>
      <c r="R167" s="191"/>
      <c r="S167" s="191"/>
      <c r="T167" s="191"/>
      <c r="U167" s="191"/>
      <c r="V167" s="191"/>
      <c r="W167" s="191"/>
      <c r="X167" s="191"/>
      <c r="Y167" s="214"/>
      <c r="AQ167" s="210"/>
      <c r="AR167" s="215"/>
      <c r="AS167" s="215"/>
      <c r="AT167" s="215"/>
      <c r="AU167" s="215"/>
      <c r="AV167" s="216"/>
      <c r="BC167" s="343"/>
      <c r="BD167" s="191"/>
      <c r="BE167" s="191"/>
      <c r="BF167" s="191"/>
      <c r="BG167" s="191"/>
      <c r="BH167" s="191"/>
      <c r="BI167" s="191"/>
      <c r="BJ167" s="191"/>
      <c r="BK167" s="214"/>
      <c r="CC167" s="210"/>
      <c r="CD167" s="256"/>
      <c r="CE167" s="256"/>
      <c r="CF167" s="215"/>
      <c r="CG167" s="256"/>
      <c r="CH167" s="362"/>
      <c r="CI167" s="191"/>
      <c r="CO167" s="343"/>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3"/>
      <c r="R168" s="191"/>
      <c r="S168" s="191"/>
      <c r="T168" s="191"/>
      <c r="U168" s="191"/>
      <c r="V168" s="191"/>
      <c r="W168" s="191"/>
      <c r="X168" s="191"/>
      <c r="Y168" s="214"/>
      <c r="AQ168" s="210"/>
      <c r="AR168" s="215"/>
      <c r="AS168" s="215"/>
      <c r="AT168" s="215"/>
      <c r="AU168" s="215"/>
      <c r="AV168" s="216"/>
      <c r="BC168" s="343"/>
      <c r="BD168" s="191"/>
      <c r="BE168" s="191"/>
      <c r="BF168" s="191"/>
      <c r="BG168" s="191"/>
      <c r="BH168" s="191"/>
      <c r="BI168" s="191"/>
      <c r="BJ168" s="191"/>
      <c r="BK168" s="214"/>
      <c r="CC168" s="210"/>
      <c r="CD168" s="256"/>
      <c r="CE168" s="256"/>
      <c r="CF168" s="215"/>
      <c r="CG168" s="256"/>
      <c r="CH168" s="362"/>
      <c r="CI168" s="191"/>
      <c r="CO168" s="343"/>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3"/>
      <c r="R169" s="191"/>
      <c r="S169" s="191"/>
      <c r="T169" s="191"/>
      <c r="U169" s="191"/>
      <c r="V169" s="191"/>
      <c r="W169" s="191"/>
      <c r="X169" s="191"/>
      <c r="Y169" s="214"/>
      <c r="AQ169" s="210"/>
      <c r="AR169" s="215"/>
      <c r="AS169" s="215"/>
      <c r="AT169" s="215"/>
      <c r="AU169" s="215"/>
      <c r="AV169" s="216"/>
      <c r="BC169" s="343"/>
      <c r="BD169" s="191"/>
      <c r="BE169" s="191"/>
      <c r="BF169" s="191"/>
      <c r="BG169" s="191"/>
      <c r="BH169" s="191"/>
      <c r="BI169" s="191"/>
      <c r="BJ169" s="191"/>
      <c r="BK169" s="214"/>
      <c r="CC169" s="210"/>
      <c r="CD169" s="256"/>
      <c r="CE169" s="256"/>
      <c r="CF169" s="215"/>
      <c r="CG169" s="256"/>
      <c r="CH169" s="362"/>
      <c r="CI169" s="191"/>
      <c r="CO169" s="343"/>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3"/>
      <c r="R170" s="191"/>
      <c r="S170" s="191"/>
      <c r="T170" s="191"/>
      <c r="U170" s="191"/>
      <c r="V170" s="191"/>
      <c r="W170" s="191"/>
      <c r="X170" s="191"/>
      <c r="Y170" s="214"/>
      <c r="AQ170" s="210"/>
      <c r="AR170" s="215"/>
      <c r="AS170" s="215"/>
      <c r="AT170" s="215"/>
      <c r="AU170" s="215"/>
      <c r="AV170" s="216"/>
      <c r="BC170" s="343"/>
      <c r="BD170" s="191"/>
      <c r="BE170" s="191"/>
      <c r="BF170" s="191"/>
      <c r="BG170" s="191"/>
      <c r="BH170" s="191"/>
      <c r="BI170" s="191"/>
      <c r="BJ170" s="191"/>
      <c r="BK170" s="214"/>
      <c r="CC170" s="210"/>
      <c r="CD170" s="256"/>
      <c r="CE170" s="256"/>
      <c r="CF170" s="215"/>
      <c r="CG170" s="256"/>
      <c r="CH170" s="362"/>
      <c r="CI170" s="191"/>
      <c r="CO170" s="343"/>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3"/>
      <c r="R171" s="191"/>
      <c r="S171" s="191"/>
      <c r="T171" s="191"/>
      <c r="U171" s="191"/>
      <c r="V171" s="191"/>
      <c r="W171" s="191"/>
      <c r="X171" s="191"/>
      <c r="Y171" s="214"/>
      <c r="AQ171" s="210"/>
      <c r="AR171" s="215"/>
      <c r="AS171" s="215"/>
      <c r="AT171" s="215"/>
      <c r="AU171" s="215"/>
      <c r="AV171" s="216"/>
      <c r="BC171" s="343"/>
      <c r="BD171" s="191"/>
      <c r="BE171" s="191"/>
      <c r="BF171" s="191"/>
      <c r="BG171" s="191"/>
      <c r="BH171" s="191"/>
      <c r="BI171" s="191"/>
      <c r="BJ171" s="191"/>
      <c r="BK171" s="214"/>
      <c r="CC171" s="210"/>
      <c r="CD171" s="256"/>
      <c r="CE171" s="256"/>
      <c r="CF171" s="215"/>
      <c r="CG171" s="256"/>
      <c r="CH171" s="362"/>
      <c r="CI171" s="191"/>
      <c r="CO171" s="343"/>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3"/>
      <c r="R172" s="191"/>
      <c r="S172" s="191"/>
      <c r="T172" s="191"/>
      <c r="U172" s="191"/>
      <c r="V172" s="191"/>
      <c r="W172" s="191"/>
      <c r="X172" s="191"/>
      <c r="Y172" s="214"/>
      <c r="AQ172" s="210"/>
      <c r="AR172" s="215"/>
      <c r="AS172" s="215"/>
      <c r="AT172" s="215"/>
      <c r="AU172" s="215"/>
      <c r="AV172" s="216"/>
      <c r="BC172" s="343"/>
      <c r="BD172" s="191"/>
      <c r="BE172" s="191"/>
      <c r="BF172" s="191"/>
      <c r="BG172" s="191"/>
      <c r="BH172" s="191"/>
      <c r="BI172" s="191"/>
      <c r="BJ172" s="191"/>
      <c r="BK172" s="214"/>
      <c r="CC172" s="210"/>
      <c r="CD172" s="256"/>
      <c r="CE172" s="256"/>
      <c r="CF172" s="215"/>
      <c r="CG172" s="256"/>
      <c r="CH172" s="362"/>
      <c r="CI172" s="191"/>
      <c r="CO172" s="343"/>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3"/>
      <c r="R173" s="191"/>
      <c r="S173" s="191"/>
      <c r="T173" s="191"/>
      <c r="U173" s="191"/>
      <c r="V173" s="191"/>
      <c r="W173" s="191"/>
      <c r="X173" s="191"/>
      <c r="Y173" s="214"/>
      <c r="AQ173" s="210"/>
      <c r="AR173" s="215"/>
      <c r="AS173" s="215"/>
      <c r="AT173" s="215"/>
      <c r="AU173" s="215"/>
      <c r="AV173" s="216"/>
      <c r="BC173" s="343"/>
      <c r="BD173" s="191"/>
      <c r="BE173" s="191"/>
      <c r="BF173" s="191"/>
      <c r="BG173" s="191"/>
      <c r="BH173" s="191"/>
      <c r="BI173" s="191"/>
      <c r="BJ173" s="191"/>
      <c r="BK173" s="214"/>
      <c r="CC173" s="210"/>
      <c r="CD173" s="256"/>
      <c r="CE173" s="256"/>
      <c r="CF173" s="215"/>
      <c r="CG173" s="256"/>
      <c r="CH173" s="362"/>
      <c r="CI173" s="191"/>
      <c r="CO173" s="343"/>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3"/>
      <c r="R174" s="191"/>
      <c r="S174" s="191"/>
      <c r="T174" s="191"/>
      <c r="U174" s="191"/>
      <c r="V174" s="191"/>
      <c r="W174" s="191"/>
      <c r="X174" s="191"/>
      <c r="Y174" s="214"/>
      <c r="AQ174" s="210"/>
      <c r="AR174" s="215"/>
      <c r="AS174" s="215"/>
      <c r="AT174" s="215"/>
      <c r="AU174" s="215"/>
      <c r="AV174" s="216"/>
      <c r="BC174" s="343"/>
      <c r="BD174" s="191"/>
      <c r="BE174" s="191"/>
      <c r="BF174" s="191"/>
      <c r="BG174" s="191"/>
      <c r="BH174" s="191"/>
      <c r="BI174" s="191"/>
      <c r="BJ174" s="191"/>
      <c r="BK174" s="214"/>
      <c r="CC174" s="210"/>
      <c r="CD174" s="256"/>
      <c r="CE174" s="256"/>
      <c r="CF174" s="215"/>
      <c r="CG174" s="256"/>
      <c r="CH174" s="362"/>
      <c r="CI174" s="191"/>
      <c r="CO174" s="343"/>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3"/>
      <c r="R175" s="191"/>
      <c r="S175" s="191"/>
      <c r="T175" s="191"/>
      <c r="U175" s="191"/>
      <c r="V175" s="191"/>
      <c r="W175" s="191"/>
      <c r="X175" s="191"/>
      <c r="Y175" s="214"/>
      <c r="AQ175" s="210"/>
      <c r="AR175" s="215"/>
      <c r="AS175" s="215"/>
      <c r="AT175" s="215"/>
      <c r="AU175" s="215"/>
      <c r="AV175" s="216"/>
      <c r="BC175" s="343"/>
      <c r="BD175" s="191"/>
      <c r="BE175" s="191"/>
      <c r="BF175" s="191"/>
      <c r="BG175" s="191"/>
      <c r="BH175" s="191"/>
      <c r="BI175" s="191"/>
      <c r="BJ175" s="191"/>
      <c r="BK175" s="214"/>
      <c r="CC175" s="210"/>
      <c r="CD175" s="256"/>
      <c r="CE175" s="256"/>
      <c r="CF175" s="215"/>
      <c r="CG175" s="256"/>
      <c r="CH175" s="362"/>
      <c r="CI175" s="191"/>
      <c r="CO175" s="343"/>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3"/>
      <c r="R176" s="191"/>
      <c r="S176" s="191"/>
      <c r="T176" s="191"/>
      <c r="U176" s="191"/>
      <c r="V176" s="191"/>
      <c r="W176" s="191"/>
      <c r="X176" s="191"/>
      <c r="Y176" s="214"/>
      <c r="AQ176" s="210"/>
      <c r="AR176" s="215"/>
      <c r="AS176" s="215"/>
      <c r="AT176" s="215"/>
      <c r="AU176" s="215"/>
      <c r="AV176" s="216"/>
      <c r="BC176" s="343"/>
      <c r="BD176" s="191"/>
      <c r="BE176" s="191"/>
      <c r="BF176" s="191"/>
      <c r="BG176" s="191"/>
      <c r="BH176" s="191"/>
      <c r="BI176" s="191"/>
      <c r="BJ176" s="191"/>
      <c r="BK176" s="214"/>
      <c r="CC176" s="210"/>
      <c r="CD176" s="256"/>
      <c r="CE176" s="256"/>
      <c r="CF176" s="215"/>
      <c r="CG176" s="256"/>
      <c r="CH176" s="362"/>
      <c r="CI176" s="191"/>
      <c r="CO176" s="343"/>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3"/>
      <c r="R177" s="191"/>
      <c r="S177" s="191"/>
      <c r="T177" s="191"/>
      <c r="U177" s="191"/>
      <c r="V177" s="191"/>
      <c r="W177" s="191"/>
      <c r="X177" s="191"/>
      <c r="Y177" s="214"/>
      <c r="AQ177" s="210"/>
      <c r="AR177" s="215"/>
      <c r="AS177" s="215"/>
      <c r="AT177" s="215"/>
      <c r="AU177" s="215"/>
      <c r="AV177" s="216"/>
      <c r="BC177" s="343"/>
      <c r="BD177" s="191"/>
      <c r="BE177" s="191"/>
      <c r="BF177" s="191"/>
      <c r="BG177" s="191"/>
      <c r="BH177" s="191"/>
      <c r="BI177" s="191"/>
      <c r="BJ177" s="191"/>
      <c r="BK177" s="214"/>
      <c r="CC177" s="210"/>
      <c r="CD177" s="256"/>
      <c r="CE177" s="256"/>
      <c r="CF177" s="215"/>
      <c r="CG177" s="256"/>
      <c r="CH177" s="362"/>
      <c r="CI177" s="191"/>
      <c r="CO177" s="343"/>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3"/>
      <c r="R178" s="191"/>
      <c r="S178" s="191"/>
      <c r="T178" s="191"/>
      <c r="U178" s="191"/>
      <c r="V178" s="191"/>
      <c r="W178" s="191"/>
      <c r="X178" s="191"/>
      <c r="Y178" s="214"/>
      <c r="AQ178" s="210"/>
      <c r="AR178" s="215"/>
      <c r="AS178" s="215"/>
      <c r="AT178" s="215"/>
      <c r="AU178" s="215"/>
      <c r="AV178" s="216"/>
      <c r="BC178" s="343"/>
      <c r="BD178" s="191"/>
      <c r="BE178" s="191"/>
      <c r="BF178" s="191"/>
      <c r="BG178" s="191"/>
      <c r="BH178" s="191"/>
      <c r="BI178" s="191"/>
      <c r="BJ178" s="191"/>
      <c r="BK178" s="214"/>
      <c r="CC178" s="210"/>
      <c r="CD178" s="256"/>
      <c r="CE178" s="256"/>
      <c r="CF178" s="215"/>
      <c r="CG178" s="256"/>
      <c r="CH178" s="362"/>
      <c r="CI178" s="191"/>
      <c r="CO178" s="343"/>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3"/>
      <c r="R179" s="191"/>
      <c r="S179" s="191"/>
      <c r="T179" s="191"/>
      <c r="U179" s="191"/>
      <c r="V179" s="191"/>
      <c r="W179" s="191"/>
      <c r="X179" s="191"/>
      <c r="Y179" s="214"/>
      <c r="AQ179" s="210"/>
      <c r="AR179" s="215"/>
      <c r="AS179" s="215"/>
      <c r="AT179" s="215"/>
      <c r="AU179" s="215"/>
      <c r="AV179" s="216"/>
      <c r="BC179" s="343"/>
      <c r="BD179" s="191"/>
      <c r="BE179" s="191"/>
      <c r="BF179" s="191"/>
      <c r="BG179" s="191"/>
      <c r="BH179" s="191"/>
      <c r="BI179" s="191"/>
      <c r="BJ179" s="191"/>
      <c r="BK179" s="214"/>
      <c r="CC179" s="210"/>
      <c r="CD179" s="256"/>
      <c r="CE179" s="256"/>
      <c r="CF179" s="215"/>
      <c r="CG179" s="256"/>
      <c r="CH179" s="362"/>
      <c r="CI179" s="191"/>
      <c r="CO179" s="343"/>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3"/>
      <c r="R180" s="191"/>
      <c r="S180" s="191"/>
      <c r="T180" s="191"/>
      <c r="U180" s="191"/>
      <c r="V180" s="191"/>
      <c r="W180" s="191"/>
      <c r="X180" s="191"/>
      <c r="Y180" s="214"/>
      <c r="AQ180" s="210"/>
      <c r="AR180" s="215"/>
      <c r="AS180" s="215"/>
      <c r="AT180" s="215"/>
      <c r="AU180" s="215"/>
      <c r="AV180" s="216"/>
      <c r="BC180" s="343"/>
      <c r="BD180" s="191"/>
      <c r="BE180" s="191"/>
      <c r="BF180" s="191"/>
      <c r="BG180" s="191"/>
      <c r="BH180" s="191"/>
      <c r="BI180" s="191"/>
      <c r="BJ180" s="191"/>
      <c r="BK180" s="214"/>
      <c r="CC180" s="210"/>
      <c r="CD180" s="256"/>
      <c r="CE180" s="256"/>
      <c r="CF180" s="215"/>
      <c r="CG180" s="256"/>
      <c r="CH180" s="362"/>
      <c r="CI180" s="191"/>
      <c r="CO180" s="343"/>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3"/>
      <c r="R181" s="191"/>
      <c r="S181" s="191"/>
      <c r="T181" s="191"/>
      <c r="U181" s="191"/>
      <c r="V181" s="191"/>
      <c r="W181" s="191"/>
      <c r="X181" s="191"/>
      <c r="Y181" s="214"/>
      <c r="AQ181" s="210"/>
      <c r="AR181" s="215"/>
      <c r="AS181" s="215"/>
      <c r="AT181" s="215"/>
      <c r="AU181" s="215"/>
      <c r="AV181" s="216"/>
      <c r="BC181" s="343"/>
      <c r="BD181" s="191"/>
      <c r="BE181" s="191"/>
      <c r="BF181" s="191"/>
      <c r="BG181" s="191"/>
      <c r="BH181" s="191"/>
      <c r="BI181" s="191"/>
      <c r="BJ181" s="191"/>
      <c r="BK181" s="214"/>
      <c r="CC181" s="210"/>
      <c r="CD181" s="256"/>
      <c r="CE181" s="256"/>
      <c r="CF181" s="215"/>
      <c r="CG181" s="256"/>
      <c r="CH181" s="362"/>
      <c r="CI181" s="191"/>
      <c r="CO181" s="343"/>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3"/>
      <c r="R182" s="191"/>
      <c r="S182" s="191"/>
      <c r="T182" s="191"/>
      <c r="U182" s="191"/>
      <c r="V182" s="191"/>
      <c r="W182" s="191"/>
      <c r="X182" s="191"/>
      <c r="Y182" s="214"/>
      <c r="AQ182" s="210"/>
      <c r="AR182" s="215"/>
      <c r="AS182" s="215"/>
      <c r="AT182" s="215"/>
      <c r="AU182" s="215"/>
      <c r="AV182" s="216"/>
      <c r="BC182" s="343"/>
      <c r="BD182" s="191"/>
      <c r="BE182" s="191"/>
      <c r="BF182" s="191"/>
      <c r="BG182" s="191"/>
      <c r="BH182" s="191"/>
      <c r="BI182" s="191"/>
      <c r="BJ182" s="191"/>
      <c r="BK182" s="214"/>
      <c r="CC182" s="210"/>
      <c r="CD182" s="256"/>
      <c r="CE182" s="256"/>
      <c r="CF182" s="215"/>
      <c r="CG182" s="256"/>
      <c r="CH182" s="362"/>
      <c r="CI182" s="191"/>
      <c r="CO182" s="343"/>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3"/>
      <c r="R183" s="191"/>
      <c r="S183" s="191"/>
      <c r="T183" s="191"/>
      <c r="U183" s="191"/>
      <c r="V183" s="191"/>
      <c r="W183" s="191"/>
      <c r="X183" s="191"/>
      <c r="Y183" s="214"/>
      <c r="AQ183" s="210"/>
      <c r="AR183" s="215"/>
      <c r="AS183" s="215"/>
      <c r="AT183" s="215"/>
      <c r="AU183" s="215"/>
      <c r="AV183" s="216"/>
      <c r="BC183" s="343"/>
      <c r="BD183" s="191"/>
      <c r="BE183" s="191"/>
      <c r="BF183" s="191"/>
      <c r="BG183" s="191"/>
      <c r="BH183" s="191"/>
      <c r="BI183" s="191"/>
      <c r="BJ183" s="191"/>
      <c r="BK183" s="214"/>
      <c r="CC183" s="210"/>
      <c r="CD183" s="256"/>
      <c r="CE183" s="256"/>
      <c r="CF183" s="215"/>
      <c r="CG183" s="256"/>
      <c r="CH183" s="362"/>
      <c r="CI183" s="191"/>
      <c r="CO183" s="343"/>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3"/>
      <c r="R184" s="191"/>
      <c r="S184" s="191"/>
      <c r="T184" s="191"/>
      <c r="U184" s="191"/>
      <c r="V184" s="191"/>
      <c r="W184" s="191"/>
      <c r="X184" s="191"/>
      <c r="Y184" s="214"/>
      <c r="AQ184" s="210"/>
      <c r="AR184" s="215"/>
      <c r="AS184" s="215"/>
      <c r="AT184" s="215"/>
      <c r="AU184" s="215"/>
      <c r="AV184" s="216"/>
      <c r="BC184" s="343"/>
      <c r="BD184" s="191"/>
      <c r="BE184" s="191"/>
      <c r="BF184" s="191"/>
      <c r="BG184" s="191"/>
      <c r="BH184" s="191"/>
      <c r="BI184" s="191"/>
      <c r="BJ184" s="191"/>
      <c r="BK184" s="214"/>
      <c r="CC184" s="210"/>
      <c r="CD184" s="256"/>
      <c r="CE184" s="256"/>
      <c r="CF184" s="215"/>
      <c r="CG184" s="256"/>
      <c r="CH184" s="362"/>
      <c r="CI184" s="191"/>
      <c r="CO184" s="343"/>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3"/>
      <c r="R185" s="191"/>
      <c r="S185" s="191"/>
      <c r="T185" s="191"/>
      <c r="U185" s="191"/>
      <c r="V185" s="191"/>
      <c r="W185" s="191"/>
      <c r="X185" s="191"/>
      <c r="Y185" s="214"/>
      <c r="AQ185" s="210"/>
      <c r="AR185" s="215"/>
      <c r="AS185" s="215"/>
      <c r="AT185" s="215"/>
      <c r="AU185" s="215"/>
      <c r="AV185" s="216"/>
      <c r="BC185" s="343"/>
      <c r="BD185" s="191"/>
      <c r="BE185" s="191"/>
      <c r="BF185" s="191"/>
      <c r="BG185" s="191"/>
      <c r="BH185" s="191"/>
      <c r="BI185" s="191"/>
      <c r="BJ185" s="191"/>
      <c r="BK185" s="214"/>
      <c r="CC185" s="210"/>
      <c r="CD185" s="256"/>
      <c r="CE185" s="256"/>
      <c r="CF185" s="215"/>
      <c r="CG185" s="256"/>
      <c r="CH185" s="362"/>
      <c r="CI185" s="191"/>
      <c r="CO185" s="343"/>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3"/>
      <c r="R186" s="191"/>
      <c r="S186" s="191"/>
      <c r="T186" s="191"/>
      <c r="U186" s="191"/>
      <c r="V186" s="191"/>
      <c r="W186" s="191"/>
      <c r="X186" s="191"/>
      <c r="Y186" s="214"/>
      <c r="AQ186" s="210"/>
      <c r="AR186" s="215"/>
      <c r="AS186" s="215"/>
      <c r="AT186" s="215"/>
      <c r="AU186" s="215"/>
      <c r="AV186" s="216"/>
      <c r="BC186" s="343"/>
      <c r="BD186" s="191"/>
      <c r="BE186" s="191"/>
      <c r="BF186" s="191"/>
      <c r="BG186" s="191"/>
      <c r="BH186" s="191"/>
      <c r="BI186" s="191"/>
      <c r="BJ186" s="191"/>
      <c r="BK186" s="214"/>
      <c r="CC186" s="210"/>
      <c r="CD186" s="256"/>
      <c r="CE186" s="256"/>
      <c r="CF186" s="215"/>
      <c r="CG186" s="256"/>
      <c r="CH186" s="362"/>
      <c r="CI186" s="191"/>
      <c r="CO186" s="343"/>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3"/>
      <c r="R187" s="191"/>
      <c r="S187" s="191"/>
      <c r="T187" s="191"/>
      <c r="U187" s="191"/>
      <c r="V187" s="191"/>
      <c r="W187" s="191"/>
      <c r="X187" s="191"/>
      <c r="Y187" s="214"/>
      <c r="AQ187" s="210"/>
      <c r="AR187" s="215"/>
      <c r="AS187" s="215"/>
      <c r="AT187" s="215"/>
      <c r="AU187" s="215"/>
      <c r="AV187" s="216"/>
      <c r="BC187" s="343"/>
      <c r="BD187" s="191"/>
      <c r="BE187" s="191"/>
      <c r="BF187" s="191"/>
      <c r="BG187" s="191"/>
      <c r="BH187" s="191"/>
      <c r="BI187" s="191"/>
      <c r="BJ187" s="191"/>
      <c r="BK187" s="214"/>
      <c r="CC187" s="210"/>
      <c r="CD187" s="256"/>
      <c r="CE187" s="256"/>
      <c r="CF187" s="215"/>
      <c r="CG187" s="256"/>
      <c r="CH187" s="362"/>
      <c r="CI187" s="191"/>
      <c r="CO187" s="343"/>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3"/>
      <c r="R188" s="191"/>
      <c r="S188" s="191"/>
      <c r="T188" s="191"/>
      <c r="U188" s="191"/>
      <c r="V188" s="191"/>
      <c r="W188" s="191"/>
      <c r="X188" s="191"/>
      <c r="Y188" s="214"/>
      <c r="AQ188" s="210"/>
      <c r="AR188" s="215"/>
      <c r="AS188" s="215"/>
      <c r="AT188" s="215"/>
      <c r="AU188" s="215"/>
      <c r="AV188" s="216"/>
      <c r="BC188" s="343"/>
      <c r="BD188" s="191"/>
      <c r="BE188" s="191"/>
      <c r="BF188" s="191"/>
      <c r="BG188" s="191"/>
      <c r="BH188" s="191"/>
      <c r="BI188" s="191"/>
      <c r="BJ188" s="191"/>
      <c r="BK188" s="214"/>
      <c r="CC188" s="210"/>
      <c r="CD188" s="256"/>
      <c r="CE188" s="256"/>
      <c r="CF188" s="215"/>
      <c r="CG188" s="256"/>
      <c r="CH188" s="362"/>
      <c r="CI188" s="191"/>
      <c r="CO188" s="343"/>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3"/>
      <c r="R189" s="191"/>
      <c r="S189" s="191"/>
      <c r="T189" s="191"/>
      <c r="U189" s="191"/>
      <c r="V189" s="191"/>
      <c r="W189" s="191"/>
      <c r="X189" s="191"/>
      <c r="Y189" s="214"/>
      <c r="AQ189" s="210"/>
      <c r="AR189" s="215"/>
      <c r="AS189" s="215"/>
      <c r="AT189" s="215"/>
      <c r="AU189" s="215"/>
      <c r="AV189" s="216"/>
      <c r="BC189" s="343"/>
      <c r="BD189" s="191"/>
      <c r="BE189" s="191"/>
      <c r="BF189" s="191"/>
      <c r="BG189" s="191"/>
      <c r="BH189" s="191"/>
      <c r="BI189" s="191"/>
      <c r="BJ189" s="191"/>
      <c r="BK189" s="214"/>
      <c r="CC189" s="210"/>
      <c r="CD189" s="256"/>
      <c r="CE189" s="256"/>
      <c r="CF189" s="215"/>
      <c r="CG189" s="256"/>
      <c r="CH189" s="362"/>
      <c r="CI189" s="191"/>
      <c r="CO189" s="343"/>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3"/>
      <c r="R190" s="191"/>
      <c r="S190" s="191"/>
      <c r="T190" s="191"/>
      <c r="U190" s="191"/>
      <c r="V190" s="191"/>
      <c r="W190" s="191"/>
      <c r="X190" s="191"/>
      <c r="Y190" s="214"/>
      <c r="AQ190" s="210"/>
      <c r="AR190" s="215"/>
      <c r="AS190" s="215"/>
      <c r="AT190" s="215"/>
      <c r="AU190" s="215"/>
      <c r="AV190" s="216"/>
      <c r="BC190" s="343"/>
      <c r="BD190" s="191"/>
      <c r="BE190" s="191"/>
      <c r="BF190" s="191"/>
      <c r="BG190" s="191"/>
      <c r="BH190" s="191"/>
      <c r="BI190" s="191"/>
      <c r="BJ190" s="191"/>
      <c r="BK190" s="214"/>
      <c r="CC190" s="210"/>
      <c r="CD190" s="256"/>
      <c r="CE190" s="256"/>
      <c r="CF190" s="215"/>
      <c r="CG190" s="256"/>
      <c r="CH190" s="362"/>
      <c r="CI190" s="191"/>
      <c r="CO190" s="343"/>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3"/>
      <c r="R191" s="191"/>
      <c r="S191" s="191"/>
      <c r="T191" s="191"/>
      <c r="U191" s="191"/>
      <c r="V191" s="191"/>
      <c r="W191" s="191"/>
      <c r="X191" s="191"/>
      <c r="Y191" s="214"/>
      <c r="AQ191" s="210"/>
      <c r="AR191" s="215"/>
      <c r="AS191" s="215"/>
      <c r="AT191" s="215"/>
      <c r="AU191" s="215"/>
      <c r="AV191" s="216"/>
      <c r="BC191" s="343"/>
      <c r="BD191" s="191"/>
      <c r="BE191" s="191"/>
      <c r="BF191" s="191"/>
      <c r="BG191" s="191"/>
      <c r="BH191" s="191"/>
      <c r="BI191" s="191"/>
      <c r="BJ191" s="191"/>
      <c r="BK191" s="214"/>
      <c r="CC191" s="210"/>
      <c r="CD191" s="256"/>
      <c r="CE191" s="256"/>
      <c r="CF191" s="215"/>
      <c r="CG191" s="256"/>
      <c r="CH191" s="362"/>
      <c r="CI191" s="191"/>
      <c r="CO191" s="343"/>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3"/>
      <c r="R192" s="191"/>
      <c r="S192" s="191"/>
      <c r="T192" s="191"/>
      <c r="U192" s="191"/>
      <c r="V192" s="191"/>
      <c r="W192" s="191"/>
      <c r="X192" s="191"/>
      <c r="Y192" s="214"/>
      <c r="AQ192" s="210"/>
      <c r="AR192" s="215"/>
      <c r="AS192" s="215"/>
      <c r="AT192" s="215"/>
      <c r="AU192" s="215"/>
      <c r="AV192" s="216"/>
      <c r="BC192" s="343"/>
      <c r="BD192" s="191"/>
      <c r="BE192" s="191"/>
      <c r="BF192" s="191"/>
      <c r="BG192" s="191"/>
      <c r="BH192" s="191"/>
      <c r="BI192" s="191"/>
      <c r="BJ192" s="191"/>
      <c r="BK192" s="214"/>
      <c r="CC192" s="210"/>
      <c r="CD192" s="256"/>
      <c r="CE192" s="256"/>
      <c r="CF192" s="215"/>
      <c r="CG192" s="256"/>
      <c r="CH192" s="362"/>
      <c r="CI192" s="191"/>
      <c r="CO192" s="343"/>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3"/>
      <c r="R193" s="191"/>
      <c r="S193" s="191"/>
      <c r="T193" s="191"/>
      <c r="U193" s="191"/>
      <c r="V193" s="191"/>
      <c r="W193" s="191"/>
      <c r="X193" s="191"/>
      <c r="Y193" s="214"/>
      <c r="AQ193" s="210"/>
      <c r="AR193" s="215"/>
      <c r="AS193" s="215"/>
      <c r="AT193" s="215"/>
      <c r="AU193" s="215"/>
      <c r="AV193" s="216"/>
      <c r="BC193" s="343"/>
      <c r="BD193" s="191"/>
      <c r="BE193" s="191"/>
      <c r="BF193" s="191"/>
      <c r="BG193" s="191"/>
      <c r="BH193" s="191"/>
      <c r="BI193" s="191"/>
      <c r="BJ193" s="191"/>
      <c r="BK193" s="214"/>
      <c r="CC193" s="210"/>
      <c r="CD193" s="256"/>
      <c r="CE193" s="256"/>
      <c r="CF193" s="215"/>
      <c r="CG193" s="256"/>
      <c r="CH193" s="362"/>
      <c r="CI193" s="191"/>
      <c r="CO193" s="343"/>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3"/>
      <c r="R194" s="191"/>
      <c r="S194" s="191"/>
      <c r="T194" s="191"/>
      <c r="U194" s="191"/>
      <c r="V194" s="191"/>
      <c r="W194" s="191"/>
      <c r="X194" s="191"/>
      <c r="Y194" s="214"/>
      <c r="AQ194" s="210"/>
      <c r="AR194" s="215"/>
      <c r="AS194" s="215"/>
      <c r="AT194" s="215"/>
      <c r="AU194" s="215"/>
      <c r="AV194" s="216"/>
      <c r="BC194" s="343"/>
      <c r="BD194" s="191"/>
      <c r="BE194" s="191"/>
      <c r="BF194" s="191"/>
      <c r="BG194" s="191"/>
      <c r="BH194" s="191"/>
      <c r="BI194" s="191"/>
      <c r="BJ194" s="191"/>
      <c r="BK194" s="214"/>
      <c r="CC194" s="210"/>
      <c r="CD194" s="256"/>
      <c r="CE194" s="256"/>
      <c r="CF194" s="215"/>
      <c r="CG194" s="256"/>
      <c r="CH194" s="362"/>
      <c r="CI194" s="191"/>
      <c r="CO194" s="343"/>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3"/>
      <c r="R195" s="191"/>
      <c r="S195" s="191"/>
      <c r="T195" s="191"/>
      <c r="U195" s="191"/>
      <c r="V195" s="191"/>
      <c r="W195" s="191"/>
      <c r="X195" s="191"/>
      <c r="Y195" s="214"/>
      <c r="AQ195" s="210"/>
      <c r="AR195" s="215"/>
      <c r="AS195" s="215"/>
      <c r="AT195" s="215"/>
      <c r="AU195" s="215"/>
      <c r="AV195" s="216"/>
      <c r="BC195" s="343"/>
      <c r="BD195" s="191"/>
      <c r="BE195" s="191"/>
      <c r="BF195" s="191"/>
      <c r="BG195" s="191"/>
      <c r="BH195" s="191"/>
      <c r="BI195" s="191"/>
      <c r="BJ195" s="191"/>
      <c r="BK195" s="214"/>
      <c r="CC195" s="210"/>
      <c r="CD195" s="256"/>
      <c r="CE195" s="256"/>
      <c r="CF195" s="215"/>
      <c r="CG195" s="256"/>
      <c r="CH195" s="362"/>
      <c r="CI195" s="191"/>
      <c r="CO195" s="343"/>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3"/>
      <c r="R196" s="191"/>
      <c r="S196" s="191"/>
      <c r="T196" s="191"/>
      <c r="U196" s="191"/>
      <c r="V196" s="191"/>
      <c r="W196" s="191"/>
      <c r="X196" s="191"/>
      <c r="Y196" s="214"/>
      <c r="AQ196" s="210"/>
      <c r="AR196" s="215"/>
      <c r="AS196" s="215"/>
      <c r="AT196" s="215"/>
      <c r="AU196" s="215"/>
      <c r="AV196" s="216"/>
      <c r="BC196" s="343"/>
      <c r="BD196" s="191"/>
      <c r="BE196" s="191"/>
      <c r="BF196" s="191"/>
      <c r="BG196" s="191"/>
      <c r="BH196" s="191"/>
      <c r="BI196" s="191"/>
      <c r="BJ196" s="191"/>
      <c r="BK196" s="214"/>
      <c r="CC196" s="210"/>
      <c r="CD196" s="256"/>
      <c r="CE196" s="256"/>
      <c r="CF196" s="215"/>
      <c r="CG196" s="256"/>
      <c r="CH196" s="362"/>
      <c r="CI196" s="191"/>
      <c r="CO196" s="343"/>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3"/>
      <c r="R197" s="191"/>
      <c r="S197" s="191"/>
      <c r="T197" s="191"/>
      <c r="U197" s="191"/>
      <c r="V197" s="191"/>
      <c r="W197" s="191"/>
      <c r="X197" s="191"/>
      <c r="Y197" s="214"/>
      <c r="AQ197" s="210"/>
      <c r="AR197" s="215"/>
      <c r="AS197" s="215"/>
      <c r="AT197" s="215"/>
      <c r="AU197" s="215"/>
      <c r="AV197" s="216"/>
      <c r="BC197" s="343"/>
      <c r="BD197" s="191"/>
      <c r="BE197" s="191"/>
      <c r="BF197" s="191"/>
      <c r="BG197" s="191"/>
      <c r="BH197" s="191"/>
      <c r="BI197" s="191"/>
      <c r="BJ197" s="191"/>
      <c r="BK197" s="214"/>
      <c r="CC197" s="210"/>
      <c r="CD197" s="256"/>
      <c r="CE197" s="256"/>
      <c r="CF197" s="215"/>
      <c r="CG197" s="256"/>
      <c r="CH197" s="362"/>
      <c r="CI197" s="191"/>
      <c r="CO197" s="343"/>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3"/>
      <c r="R198" s="191"/>
      <c r="S198" s="191"/>
      <c r="T198" s="191"/>
      <c r="U198" s="191"/>
      <c r="V198" s="191"/>
      <c r="W198" s="191"/>
      <c r="X198" s="191"/>
      <c r="Y198" s="214"/>
      <c r="AQ198" s="210"/>
      <c r="AR198" s="215"/>
      <c r="AS198" s="215"/>
      <c r="AT198" s="215"/>
      <c r="AU198" s="215"/>
      <c r="AV198" s="216"/>
      <c r="BC198" s="343"/>
      <c r="BD198" s="191"/>
      <c r="BE198" s="191"/>
      <c r="BF198" s="191"/>
      <c r="BG198" s="191"/>
      <c r="BH198" s="191"/>
      <c r="BI198" s="191"/>
      <c r="BJ198" s="191"/>
      <c r="BK198" s="214"/>
      <c r="CC198" s="210"/>
      <c r="CD198" s="256"/>
      <c r="CE198" s="256"/>
      <c r="CF198" s="215"/>
      <c r="CG198" s="256"/>
      <c r="CH198" s="362"/>
      <c r="CI198" s="191"/>
      <c r="CO198" s="343"/>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3"/>
      <c r="R199" s="191"/>
      <c r="S199" s="191"/>
      <c r="T199" s="191"/>
      <c r="U199" s="191"/>
      <c r="V199" s="191"/>
      <c r="W199" s="191"/>
      <c r="X199" s="191"/>
      <c r="Y199" s="214"/>
      <c r="AQ199" s="210"/>
      <c r="AR199" s="215"/>
      <c r="AS199" s="215"/>
      <c r="AT199" s="215"/>
      <c r="AU199" s="215"/>
      <c r="AV199" s="216"/>
      <c r="BC199" s="343"/>
      <c r="BD199" s="191"/>
      <c r="BE199" s="191"/>
      <c r="BF199" s="191"/>
      <c r="BG199" s="191"/>
      <c r="BH199" s="191"/>
      <c r="BI199" s="191"/>
      <c r="BJ199" s="191"/>
      <c r="BK199" s="214"/>
      <c r="CC199" s="210"/>
      <c r="CD199" s="256"/>
      <c r="CE199" s="256"/>
      <c r="CF199" s="215"/>
      <c r="CG199" s="256"/>
      <c r="CH199" s="362"/>
      <c r="CI199" s="191"/>
      <c r="CO199" s="343"/>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3"/>
      <c r="R200" s="191"/>
      <c r="S200" s="191"/>
      <c r="T200" s="191"/>
      <c r="U200" s="191"/>
      <c r="V200" s="191"/>
      <c r="W200" s="191"/>
      <c r="X200" s="191"/>
      <c r="Y200" s="214"/>
      <c r="AQ200" s="210"/>
      <c r="AR200" s="215"/>
      <c r="AS200" s="215"/>
      <c r="AT200" s="215"/>
      <c r="AU200" s="215"/>
      <c r="AV200" s="216"/>
      <c r="BC200" s="343"/>
      <c r="BD200" s="191"/>
      <c r="BE200" s="191"/>
      <c r="BF200" s="191"/>
      <c r="BG200" s="191"/>
      <c r="BH200" s="191"/>
      <c r="BI200" s="191"/>
      <c r="BJ200" s="191"/>
      <c r="BK200" s="214"/>
      <c r="CC200" s="210"/>
      <c r="CD200" s="256"/>
      <c r="CE200" s="256"/>
      <c r="CF200" s="215"/>
      <c r="CG200" s="256"/>
      <c r="CH200" s="362"/>
      <c r="CI200" s="191"/>
      <c r="CO200" s="343"/>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3"/>
      <c r="R201" s="191"/>
      <c r="S201" s="191"/>
      <c r="T201" s="191"/>
      <c r="U201" s="191"/>
      <c r="V201" s="191"/>
      <c r="W201" s="191"/>
      <c r="X201" s="191"/>
      <c r="Y201" s="214"/>
      <c r="AQ201" s="210"/>
      <c r="AR201" s="215"/>
      <c r="AS201" s="215"/>
      <c r="AT201" s="215"/>
      <c r="AU201" s="215"/>
      <c r="AV201" s="216"/>
      <c r="BC201" s="343"/>
      <c r="BD201" s="191"/>
      <c r="BE201" s="191"/>
      <c r="BF201" s="191"/>
      <c r="BG201" s="191"/>
      <c r="BH201" s="191"/>
      <c r="BI201" s="191"/>
      <c r="BJ201" s="191"/>
      <c r="BK201" s="214"/>
      <c r="CC201" s="210"/>
      <c r="CD201" s="256"/>
      <c r="CE201" s="256"/>
      <c r="CF201" s="215"/>
      <c r="CG201" s="256"/>
      <c r="CH201" s="362"/>
      <c r="CI201" s="191"/>
      <c r="CO201" s="343"/>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3"/>
      <c r="R202" s="191"/>
      <c r="S202" s="191"/>
      <c r="T202" s="191"/>
      <c r="U202" s="191"/>
      <c r="V202" s="191"/>
      <c r="W202" s="191"/>
      <c r="X202" s="191"/>
      <c r="Y202" s="214"/>
      <c r="AQ202" s="210"/>
      <c r="AR202" s="215"/>
      <c r="AS202" s="215"/>
      <c r="AT202" s="215"/>
      <c r="AU202" s="215"/>
      <c r="AV202" s="216"/>
      <c r="BC202" s="343"/>
      <c r="BD202" s="191"/>
      <c r="BE202" s="191"/>
      <c r="BF202" s="191"/>
      <c r="BG202" s="191"/>
      <c r="BH202" s="191"/>
      <c r="BI202" s="191"/>
      <c r="BJ202" s="191"/>
      <c r="BK202" s="214"/>
      <c r="CC202" s="210"/>
      <c r="CD202" s="256"/>
      <c r="CE202" s="256"/>
      <c r="CF202" s="215"/>
      <c r="CG202" s="256"/>
      <c r="CH202" s="362"/>
      <c r="CI202" s="191"/>
      <c r="CO202" s="343"/>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3"/>
      <c r="R203" s="191"/>
      <c r="S203" s="191"/>
      <c r="T203" s="191"/>
      <c r="U203" s="191"/>
      <c r="V203" s="191"/>
      <c r="W203" s="191"/>
      <c r="X203" s="191"/>
      <c r="Y203" s="214"/>
      <c r="AQ203" s="210"/>
      <c r="AR203" s="215"/>
      <c r="AS203" s="215"/>
      <c r="AT203" s="215"/>
      <c r="AU203" s="215"/>
      <c r="AV203" s="216"/>
      <c r="BC203" s="343"/>
      <c r="BD203" s="191"/>
      <c r="BE203" s="191"/>
      <c r="BF203" s="191"/>
      <c r="BG203" s="191"/>
      <c r="BH203" s="191"/>
      <c r="BI203" s="191"/>
      <c r="BJ203" s="191"/>
      <c r="BK203" s="214"/>
      <c r="CC203" s="210"/>
      <c r="CD203" s="256"/>
      <c r="CE203" s="256"/>
      <c r="CF203" s="215"/>
      <c r="CG203" s="256"/>
      <c r="CH203" s="362"/>
      <c r="CI203" s="191"/>
      <c r="CO203" s="343"/>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3"/>
      <c r="R204" s="191"/>
      <c r="S204" s="191"/>
      <c r="T204" s="191"/>
      <c r="U204" s="191"/>
      <c r="V204" s="191"/>
      <c r="W204" s="191"/>
      <c r="X204" s="191"/>
      <c r="Y204" s="214"/>
      <c r="AQ204" s="210"/>
      <c r="AR204" s="215"/>
      <c r="AS204" s="215"/>
      <c r="AT204" s="215"/>
      <c r="AU204" s="215"/>
      <c r="AV204" s="216"/>
      <c r="BC204" s="343"/>
      <c r="BD204" s="191"/>
      <c r="BE204" s="191"/>
      <c r="BF204" s="191"/>
      <c r="BG204" s="191"/>
      <c r="BH204" s="191"/>
      <c r="BI204" s="191"/>
      <c r="BJ204" s="191"/>
      <c r="BK204" s="214"/>
      <c r="CC204" s="210"/>
      <c r="CD204" s="256"/>
      <c r="CE204" s="256"/>
      <c r="CF204" s="215"/>
      <c r="CG204" s="256"/>
      <c r="CH204" s="362"/>
      <c r="CI204" s="191"/>
      <c r="CO204" s="343"/>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3"/>
      <c r="R205" s="191"/>
      <c r="S205" s="191"/>
      <c r="T205" s="191"/>
      <c r="U205" s="191"/>
      <c r="V205" s="191"/>
      <c r="W205" s="191"/>
      <c r="X205" s="191"/>
      <c r="Y205" s="214"/>
      <c r="AQ205" s="210"/>
      <c r="AR205" s="215"/>
      <c r="AS205" s="215"/>
      <c r="AT205" s="215"/>
      <c r="AU205" s="215"/>
      <c r="AV205" s="216"/>
      <c r="BC205" s="343"/>
      <c r="BD205" s="191"/>
      <c r="BE205" s="191"/>
      <c r="BF205" s="191"/>
      <c r="BG205" s="191"/>
      <c r="BH205" s="191"/>
      <c r="BI205" s="191"/>
      <c r="BJ205" s="191"/>
      <c r="BK205" s="214"/>
      <c r="CC205" s="210"/>
      <c r="CD205" s="256"/>
      <c r="CE205" s="256"/>
      <c r="CF205" s="215"/>
      <c r="CG205" s="256"/>
      <c r="CH205" s="362"/>
      <c r="CI205" s="191"/>
      <c r="CO205" s="343"/>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3"/>
      <c r="R206" s="191"/>
      <c r="S206" s="191"/>
      <c r="T206" s="191"/>
      <c r="U206" s="191"/>
      <c r="V206" s="191"/>
      <c r="W206" s="191"/>
      <c r="X206" s="191"/>
      <c r="Y206" s="214"/>
      <c r="AQ206" s="210"/>
      <c r="AR206" s="215"/>
      <c r="AS206" s="215"/>
      <c r="AT206" s="215"/>
      <c r="AU206" s="215"/>
      <c r="AV206" s="216"/>
      <c r="BC206" s="343"/>
      <c r="BD206" s="191"/>
      <c r="BE206" s="191"/>
      <c r="BF206" s="191"/>
      <c r="BG206" s="191"/>
      <c r="BH206" s="191"/>
      <c r="BI206" s="191"/>
      <c r="BJ206" s="191"/>
      <c r="BK206" s="214"/>
      <c r="CC206" s="210"/>
      <c r="CD206" s="256"/>
      <c r="CE206" s="256"/>
      <c r="CF206" s="215"/>
      <c r="CG206" s="256"/>
      <c r="CH206" s="362"/>
      <c r="CI206" s="191"/>
      <c r="CO206" s="343"/>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3"/>
      <c r="R207" s="191"/>
      <c r="S207" s="191"/>
      <c r="T207" s="191"/>
      <c r="U207" s="191"/>
      <c r="V207" s="191"/>
      <c r="W207" s="191"/>
      <c r="X207" s="191"/>
      <c r="Y207" s="214"/>
      <c r="AQ207" s="210"/>
      <c r="AR207" s="215"/>
      <c r="AS207" s="215"/>
      <c r="AT207" s="215"/>
      <c r="AU207" s="215"/>
      <c r="AV207" s="216"/>
      <c r="BC207" s="343"/>
      <c r="BD207" s="191"/>
      <c r="BE207" s="191"/>
      <c r="BF207" s="191"/>
      <c r="BG207" s="191"/>
      <c r="BH207" s="191"/>
      <c r="BI207" s="191"/>
      <c r="BJ207" s="191"/>
      <c r="BK207" s="214"/>
      <c r="CC207" s="210"/>
      <c r="CD207" s="256"/>
      <c r="CE207" s="256"/>
      <c r="CF207" s="215"/>
      <c r="CG207" s="256"/>
      <c r="CH207" s="362"/>
      <c r="CI207" s="191"/>
      <c r="CO207" s="343"/>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3"/>
      <c r="R208" s="191"/>
      <c r="S208" s="191"/>
      <c r="T208" s="191"/>
      <c r="U208" s="191"/>
      <c r="V208" s="191"/>
      <c r="W208" s="191"/>
      <c r="X208" s="191"/>
      <c r="Y208" s="214"/>
      <c r="AQ208" s="210"/>
      <c r="AR208" s="215"/>
      <c r="AS208" s="215"/>
      <c r="AT208" s="215"/>
      <c r="AU208" s="215"/>
      <c r="AV208" s="216"/>
      <c r="BC208" s="343"/>
      <c r="BD208" s="191"/>
      <c r="BE208" s="191"/>
      <c r="BF208" s="191"/>
      <c r="BG208" s="191"/>
      <c r="BH208" s="191"/>
      <c r="BI208" s="191"/>
      <c r="BJ208" s="191"/>
      <c r="BK208" s="214"/>
      <c r="CC208" s="210"/>
      <c r="CD208" s="256"/>
      <c r="CE208" s="256"/>
      <c r="CF208" s="215"/>
      <c r="CG208" s="256"/>
      <c r="CH208" s="362"/>
      <c r="CI208" s="191"/>
      <c r="CO208" s="343"/>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3"/>
      <c r="R209" s="191"/>
      <c r="S209" s="191"/>
      <c r="T209" s="191"/>
      <c r="U209" s="191"/>
      <c r="V209" s="191"/>
      <c r="W209" s="191"/>
      <c r="X209" s="191"/>
      <c r="Y209" s="214"/>
      <c r="AQ209" s="210"/>
      <c r="AR209" s="215"/>
      <c r="AS209" s="215"/>
      <c r="AT209" s="215"/>
      <c r="AU209" s="215"/>
      <c r="AV209" s="216"/>
      <c r="BC209" s="343"/>
      <c r="BD209" s="191"/>
      <c r="BE209" s="191"/>
      <c r="BF209" s="191"/>
      <c r="BG209" s="191"/>
      <c r="BH209" s="191"/>
      <c r="BI209" s="191"/>
      <c r="BJ209" s="191"/>
      <c r="BK209" s="214"/>
      <c r="CC209" s="210"/>
      <c r="CD209" s="256"/>
      <c r="CE209" s="256"/>
      <c r="CF209" s="215"/>
      <c r="CG209" s="256"/>
      <c r="CH209" s="362"/>
      <c r="CI209" s="191"/>
      <c r="CO209" s="343"/>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3"/>
      <c r="R210" s="191"/>
      <c r="S210" s="191"/>
      <c r="T210" s="191"/>
      <c r="U210" s="191"/>
      <c r="V210" s="191"/>
      <c r="W210" s="191"/>
      <c r="X210" s="191"/>
      <c r="Y210" s="214"/>
      <c r="AQ210" s="210"/>
      <c r="AR210" s="215"/>
      <c r="AS210" s="215"/>
      <c r="AT210" s="215"/>
      <c r="AU210" s="215"/>
      <c r="AV210" s="216"/>
      <c r="BC210" s="343"/>
      <c r="BD210" s="191"/>
      <c r="BE210" s="191"/>
      <c r="BF210" s="191"/>
      <c r="BG210" s="191"/>
      <c r="BH210" s="191"/>
      <c r="BI210" s="191"/>
      <c r="BJ210" s="191"/>
      <c r="BK210" s="214"/>
      <c r="CC210" s="210"/>
      <c r="CD210" s="256"/>
      <c r="CE210" s="256"/>
      <c r="CF210" s="215"/>
      <c r="CG210" s="256"/>
      <c r="CH210" s="362"/>
      <c r="CI210" s="191"/>
      <c r="CO210" s="343"/>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3"/>
      <c r="R211" s="191"/>
      <c r="S211" s="191"/>
      <c r="T211" s="191"/>
      <c r="U211" s="191"/>
      <c r="V211" s="191"/>
      <c r="W211" s="191"/>
      <c r="X211" s="191"/>
      <c r="Y211" s="214"/>
      <c r="AQ211" s="210"/>
      <c r="AR211" s="215"/>
      <c r="AS211" s="215"/>
      <c r="AT211" s="215"/>
      <c r="AU211" s="215"/>
      <c r="AV211" s="216"/>
      <c r="BC211" s="343"/>
      <c r="BD211" s="191"/>
      <c r="BE211" s="191"/>
      <c r="BF211" s="191"/>
      <c r="BG211" s="191"/>
      <c r="BH211" s="191"/>
      <c r="BI211" s="191"/>
      <c r="BJ211" s="191"/>
      <c r="BK211" s="214"/>
      <c r="CC211" s="210"/>
      <c r="CD211" s="256"/>
      <c r="CE211" s="256"/>
      <c r="CF211" s="215"/>
      <c r="CG211" s="256"/>
      <c r="CH211" s="362"/>
      <c r="CI211" s="191"/>
      <c r="CO211" s="343"/>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3"/>
      <c r="R212" s="191"/>
      <c r="S212" s="191"/>
      <c r="T212" s="191"/>
      <c r="U212" s="191"/>
      <c r="V212" s="191"/>
      <c r="W212" s="191"/>
      <c r="X212" s="191"/>
      <c r="Y212" s="214"/>
      <c r="AQ212" s="210"/>
      <c r="AR212" s="215"/>
      <c r="AS212" s="215"/>
      <c r="AT212" s="215"/>
      <c r="AU212" s="215"/>
      <c r="AV212" s="216"/>
      <c r="BC212" s="343"/>
      <c r="BD212" s="191"/>
      <c r="BE212" s="191"/>
      <c r="BF212" s="191"/>
      <c r="BG212" s="191"/>
      <c r="BH212" s="191"/>
      <c r="BI212" s="191"/>
      <c r="BJ212" s="191"/>
      <c r="BK212" s="214"/>
      <c r="CC212" s="210"/>
      <c r="CD212" s="256"/>
      <c r="CE212" s="256"/>
      <c r="CF212" s="215"/>
      <c r="CG212" s="256"/>
      <c r="CH212" s="362"/>
      <c r="CI212" s="191"/>
      <c r="CO212" s="343"/>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3"/>
      <c r="R213" s="191"/>
      <c r="S213" s="191"/>
      <c r="T213" s="191"/>
      <c r="U213" s="191"/>
      <c r="V213" s="191"/>
      <c r="W213" s="191"/>
      <c r="X213" s="191"/>
      <c r="Y213" s="214"/>
      <c r="AQ213" s="210"/>
      <c r="AR213" s="215"/>
      <c r="AS213" s="215"/>
      <c r="AT213" s="215"/>
      <c r="AU213" s="215"/>
      <c r="AV213" s="216"/>
      <c r="BC213" s="343"/>
      <c r="BD213" s="191"/>
      <c r="BE213" s="191"/>
      <c r="BF213" s="191"/>
      <c r="BG213" s="191"/>
      <c r="BH213" s="191"/>
      <c r="BI213" s="191"/>
      <c r="BJ213" s="191"/>
      <c r="BK213" s="214"/>
      <c r="CC213" s="210"/>
      <c r="CD213" s="256"/>
      <c r="CE213" s="256"/>
      <c r="CF213" s="215"/>
      <c r="CG213" s="256"/>
      <c r="CH213" s="362"/>
      <c r="CI213" s="191"/>
      <c r="CO213" s="343"/>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3"/>
      <c r="R214" s="191"/>
      <c r="S214" s="191"/>
      <c r="T214" s="191"/>
      <c r="U214" s="191"/>
      <c r="V214" s="191"/>
      <c r="W214" s="191"/>
      <c r="X214" s="191"/>
      <c r="Y214" s="214"/>
      <c r="AQ214" s="210"/>
      <c r="AR214" s="215"/>
      <c r="AS214" s="215"/>
      <c r="AT214" s="215"/>
      <c r="AU214" s="215"/>
      <c r="AV214" s="216"/>
      <c r="BC214" s="343"/>
      <c r="BD214" s="191"/>
      <c r="BE214" s="191"/>
      <c r="BF214" s="191"/>
      <c r="BG214" s="191"/>
      <c r="BH214" s="191"/>
      <c r="BI214" s="191"/>
      <c r="BJ214" s="191"/>
      <c r="BK214" s="214"/>
      <c r="CC214" s="210"/>
      <c r="CD214" s="256"/>
      <c r="CE214" s="256"/>
      <c r="CF214" s="215"/>
      <c r="CG214" s="256"/>
      <c r="CH214" s="362"/>
      <c r="CI214" s="191"/>
      <c r="CO214" s="343"/>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3"/>
      <c r="R215" s="191"/>
      <c r="S215" s="191"/>
      <c r="T215" s="191"/>
      <c r="U215" s="191"/>
      <c r="V215" s="191"/>
      <c r="W215" s="191"/>
      <c r="X215" s="191"/>
      <c r="Y215" s="214"/>
      <c r="AQ215" s="210"/>
      <c r="AR215" s="215"/>
      <c r="AS215" s="215"/>
      <c r="AT215" s="215"/>
      <c r="AU215" s="215"/>
      <c r="AV215" s="216"/>
      <c r="BC215" s="343"/>
      <c r="BD215" s="191"/>
      <c r="BE215" s="191"/>
      <c r="BF215" s="191"/>
      <c r="BG215" s="191"/>
      <c r="BH215" s="191"/>
      <c r="BI215" s="191"/>
      <c r="BJ215" s="191"/>
      <c r="BK215" s="214"/>
      <c r="CC215" s="210"/>
      <c r="CD215" s="256"/>
      <c r="CE215" s="256"/>
      <c r="CF215" s="215"/>
      <c r="CG215" s="256"/>
      <c r="CH215" s="362"/>
      <c r="CI215" s="191"/>
      <c r="CO215" s="343"/>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3"/>
      <c r="R216" s="191"/>
      <c r="S216" s="191"/>
      <c r="T216" s="191"/>
      <c r="U216" s="191"/>
      <c r="V216" s="191"/>
      <c r="W216" s="191"/>
      <c r="X216" s="191"/>
      <c r="Y216" s="214"/>
      <c r="AQ216" s="210"/>
      <c r="AR216" s="215"/>
      <c r="AS216" s="215"/>
      <c r="AT216" s="215"/>
      <c r="AU216" s="215"/>
      <c r="AV216" s="216"/>
      <c r="BC216" s="343"/>
      <c r="BD216" s="191"/>
      <c r="BE216" s="191"/>
      <c r="BF216" s="191"/>
      <c r="BG216" s="191"/>
      <c r="BH216" s="191"/>
      <c r="BI216" s="191"/>
      <c r="BJ216" s="191"/>
      <c r="BK216" s="214"/>
      <c r="CC216" s="210"/>
      <c r="CD216" s="256"/>
      <c r="CE216" s="256"/>
      <c r="CF216" s="215"/>
      <c r="CG216" s="256"/>
      <c r="CH216" s="362"/>
      <c r="CI216" s="191"/>
      <c r="CO216" s="343"/>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3"/>
      <c r="R217" s="191"/>
      <c r="S217" s="191"/>
      <c r="T217" s="191"/>
      <c r="U217" s="191"/>
      <c r="V217" s="191"/>
      <c r="W217" s="191"/>
      <c r="X217" s="191"/>
      <c r="Y217" s="214"/>
      <c r="AQ217" s="210"/>
      <c r="AR217" s="215"/>
      <c r="AS217" s="215"/>
      <c r="AT217" s="215"/>
      <c r="AU217" s="215"/>
      <c r="AV217" s="216"/>
      <c r="BC217" s="343"/>
      <c r="BD217" s="191"/>
      <c r="BE217" s="191"/>
      <c r="BF217" s="191"/>
      <c r="BG217" s="191"/>
      <c r="BH217" s="191"/>
      <c r="BI217" s="191"/>
      <c r="BJ217" s="191"/>
      <c r="BK217" s="214"/>
      <c r="CC217" s="210"/>
      <c r="CD217" s="256"/>
      <c r="CE217" s="256"/>
      <c r="CF217" s="215"/>
      <c r="CG217" s="256"/>
      <c r="CH217" s="362"/>
      <c r="CI217" s="191"/>
      <c r="CO217" s="343"/>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3"/>
      <c r="R218" s="191"/>
      <c r="S218" s="191"/>
      <c r="T218" s="191"/>
      <c r="U218" s="191"/>
      <c r="V218" s="191"/>
      <c r="W218" s="191"/>
      <c r="X218" s="191"/>
      <c r="Y218" s="214"/>
      <c r="AQ218" s="210"/>
      <c r="AR218" s="215"/>
      <c r="AS218" s="215"/>
      <c r="AT218" s="215"/>
      <c r="AU218" s="215"/>
      <c r="AV218" s="216"/>
      <c r="BC218" s="343"/>
      <c r="BD218" s="191"/>
      <c r="BE218" s="191"/>
      <c r="BF218" s="191"/>
      <c r="BG218" s="191"/>
      <c r="BH218" s="191"/>
      <c r="BI218" s="191"/>
      <c r="BJ218" s="191"/>
      <c r="BK218" s="214"/>
      <c r="CC218" s="210"/>
      <c r="CD218" s="256"/>
      <c r="CE218" s="256"/>
      <c r="CF218" s="215"/>
      <c r="CG218" s="256"/>
      <c r="CH218" s="362"/>
      <c r="CI218" s="191"/>
      <c r="CO218" s="343"/>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3"/>
      <c r="R219" s="191"/>
      <c r="S219" s="191"/>
      <c r="T219" s="191"/>
      <c r="U219" s="191"/>
      <c r="V219" s="191"/>
      <c r="W219" s="191"/>
      <c r="X219" s="191"/>
      <c r="Y219" s="214"/>
      <c r="AQ219" s="210"/>
      <c r="AR219" s="215"/>
      <c r="AS219" s="215"/>
      <c r="AT219" s="215"/>
      <c r="AU219" s="215"/>
      <c r="AV219" s="216"/>
      <c r="BC219" s="343"/>
      <c r="BD219" s="191"/>
      <c r="BE219" s="191"/>
      <c r="BF219" s="191"/>
      <c r="BG219" s="191"/>
      <c r="BH219" s="191"/>
      <c r="BI219" s="191"/>
      <c r="BJ219" s="191"/>
      <c r="BK219" s="214"/>
      <c r="CC219" s="210"/>
      <c r="CD219" s="256"/>
      <c r="CE219" s="256"/>
      <c r="CF219" s="215"/>
      <c r="CG219" s="256"/>
      <c r="CH219" s="362"/>
      <c r="CI219" s="191"/>
      <c r="CO219" s="343"/>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3"/>
      <c r="R220" s="191"/>
      <c r="S220" s="191"/>
      <c r="T220" s="191"/>
      <c r="U220" s="191"/>
      <c r="V220" s="191"/>
      <c r="W220" s="191"/>
      <c r="X220" s="191"/>
      <c r="Y220" s="214"/>
      <c r="AQ220" s="210"/>
      <c r="AR220" s="215"/>
      <c r="AS220" s="215"/>
      <c r="AT220" s="215"/>
      <c r="AU220" s="215"/>
      <c r="AV220" s="216"/>
      <c r="BC220" s="343"/>
      <c r="BD220" s="191"/>
      <c r="BE220" s="191"/>
      <c r="BF220" s="191"/>
      <c r="BG220" s="191"/>
      <c r="BH220" s="191"/>
      <c r="BI220" s="191"/>
      <c r="BJ220" s="191"/>
      <c r="BK220" s="214"/>
      <c r="CC220" s="210"/>
      <c r="CD220" s="256"/>
      <c r="CE220" s="256"/>
      <c r="CF220" s="215"/>
      <c r="CG220" s="256"/>
      <c r="CH220" s="362"/>
      <c r="CI220" s="191"/>
      <c r="CO220" s="343"/>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3"/>
      <c r="R221" s="191"/>
      <c r="S221" s="191"/>
      <c r="T221" s="191"/>
      <c r="U221" s="191"/>
      <c r="V221" s="191"/>
      <c r="W221" s="191"/>
      <c r="X221" s="191"/>
      <c r="Y221" s="214"/>
      <c r="AQ221" s="210"/>
      <c r="AR221" s="215"/>
      <c r="AS221" s="215"/>
      <c r="AT221" s="215"/>
      <c r="AU221" s="215"/>
      <c r="AV221" s="216"/>
      <c r="BC221" s="343"/>
      <c r="BD221" s="191"/>
      <c r="BE221" s="191"/>
      <c r="BF221" s="191"/>
      <c r="BG221" s="191"/>
      <c r="BH221" s="191"/>
      <c r="BI221" s="191"/>
      <c r="BJ221" s="191"/>
      <c r="BK221" s="214"/>
      <c r="CC221" s="210"/>
      <c r="CD221" s="256"/>
      <c r="CE221" s="256"/>
      <c r="CF221" s="215"/>
      <c r="CG221" s="256"/>
      <c r="CH221" s="362"/>
      <c r="CI221" s="191"/>
      <c r="CO221" s="343"/>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3"/>
      <c r="R222" s="191"/>
      <c r="S222" s="191"/>
      <c r="T222" s="191"/>
      <c r="U222" s="191"/>
      <c r="V222" s="191"/>
      <c r="W222" s="191"/>
      <c r="X222" s="191"/>
      <c r="Y222" s="214"/>
      <c r="AQ222" s="210"/>
      <c r="AR222" s="215"/>
      <c r="AS222" s="215"/>
      <c r="AT222" s="215"/>
      <c r="AU222" s="215"/>
      <c r="AV222" s="216"/>
      <c r="BC222" s="343"/>
      <c r="BD222" s="191"/>
      <c r="BE222" s="191"/>
      <c r="BF222" s="191"/>
      <c r="BG222" s="191"/>
      <c r="BH222" s="191"/>
      <c r="BI222" s="191"/>
      <c r="BJ222" s="191"/>
      <c r="BK222" s="214"/>
      <c r="CC222" s="210"/>
      <c r="CD222" s="256"/>
      <c r="CE222" s="256"/>
      <c r="CF222" s="215"/>
      <c r="CG222" s="256"/>
      <c r="CH222" s="362"/>
      <c r="CI222" s="191"/>
      <c r="CO222" s="343"/>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3"/>
      <c r="R223" s="191"/>
      <c r="S223" s="191"/>
      <c r="T223" s="191"/>
      <c r="U223" s="191"/>
      <c r="V223" s="191"/>
      <c r="W223" s="191"/>
      <c r="X223" s="191"/>
      <c r="Y223" s="214"/>
      <c r="AQ223" s="210"/>
      <c r="AR223" s="215"/>
      <c r="AS223" s="215"/>
      <c r="AT223" s="215"/>
      <c r="AU223" s="215"/>
      <c r="AV223" s="216"/>
      <c r="BC223" s="343"/>
      <c r="BD223" s="191"/>
      <c r="BE223" s="191"/>
      <c r="BF223" s="191"/>
      <c r="BG223" s="191"/>
      <c r="BH223" s="191"/>
      <c r="BI223" s="191"/>
      <c r="BJ223" s="191"/>
      <c r="BK223" s="214"/>
      <c r="CC223" s="210"/>
      <c r="CD223" s="256"/>
      <c r="CE223" s="256"/>
      <c r="CF223" s="215"/>
      <c r="CG223" s="256"/>
      <c r="CH223" s="362"/>
      <c r="CI223" s="191"/>
      <c r="CO223" s="343"/>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3"/>
      <c r="R224" s="191"/>
      <c r="S224" s="191"/>
      <c r="T224" s="191"/>
      <c r="U224" s="191"/>
      <c r="V224" s="191"/>
      <c r="W224" s="191"/>
      <c r="X224" s="191"/>
      <c r="Y224" s="214"/>
      <c r="AQ224" s="210"/>
      <c r="AR224" s="215"/>
      <c r="AS224" s="215"/>
      <c r="AT224" s="215"/>
      <c r="AU224" s="215"/>
      <c r="AV224" s="216"/>
      <c r="BC224" s="343"/>
      <c r="BD224" s="191"/>
      <c r="BE224" s="191"/>
      <c r="BF224" s="191"/>
      <c r="BG224" s="191"/>
      <c r="BH224" s="191"/>
      <c r="BI224" s="191"/>
      <c r="BJ224" s="191"/>
      <c r="BK224" s="214"/>
      <c r="CC224" s="210"/>
      <c r="CD224" s="256"/>
      <c r="CE224" s="256"/>
      <c r="CF224" s="215"/>
      <c r="CG224" s="256"/>
      <c r="CH224" s="362"/>
      <c r="CI224" s="191"/>
      <c r="CO224" s="343"/>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3"/>
      <c r="R225" s="191"/>
      <c r="S225" s="191"/>
      <c r="T225" s="191"/>
      <c r="U225" s="191"/>
      <c r="V225" s="191"/>
      <c r="W225" s="191"/>
      <c r="X225" s="191"/>
      <c r="Y225" s="214"/>
      <c r="AQ225" s="210"/>
      <c r="AR225" s="215"/>
      <c r="AS225" s="215"/>
      <c r="AT225" s="215"/>
      <c r="AU225" s="215"/>
      <c r="AV225" s="216"/>
      <c r="BC225" s="343"/>
      <c r="BD225" s="191"/>
      <c r="BE225" s="191"/>
      <c r="BF225" s="191"/>
      <c r="BG225" s="191"/>
      <c r="BH225" s="191"/>
      <c r="BI225" s="191"/>
      <c r="BJ225" s="191"/>
      <c r="BK225" s="214"/>
      <c r="CC225" s="210"/>
      <c r="CD225" s="256"/>
      <c r="CE225" s="256"/>
      <c r="CF225" s="215"/>
      <c r="CG225" s="256"/>
      <c r="CH225" s="362"/>
      <c r="CI225" s="191"/>
      <c r="CO225" s="343"/>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3"/>
      <c r="R226" s="191"/>
      <c r="S226" s="191"/>
      <c r="T226" s="191"/>
      <c r="U226" s="191"/>
      <c r="V226" s="191"/>
      <c r="W226" s="191"/>
      <c r="X226" s="191"/>
      <c r="Y226" s="214"/>
      <c r="AQ226" s="210"/>
      <c r="AR226" s="215"/>
      <c r="AS226" s="215"/>
      <c r="AT226" s="215"/>
      <c r="AU226" s="215"/>
      <c r="AV226" s="216"/>
      <c r="BC226" s="343"/>
      <c r="BD226" s="191"/>
      <c r="BE226" s="191"/>
      <c r="BF226" s="191"/>
      <c r="BG226" s="191"/>
      <c r="BH226" s="191"/>
      <c r="BI226" s="191"/>
      <c r="BJ226" s="191"/>
      <c r="BK226" s="214"/>
      <c r="CC226" s="210"/>
      <c r="CD226" s="256"/>
      <c r="CE226" s="256"/>
      <c r="CF226" s="215"/>
      <c r="CG226" s="256"/>
      <c r="CH226" s="362"/>
      <c r="CI226" s="191"/>
      <c r="CO226" s="343"/>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3"/>
      <c r="R227" s="191"/>
      <c r="S227" s="191"/>
      <c r="T227" s="191"/>
      <c r="U227" s="191"/>
      <c r="V227" s="191"/>
      <c r="W227" s="191"/>
      <c r="X227" s="191"/>
      <c r="Y227" s="214"/>
      <c r="AQ227" s="210"/>
      <c r="AR227" s="215"/>
      <c r="AS227" s="215"/>
      <c r="AT227" s="215"/>
      <c r="AU227" s="215"/>
      <c r="AV227" s="216"/>
      <c r="BC227" s="343"/>
      <c r="BD227" s="191"/>
      <c r="BE227" s="191"/>
      <c r="BF227" s="191"/>
      <c r="BG227" s="191"/>
      <c r="BH227" s="191"/>
      <c r="BI227" s="191"/>
      <c r="BJ227" s="191"/>
      <c r="BK227" s="214"/>
      <c r="CC227" s="210"/>
      <c r="CD227" s="256"/>
      <c r="CE227" s="256"/>
      <c r="CF227" s="215"/>
      <c r="CG227" s="256"/>
      <c r="CH227" s="362"/>
      <c r="CI227" s="191"/>
      <c r="CO227" s="343"/>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3"/>
      <c r="R228" s="191"/>
      <c r="S228" s="191"/>
      <c r="T228" s="191"/>
      <c r="U228" s="191"/>
      <c r="V228" s="191"/>
      <c r="W228" s="191"/>
      <c r="X228" s="191"/>
      <c r="Y228" s="214"/>
      <c r="AQ228" s="210"/>
      <c r="AR228" s="215"/>
      <c r="AS228" s="215"/>
      <c r="AT228" s="215"/>
      <c r="AU228" s="215"/>
      <c r="AV228" s="216"/>
      <c r="BC228" s="343"/>
      <c r="BD228" s="191"/>
      <c r="BE228" s="191"/>
      <c r="BF228" s="191"/>
      <c r="BG228" s="191"/>
      <c r="BH228" s="191"/>
      <c r="BI228" s="191"/>
      <c r="BJ228" s="191"/>
      <c r="BK228" s="214"/>
      <c r="CC228" s="210"/>
      <c r="CD228" s="256"/>
      <c r="CE228" s="256"/>
      <c r="CF228" s="215"/>
      <c r="CG228" s="256"/>
      <c r="CH228" s="362"/>
      <c r="CI228" s="191"/>
      <c r="CO228" s="343"/>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3"/>
      <c r="R229" s="191"/>
      <c r="S229" s="191"/>
      <c r="T229" s="191"/>
      <c r="U229" s="191"/>
      <c r="V229" s="191"/>
      <c r="W229" s="191"/>
      <c r="X229" s="191"/>
      <c r="Y229" s="214"/>
      <c r="AQ229" s="210"/>
      <c r="AR229" s="215"/>
      <c r="AS229" s="215"/>
      <c r="AT229" s="215"/>
      <c r="AU229" s="215"/>
      <c r="AV229" s="216"/>
      <c r="BC229" s="343"/>
      <c r="BD229" s="191"/>
      <c r="BE229" s="191"/>
      <c r="BF229" s="191"/>
      <c r="BG229" s="191"/>
      <c r="BH229" s="191"/>
      <c r="BI229" s="191"/>
      <c r="BJ229" s="191"/>
      <c r="BK229" s="214"/>
      <c r="CC229" s="210"/>
      <c r="CD229" s="256"/>
      <c r="CE229" s="256"/>
      <c r="CF229" s="215"/>
      <c r="CG229" s="256"/>
      <c r="CH229" s="362"/>
      <c r="CI229" s="191"/>
      <c r="CO229" s="343"/>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3"/>
      <c r="R230" s="191"/>
      <c r="S230" s="191"/>
      <c r="T230" s="191"/>
      <c r="U230" s="191"/>
      <c r="V230" s="191"/>
      <c r="W230" s="191"/>
      <c r="X230" s="191"/>
      <c r="Y230" s="214"/>
      <c r="AQ230" s="210"/>
      <c r="AR230" s="215"/>
      <c r="AS230" s="215"/>
      <c r="AT230" s="215"/>
      <c r="AU230" s="215"/>
      <c r="AV230" s="216"/>
      <c r="BC230" s="343"/>
      <c r="BD230" s="191"/>
      <c r="BE230" s="191"/>
      <c r="BF230" s="191"/>
      <c r="BG230" s="191"/>
      <c r="BH230" s="191"/>
      <c r="BI230" s="191"/>
      <c r="BJ230" s="191"/>
      <c r="BK230" s="214"/>
      <c r="CC230" s="210"/>
      <c r="CD230" s="256"/>
      <c r="CE230" s="256"/>
      <c r="CF230" s="215"/>
      <c r="CG230" s="256"/>
      <c r="CH230" s="362"/>
      <c r="CI230" s="191"/>
      <c r="CO230" s="343"/>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3"/>
      <c r="R231" s="191"/>
      <c r="S231" s="191"/>
      <c r="T231" s="191"/>
      <c r="U231" s="191"/>
      <c r="V231" s="191"/>
      <c r="W231" s="191"/>
      <c r="X231" s="191"/>
      <c r="Y231" s="214"/>
      <c r="AQ231" s="210"/>
      <c r="AR231" s="215"/>
      <c r="AS231" s="215"/>
      <c r="AT231" s="215"/>
      <c r="AU231" s="215"/>
      <c r="AV231" s="216"/>
      <c r="BC231" s="343"/>
      <c r="BD231" s="191"/>
      <c r="BE231" s="191"/>
      <c r="BF231" s="191"/>
      <c r="BG231" s="191"/>
      <c r="BH231" s="191"/>
      <c r="BI231" s="191"/>
      <c r="BJ231" s="191"/>
      <c r="BK231" s="214"/>
      <c r="CC231" s="210"/>
      <c r="CD231" s="256"/>
      <c r="CE231" s="256"/>
      <c r="CF231" s="215"/>
      <c r="CG231" s="256"/>
      <c r="CH231" s="362"/>
      <c r="CI231" s="191"/>
      <c r="CO231" s="343"/>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3"/>
      <c r="R232" s="191"/>
      <c r="S232" s="191"/>
      <c r="T232" s="191"/>
      <c r="U232" s="191"/>
      <c r="V232" s="191"/>
      <c r="W232" s="191"/>
      <c r="X232" s="191"/>
      <c r="Y232" s="214"/>
      <c r="AQ232" s="210"/>
      <c r="AR232" s="215"/>
      <c r="AS232" s="215"/>
      <c r="AT232" s="215"/>
      <c r="AU232" s="215"/>
      <c r="AV232" s="216"/>
      <c r="BC232" s="343"/>
      <c r="BD232" s="191"/>
      <c r="BE232" s="191"/>
      <c r="BF232" s="191"/>
      <c r="BG232" s="191"/>
      <c r="BH232" s="191"/>
      <c r="BI232" s="191"/>
      <c r="BJ232" s="191"/>
      <c r="BK232" s="214"/>
      <c r="CC232" s="210"/>
      <c r="CD232" s="256"/>
      <c r="CE232" s="256"/>
      <c r="CF232" s="215"/>
      <c r="CG232" s="256"/>
      <c r="CH232" s="362"/>
      <c r="CI232" s="191"/>
      <c r="CO232" s="343"/>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3"/>
      <c r="R233" s="191"/>
      <c r="S233" s="191"/>
      <c r="T233" s="191"/>
      <c r="U233" s="191"/>
      <c r="V233" s="191"/>
      <c r="W233" s="191"/>
      <c r="X233" s="191"/>
      <c r="Y233" s="214"/>
      <c r="AQ233" s="210"/>
      <c r="AR233" s="215"/>
      <c r="AS233" s="215"/>
      <c r="AT233" s="215"/>
      <c r="AU233" s="215"/>
      <c r="AV233" s="216"/>
      <c r="BC233" s="343"/>
      <c r="BD233" s="191"/>
      <c r="BE233" s="191"/>
      <c r="BF233" s="191"/>
      <c r="BG233" s="191"/>
      <c r="BH233" s="191"/>
      <c r="BI233" s="191"/>
      <c r="BJ233" s="191"/>
      <c r="BK233" s="214"/>
      <c r="CC233" s="210"/>
      <c r="CD233" s="256"/>
      <c r="CE233" s="256"/>
      <c r="CF233" s="215"/>
      <c r="CG233" s="256"/>
      <c r="CH233" s="362"/>
      <c r="CI233" s="191"/>
      <c r="CO233" s="343"/>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3"/>
      <c r="R234" s="191"/>
      <c r="S234" s="191"/>
      <c r="T234" s="191"/>
      <c r="U234" s="191"/>
      <c r="V234" s="191"/>
      <c r="W234" s="191"/>
      <c r="X234" s="191"/>
      <c r="Y234" s="214"/>
      <c r="AQ234" s="210"/>
      <c r="AR234" s="215"/>
      <c r="AS234" s="215"/>
      <c r="AT234" s="215"/>
      <c r="AU234" s="215"/>
      <c r="AV234" s="216"/>
      <c r="BC234" s="343"/>
      <c r="BD234" s="191"/>
      <c r="BE234" s="191"/>
      <c r="BF234" s="191"/>
      <c r="BG234" s="191"/>
      <c r="BH234" s="191"/>
      <c r="BI234" s="191"/>
      <c r="BJ234" s="191"/>
      <c r="BK234" s="214"/>
      <c r="CC234" s="210"/>
      <c r="CD234" s="256"/>
      <c r="CE234" s="256"/>
      <c r="CF234" s="215"/>
      <c r="CG234" s="256"/>
      <c r="CH234" s="362"/>
      <c r="CI234" s="191"/>
      <c r="CO234" s="343"/>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3"/>
      <c r="R235" s="191"/>
      <c r="S235" s="191"/>
      <c r="T235" s="191"/>
      <c r="U235" s="191"/>
      <c r="V235" s="191"/>
      <c r="W235" s="191"/>
      <c r="X235" s="191"/>
      <c r="Y235" s="214"/>
      <c r="AQ235" s="210"/>
      <c r="AR235" s="215"/>
      <c r="AS235" s="215"/>
      <c r="AT235" s="215"/>
      <c r="AU235" s="215"/>
      <c r="AV235" s="216"/>
      <c r="BC235" s="343"/>
      <c r="BD235" s="191"/>
      <c r="BE235" s="191"/>
      <c r="BF235" s="191"/>
      <c r="BG235" s="191"/>
      <c r="BH235" s="191"/>
      <c r="BI235" s="191"/>
      <c r="BJ235" s="191"/>
      <c r="BK235" s="214"/>
      <c r="CC235" s="210"/>
      <c r="CD235" s="256"/>
      <c r="CE235" s="256"/>
      <c r="CF235" s="215"/>
      <c r="CG235" s="256"/>
      <c r="CH235" s="362"/>
      <c r="CI235" s="191"/>
      <c r="CO235" s="343"/>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3"/>
      <c r="R236" s="191"/>
      <c r="S236" s="191"/>
      <c r="T236" s="191"/>
      <c r="U236" s="191"/>
      <c r="V236" s="191"/>
      <c r="W236" s="191"/>
      <c r="X236" s="191"/>
      <c r="Y236" s="214"/>
      <c r="AQ236" s="210"/>
      <c r="AR236" s="215"/>
      <c r="AS236" s="215"/>
      <c r="AT236" s="215"/>
      <c r="AU236" s="215"/>
      <c r="AV236" s="216"/>
      <c r="BC236" s="343"/>
      <c r="BD236" s="191"/>
      <c r="BE236" s="191"/>
      <c r="BF236" s="191"/>
      <c r="BG236" s="191"/>
      <c r="BH236" s="191"/>
      <c r="BI236" s="191"/>
      <c r="BJ236" s="191"/>
      <c r="BK236" s="214"/>
      <c r="CC236" s="210"/>
      <c r="CD236" s="256"/>
      <c r="CE236" s="256"/>
      <c r="CF236" s="215"/>
      <c r="CG236" s="256"/>
      <c r="CH236" s="362"/>
      <c r="CI236" s="191"/>
      <c r="CO236" s="343"/>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3"/>
      <c r="R237" s="191"/>
      <c r="S237" s="191"/>
      <c r="T237" s="191"/>
      <c r="U237" s="191"/>
      <c r="V237" s="191"/>
      <c r="W237" s="191"/>
      <c r="X237" s="191"/>
      <c r="Y237" s="214"/>
      <c r="AQ237" s="210"/>
      <c r="AR237" s="215"/>
      <c r="AS237" s="215"/>
      <c r="AT237" s="215"/>
      <c r="AU237" s="215"/>
      <c r="AV237" s="216"/>
      <c r="BC237" s="343"/>
      <c r="BD237" s="191"/>
      <c r="BE237" s="191"/>
      <c r="BF237" s="191"/>
      <c r="BG237" s="191"/>
      <c r="BH237" s="191"/>
      <c r="BI237" s="191"/>
      <c r="BJ237" s="191"/>
      <c r="BK237" s="214"/>
      <c r="CC237" s="210"/>
      <c r="CD237" s="256"/>
      <c r="CE237" s="256"/>
      <c r="CF237" s="215"/>
      <c r="CG237" s="256"/>
      <c r="CH237" s="362"/>
      <c r="CI237" s="191"/>
      <c r="CO237" s="343"/>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3"/>
      <c r="R238" s="191"/>
      <c r="S238" s="191"/>
      <c r="T238" s="191"/>
      <c r="U238" s="191"/>
      <c r="V238" s="191"/>
      <c r="W238" s="191"/>
      <c r="X238" s="191"/>
      <c r="Y238" s="214"/>
      <c r="AQ238" s="210"/>
      <c r="AR238" s="215"/>
      <c r="AS238" s="215"/>
      <c r="AT238" s="215"/>
      <c r="AU238" s="215"/>
      <c r="AV238" s="216"/>
      <c r="BC238" s="343"/>
      <c r="BD238" s="191"/>
      <c r="BE238" s="191"/>
      <c r="BF238" s="191"/>
      <c r="BG238" s="191"/>
      <c r="BH238" s="191"/>
      <c r="BI238" s="191"/>
      <c r="BJ238" s="191"/>
      <c r="BK238" s="214"/>
      <c r="CC238" s="210"/>
      <c r="CD238" s="256"/>
      <c r="CE238" s="256"/>
      <c r="CF238" s="215"/>
      <c r="CG238" s="256"/>
      <c r="CH238" s="362"/>
      <c r="CI238" s="191"/>
      <c r="CO238" s="343"/>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3"/>
      <c r="R239" s="191"/>
      <c r="S239" s="191"/>
      <c r="T239" s="191"/>
      <c r="U239" s="191"/>
      <c r="V239" s="191"/>
      <c r="W239" s="191"/>
      <c r="X239" s="191"/>
      <c r="Y239" s="214"/>
      <c r="AQ239" s="210"/>
      <c r="AR239" s="215"/>
      <c r="AS239" s="215"/>
      <c r="AT239" s="215"/>
      <c r="AU239" s="215"/>
      <c r="AV239" s="216"/>
      <c r="BC239" s="343"/>
      <c r="BD239" s="191"/>
      <c r="BE239" s="191"/>
      <c r="BF239" s="191"/>
      <c r="BG239" s="191"/>
      <c r="BH239" s="191"/>
      <c r="BI239" s="191"/>
      <c r="BJ239" s="191"/>
      <c r="BK239" s="214"/>
      <c r="CC239" s="210"/>
      <c r="CD239" s="256"/>
      <c r="CE239" s="256"/>
      <c r="CF239" s="215"/>
      <c r="CG239" s="256"/>
      <c r="CH239" s="362"/>
      <c r="CI239" s="191"/>
      <c r="CO239" s="343"/>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3"/>
      <c r="R240" s="191"/>
      <c r="S240" s="191"/>
      <c r="T240" s="191"/>
      <c r="U240" s="191"/>
      <c r="V240" s="191"/>
      <c r="W240" s="191"/>
      <c r="X240" s="191"/>
      <c r="Y240" s="214"/>
      <c r="AQ240" s="210"/>
      <c r="AR240" s="215"/>
      <c r="AS240" s="215"/>
      <c r="AT240" s="215"/>
      <c r="AU240" s="215"/>
      <c r="AV240" s="216"/>
      <c r="BC240" s="343"/>
      <c r="BD240" s="191"/>
      <c r="BE240" s="191"/>
      <c r="BF240" s="191"/>
      <c r="BG240" s="191"/>
      <c r="BH240" s="191"/>
      <c r="BI240" s="191"/>
      <c r="BJ240" s="191"/>
      <c r="BK240" s="214"/>
      <c r="CC240" s="210"/>
      <c r="CD240" s="256"/>
      <c r="CE240" s="256"/>
      <c r="CF240" s="215"/>
      <c r="CG240" s="256"/>
      <c r="CH240" s="362"/>
      <c r="CI240" s="191"/>
      <c r="CO240" s="343"/>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3"/>
      <c r="R241" s="191"/>
      <c r="S241" s="191"/>
      <c r="T241" s="191"/>
      <c r="U241" s="191"/>
      <c r="V241" s="191"/>
      <c r="W241" s="191"/>
      <c r="X241" s="191"/>
      <c r="Y241" s="214"/>
      <c r="AQ241" s="210"/>
      <c r="AR241" s="215"/>
      <c r="AS241" s="215"/>
      <c r="AT241" s="215"/>
      <c r="AU241" s="215"/>
      <c r="AV241" s="216"/>
      <c r="BC241" s="343"/>
      <c r="BD241" s="191"/>
      <c r="BE241" s="191"/>
      <c r="BF241" s="191"/>
      <c r="BG241" s="191"/>
      <c r="BH241" s="191"/>
      <c r="BI241" s="191"/>
      <c r="BJ241" s="191"/>
      <c r="BK241" s="214"/>
      <c r="CC241" s="210"/>
      <c r="CD241" s="256"/>
      <c r="CE241" s="256"/>
      <c r="CF241" s="215"/>
      <c r="CG241" s="256"/>
      <c r="CH241" s="362"/>
      <c r="CI241" s="191"/>
      <c r="CO241" s="343"/>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3"/>
      <c r="R242" s="191"/>
      <c r="S242" s="191"/>
      <c r="T242" s="191"/>
      <c r="U242" s="191"/>
      <c r="V242" s="191"/>
      <c r="W242" s="191"/>
      <c r="X242" s="191"/>
      <c r="Y242" s="214"/>
      <c r="AQ242" s="210"/>
      <c r="AR242" s="215"/>
      <c r="AS242" s="215"/>
      <c r="AT242" s="215"/>
      <c r="AU242" s="215"/>
      <c r="AV242" s="216"/>
      <c r="BC242" s="343"/>
      <c r="BD242" s="191"/>
      <c r="BE242" s="191"/>
      <c r="BF242" s="191"/>
      <c r="BG242" s="191"/>
      <c r="BH242" s="191"/>
      <c r="BI242" s="191"/>
      <c r="BJ242" s="191"/>
      <c r="BK242" s="214"/>
      <c r="CC242" s="210"/>
      <c r="CD242" s="256"/>
      <c r="CE242" s="256"/>
      <c r="CF242" s="215"/>
      <c r="CG242" s="256"/>
      <c r="CH242" s="362"/>
      <c r="CI242" s="191"/>
      <c r="CO242" s="343"/>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3"/>
      <c r="R243" s="191"/>
      <c r="S243" s="191"/>
      <c r="T243" s="191"/>
      <c r="U243" s="191"/>
      <c r="V243" s="191"/>
      <c r="W243" s="191"/>
      <c r="X243" s="191"/>
      <c r="Y243" s="214"/>
      <c r="AQ243" s="210"/>
      <c r="AR243" s="215"/>
      <c r="AS243" s="215"/>
      <c r="AT243" s="215"/>
      <c r="AU243" s="215"/>
      <c r="AV243" s="216"/>
      <c r="BC243" s="343"/>
      <c r="BD243" s="191"/>
      <c r="BE243" s="191"/>
      <c r="BF243" s="191"/>
      <c r="BG243" s="191"/>
      <c r="BH243" s="191"/>
      <c r="BI243" s="191"/>
      <c r="BJ243" s="191"/>
      <c r="BK243" s="214"/>
      <c r="CC243" s="210"/>
      <c r="CD243" s="256"/>
      <c r="CE243" s="256"/>
      <c r="CF243" s="215"/>
      <c r="CG243" s="256"/>
      <c r="CH243" s="362"/>
      <c r="CI243" s="191"/>
      <c r="CO243" s="343"/>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3"/>
      <c r="R244" s="191"/>
      <c r="S244" s="191"/>
      <c r="T244" s="191"/>
      <c r="U244" s="191"/>
      <c r="V244" s="191"/>
      <c r="W244" s="191"/>
      <c r="X244" s="191"/>
      <c r="Y244" s="214"/>
      <c r="AQ244" s="210"/>
      <c r="AR244" s="215"/>
      <c r="AS244" s="215"/>
      <c r="AT244" s="215"/>
      <c r="AU244" s="215"/>
      <c r="AV244" s="216"/>
      <c r="BC244" s="343"/>
      <c r="BD244" s="191"/>
      <c r="BE244" s="191"/>
      <c r="BF244" s="191"/>
      <c r="BG244" s="191"/>
      <c r="BH244" s="191"/>
      <c r="BI244" s="191"/>
      <c r="BJ244" s="191"/>
      <c r="BK244" s="214"/>
      <c r="CC244" s="210"/>
      <c r="CD244" s="256"/>
      <c r="CE244" s="256"/>
      <c r="CF244" s="215"/>
      <c r="CG244" s="256"/>
      <c r="CH244" s="362"/>
      <c r="CI244" s="191"/>
      <c r="CO244" s="343"/>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3"/>
      <c r="R245" s="191"/>
      <c r="S245" s="191"/>
      <c r="T245" s="191"/>
      <c r="U245" s="191"/>
      <c r="V245" s="191"/>
      <c r="W245" s="191"/>
      <c r="X245" s="191"/>
      <c r="Y245" s="214"/>
      <c r="AQ245" s="210"/>
      <c r="AR245" s="215"/>
      <c r="AS245" s="215"/>
      <c r="AT245" s="215"/>
      <c r="AU245" s="215"/>
      <c r="AV245" s="216"/>
      <c r="BC245" s="343"/>
      <c r="BD245" s="191"/>
      <c r="BE245" s="191"/>
      <c r="BF245" s="191"/>
      <c r="BG245" s="191"/>
      <c r="BH245" s="191"/>
      <c r="BI245" s="191"/>
      <c r="BJ245" s="191"/>
      <c r="BK245" s="214"/>
      <c r="CC245" s="210"/>
      <c r="CD245" s="256"/>
      <c r="CE245" s="256"/>
      <c r="CF245" s="215"/>
      <c r="CG245" s="256"/>
      <c r="CH245" s="362"/>
      <c r="CI245" s="191"/>
      <c r="CO245" s="343"/>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3"/>
      <c r="R246" s="191"/>
      <c r="S246" s="191"/>
      <c r="T246" s="191"/>
      <c r="U246" s="191"/>
      <c r="V246" s="191"/>
      <c r="W246" s="191"/>
      <c r="X246" s="191"/>
      <c r="Y246" s="214"/>
      <c r="AQ246" s="210"/>
      <c r="AR246" s="215"/>
      <c r="AS246" s="215"/>
      <c r="AT246" s="215"/>
      <c r="AU246" s="215"/>
      <c r="AV246" s="216"/>
      <c r="BC246" s="343"/>
      <c r="BD246" s="191"/>
      <c r="BE246" s="191"/>
      <c r="BF246" s="191"/>
      <c r="BG246" s="191"/>
      <c r="BH246" s="191"/>
      <c r="BI246" s="191"/>
      <c r="BJ246" s="191"/>
      <c r="BK246" s="214"/>
      <c r="CC246" s="210"/>
      <c r="CD246" s="256"/>
      <c r="CE246" s="256"/>
      <c r="CF246" s="215"/>
      <c r="CG246" s="256"/>
      <c r="CH246" s="362"/>
      <c r="CI246" s="191"/>
      <c r="CO246" s="343"/>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3"/>
      <c r="R247" s="191"/>
      <c r="S247" s="191"/>
      <c r="T247" s="191"/>
      <c r="U247" s="191"/>
      <c r="V247" s="191"/>
      <c r="W247" s="191"/>
      <c r="X247" s="191"/>
      <c r="Y247" s="214"/>
      <c r="AQ247" s="210"/>
      <c r="AR247" s="215"/>
      <c r="AS247" s="215"/>
      <c r="AT247" s="215"/>
      <c r="AU247" s="215"/>
      <c r="AV247" s="216"/>
      <c r="BC247" s="343"/>
      <c r="BD247" s="191"/>
      <c r="BE247" s="191"/>
      <c r="BF247" s="191"/>
      <c r="BG247" s="191"/>
      <c r="BH247" s="191"/>
      <c r="BI247" s="191"/>
      <c r="BJ247" s="191"/>
      <c r="BK247" s="214"/>
      <c r="CC247" s="210"/>
      <c r="CD247" s="256"/>
      <c r="CE247" s="256"/>
      <c r="CF247" s="215"/>
      <c r="CG247" s="256"/>
      <c r="CH247" s="362"/>
      <c r="CI247" s="191"/>
      <c r="CO247" s="343"/>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3"/>
      <c r="R248" s="191"/>
      <c r="S248" s="191"/>
      <c r="T248" s="191"/>
      <c r="U248" s="191"/>
      <c r="V248" s="191"/>
      <c r="W248" s="191"/>
      <c r="X248" s="191"/>
      <c r="Y248" s="214"/>
      <c r="AQ248" s="210"/>
      <c r="AR248" s="215"/>
      <c r="AS248" s="215"/>
      <c r="AT248" s="215"/>
      <c r="AU248" s="215"/>
      <c r="AV248" s="216"/>
      <c r="BC248" s="343"/>
      <c r="BD248" s="191"/>
      <c r="BE248" s="191"/>
      <c r="BF248" s="191"/>
      <c r="BG248" s="191"/>
      <c r="BH248" s="191"/>
      <c r="BI248" s="191"/>
      <c r="BJ248" s="191"/>
      <c r="BK248" s="214"/>
      <c r="CC248" s="210"/>
      <c r="CD248" s="256"/>
      <c r="CE248" s="256"/>
      <c r="CF248" s="215"/>
      <c r="CG248" s="256"/>
      <c r="CH248" s="362"/>
      <c r="CI248" s="191"/>
      <c r="CO248" s="343"/>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3"/>
      <c r="R249" s="191"/>
      <c r="S249" s="191"/>
      <c r="T249" s="191"/>
      <c r="U249" s="191"/>
      <c r="V249" s="191"/>
      <c r="W249" s="191"/>
      <c r="X249" s="191"/>
      <c r="Y249" s="214"/>
      <c r="AQ249" s="210"/>
      <c r="AR249" s="215"/>
      <c r="AS249" s="215"/>
      <c r="AT249" s="215"/>
      <c r="AU249" s="215"/>
      <c r="AV249" s="216"/>
      <c r="BC249" s="343"/>
      <c r="BD249" s="191"/>
      <c r="BE249" s="191"/>
      <c r="BF249" s="191"/>
      <c r="BG249" s="191"/>
      <c r="BH249" s="191"/>
      <c r="BI249" s="191"/>
      <c r="BJ249" s="191"/>
      <c r="BK249" s="214"/>
      <c r="CC249" s="210"/>
      <c r="CD249" s="256"/>
      <c r="CE249" s="256"/>
      <c r="CF249" s="215"/>
      <c r="CG249" s="256"/>
      <c r="CH249" s="362"/>
      <c r="CI249" s="191"/>
      <c r="CO249" s="343"/>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3"/>
      <c r="R250" s="191"/>
      <c r="S250" s="191"/>
      <c r="T250" s="191"/>
      <c r="U250" s="191"/>
      <c r="V250" s="191"/>
      <c r="W250" s="191"/>
      <c r="X250" s="191"/>
      <c r="Y250" s="214"/>
      <c r="AQ250" s="210"/>
      <c r="AR250" s="215"/>
      <c r="AS250" s="215"/>
      <c r="AT250" s="215"/>
      <c r="AU250" s="215"/>
      <c r="AV250" s="216"/>
      <c r="BC250" s="343"/>
      <c r="BD250" s="191"/>
      <c r="BE250" s="191"/>
      <c r="BF250" s="191"/>
      <c r="BG250" s="191"/>
      <c r="BH250" s="191"/>
      <c r="BI250" s="191"/>
      <c r="BJ250" s="191"/>
      <c r="BK250" s="214"/>
      <c r="CC250" s="210"/>
      <c r="CD250" s="256"/>
      <c r="CE250" s="256"/>
      <c r="CF250" s="215"/>
      <c r="CG250" s="256"/>
      <c r="CH250" s="362"/>
      <c r="CI250" s="191"/>
      <c r="CO250" s="343"/>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3"/>
      <c r="R251" s="191"/>
      <c r="S251" s="191"/>
      <c r="T251" s="191"/>
      <c r="U251" s="191"/>
      <c r="V251" s="191"/>
      <c r="W251" s="191"/>
      <c r="X251" s="191"/>
      <c r="Y251" s="214"/>
      <c r="AQ251" s="210"/>
      <c r="AR251" s="215"/>
      <c r="AS251" s="215"/>
      <c r="AT251" s="215"/>
      <c r="AU251" s="215"/>
      <c r="AV251" s="216"/>
      <c r="BC251" s="343"/>
      <c r="BD251" s="191"/>
      <c r="BE251" s="191"/>
      <c r="BF251" s="191"/>
      <c r="BG251" s="191"/>
      <c r="BH251" s="191"/>
      <c r="BI251" s="191"/>
      <c r="BJ251" s="191"/>
      <c r="BK251" s="214"/>
      <c r="CC251" s="210"/>
      <c r="CD251" s="256"/>
      <c r="CE251" s="256"/>
      <c r="CF251" s="215"/>
      <c r="CG251" s="256"/>
      <c r="CH251" s="362"/>
      <c r="CI251" s="191"/>
      <c r="CO251" s="343"/>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3"/>
      <c r="R252" s="191"/>
      <c r="S252" s="191"/>
      <c r="T252" s="191"/>
      <c r="U252" s="191"/>
      <c r="V252" s="191"/>
      <c r="W252" s="191"/>
      <c r="X252" s="191"/>
      <c r="Y252" s="214"/>
      <c r="AQ252" s="210"/>
      <c r="AR252" s="215"/>
      <c r="AS252" s="215"/>
      <c r="AT252" s="215"/>
      <c r="AU252" s="215"/>
      <c r="AV252" s="216"/>
      <c r="BC252" s="343"/>
      <c r="BD252" s="191"/>
      <c r="BE252" s="191"/>
      <c r="BF252" s="191"/>
      <c r="BG252" s="191"/>
      <c r="BH252" s="191"/>
      <c r="BI252" s="191"/>
      <c r="BJ252" s="191"/>
      <c r="BK252" s="214"/>
      <c r="CC252" s="210"/>
      <c r="CD252" s="256"/>
      <c r="CE252" s="256"/>
      <c r="CF252" s="215"/>
      <c r="CG252" s="256"/>
      <c r="CH252" s="362"/>
      <c r="CI252" s="191"/>
      <c r="CO252" s="343"/>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3"/>
      <c r="R253" s="191"/>
      <c r="S253" s="191"/>
      <c r="T253" s="191"/>
      <c r="U253" s="191"/>
      <c r="V253" s="191"/>
      <c r="W253" s="191"/>
      <c r="X253" s="191"/>
      <c r="Y253" s="214"/>
      <c r="AQ253" s="210"/>
      <c r="AR253" s="215"/>
      <c r="AS253" s="215"/>
      <c r="AT253" s="215"/>
      <c r="AU253" s="215"/>
      <c r="AV253" s="216"/>
      <c r="BC253" s="343"/>
      <c r="BD253" s="191"/>
      <c r="BE253" s="191"/>
      <c r="BF253" s="191"/>
      <c r="BG253" s="191"/>
      <c r="BH253" s="191"/>
      <c r="BI253" s="191"/>
      <c r="BJ253" s="191"/>
      <c r="BK253" s="214"/>
      <c r="CC253" s="210"/>
      <c r="CD253" s="256"/>
      <c r="CE253" s="256"/>
      <c r="CF253" s="215"/>
      <c r="CG253" s="256"/>
      <c r="CH253" s="362"/>
      <c r="CI253" s="191"/>
      <c r="CO253" s="343"/>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3"/>
      <c r="R254" s="191"/>
      <c r="S254" s="191"/>
      <c r="T254" s="191"/>
      <c r="U254" s="191"/>
      <c r="V254" s="191"/>
      <c r="W254" s="191"/>
      <c r="X254" s="191"/>
      <c r="Y254" s="214"/>
      <c r="AQ254" s="210"/>
      <c r="AR254" s="215"/>
      <c r="AS254" s="215"/>
      <c r="AT254" s="215"/>
      <c r="AU254" s="215"/>
      <c r="AV254" s="216"/>
      <c r="BC254" s="343"/>
      <c r="BD254" s="191"/>
      <c r="BE254" s="191"/>
      <c r="BF254" s="191"/>
      <c r="BG254" s="191"/>
      <c r="BH254" s="191"/>
      <c r="BI254" s="191"/>
      <c r="BJ254" s="191"/>
      <c r="BK254" s="214"/>
      <c r="CC254" s="210"/>
      <c r="CD254" s="256"/>
      <c r="CE254" s="256"/>
      <c r="CF254" s="215"/>
      <c r="CG254" s="256"/>
      <c r="CH254" s="362"/>
      <c r="CI254" s="191"/>
      <c r="CO254" s="343"/>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3"/>
      <c r="R255" s="191"/>
      <c r="S255" s="191"/>
      <c r="T255" s="191"/>
      <c r="U255" s="191"/>
      <c r="V255" s="191"/>
      <c r="W255" s="191"/>
      <c r="X255" s="191"/>
      <c r="Y255" s="214"/>
      <c r="AQ255" s="210"/>
      <c r="AR255" s="215"/>
      <c r="AS255" s="215"/>
      <c r="AT255" s="215"/>
      <c r="AU255" s="215"/>
      <c r="AV255" s="216"/>
      <c r="BC255" s="343"/>
      <c r="BD255" s="191"/>
      <c r="BE255" s="191"/>
      <c r="BF255" s="191"/>
      <c r="BG255" s="191"/>
      <c r="BH255" s="191"/>
      <c r="BI255" s="191"/>
      <c r="BJ255" s="191"/>
      <c r="BK255" s="214"/>
      <c r="CC255" s="210"/>
      <c r="CD255" s="256"/>
      <c r="CE255" s="256"/>
      <c r="CF255" s="215"/>
      <c r="CG255" s="256"/>
      <c r="CH255" s="362"/>
      <c r="CI255" s="191"/>
      <c r="CO255" s="343"/>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3"/>
      <c r="R256" s="191"/>
      <c r="S256" s="191"/>
      <c r="T256" s="191"/>
      <c r="U256" s="191"/>
      <c r="V256" s="191"/>
      <c r="W256" s="191"/>
      <c r="X256" s="191"/>
      <c r="Y256" s="214"/>
      <c r="AQ256" s="210"/>
      <c r="AR256" s="215"/>
      <c r="AS256" s="215"/>
      <c r="AT256" s="215"/>
      <c r="AU256" s="215"/>
      <c r="AV256" s="216"/>
      <c r="BC256" s="343"/>
      <c r="BD256" s="191"/>
      <c r="BE256" s="191"/>
      <c r="BF256" s="191"/>
      <c r="BG256" s="191"/>
      <c r="BH256" s="191"/>
      <c r="BI256" s="191"/>
      <c r="BJ256" s="191"/>
      <c r="BK256" s="214"/>
      <c r="CC256" s="210"/>
      <c r="CD256" s="256"/>
      <c r="CE256" s="256"/>
      <c r="CF256" s="215"/>
      <c r="CG256" s="256"/>
      <c r="CH256" s="362"/>
      <c r="CI256" s="191"/>
      <c r="CO256" s="343"/>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3"/>
      <c r="R257" s="191"/>
      <c r="S257" s="191"/>
      <c r="T257" s="191"/>
      <c r="U257" s="191"/>
      <c r="V257" s="191"/>
      <c r="W257" s="191"/>
      <c r="X257" s="191"/>
      <c r="Y257" s="214"/>
      <c r="AQ257" s="210"/>
      <c r="AR257" s="215"/>
      <c r="AS257" s="215"/>
      <c r="AT257" s="215"/>
      <c r="AU257" s="215"/>
      <c r="AV257" s="216"/>
      <c r="BC257" s="343"/>
      <c r="BD257" s="191"/>
      <c r="BE257" s="191"/>
      <c r="BF257" s="191"/>
      <c r="BG257" s="191"/>
      <c r="BH257" s="191"/>
      <c r="BI257" s="191"/>
      <c r="BJ257" s="191"/>
      <c r="BK257" s="214"/>
      <c r="CC257" s="210"/>
      <c r="CD257" s="256"/>
      <c r="CE257" s="256"/>
      <c r="CF257" s="215"/>
      <c r="CG257" s="256"/>
      <c r="CH257" s="362"/>
      <c r="CI257" s="191"/>
      <c r="CO257" s="343"/>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3"/>
      <c r="R258" s="191"/>
      <c r="S258" s="191"/>
      <c r="T258" s="191"/>
      <c r="U258" s="191"/>
      <c r="V258" s="191"/>
      <c r="W258" s="191"/>
      <c r="X258" s="191"/>
      <c r="Y258" s="214"/>
      <c r="AQ258" s="210"/>
      <c r="AR258" s="215"/>
      <c r="AS258" s="215"/>
      <c r="AT258" s="215"/>
      <c r="AU258" s="215"/>
      <c r="AV258" s="216"/>
      <c r="BC258" s="343"/>
      <c r="BD258" s="191"/>
      <c r="BE258" s="191"/>
      <c r="BF258" s="191"/>
      <c r="BG258" s="191"/>
      <c r="BH258" s="191"/>
      <c r="BI258" s="191"/>
      <c r="BJ258" s="191"/>
      <c r="BK258" s="214"/>
      <c r="CC258" s="210"/>
      <c r="CD258" s="256"/>
      <c r="CE258" s="256"/>
      <c r="CF258" s="215"/>
      <c r="CG258" s="256"/>
      <c r="CH258" s="362"/>
      <c r="CI258" s="191"/>
      <c r="CO258" s="343"/>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3"/>
      <c r="R259" s="191"/>
      <c r="S259" s="191"/>
      <c r="T259" s="191"/>
      <c r="U259" s="191"/>
      <c r="V259" s="191"/>
      <c r="W259" s="191"/>
      <c r="X259" s="191"/>
      <c r="Y259" s="214"/>
      <c r="AQ259" s="210"/>
      <c r="AR259" s="215"/>
      <c r="AS259" s="215"/>
      <c r="AT259" s="215"/>
      <c r="AU259" s="215"/>
      <c r="AV259" s="216"/>
      <c r="BC259" s="343"/>
      <c r="BD259" s="191"/>
      <c r="BE259" s="191"/>
      <c r="BF259" s="191"/>
      <c r="BG259" s="191"/>
      <c r="BH259" s="191"/>
      <c r="BI259" s="191"/>
      <c r="BJ259" s="191"/>
      <c r="BK259" s="214"/>
      <c r="CC259" s="210"/>
      <c r="CD259" s="256"/>
      <c r="CE259" s="256"/>
      <c r="CF259" s="215"/>
      <c r="CG259" s="256"/>
      <c r="CH259" s="362"/>
      <c r="CI259" s="191"/>
      <c r="CO259" s="343"/>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3"/>
      <c r="R260" s="191"/>
      <c r="S260" s="191"/>
      <c r="T260" s="191"/>
      <c r="U260" s="191"/>
      <c r="V260" s="191"/>
      <c r="W260" s="191"/>
      <c r="X260" s="191"/>
      <c r="Y260" s="214"/>
      <c r="AQ260" s="210"/>
      <c r="AR260" s="215"/>
      <c r="AS260" s="215"/>
      <c r="AT260" s="215"/>
      <c r="AU260" s="215"/>
      <c r="AV260" s="216"/>
      <c r="BC260" s="343"/>
      <c r="BD260" s="191"/>
      <c r="BE260" s="191"/>
      <c r="BF260" s="191"/>
      <c r="BG260" s="191"/>
      <c r="BH260" s="191"/>
      <c r="BI260" s="191"/>
      <c r="BJ260" s="191"/>
      <c r="BK260" s="214"/>
      <c r="CC260" s="210"/>
      <c r="CD260" s="256"/>
      <c r="CE260" s="256"/>
      <c r="CF260" s="215"/>
      <c r="CG260" s="256"/>
      <c r="CH260" s="362"/>
      <c r="CI260" s="191"/>
      <c r="CO260" s="343"/>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3"/>
      <c r="R261" s="191"/>
      <c r="S261" s="191"/>
      <c r="T261" s="191"/>
      <c r="U261" s="191"/>
      <c r="V261" s="191"/>
      <c r="W261" s="191"/>
      <c r="X261" s="191"/>
      <c r="Y261" s="214"/>
      <c r="AQ261" s="210"/>
      <c r="AR261" s="215"/>
      <c r="AS261" s="215"/>
      <c r="AT261" s="215"/>
      <c r="AU261" s="215"/>
      <c r="AV261" s="216"/>
      <c r="BC261" s="343"/>
      <c r="BD261" s="191"/>
      <c r="BE261" s="191"/>
      <c r="BF261" s="191"/>
      <c r="BG261" s="191"/>
      <c r="BH261" s="191"/>
      <c r="BI261" s="191"/>
      <c r="BJ261" s="191"/>
      <c r="BK261" s="214"/>
      <c r="CC261" s="210"/>
      <c r="CD261" s="256"/>
      <c r="CE261" s="256"/>
      <c r="CF261" s="215"/>
      <c r="CG261" s="256"/>
      <c r="CH261" s="362"/>
      <c r="CI261" s="191"/>
      <c r="CO261" s="343"/>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3"/>
      <c r="R262" s="191"/>
      <c r="S262" s="191"/>
      <c r="T262" s="191"/>
      <c r="U262" s="191"/>
      <c r="V262" s="191"/>
      <c r="W262" s="191"/>
      <c r="X262" s="191"/>
      <c r="Y262" s="214"/>
      <c r="AQ262" s="210"/>
      <c r="AR262" s="215"/>
      <c r="AS262" s="215"/>
      <c r="AT262" s="215"/>
      <c r="AU262" s="215"/>
      <c r="AV262" s="216"/>
      <c r="BC262" s="343"/>
      <c r="BD262" s="191"/>
      <c r="BE262" s="191"/>
      <c r="BF262" s="191"/>
      <c r="BG262" s="191"/>
      <c r="BH262" s="191"/>
      <c r="BI262" s="191"/>
      <c r="BJ262" s="191"/>
      <c r="BK262" s="214"/>
      <c r="CC262" s="210"/>
      <c r="CD262" s="256"/>
      <c r="CE262" s="256"/>
      <c r="CF262" s="215"/>
      <c r="CG262" s="256"/>
      <c r="CH262" s="362"/>
      <c r="CI262" s="191"/>
      <c r="CO262" s="343"/>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3"/>
      <c r="R263" s="191"/>
      <c r="S263" s="191"/>
      <c r="T263" s="191"/>
      <c r="U263" s="191"/>
      <c r="V263" s="191"/>
      <c r="W263" s="191"/>
      <c r="X263" s="191"/>
      <c r="Y263" s="214"/>
      <c r="AQ263" s="210"/>
      <c r="AR263" s="215"/>
      <c r="AS263" s="215"/>
      <c r="AT263" s="215"/>
      <c r="AU263" s="215"/>
      <c r="AV263" s="216"/>
      <c r="BC263" s="343"/>
      <c r="BD263" s="191"/>
      <c r="BE263" s="191"/>
      <c r="BF263" s="191"/>
      <c r="BG263" s="191"/>
      <c r="BH263" s="191"/>
      <c r="BI263" s="191"/>
      <c r="BJ263" s="191"/>
      <c r="BK263" s="214"/>
      <c r="CC263" s="210"/>
      <c r="CD263" s="256"/>
      <c r="CE263" s="256"/>
      <c r="CF263" s="215"/>
      <c r="CG263" s="256"/>
      <c r="CH263" s="362"/>
      <c r="CI263" s="191"/>
      <c r="CO263" s="343"/>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3"/>
      <c r="R264" s="191"/>
      <c r="S264" s="191"/>
      <c r="T264" s="191"/>
      <c r="U264" s="191"/>
      <c r="V264" s="191"/>
      <c r="W264" s="191"/>
      <c r="X264" s="191"/>
      <c r="Y264" s="214"/>
      <c r="AQ264" s="210"/>
      <c r="AR264" s="215"/>
      <c r="AS264" s="215"/>
      <c r="AT264" s="215"/>
      <c r="AU264" s="215"/>
      <c r="AV264" s="216"/>
      <c r="BC264" s="343"/>
      <c r="BD264" s="191"/>
      <c r="BE264" s="191"/>
      <c r="BF264" s="191"/>
      <c r="BG264" s="191"/>
      <c r="BH264" s="191"/>
      <c r="BI264" s="191"/>
      <c r="BJ264" s="191"/>
      <c r="BK264" s="214"/>
      <c r="CC264" s="210"/>
      <c r="CD264" s="256"/>
      <c r="CE264" s="256"/>
      <c r="CF264" s="215"/>
      <c r="CG264" s="256"/>
      <c r="CH264" s="362"/>
      <c r="CI264" s="191"/>
      <c r="CO264" s="343"/>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3"/>
      <c r="R265" s="191"/>
      <c r="S265" s="191"/>
      <c r="T265" s="191"/>
      <c r="U265" s="191"/>
      <c r="V265" s="191"/>
      <c r="W265" s="191"/>
      <c r="X265" s="191"/>
      <c r="Y265" s="214"/>
      <c r="AQ265" s="210"/>
      <c r="AR265" s="215"/>
      <c r="AS265" s="215"/>
      <c r="AT265" s="215"/>
      <c r="AU265" s="215"/>
      <c r="AV265" s="216"/>
      <c r="BC265" s="343"/>
      <c r="BD265" s="191"/>
      <c r="BE265" s="191"/>
      <c r="BF265" s="191"/>
      <c r="BG265" s="191"/>
      <c r="BH265" s="191"/>
      <c r="BI265" s="191"/>
      <c r="BJ265" s="191"/>
      <c r="BK265" s="214"/>
      <c r="CC265" s="210"/>
      <c r="CD265" s="256"/>
      <c r="CE265" s="256"/>
      <c r="CF265" s="215"/>
      <c r="CG265" s="256"/>
      <c r="CH265" s="362"/>
      <c r="CI265" s="191"/>
      <c r="CO265" s="343"/>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3"/>
      <c r="R266" s="191"/>
      <c r="S266" s="191"/>
      <c r="T266" s="191"/>
      <c r="U266" s="191"/>
      <c r="V266" s="191"/>
      <c r="W266" s="191"/>
      <c r="X266" s="191"/>
      <c r="Y266" s="214"/>
      <c r="AQ266" s="210"/>
      <c r="AR266" s="215"/>
      <c r="AS266" s="215"/>
      <c r="AT266" s="215"/>
      <c r="AU266" s="215"/>
      <c r="AV266" s="216"/>
      <c r="BC266" s="343"/>
      <c r="BD266" s="191"/>
      <c r="BE266" s="191"/>
      <c r="BF266" s="191"/>
      <c r="BG266" s="191"/>
      <c r="BH266" s="191"/>
      <c r="BI266" s="191"/>
      <c r="BJ266" s="191"/>
      <c r="BK266" s="214"/>
      <c r="CC266" s="210"/>
      <c r="CD266" s="256"/>
      <c r="CE266" s="256"/>
      <c r="CF266" s="215"/>
      <c r="CG266" s="256"/>
      <c r="CH266" s="362"/>
      <c r="CI266" s="191"/>
      <c r="CO266" s="343"/>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3"/>
      <c r="R267" s="191"/>
      <c r="S267" s="191"/>
      <c r="T267" s="191"/>
      <c r="U267" s="191"/>
      <c r="V267" s="191"/>
      <c r="W267" s="191"/>
      <c r="X267" s="191"/>
      <c r="Y267" s="214"/>
      <c r="AQ267" s="210"/>
      <c r="AR267" s="215"/>
      <c r="AS267" s="215"/>
      <c r="AT267" s="215"/>
      <c r="AU267" s="215"/>
      <c r="AV267" s="216"/>
      <c r="BC267" s="343"/>
      <c r="BD267" s="191"/>
      <c r="BE267" s="191"/>
      <c r="BF267" s="191"/>
      <c r="BG267" s="191"/>
      <c r="BH267" s="191"/>
      <c r="BI267" s="191"/>
      <c r="BJ267" s="191"/>
      <c r="BK267" s="214"/>
      <c r="CC267" s="210"/>
      <c r="CD267" s="256"/>
      <c r="CE267" s="256"/>
      <c r="CF267" s="215"/>
      <c r="CG267" s="256"/>
      <c r="CH267" s="362"/>
      <c r="CI267" s="191"/>
      <c r="CO267" s="343"/>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3"/>
      <c r="R268" s="191"/>
      <c r="S268" s="191"/>
      <c r="T268" s="191"/>
      <c r="U268" s="191"/>
      <c r="V268" s="191"/>
      <c r="W268" s="191"/>
      <c r="X268" s="191"/>
      <c r="Y268" s="214"/>
      <c r="AQ268" s="210"/>
      <c r="AR268" s="215"/>
      <c r="AS268" s="215"/>
      <c r="AT268" s="215"/>
      <c r="AU268" s="215"/>
      <c r="AV268" s="216"/>
      <c r="BC268" s="343"/>
      <c r="BD268" s="191"/>
      <c r="BE268" s="191"/>
      <c r="BF268" s="191"/>
      <c r="BG268" s="191"/>
      <c r="BH268" s="191"/>
      <c r="BI268" s="191"/>
      <c r="BJ268" s="191"/>
      <c r="BK268" s="214"/>
      <c r="CC268" s="210"/>
      <c r="CD268" s="256"/>
      <c r="CE268" s="256"/>
      <c r="CF268" s="215"/>
      <c r="CG268" s="256"/>
      <c r="CH268" s="362"/>
      <c r="CI268" s="191"/>
      <c r="CO268" s="343"/>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3"/>
      <c r="R269" s="191"/>
      <c r="S269" s="191"/>
      <c r="T269" s="191"/>
      <c r="U269" s="191"/>
      <c r="V269" s="191"/>
      <c r="W269" s="191"/>
      <c r="X269" s="191"/>
      <c r="Y269" s="214"/>
      <c r="AQ269" s="210"/>
      <c r="AR269" s="215"/>
      <c r="AS269" s="215"/>
      <c r="AT269" s="215"/>
      <c r="AU269" s="215"/>
      <c r="AV269" s="216"/>
      <c r="BC269" s="343"/>
      <c r="BD269" s="191"/>
      <c r="BE269" s="191"/>
      <c r="BF269" s="191"/>
      <c r="BG269" s="191"/>
      <c r="BH269" s="191"/>
      <c r="BI269" s="191"/>
      <c r="BJ269" s="191"/>
      <c r="BK269" s="214"/>
      <c r="CC269" s="210"/>
      <c r="CD269" s="256"/>
      <c r="CE269" s="256"/>
      <c r="CF269" s="215"/>
      <c r="CG269" s="256"/>
      <c r="CH269" s="362"/>
      <c r="CI269" s="191"/>
      <c r="CO269" s="343"/>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3"/>
      <c r="R270" s="191"/>
      <c r="S270" s="191"/>
      <c r="T270" s="191"/>
      <c r="U270" s="191"/>
      <c r="V270" s="191"/>
      <c r="W270" s="191"/>
      <c r="X270" s="191"/>
      <c r="Y270" s="214"/>
      <c r="AQ270" s="210"/>
      <c r="AR270" s="215"/>
      <c r="AS270" s="215"/>
      <c r="AT270" s="215"/>
      <c r="AU270" s="215"/>
      <c r="AV270" s="216"/>
      <c r="BC270" s="343"/>
      <c r="BD270" s="191"/>
      <c r="BE270" s="191"/>
      <c r="BF270" s="191"/>
      <c r="BG270" s="191"/>
      <c r="BH270" s="191"/>
      <c r="BI270" s="191"/>
      <c r="BJ270" s="191"/>
      <c r="BK270" s="214"/>
      <c r="CC270" s="210"/>
      <c r="CD270" s="256"/>
      <c r="CE270" s="256"/>
      <c r="CF270" s="215"/>
      <c r="CG270" s="256"/>
      <c r="CH270" s="362"/>
      <c r="CI270" s="191"/>
      <c r="CO270" s="343"/>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3"/>
      <c r="R271" s="191"/>
      <c r="S271" s="191"/>
      <c r="T271" s="191"/>
      <c r="U271" s="191"/>
      <c r="V271" s="191"/>
      <c r="W271" s="191"/>
      <c r="X271" s="191"/>
      <c r="Y271" s="214"/>
      <c r="AQ271" s="210"/>
      <c r="AR271" s="215"/>
      <c r="AS271" s="215"/>
      <c r="AT271" s="215"/>
      <c r="AU271" s="215"/>
      <c r="AV271" s="216"/>
      <c r="BC271" s="343"/>
      <c r="BD271" s="191"/>
      <c r="BE271" s="191"/>
      <c r="BF271" s="191"/>
      <c r="BG271" s="191"/>
      <c r="BH271" s="191"/>
      <c r="BI271" s="191"/>
      <c r="BJ271" s="191"/>
      <c r="BK271" s="214"/>
      <c r="CC271" s="210"/>
      <c r="CD271" s="256"/>
      <c r="CE271" s="256"/>
      <c r="CF271" s="215"/>
      <c r="CG271" s="256"/>
      <c r="CH271" s="362"/>
      <c r="CI271" s="191"/>
      <c r="CO271" s="343"/>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3"/>
      <c r="R272" s="191"/>
      <c r="S272" s="191"/>
      <c r="T272" s="191"/>
      <c r="U272" s="191"/>
      <c r="V272" s="191"/>
      <c r="W272" s="191"/>
      <c r="X272" s="191"/>
      <c r="Y272" s="214"/>
      <c r="AQ272" s="210"/>
      <c r="AR272" s="215"/>
      <c r="AS272" s="215"/>
      <c r="AT272" s="215"/>
      <c r="AU272" s="215"/>
      <c r="AV272" s="216"/>
      <c r="BC272" s="343"/>
      <c r="BD272" s="191"/>
      <c r="BE272" s="191"/>
      <c r="BF272" s="191"/>
      <c r="BG272" s="191"/>
      <c r="BH272" s="191"/>
      <c r="BI272" s="191"/>
      <c r="BJ272" s="191"/>
      <c r="BK272" s="214"/>
      <c r="CC272" s="210"/>
      <c r="CD272" s="256"/>
      <c r="CE272" s="256"/>
      <c r="CF272" s="215"/>
      <c r="CG272" s="256"/>
      <c r="CH272" s="362"/>
      <c r="CI272" s="191"/>
      <c r="CO272" s="343"/>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3"/>
      <c r="R273" s="191"/>
      <c r="S273" s="191"/>
      <c r="T273" s="191"/>
      <c r="U273" s="191"/>
      <c r="V273" s="191"/>
      <c r="W273" s="191"/>
      <c r="X273" s="191"/>
      <c r="Y273" s="214"/>
      <c r="AQ273" s="210"/>
      <c r="AR273" s="215"/>
      <c r="AS273" s="215"/>
      <c r="AT273" s="215"/>
      <c r="AU273" s="215"/>
      <c r="AV273" s="216"/>
      <c r="BC273" s="343"/>
      <c r="BD273" s="191"/>
      <c r="BE273" s="191"/>
      <c r="BF273" s="191"/>
      <c r="BG273" s="191"/>
      <c r="BH273" s="191"/>
      <c r="BI273" s="191"/>
      <c r="BJ273" s="191"/>
      <c r="BK273" s="214"/>
      <c r="CC273" s="210"/>
      <c r="CD273" s="256"/>
      <c r="CE273" s="256"/>
      <c r="CF273" s="215"/>
      <c r="CG273" s="256"/>
      <c r="CH273" s="362"/>
      <c r="CI273" s="191"/>
      <c r="CO273" s="343"/>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3"/>
      <c r="R274" s="191"/>
      <c r="S274" s="191"/>
      <c r="T274" s="191"/>
      <c r="U274" s="191"/>
      <c r="V274" s="191"/>
      <c r="W274" s="191"/>
      <c r="X274" s="191"/>
      <c r="Y274" s="214"/>
      <c r="AQ274" s="210"/>
      <c r="AR274" s="215"/>
      <c r="AS274" s="215"/>
      <c r="AT274" s="215"/>
      <c r="AU274" s="215"/>
      <c r="AV274" s="216"/>
      <c r="BC274" s="343"/>
      <c r="BD274" s="191"/>
      <c r="BE274" s="191"/>
      <c r="BF274" s="191"/>
      <c r="BG274" s="191"/>
      <c r="BH274" s="191"/>
      <c r="BI274" s="191"/>
      <c r="BJ274" s="191"/>
      <c r="BK274" s="214"/>
      <c r="CC274" s="210"/>
      <c r="CD274" s="256"/>
      <c r="CE274" s="256"/>
      <c r="CF274" s="215"/>
      <c r="CG274" s="256"/>
      <c r="CH274" s="362"/>
      <c r="CI274" s="191"/>
      <c r="CO274" s="343"/>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3"/>
      <c r="R275" s="191"/>
      <c r="S275" s="191"/>
      <c r="T275" s="191"/>
      <c r="U275" s="191"/>
      <c r="V275" s="191"/>
      <c r="W275" s="191"/>
      <c r="X275" s="191"/>
      <c r="Y275" s="214"/>
      <c r="AQ275" s="210"/>
      <c r="AR275" s="215"/>
      <c r="AS275" s="215"/>
      <c r="AT275" s="215"/>
      <c r="AU275" s="215"/>
      <c r="AV275" s="216"/>
      <c r="BC275" s="343"/>
      <c r="BD275" s="191"/>
      <c r="BE275" s="191"/>
      <c r="BF275" s="191"/>
      <c r="BG275" s="191"/>
      <c r="BH275" s="191"/>
      <c r="BI275" s="191"/>
      <c r="BJ275" s="191"/>
      <c r="BK275" s="214"/>
      <c r="CC275" s="210"/>
      <c r="CD275" s="256"/>
      <c r="CE275" s="256"/>
      <c r="CF275" s="215"/>
      <c r="CG275" s="256"/>
      <c r="CH275" s="362"/>
      <c r="CI275" s="191"/>
      <c r="CO275" s="343"/>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3"/>
      <c r="R276" s="191"/>
      <c r="S276" s="191"/>
      <c r="T276" s="191"/>
      <c r="U276" s="191"/>
      <c r="V276" s="191"/>
      <c r="W276" s="191"/>
      <c r="X276" s="191"/>
      <c r="Y276" s="214"/>
      <c r="AQ276" s="210"/>
      <c r="AR276" s="215"/>
      <c r="AS276" s="215"/>
      <c r="AT276" s="215"/>
      <c r="AU276" s="215"/>
      <c r="AV276" s="216"/>
      <c r="BC276" s="343"/>
      <c r="BD276" s="191"/>
      <c r="BE276" s="191"/>
      <c r="BF276" s="191"/>
      <c r="BG276" s="191"/>
      <c r="BH276" s="191"/>
      <c r="BI276" s="191"/>
      <c r="BJ276" s="191"/>
      <c r="BK276" s="214"/>
      <c r="CC276" s="210"/>
      <c r="CD276" s="256"/>
      <c r="CE276" s="256"/>
      <c r="CF276" s="215"/>
      <c r="CG276" s="256"/>
      <c r="CH276" s="362"/>
      <c r="CI276" s="191"/>
      <c r="CO276" s="343"/>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3"/>
      <c r="R277" s="191"/>
      <c r="S277" s="191"/>
      <c r="T277" s="191"/>
      <c r="U277" s="191"/>
      <c r="V277" s="191"/>
      <c r="W277" s="191"/>
      <c r="X277" s="191"/>
      <c r="Y277" s="214"/>
      <c r="AQ277" s="210"/>
      <c r="AR277" s="215"/>
      <c r="AS277" s="215"/>
      <c r="AT277" s="215"/>
      <c r="AU277" s="215"/>
      <c r="AV277" s="216"/>
      <c r="BC277" s="343"/>
      <c r="BD277" s="191"/>
      <c r="BE277" s="191"/>
      <c r="BF277" s="191"/>
      <c r="BG277" s="191"/>
      <c r="BH277" s="191"/>
      <c r="BI277" s="191"/>
      <c r="BJ277" s="191"/>
      <c r="BK277" s="214"/>
      <c r="CC277" s="210"/>
      <c r="CD277" s="256"/>
      <c r="CE277" s="256"/>
      <c r="CF277" s="215"/>
      <c r="CG277" s="256"/>
      <c r="CH277" s="362"/>
      <c r="CI277" s="191"/>
      <c r="CO277" s="343"/>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3"/>
      <c r="R278" s="191"/>
      <c r="S278" s="191"/>
      <c r="T278" s="191"/>
      <c r="U278" s="191"/>
      <c r="V278" s="191"/>
      <c r="W278" s="191"/>
      <c r="X278" s="191"/>
      <c r="Y278" s="214"/>
      <c r="AQ278" s="210"/>
      <c r="AR278" s="215"/>
      <c r="AS278" s="215"/>
      <c r="AT278" s="215"/>
      <c r="AU278" s="215"/>
      <c r="AV278" s="216"/>
      <c r="BC278" s="343"/>
      <c r="BD278" s="191"/>
      <c r="BE278" s="191"/>
      <c r="BF278" s="191"/>
      <c r="BG278" s="191"/>
      <c r="BH278" s="191"/>
      <c r="BI278" s="191"/>
      <c r="BJ278" s="191"/>
      <c r="BK278" s="214"/>
      <c r="CC278" s="210"/>
      <c r="CD278" s="256"/>
      <c r="CE278" s="256"/>
      <c r="CF278" s="215"/>
      <c r="CG278" s="256"/>
      <c r="CH278" s="362"/>
      <c r="CI278" s="191"/>
      <c r="CO278" s="343"/>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3"/>
      <c r="R279" s="191"/>
      <c r="S279" s="191"/>
      <c r="T279" s="191"/>
      <c r="U279" s="191"/>
      <c r="V279" s="191"/>
      <c r="W279" s="191"/>
      <c r="X279" s="191"/>
      <c r="Y279" s="214"/>
      <c r="AQ279" s="210"/>
      <c r="AR279" s="215"/>
      <c r="AS279" s="215"/>
      <c r="AT279" s="215"/>
      <c r="AU279" s="215"/>
      <c r="AV279" s="216"/>
      <c r="BC279" s="343"/>
      <c r="BD279" s="191"/>
      <c r="BE279" s="191"/>
      <c r="BF279" s="191"/>
      <c r="BG279" s="191"/>
      <c r="BH279" s="191"/>
      <c r="BI279" s="191"/>
      <c r="BJ279" s="191"/>
      <c r="BK279" s="214"/>
      <c r="CC279" s="210"/>
      <c r="CD279" s="256"/>
      <c r="CE279" s="256"/>
      <c r="CF279" s="215"/>
      <c r="CG279" s="256"/>
      <c r="CH279" s="362"/>
      <c r="CI279" s="191"/>
      <c r="CO279" s="343"/>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3"/>
      <c r="R280" s="191"/>
      <c r="S280" s="191"/>
      <c r="T280" s="191"/>
      <c r="U280" s="191"/>
      <c r="V280" s="191"/>
      <c r="W280" s="191"/>
      <c r="X280" s="191"/>
      <c r="Y280" s="214"/>
      <c r="AQ280" s="210"/>
      <c r="AR280" s="215"/>
      <c r="AS280" s="215"/>
      <c r="AT280" s="215"/>
      <c r="AU280" s="215"/>
      <c r="AV280" s="216"/>
      <c r="BC280" s="343"/>
      <c r="BD280" s="191"/>
      <c r="BE280" s="191"/>
      <c r="BF280" s="191"/>
      <c r="BG280" s="191"/>
      <c r="BH280" s="191"/>
      <c r="BI280" s="191"/>
      <c r="BJ280" s="191"/>
      <c r="BK280" s="214"/>
      <c r="CC280" s="210"/>
      <c r="CD280" s="256"/>
      <c r="CE280" s="256"/>
      <c r="CF280" s="215"/>
      <c r="CG280" s="256"/>
      <c r="CH280" s="362"/>
      <c r="CI280" s="191"/>
      <c r="CO280" s="343"/>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3"/>
      <c r="R281" s="191"/>
      <c r="S281" s="191"/>
      <c r="T281" s="191"/>
      <c r="U281" s="191"/>
      <c r="V281" s="191"/>
      <c r="W281" s="191"/>
      <c r="X281" s="191"/>
      <c r="Y281" s="214"/>
      <c r="AQ281" s="210"/>
      <c r="AR281" s="215"/>
      <c r="AS281" s="215"/>
      <c r="AT281" s="215"/>
      <c r="AU281" s="215"/>
      <c r="AV281" s="216"/>
      <c r="BC281" s="343"/>
      <c r="BD281" s="191"/>
      <c r="BE281" s="191"/>
      <c r="BF281" s="191"/>
      <c r="BG281" s="191"/>
      <c r="BH281" s="191"/>
      <c r="BI281" s="191"/>
      <c r="BJ281" s="191"/>
      <c r="BK281" s="214"/>
      <c r="CC281" s="210"/>
      <c r="CD281" s="256"/>
      <c r="CE281" s="256"/>
      <c r="CF281" s="215"/>
      <c r="CG281" s="256"/>
      <c r="CH281" s="362"/>
      <c r="CI281" s="191"/>
      <c r="CO281" s="343"/>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3"/>
      <c r="R282" s="191"/>
      <c r="S282" s="191"/>
      <c r="T282" s="191"/>
      <c r="U282" s="191"/>
      <c r="V282" s="191"/>
      <c r="W282" s="191"/>
      <c r="X282" s="191"/>
      <c r="Y282" s="214"/>
      <c r="AQ282" s="210"/>
      <c r="AR282" s="215"/>
      <c r="AS282" s="215"/>
      <c r="AT282" s="215"/>
      <c r="AU282" s="215"/>
      <c r="AV282" s="216"/>
      <c r="BC282" s="343"/>
      <c r="BD282" s="191"/>
      <c r="BE282" s="191"/>
      <c r="BF282" s="191"/>
      <c r="BG282" s="191"/>
      <c r="BH282" s="191"/>
      <c r="BI282" s="191"/>
      <c r="BJ282" s="191"/>
      <c r="BK282" s="214"/>
      <c r="CC282" s="210"/>
      <c r="CD282" s="256"/>
      <c r="CE282" s="256"/>
      <c r="CF282" s="215"/>
      <c r="CG282" s="256"/>
      <c r="CH282" s="362"/>
      <c r="CI282" s="191"/>
      <c r="CO282" s="343"/>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3"/>
      <c r="R283" s="191"/>
      <c r="S283" s="191"/>
      <c r="T283" s="191"/>
      <c r="U283" s="191"/>
      <c r="V283" s="191"/>
      <c r="W283" s="191"/>
      <c r="X283" s="191"/>
      <c r="Y283" s="214"/>
      <c r="AQ283" s="210"/>
      <c r="AR283" s="215"/>
      <c r="AS283" s="215"/>
      <c r="AT283" s="215"/>
      <c r="AU283" s="215"/>
      <c r="AV283" s="216"/>
      <c r="BC283" s="343"/>
      <c r="BD283" s="191"/>
      <c r="BE283" s="191"/>
      <c r="BF283" s="191"/>
      <c r="BG283" s="191"/>
      <c r="BH283" s="191"/>
      <c r="BI283" s="191"/>
      <c r="BJ283" s="191"/>
      <c r="BK283" s="214"/>
      <c r="CC283" s="210"/>
      <c r="CD283" s="256"/>
      <c r="CE283" s="256"/>
      <c r="CF283" s="215"/>
      <c r="CG283" s="256"/>
      <c r="CH283" s="362"/>
      <c r="CI283" s="191"/>
      <c r="CO283" s="343"/>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3"/>
      <c r="R284" s="191"/>
      <c r="S284" s="191"/>
      <c r="T284" s="191"/>
      <c r="U284" s="191"/>
      <c r="V284" s="191"/>
      <c r="W284" s="191"/>
      <c r="X284" s="191"/>
      <c r="Y284" s="214"/>
      <c r="AQ284" s="210"/>
      <c r="AR284" s="215"/>
      <c r="AS284" s="215"/>
      <c r="AT284" s="215"/>
      <c r="AU284" s="215"/>
      <c r="AV284" s="216"/>
      <c r="BC284" s="343"/>
      <c r="BD284" s="191"/>
      <c r="BE284" s="191"/>
      <c r="BF284" s="191"/>
      <c r="BG284" s="191"/>
      <c r="BH284" s="191"/>
      <c r="BI284" s="191"/>
      <c r="BJ284" s="191"/>
      <c r="BK284" s="214"/>
      <c r="CC284" s="210"/>
      <c r="CD284" s="256"/>
      <c r="CE284" s="256"/>
      <c r="CF284" s="215"/>
      <c r="CG284" s="256"/>
      <c r="CH284" s="362"/>
      <c r="CI284" s="191"/>
      <c r="CO284" s="343"/>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3"/>
      <c r="R285" s="191"/>
      <c r="S285" s="191"/>
      <c r="T285" s="191"/>
      <c r="U285" s="191"/>
      <c r="V285" s="191"/>
      <c r="W285" s="191"/>
      <c r="X285" s="191"/>
      <c r="Y285" s="214"/>
      <c r="AQ285" s="210"/>
      <c r="AR285" s="215"/>
      <c r="AS285" s="215"/>
      <c r="AT285" s="215"/>
      <c r="AU285" s="215"/>
      <c r="AV285" s="216"/>
      <c r="BC285" s="343"/>
      <c r="BD285" s="191"/>
      <c r="BE285" s="191"/>
      <c r="BF285" s="191"/>
      <c r="BG285" s="191"/>
      <c r="BH285" s="191"/>
      <c r="BI285" s="191"/>
      <c r="BJ285" s="191"/>
      <c r="BK285" s="214"/>
      <c r="CC285" s="210"/>
      <c r="CD285" s="256"/>
      <c r="CE285" s="256"/>
      <c r="CF285" s="215"/>
      <c r="CG285" s="256"/>
      <c r="CH285" s="362"/>
      <c r="CI285" s="191"/>
      <c r="CO285" s="343"/>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3"/>
      <c r="R286" s="191"/>
      <c r="S286" s="191"/>
      <c r="T286" s="191"/>
      <c r="U286" s="191"/>
      <c r="V286" s="191"/>
      <c r="W286" s="191"/>
      <c r="X286" s="191"/>
      <c r="Y286" s="214"/>
      <c r="AQ286" s="210"/>
      <c r="AR286" s="215"/>
      <c r="AS286" s="215"/>
      <c r="AT286" s="215"/>
      <c r="AU286" s="215"/>
      <c r="AV286" s="216"/>
      <c r="BC286" s="343"/>
      <c r="BD286" s="191"/>
      <c r="BE286" s="191"/>
      <c r="BF286" s="191"/>
      <c r="BG286" s="191"/>
      <c r="BH286" s="191"/>
      <c r="BI286" s="191"/>
      <c r="BJ286" s="191"/>
      <c r="BK286" s="214"/>
      <c r="CC286" s="210"/>
      <c r="CD286" s="256"/>
      <c r="CE286" s="256"/>
      <c r="CF286" s="215"/>
      <c r="CG286" s="256"/>
      <c r="CH286" s="362"/>
      <c r="CI286" s="191"/>
      <c r="CO286" s="343"/>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3"/>
      <c r="R287" s="191"/>
      <c r="S287" s="191"/>
      <c r="T287" s="191"/>
      <c r="U287" s="191"/>
      <c r="V287" s="191"/>
      <c r="W287" s="191"/>
      <c r="X287" s="191"/>
      <c r="Y287" s="214"/>
      <c r="AQ287" s="210"/>
      <c r="AR287" s="215"/>
      <c r="AS287" s="215"/>
      <c r="AT287" s="215"/>
      <c r="AU287" s="215"/>
      <c r="AV287" s="216"/>
      <c r="BC287" s="343"/>
      <c r="BD287" s="191"/>
      <c r="BE287" s="191"/>
      <c r="BF287" s="191"/>
      <c r="BG287" s="191"/>
      <c r="BH287" s="191"/>
      <c r="BI287" s="191"/>
      <c r="BJ287" s="191"/>
      <c r="BK287" s="214"/>
      <c r="CC287" s="210"/>
      <c r="CD287" s="256"/>
      <c r="CE287" s="256"/>
      <c r="CF287" s="215"/>
      <c r="CG287" s="256"/>
      <c r="CH287" s="362"/>
      <c r="CI287" s="191"/>
      <c r="CO287" s="343"/>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3"/>
      <c r="R288" s="191"/>
      <c r="S288" s="191"/>
      <c r="T288" s="191"/>
      <c r="U288" s="191"/>
      <c r="V288" s="191"/>
      <c r="W288" s="191"/>
      <c r="X288" s="191"/>
      <c r="Y288" s="214"/>
      <c r="AQ288" s="210"/>
      <c r="AR288" s="215"/>
      <c r="AS288" s="215"/>
      <c r="AT288" s="215"/>
      <c r="AU288" s="215"/>
      <c r="AV288" s="216"/>
      <c r="BC288" s="343"/>
      <c r="BD288" s="191"/>
      <c r="BE288" s="191"/>
      <c r="BF288" s="191"/>
      <c r="BG288" s="191"/>
      <c r="BH288" s="191"/>
      <c r="BI288" s="191"/>
      <c r="BJ288" s="191"/>
      <c r="BK288" s="214"/>
      <c r="CC288" s="210"/>
      <c r="CD288" s="256"/>
      <c r="CE288" s="256"/>
      <c r="CF288" s="215"/>
      <c r="CG288" s="256"/>
      <c r="CH288" s="362"/>
      <c r="CI288" s="191"/>
      <c r="CO288" s="343"/>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3"/>
      <c r="R289" s="191"/>
      <c r="S289" s="191"/>
      <c r="T289" s="191"/>
      <c r="U289" s="191"/>
      <c r="V289" s="191"/>
      <c r="W289" s="191"/>
      <c r="X289" s="191"/>
      <c r="Y289" s="214"/>
      <c r="AQ289" s="210"/>
      <c r="AR289" s="215"/>
      <c r="AS289" s="215"/>
      <c r="AT289" s="215"/>
      <c r="AU289" s="215"/>
      <c r="AV289" s="216"/>
      <c r="BC289" s="343"/>
      <c r="BD289" s="191"/>
      <c r="BE289" s="191"/>
      <c r="BF289" s="191"/>
      <c r="BG289" s="191"/>
      <c r="BH289" s="191"/>
      <c r="BI289" s="191"/>
      <c r="BJ289" s="191"/>
      <c r="BK289" s="214"/>
      <c r="CC289" s="210"/>
      <c r="CD289" s="256"/>
      <c r="CE289" s="256"/>
      <c r="CF289" s="215"/>
      <c r="CG289" s="256"/>
      <c r="CH289" s="362"/>
      <c r="CI289" s="191"/>
      <c r="CO289" s="343"/>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3"/>
      <c r="R290" s="191"/>
      <c r="S290" s="191"/>
      <c r="T290" s="191"/>
      <c r="U290" s="191"/>
      <c r="V290" s="191"/>
      <c r="W290" s="191"/>
      <c r="X290" s="191"/>
      <c r="Y290" s="214"/>
      <c r="AQ290" s="210"/>
      <c r="AR290" s="215"/>
      <c r="AS290" s="215"/>
      <c r="AT290" s="215"/>
      <c r="AU290" s="215"/>
      <c r="AV290" s="216"/>
      <c r="BC290" s="343"/>
      <c r="BD290" s="191"/>
      <c r="BE290" s="191"/>
      <c r="BF290" s="191"/>
      <c r="BG290" s="191"/>
      <c r="BH290" s="191"/>
      <c r="BI290" s="191"/>
      <c r="BJ290" s="191"/>
      <c r="BK290" s="214"/>
      <c r="CC290" s="210"/>
      <c r="CD290" s="256"/>
      <c r="CE290" s="256"/>
      <c r="CF290" s="215"/>
      <c r="CG290" s="256"/>
      <c r="CH290" s="362"/>
      <c r="CI290" s="191"/>
      <c r="CO290" s="343"/>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3"/>
      <c r="R291" s="191"/>
      <c r="S291" s="191"/>
      <c r="T291" s="191"/>
      <c r="U291" s="191"/>
      <c r="V291" s="191"/>
      <c r="W291" s="191"/>
      <c r="X291" s="191"/>
      <c r="Y291" s="214"/>
      <c r="AQ291" s="210"/>
      <c r="AR291" s="215"/>
      <c r="AS291" s="215"/>
      <c r="AT291" s="215"/>
      <c r="AU291" s="215"/>
      <c r="AV291" s="216"/>
      <c r="BC291" s="343"/>
      <c r="BD291" s="191"/>
      <c r="BE291" s="191"/>
      <c r="BF291" s="191"/>
      <c r="BG291" s="191"/>
      <c r="BH291" s="191"/>
      <c r="BI291" s="191"/>
      <c r="BJ291" s="191"/>
      <c r="BK291" s="214"/>
      <c r="CC291" s="210"/>
      <c r="CD291" s="256"/>
      <c r="CE291" s="256"/>
      <c r="CF291" s="215"/>
      <c r="CG291" s="256"/>
      <c r="CH291" s="362"/>
      <c r="CI291" s="191"/>
      <c r="CO291" s="343"/>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3"/>
      <c r="R292" s="191"/>
      <c r="S292" s="191"/>
      <c r="T292" s="191"/>
      <c r="U292" s="191"/>
      <c r="V292" s="191"/>
      <c r="W292" s="191"/>
      <c r="X292" s="191"/>
      <c r="Y292" s="214"/>
      <c r="AQ292" s="210"/>
      <c r="AR292" s="215"/>
      <c r="AS292" s="215"/>
      <c r="AT292" s="215"/>
      <c r="AU292" s="215"/>
      <c r="AV292" s="216"/>
      <c r="BC292" s="343"/>
      <c r="BD292" s="191"/>
      <c r="BE292" s="191"/>
      <c r="BF292" s="191"/>
      <c r="BG292" s="191"/>
      <c r="BH292" s="191"/>
      <c r="BI292" s="191"/>
      <c r="BJ292" s="191"/>
      <c r="BK292" s="214"/>
      <c r="CC292" s="210"/>
      <c r="CD292" s="256"/>
      <c r="CE292" s="256"/>
      <c r="CF292" s="215"/>
      <c r="CG292" s="256"/>
      <c r="CH292" s="362"/>
      <c r="CI292" s="191"/>
      <c r="CO292" s="343"/>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3"/>
      <c r="R293" s="191"/>
      <c r="S293" s="191"/>
      <c r="T293" s="191"/>
      <c r="U293" s="191"/>
      <c r="V293" s="191"/>
      <c r="W293" s="191"/>
      <c r="X293" s="191"/>
      <c r="Y293" s="214"/>
      <c r="AQ293" s="210"/>
      <c r="AR293" s="215"/>
      <c r="AS293" s="215"/>
      <c r="AT293" s="215"/>
      <c r="AU293" s="215"/>
      <c r="AV293" s="216"/>
      <c r="BC293" s="343"/>
      <c r="BD293" s="191"/>
      <c r="BE293" s="191"/>
      <c r="BF293" s="191"/>
      <c r="BG293" s="191"/>
      <c r="BH293" s="191"/>
      <c r="BI293" s="191"/>
      <c r="BJ293" s="191"/>
      <c r="BK293" s="214"/>
      <c r="CC293" s="210"/>
      <c r="CD293" s="256"/>
      <c r="CE293" s="256"/>
      <c r="CF293" s="215"/>
      <c r="CG293" s="256"/>
      <c r="CH293" s="362"/>
      <c r="CI293" s="191"/>
      <c r="CO293" s="343"/>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3"/>
      <c r="R294" s="191"/>
      <c r="S294" s="191"/>
      <c r="T294" s="191"/>
      <c r="U294" s="191"/>
      <c r="V294" s="191"/>
      <c r="W294" s="191"/>
      <c r="X294" s="191"/>
      <c r="Y294" s="214"/>
      <c r="AQ294" s="210"/>
      <c r="AR294" s="215"/>
      <c r="AS294" s="215"/>
      <c r="AT294" s="215"/>
      <c r="AU294" s="215"/>
      <c r="AV294" s="216"/>
      <c r="BC294" s="343"/>
      <c r="BD294" s="191"/>
      <c r="BE294" s="191"/>
      <c r="BF294" s="191"/>
      <c r="BG294" s="191"/>
      <c r="BH294" s="191"/>
      <c r="BI294" s="191"/>
      <c r="BJ294" s="191"/>
      <c r="BK294" s="214"/>
      <c r="CC294" s="210"/>
      <c r="CD294" s="256"/>
      <c r="CE294" s="256"/>
      <c r="CF294" s="215"/>
      <c r="CG294" s="256"/>
      <c r="CH294" s="362"/>
      <c r="CI294" s="191"/>
      <c r="CO294" s="343"/>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3"/>
      <c r="R295" s="191"/>
      <c r="S295" s="191"/>
      <c r="T295" s="191"/>
      <c r="U295" s="191"/>
      <c r="V295" s="191"/>
      <c r="W295" s="191"/>
      <c r="X295" s="191"/>
      <c r="Y295" s="214"/>
      <c r="AQ295" s="210"/>
      <c r="AR295" s="215"/>
      <c r="AS295" s="215"/>
      <c r="AT295" s="215"/>
      <c r="AU295" s="215"/>
      <c r="AV295" s="216"/>
      <c r="BC295" s="343"/>
      <c r="BD295" s="191"/>
      <c r="BE295" s="191"/>
      <c r="BF295" s="191"/>
      <c r="BG295" s="191"/>
      <c r="BH295" s="191"/>
      <c r="BI295" s="191"/>
      <c r="BJ295" s="191"/>
      <c r="BK295" s="214"/>
      <c r="CC295" s="210"/>
      <c r="CD295" s="256"/>
      <c r="CE295" s="256"/>
      <c r="CF295" s="215"/>
      <c r="CG295" s="256"/>
      <c r="CH295" s="362"/>
      <c r="CI295" s="191"/>
      <c r="CO295" s="343"/>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3"/>
      <c r="R296" s="191"/>
      <c r="S296" s="191"/>
      <c r="T296" s="191"/>
      <c r="U296" s="191"/>
      <c r="V296" s="191"/>
      <c r="W296" s="191"/>
      <c r="X296" s="191"/>
      <c r="Y296" s="214"/>
      <c r="AQ296" s="210"/>
      <c r="AR296" s="215"/>
      <c r="AS296" s="215"/>
      <c r="AT296" s="215"/>
      <c r="AU296" s="215"/>
      <c r="AV296" s="216"/>
      <c r="BC296" s="343"/>
      <c r="BD296" s="191"/>
      <c r="BE296" s="191"/>
      <c r="BF296" s="191"/>
      <c r="BG296" s="191"/>
      <c r="BH296" s="191"/>
      <c r="BI296" s="191"/>
      <c r="BJ296" s="191"/>
      <c r="BK296" s="214"/>
      <c r="CC296" s="210"/>
      <c r="CD296" s="256"/>
      <c r="CE296" s="256"/>
      <c r="CF296" s="215"/>
      <c r="CG296" s="256"/>
      <c r="CH296" s="362"/>
      <c r="CI296" s="191"/>
      <c r="CO296" s="343"/>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3"/>
      <c r="R297" s="191"/>
      <c r="S297" s="191"/>
      <c r="T297" s="191"/>
      <c r="U297" s="191"/>
      <c r="V297" s="191"/>
      <c r="W297" s="191"/>
      <c r="X297" s="191"/>
      <c r="Y297" s="214"/>
      <c r="AQ297" s="210"/>
      <c r="AR297" s="215"/>
      <c r="AS297" s="215"/>
      <c r="AT297" s="215"/>
      <c r="AU297" s="215"/>
      <c r="AV297" s="216"/>
      <c r="BC297" s="343"/>
      <c r="BD297" s="191"/>
      <c r="BE297" s="191"/>
      <c r="BF297" s="191"/>
      <c r="BG297" s="191"/>
      <c r="BH297" s="191"/>
      <c r="BI297" s="191"/>
      <c r="BJ297" s="191"/>
      <c r="BK297" s="214"/>
      <c r="CC297" s="210"/>
      <c r="CD297" s="256"/>
      <c r="CE297" s="256"/>
      <c r="CF297" s="215"/>
      <c r="CG297" s="256"/>
      <c r="CH297" s="362"/>
      <c r="CI297" s="191"/>
      <c r="CO297" s="343"/>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3"/>
      <c r="R298" s="191"/>
      <c r="S298" s="191"/>
      <c r="T298" s="191"/>
      <c r="U298" s="191"/>
      <c r="V298" s="191"/>
      <c r="W298" s="191"/>
      <c r="X298" s="191"/>
      <c r="Y298" s="214"/>
      <c r="AQ298" s="210"/>
      <c r="AR298" s="215"/>
      <c r="AS298" s="215"/>
      <c r="AT298" s="215"/>
      <c r="AU298" s="215"/>
      <c r="AV298" s="216"/>
      <c r="BC298" s="343"/>
      <c r="BD298" s="191"/>
      <c r="BE298" s="191"/>
      <c r="BF298" s="191"/>
      <c r="BG298" s="191"/>
      <c r="BH298" s="191"/>
      <c r="BI298" s="191"/>
      <c r="BJ298" s="191"/>
      <c r="BK298" s="214"/>
      <c r="CC298" s="210"/>
      <c r="CD298" s="256"/>
      <c r="CE298" s="256"/>
      <c r="CF298" s="215"/>
      <c r="CG298" s="256"/>
      <c r="CH298" s="362"/>
      <c r="CI298" s="191"/>
      <c r="CO298" s="343"/>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3"/>
      <c r="R299" s="191"/>
      <c r="S299" s="191"/>
      <c r="T299" s="191"/>
      <c r="U299" s="191"/>
      <c r="V299" s="191"/>
      <c r="W299" s="191"/>
      <c r="X299" s="191"/>
      <c r="Y299" s="214"/>
      <c r="AQ299" s="210"/>
      <c r="AR299" s="215"/>
      <c r="AS299" s="215"/>
      <c r="AT299" s="215"/>
      <c r="AU299" s="215"/>
      <c r="AV299" s="216"/>
      <c r="BC299" s="343"/>
      <c r="BD299" s="191"/>
      <c r="BE299" s="191"/>
      <c r="BF299" s="191"/>
      <c r="BG299" s="191"/>
      <c r="BH299" s="191"/>
      <c r="BI299" s="191"/>
      <c r="BJ299" s="191"/>
      <c r="BK299" s="214"/>
      <c r="CC299" s="210"/>
      <c r="CD299" s="256"/>
      <c r="CE299" s="256"/>
      <c r="CF299" s="215"/>
      <c r="CG299" s="256"/>
      <c r="CH299" s="362"/>
      <c r="CI299" s="191"/>
      <c r="CO299" s="343"/>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3"/>
      <c r="R300" s="191"/>
      <c r="S300" s="191"/>
      <c r="T300" s="191"/>
      <c r="U300" s="191"/>
      <c r="V300" s="191"/>
      <c r="W300" s="191"/>
      <c r="X300" s="191"/>
      <c r="Y300" s="214"/>
      <c r="AQ300" s="210"/>
      <c r="AR300" s="215"/>
      <c r="AS300" s="215"/>
      <c r="AT300" s="215"/>
      <c r="AU300" s="215"/>
      <c r="AV300" s="216"/>
      <c r="BC300" s="343"/>
      <c r="BD300" s="191"/>
      <c r="BE300" s="191"/>
      <c r="BF300" s="191"/>
      <c r="BG300" s="191"/>
      <c r="BH300" s="191"/>
      <c r="BI300" s="191"/>
      <c r="BJ300" s="191"/>
      <c r="BK300" s="214"/>
      <c r="CC300" s="210"/>
      <c r="CD300" s="256"/>
      <c r="CE300" s="256"/>
      <c r="CF300" s="215"/>
      <c r="CG300" s="256"/>
      <c r="CH300" s="362"/>
      <c r="CI300" s="191"/>
      <c r="CO300" s="343"/>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3"/>
      <c r="R301" s="191"/>
      <c r="S301" s="191"/>
      <c r="T301" s="191"/>
      <c r="U301" s="191"/>
      <c r="V301" s="191"/>
      <c r="W301" s="191"/>
      <c r="X301" s="191"/>
      <c r="Y301" s="214"/>
      <c r="AQ301" s="210"/>
      <c r="AR301" s="215"/>
      <c r="AS301" s="215"/>
      <c r="AT301" s="215"/>
      <c r="AU301" s="215"/>
      <c r="AV301" s="216"/>
      <c r="BC301" s="343"/>
      <c r="BD301" s="191"/>
      <c r="BE301" s="191"/>
      <c r="BF301" s="191"/>
      <c r="BG301" s="191"/>
      <c r="BH301" s="191"/>
      <c r="BI301" s="191"/>
      <c r="BJ301" s="191"/>
      <c r="BK301" s="214"/>
      <c r="CC301" s="210"/>
      <c r="CD301" s="256"/>
      <c r="CE301" s="256"/>
      <c r="CF301" s="215"/>
      <c r="CG301" s="256"/>
      <c r="CH301" s="362"/>
      <c r="CI301" s="191"/>
      <c r="CO301" s="343"/>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3"/>
      <c r="R302" s="191"/>
      <c r="S302" s="191"/>
      <c r="T302" s="191"/>
      <c r="U302" s="191"/>
      <c r="V302" s="191"/>
      <c r="W302" s="191"/>
      <c r="X302" s="191"/>
      <c r="Y302" s="214"/>
      <c r="AQ302" s="210"/>
      <c r="AR302" s="215"/>
      <c r="AS302" s="215"/>
      <c r="AT302" s="215"/>
      <c r="AU302" s="215"/>
      <c r="AV302" s="216"/>
      <c r="BC302" s="343"/>
      <c r="BD302" s="191"/>
      <c r="BE302" s="191"/>
      <c r="BF302" s="191"/>
      <c r="BG302" s="191"/>
      <c r="BH302" s="191"/>
      <c r="BI302" s="191"/>
      <c r="BJ302" s="191"/>
      <c r="BK302" s="214"/>
      <c r="CC302" s="210"/>
      <c r="CD302" s="256"/>
      <c r="CE302" s="256"/>
      <c r="CF302" s="215"/>
      <c r="CG302" s="256"/>
      <c r="CH302" s="362"/>
      <c r="CI302" s="191"/>
      <c r="CO302" s="343"/>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3"/>
      <c r="R303" s="191"/>
      <c r="S303" s="191"/>
      <c r="T303" s="191"/>
      <c r="U303" s="191"/>
      <c r="V303" s="191"/>
      <c r="W303" s="191"/>
      <c r="X303" s="191"/>
      <c r="Y303" s="214"/>
      <c r="AQ303" s="210"/>
      <c r="AR303" s="215"/>
      <c r="AS303" s="215"/>
      <c r="AT303" s="215"/>
      <c r="AU303" s="215"/>
      <c r="AV303" s="216"/>
      <c r="BC303" s="343"/>
      <c r="BD303" s="191"/>
      <c r="BE303" s="191"/>
      <c r="BF303" s="191"/>
      <c r="BG303" s="191"/>
      <c r="BH303" s="191"/>
      <c r="BI303" s="191"/>
      <c r="BJ303" s="191"/>
      <c r="BK303" s="214"/>
      <c r="CC303" s="210"/>
      <c r="CD303" s="256"/>
      <c r="CE303" s="256"/>
      <c r="CF303" s="215"/>
      <c r="CG303" s="256"/>
      <c r="CH303" s="362"/>
      <c r="CI303" s="191"/>
      <c r="CO303" s="343"/>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3"/>
      <c r="R304" s="191"/>
      <c r="S304" s="191"/>
      <c r="T304" s="191"/>
      <c r="U304" s="191"/>
      <c r="V304" s="191"/>
      <c r="W304" s="191"/>
      <c r="X304" s="191"/>
      <c r="Y304" s="214"/>
      <c r="AQ304" s="210"/>
      <c r="AR304" s="215"/>
      <c r="AS304" s="215"/>
      <c r="AT304" s="215"/>
      <c r="AU304" s="215"/>
      <c r="AV304" s="216"/>
      <c r="BC304" s="343"/>
      <c r="BD304" s="191"/>
      <c r="BE304" s="191"/>
      <c r="BF304" s="191"/>
      <c r="BG304" s="191"/>
      <c r="BH304" s="191"/>
      <c r="BI304" s="191"/>
      <c r="BJ304" s="191"/>
      <c r="BK304" s="214"/>
      <c r="CC304" s="210"/>
      <c r="CD304" s="256"/>
      <c r="CE304" s="256"/>
      <c r="CF304" s="215"/>
      <c r="CG304" s="256"/>
      <c r="CH304" s="362"/>
      <c r="CI304" s="191"/>
      <c r="CO304" s="343"/>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3"/>
      <c r="R305" s="191"/>
      <c r="S305" s="191"/>
      <c r="T305" s="191"/>
      <c r="U305" s="191"/>
      <c r="V305" s="191"/>
      <c r="W305" s="191"/>
      <c r="X305" s="191"/>
      <c r="Y305" s="214"/>
      <c r="AQ305" s="210"/>
      <c r="AR305" s="215"/>
      <c r="AS305" s="215"/>
      <c r="AT305" s="215"/>
      <c r="AU305" s="215"/>
      <c r="AV305" s="216"/>
      <c r="BC305" s="343"/>
      <c r="BD305" s="191"/>
      <c r="BE305" s="191"/>
      <c r="BF305" s="191"/>
      <c r="BG305" s="191"/>
      <c r="BH305" s="191"/>
      <c r="BI305" s="191"/>
      <c r="BJ305" s="191"/>
      <c r="BK305" s="214"/>
      <c r="CC305" s="210"/>
      <c r="CD305" s="256"/>
      <c r="CE305" s="256"/>
      <c r="CF305" s="215"/>
      <c r="CG305" s="256"/>
      <c r="CH305" s="362"/>
      <c r="CI305" s="191"/>
      <c r="CO305" s="343"/>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3"/>
      <c r="R306" s="191"/>
      <c r="S306" s="191"/>
      <c r="T306" s="191"/>
      <c r="U306" s="191"/>
      <c r="V306" s="191"/>
      <c r="W306" s="191"/>
      <c r="X306" s="191"/>
      <c r="Y306" s="214"/>
      <c r="AQ306" s="210"/>
      <c r="AR306" s="215"/>
      <c r="AS306" s="215"/>
      <c r="AT306" s="215"/>
      <c r="AU306" s="215"/>
      <c r="AV306" s="216"/>
      <c r="BC306" s="343"/>
      <c r="BD306" s="191"/>
      <c r="BE306" s="191"/>
      <c r="BF306" s="191"/>
      <c r="BG306" s="191"/>
      <c r="BH306" s="191"/>
      <c r="BI306" s="191"/>
      <c r="BJ306" s="191"/>
      <c r="BK306" s="214"/>
      <c r="CC306" s="210"/>
      <c r="CD306" s="256"/>
      <c r="CE306" s="256"/>
      <c r="CF306" s="215"/>
      <c r="CG306" s="256"/>
      <c r="CH306" s="362"/>
      <c r="CI306" s="191"/>
      <c r="CO306" s="343"/>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3"/>
      <c r="R307" s="191"/>
      <c r="S307" s="191"/>
      <c r="T307" s="191"/>
      <c r="U307" s="191"/>
      <c r="V307" s="191"/>
      <c r="W307" s="191"/>
      <c r="X307" s="191"/>
      <c r="Y307" s="214"/>
      <c r="AQ307" s="210"/>
      <c r="AR307" s="215"/>
      <c r="AS307" s="215"/>
      <c r="AT307" s="215"/>
      <c r="AU307" s="215"/>
      <c r="AV307" s="216"/>
      <c r="BC307" s="343"/>
      <c r="BD307" s="191"/>
      <c r="BE307" s="191"/>
      <c r="BF307" s="191"/>
      <c r="BG307" s="191"/>
      <c r="BH307" s="191"/>
      <c r="BI307" s="191"/>
      <c r="BJ307" s="191"/>
      <c r="BK307" s="214"/>
      <c r="CC307" s="210"/>
      <c r="CD307" s="256"/>
      <c r="CE307" s="256"/>
      <c r="CF307" s="215"/>
      <c r="CG307" s="256"/>
      <c r="CH307" s="362"/>
      <c r="CI307" s="191"/>
      <c r="CO307" s="343"/>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3"/>
      <c r="R308" s="191"/>
      <c r="S308" s="191"/>
      <c r="T308" s="191"/>
      <c r="U308" s="191"/>
      <c r="V308" s="191"/>
      <c r="W308" s="191"/>
      <c r="X308" s="191"/>
      <c r="Y308" s="214"/>
      <c r="AQ308" s="210"/>
      <c r="AR308" s="215"/>
      <c r="AS308" s="215"/>
      <c r="AT308" s="215"/>
      <c r="AU308" s="215"/>
      <c r="AV308" s="216"/>
      <c r="BC308" s="343"/>
      <c r="BD308" s="191"/>
      <c r="BE308" s="191"/>
      <c r="BF308" s="191"/>
      <c r="BG308" s="191"/>
      <c r="BH308" s="191"/>
      <c r="BI308" s="191"/>
      <c r="BJ308" s="191"/>
      <c r="BK308" s="214"/>
      <c r="CC308" s="210"/>
      <c r="CD308" s="256"/>
      <c r="CE308" s="256"/>
      <c r="CF308" s="215"/>
      <c r="CG308" s="256"/>
      <c r="CH308" s="362"/>
      <c r="CI308" s="191"/>
      <c r="CO308" s="343"/>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3"/>
      <c r="R309" s="191"/>
      <c r="S309" s="191"/>
      <c r="T309" s="191"/>
      <c r="U309" s="191"/>
      <c r="V309" s="191"/>
      <c r="W309" s="191"/>
      <c r="X309" s="191"/>
      <c r="Y309" s="214"/>
      <c r="AQ309" s="210"/>
      <c r="AR309" s="215"/>
      <c r="AS309" s="215"/>
      <c r="AT309" s="215"/>
      <c r="AU309" s="215"/>
      <c r="AV309" s="216"/>
      <c r="BC309" s="343"/>
      <c r="BD309" s="191"/>
      <c r="BE309" s="191"/>
      <c r="BF309" s="191"/>
      <c r="BG309" s="191"/>
      <c r="BH309" s="191"/>
      <c r="BI309" s="191"/>
      <c r="BJ309" s="191"/>
      <c r="BK309" s="214"/>
      <c r="CC309" s="210"/>
      <c r="CD309" s="256"/>
      <c r="CE309" s="256"/>
      <c r="CF309" s="215"/>
      <c r="CG309" s="256"/>
      <c r="CH309" s="362"/>
      <c r="CI309" s="191"/>
      <c r="CO309" s="343"/>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3"/>
      <c r="R310" s="191"/>
      <c r="S310" s="191"/>
      <c r="T310" s="191"/>
      <c r="U310" s="191"/>
      <c r="V310" s="191"/>
      <c r="W310" s="191"/>
      <c r="X310" s="191"/>
      <c r="Y310" s="214"/>
      <c r="AQ310" s="210"/>
      <c r="AR310" s="215"/>
      <c r="AS310" s="215"/>
      <c r="AT310" s="215"/>
      <c r="AU310" s="215"/>
      <c r="AV310" s="216"/>
      <c r="BC310" s="343"/>
      <c r="BD310" s="191"/>
      <c r="BE310" s="191"/>
      <c r="BF310" s="191"/>
      <c r="BG310" s="191"/>
      <c r="BH310" s="191"/>
      <c r="BI310" s="191"/>
      <c r="BJ310" s="191"/>
      <c r="BK310" s="214"/>
      <c r="CC310" s="210"/>
      <c r="CD310" s="256"/>
      <c r="CE310" s="256"/>
      <c r="CF310" s="215"/>
      <c r="CG310" s="256"/>
      <c r="CH310" s="362"/>
      <c r="CI310" s="191"/>
      <c r="CO310" s="343"/>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3"/>
      <c r="R311" s="191"/>
      <c r="S311" s="191"/>
      <c r="T311" s="191"/>
      <c r="U311" s="191"/>
      <c r="V311" s="191"/>
      <c r="W311" s="191"/>
      <c r="X311" s="191"/>
      <c r="Y311" s="214"/>
      <c r="AQ311" s="210"/>
      <c r="AR311" s="215"/>
      <c r="AS311" s="215"/>
      <c r="AT311" s="215"/>
      <c r="AU311" s="215"/>
      <c r="AV311" s="216"/>
      <c r="BC311" s="343"/>
      <c r="BD311" s="191"/>
      <c r="BE311" s="191"/>
      <c r="BF311" s="191"/>
      <c r="BG311" s="191"/>
      <c r="BH311" s="191"/>
      <c r="BI311" s="191"/>
      <c r="BJ311" s="191"/>
      <c r="BK311" s="214"/>
      <c r="CC311" s="210"/>
      <c r="CD311" s="256"/>
      <c r="CE311" s="256"/>
      <c r="CF311" s="215"/>
      <c r="CG311" s="256"/>
      <c r="CH311" s="362"/>
      <c r="CI311" s="191"/>
      <c r="CO311" s="343"/>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3"/>
      <c r="R312" s="191"/>
      <c r="S312" s="191"/>
      <c r="T312" s="191"/>
      <c r="U312" s="191"/>
      <c r="V312" s="191"/>
      <c r="W312" s="191"/>
      <c r="X312" s="191"/>
      <c r="Y312" s="214"/>
      <c r="AQ312" s="210"/>
      <c r="AR312" s="215"/>
      <c r="AS312" s="215"/>
      <c r="AT312" s="215"/>
      <c r="AU312" s="215"/>
      <c r="AV312" s="216"/>
      <c r="BC312" s="343"/>
      <c r="BD312" s="191"/>
      <c r="BE312" s="191"/>
      <c r="BF312" s="191"/>
      <c r="BG312" s="191"/>
      <c r="BH312" s="191"/>
      <c r="BI312" s="191"/>
      <c r="BJ312" s="191"/>
      <c r="BK312" s="214"/>
      <c r="CC312" s="210"/>
      <c r="CD312" s="256"/>
      <c r="CE312" s="256"/>
      <c r="CF312" s="215"/>
      <c r="CG312" s="256"/>
      <c r="CH312" s="362"/>
      <c r="CI312" s="191"/>
      <c r="CO312" s="343"/>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3"/>
      <c r="R313" s="191"/>
      <c r="S313" s="191"/>
      <c r="T313" s="191"/>
      <c r="U313" s="191"/>
      <c r="V313" s="191"/>
      <c r="W313" s="191"/>
      <c r="X313" s="191"/>
      <c r="Y313" s="214"/>
      <c r="AQ313" s="210"/>
      <c r="AR313" s="215"/>
      <c r="AS313" s="215"/>
      <c r="AT313" s="215"/>
      <c r="AU313" s="215"/>
      <c r="AV313" s="216"/>
      <c r="BC313" s="343"/>
      <c r="BD313" s="191"/>
      <c r="BE313" s="191"/>
      <c r="BF313" s="191"/>
      <c r="BG313" s="191"/>
      <c r="BH313" s="191"/>
      <c r="BI313" s="191"/>
      <c r="BJ313" s="191"/>
      <c r="BK313" s="214"/>
      <c r="CC313" s="210"/>
      <c r="CD313" s="256"/>
      <c r="CE313" s="256"/>
      <c r="CF313" s="215"/>
      <c r="CG313" s="256"/>
      <c r="CH313" s="362"/>
      <c r="CI313" s="191"/>
      <c r="CO313" s="343"/>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3" t="str">
        <f>IFERROR((#REF!+#REF!)/(2*#REF!/1000),"")</f>
        <v/>
      </c>
      <c r="R314" s="191"/>
      <c r="S314" s="191"/>
      <c r="T314" s="191"/>
      <c r="U314" s="191"/>
      <c r="V314" s="191"/>
      <c r="W314" s="191"/>
      <c r="X314" s="191"/>
      <c r="Y314" s="214"/>
      <c r="AQ314" s="210"/>
      <c r="AR314" s="215"/>
      <c r="AS314" s="215"/>
      <c r="AT314" s="215"/>
      <c r="AU314" s="215"/>
      <c r="AV314" s="216"/>
      <c r="BC314" s="343" t="str">
        <f>IFERROR((TP_DATA[[#This Row],[D, bottom '[m']]]+#REF!)/(2*#REF!/1000),"")</f>
        <v/>
      </c>
      <c r="BD314" s="191"/>
      <c r="BE314" s="191"/>
      <c r="BF314" s="191"/>
      <c r="BG314" s="191"/>
      <c r="BH314" s="191"/>
      <c r="BI314" s="191"/>
      <c r="BJ314" s="191"/>
      <c r="BK314" s="214"/>
      <c r="CC314" s="210"/>
      <c r="CD314" s="256"/>
      <c r="CE314" s="256"/>
      <c r="CF314" s="215"/>
      <c r="CG314" s="256"/>
      <c r="CH314" s="362"/>
      <c r="CI314" s="191"/>
      <c r="CO314" s="343"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3" t="str">
        <f>IFERROR((#REF!+#REF!)/(2*#REF!/1000),"")</f>
        <v/>
      </c>
      <c r="R315" s="191"/>
      <c r="S315" s="191"/>
      <c r="T315" s="191"/>
      <c r="U315" s="191"/>
      <c r="V315" s="191"/>
      <c r="W315" s="191"/>
      <c r="X315" s="191"/>
      <c r="Y315" s="214"/>
      <c r="AQ315" s="210"/>
      <c r="AR315" s="215"/>
      <c r="AS315" s="215"/>
      <c r="AT315" s="215"/>
      <c r="AU315" s="215"/>
      <c r="AV315" s="216"/>
      <c r="BC315" s="343" t="str">
        <f>IFERROR((TP_DATA[[#This Row],[D, bottom '[m']]]+#REF!)/(2*#REF!/1000),"")</f>
        <v/>
      </c>
      <c r="BD315" s="191"/>
      <c r="BE315" s="191"/>
      <c r="BF315" s="191"/>
      <c r="BG315" s="191"/>
      <c r="BH315" s="191"/>
      <c r="BI315" s="191"/>
      <c r="BJ315" s="191"/>
      <c r="BK315" s="214"/>
      <c r="CC315" s="210"/>
      <c r="CD315" s="256"/>
      <c r="CE315" s="256"/>
      <c r="CF315" s="215"/>
      <c r="CG315" s="256"/>
      <c r="CH315" s="362"/>
      <c r="CI315" s="191"/>
      <c r="CO315" s="343"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3" t="str">
        <f>IFERROR((#REF!+#REF!)/(2*#REF!/1000),"")</f>
        <v/>
      </c>
      <c r="R316" s="191"/>
      <c r="S316" s="191"/>
      <c r="T316" s="191"/>
      <c r="U316" s="191"/>
      <c r="V316" s="191"/>
      <c r="W316" s="191"/>
      <c r="X316" s="191"/>
      <c r="Y316" s="214"/>
      <c r="AQ316" s="210"/>
      <c r="AR316" s="215"/>
      <c r="AS316" s="215"/>
      <c r="AT316" s="215"/>
      <c r="AU316" s="215"/>
      <c r="AV316" s="216"/>
      <c r="BC316" s="343" t="str">
        <f>IFERROR((TP_DATA[[#This Row],[D, bottom '[m']]]+#REF!)/(2*#REF!/1000),"")</f>
        <v/>
      </c>
      <c r="BD316" s="191"/>
      <c r="BE316" s="191"/>
      <c r="BF316" s="191"/>
      <c r="BG316" s="191"/>
      <c r="BH316" s="191"/>
      <c r="BI316" s="191"/>
      <c r="BJ316" s="191"/>
      <c r="BK316" s="214"/>
      <c r="CC316" s="210"/>
      <c r="CD316" s="256"/>
      <c r="CE316" s="256"/>
      <c r="CF316" s="215"/>
      <c r="CG316" s="256"/>
      <c r="CH316" s="362"/>
      <c r="CI316" s="191"/>
      <c r="CO316" s="343"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3"/>
      <c r="R317" s="191"/>
      <c r="S317" s="191"/>
      <c r="T317" s="191"/>
      <c r="U317" s="191"/>
      <c r="V317" s="191"/>
      <c r="W317" s="191"/>
      <c r="X317" s="191"/>
      <c r="AQ317" s="210"/>
      <c r="AR317" s="215"/>
      <c r="AS317" s="215"/>
      <c r="AT317" s="215"/>
      <c r="AU317" s="215"/>
      <c r="AV317" s="216"/>
      <c r="BC317" s="343"/>
      <c r="BD317" s="191"/>
      <c r="BE317" s="191"/>
      <c r="BF317" s="191"/>
      <c r="BG317" s="191"/>
      <c r="BH317" s="191"/>
      <c r="BI317" s="191"/>
      <c r="BJ317" s="191"/>
      <c r="BK317" s="214"/>
      <c r="CC317" s="210"/>
      <c r="CD317" s="256"/>
      <c r="CE317" s="256"/>
      <c r="CF317" s="215"/>
      <c r="CG317" s="256"/>
      <c r="CH317" s="362"/>
      <c r="CI317" s="191"/>
      <c r="CO317" s="343"/>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3"/>
      <c r="R318" s="191"/>
      <c r="S318" s="191"/>
      <c r="T318" s="191"/>
      <c r="U318" s="191"/>
      <c r="V318" s="191"/>
      <c r="W318" s="191"/>
      <c r="X318" s="191"/>
      <c r="AQ318" s="210"/>
      <c r="AR318" s="215"/>
      <c r="AS318" s="215"/>
      <c r="AT318" s="215"/>
      <c r="AU318" s="215"/>
      <c r="AV318" s="216"/>
      <c r="BC318" s="343"/>
      <c r="BD318" s="191"/>
      <c r="BE318" s="191"/>
      <c r="BF318" s="191"/>
      <c r="BG318" s="191"/>
      <c r="BH318" s="191"/>
      <c r="BI318" s="191"/>
      <c r="BJ318" s="191"/>
      <c r="BK318" s="214"/>
      <c r="CC318" s="210"/>
      <c r="CD318" s="256"/>
      <c r="CE318" s="256"/>
      <c r="CF318" s="215"/>
      <c r="CG318" s="256"/>
      <c r="CH318" s="362"/>
      <c r="CI318" s="191"/>
      <c r="CO318" s="343"/>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3"/>
      <c r="R319" s="191"/>
      <c r="S319" s="191"/>
      <c r="T319" s="191"/>
      <c r="U319" s="191"/>
      <c r="V319" s="191"/>
      <c r="W319" s="191"/>
      <c r="X319" s="191"/>
      <c r="AQ319" s="210"/>
      <c r="AR319" s="215"/>
      <c r="AS319" s="215"/>
      <c r="AT319" s="215"/>
      <c r="AU319" s="215"/>
      <c r="AV319" s="216"/>
      <c r="BC319" s="343"/>
      <c r="BD319" s="191"/>
      <c r="BE319" s="191"/>
      <c r="BF319" s="191"/>
      <c r="BG319" s="191"/>
      <c r="BH319" s="191"/>
      <c r="BI319" s="191"/>
      <c r="BJ319" s="191"/>
      <c r="BK319" s="214"/>
      <c r="CC319" s="210"/>
      <c r="CD319" s="256"/>
      <c r="CE319" s="256"/>
      <c r="CF319" s="215"/>
      <c r="CG319" s="256"/>
      <c r="CH319" s="362"/>
      <c r="CI319" s="191"/>
      <c r="CO319" s="343"/>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3"/>
      <c r="R320" s="191"/>
      <c r="S320" s="191"/>
      <c r="T320" s="191"/>
      <c r="U320" s="191"/>
      <c r="V320" s="191"/>
      <c r="W320" s="191"/>
      <c r="X320" s="191"/>
      <c r="AQ320" s="210"/>
      <c r="AR320" s="215"/>
      <c r="AS320" s="215"/>
      <c r="AT320" s="215"/>
      <c r="AU320" s="215"/>
      <c r="AV320" s="216"/>
      <c r="BC320" s="343"/>
      <c r="BD320" s="191"/>
      <c r="BE320" s="191"/>
      <c r="BF320" s="191"/>
      <c r="BG320" s="191"/>
      <c r="BH320" s="191"/>
      <c r="BI320" s="191"/>
      <c r="BJ320" s="191"/>
      <c r="BK320" s="214"/>
      <c r="CC320" s="210"/>
      <c r="CD320" s="256"/>
      <c r="CE320" s="256"/>
      <c r="CF320" s="215"/>
      <c r="CG320" s="256"/>
      <c r="CH320" s="362"/>
      <c r="CI320" s="191"/>
      <c r="CO320" s="343"/>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3"/>
      <c r="R321" s="191"/>
      <c r="S321" s="191"/>
      <c r="T321" s="191"/>
      <c r="U321" s="191"/>
      <c r="V321" s="191"/>
      <c r="W321" s="191"/>
      <c r="X321" s="191"/>
      <c r="AQ321" s="210"/>
      <c r="AR321" s="215"/>
      <c r="AS321" s="215"/>
      <c r="AT321" s="215"/>
      <c r="AU321" s="215"/>
      <c r="AV321" s="216"/>
      <c r="BC321" s="343"/>
      <c r="BD321" s="191"/>
      <c r="BE321" s="191"/>
      <c r="BF321" s="191"/>
      <c r="BG321" s="191"/>
      <c r="BH321" s="191"/>
      <c r="BI321" s="191"/>
      <c r="BJ321" s="191"/>
      <c r="BK321" s="214"/>
      <c r="CC321" s="210"/>
      <c r="CD321" s="256"/>
      <c r="CE321" s="256"/>
      <c r="CF321" s="215"/>
      <c r="CG321" s="256"/>
      <c r="CH321" s="362"/>
      <c r="CI321" s="191"/>
      <c r="CO321" s="343"/>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3"/>
      <c r="R322" s="191"/>
      <c r="S322" s="191"/>
      <c r="T322" s="191"/>
      <c r="U322" s="191"/>
      <c r="V322" s="191"/>
      <c r="W322" s="191"/>
      <c r="X322" s="191"/>
      <c r="AQ322" s="210"/>
      <c r="AR322" s="215"/>
      <c r="AS322" s="215"/>
      <c r="AT322" s="215"/>
      <c r="AU322" s="215"/>
      <c r="AV322" s="216"/>
      <c r="BC322" s="343"/>
      <c r="BD322" s="191"/>
      <c r="BE322" s="191"/>
      <c r="BF322" s="191"/>
      <c r="BG322" s="191"/>
      <c r="BH322" s="191"/>
      <c r="BI322" s="191"/>
      <c r="BJ322" s="191"/>
      <c r="BK322" s="214"/>
      <c r="CC322" s="210"/>
      <c r="CD322" s="256"/>
      <c r="CE322" s="256"/>
      <c r="CF322" s="215"/>
      <c r="CG322" s="256"/>
      <c r="CH322" s="362"/>
      <c r="CI322" s="191"/>
      <c r="CO322" s="343"/>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3"/>
      <c r="R323" s="191"/>
      <c r="S323" s="191"/>
      <c r="T323" s="191"/>
      <c r="U323" s="191"/>
      <c r="V323" s="191"/>
      <c r="W323" s="191"/>
      <c r="X323" s="191"/>
      <c r="AQ323" s="210"/>
      <c r="AR323" s="215"/>
      <c r="AS323" s="215"/>
      <c r="AT323" s="215"/>
      <c r="AU323" s="215"/>
      <c r="AV323" s="216"/>
      <c r="BC323" s="343"/>
      <c r="BD323" s="191"/>
      <c r="BE323" s="191"/>
      <c r="BF323" s="191"/>
      <c r="BG323" s="191"/>
      <c r="BH323" s="191"/>
      <c r="BI323" s="191"/>
      <c r="BJ323" s="191"/>
      <c r="BK323" s="214"/>
      <c r="CC323" s="210"/>
      <c r="CD323" s="256"/>
      <c r="CE323" s="256"/>
      <c r="CF323" s="215"/>
      <c r="CG323" s="256"/>
      <c r="CH323" s="362"/>
      <c r="CI323" s="191"/>
      <c r="CO323" s="343"/>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3"/>
      <c r="R324" s="191"/>
      <c r="S324" s="191"/>
      <c r="T324" s="191"/>
      <c r="U324" s="191"/>
      <c r="V324" s="191"/>
      <c r="W324" s="191"/>
      <c r="X324" s="191"/>
      <c r="AQ324" s="210"/>
      <c r="AR324" s="215"/>
      <c r="AS324" s="215"/>
      <c r="AT324" s="215"/>
      <c r="AU324" s="215"/>
      <c r="AV324" s="216"/>
      <c r="BC324" s="343"/>
      <c r="BD324" s="191"/>
      <c r="BE324" s="191"/>
      <c r="BF324" s="191"/>
      <c r="BG324" s="191"/>
      <c r="BH324" s="191"/>
      <c r="BI324" s="191"/>
      <c r="BJ324" s="191"/>
      <c r="BK324" s="214"/>
      <c r="CC324" s="210"/>
      <c r="CD324" s="256"/>
      <c r="CE324" s="256"/>
      <c r="CF324" s="215"/>
      <c r="CG324" s="256"/>
      <c r="CH324" s="362"/>
      <c r="CI324" s="191"/>
      <c r="CO324" s="343"/>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3" t="str">
        <f>IFERROR((#REF!+#REF!)/(2*#REF!/1000),"")</f>
        <v/>
      </c>
      <c r="R325" s="191"/>
      <c r="S325" s="191"/>
      <c r="T325" s="191"/>
      <c r="U325" s="191"/>
      <c r="V325" s="191"/>
      <c r="W325" s="191"/>
      <c r="X325" s="191"/>
      <c r="AQ325" s="210"/>
      <c r="AR325" s="215"/>
      <c r="AS325" s="215"/>
      <c r="AT325" s="215"/>
      <c r="AU325" s="215"/>
      <c r="AV325" s="216"/>
      <c r="BC325" s="343" t="str">
        <f>IFERROR((TP_DATA[[#This Row],[D, bottom '[m']]]+#REF!)/(2*#REF!/1000),"")</f>
        <v/>
      </c>
      <c r="BD325" s="191"/>
      <c r="BE325" s="191"/>
      <c r="BF325" s="191"/>
      <c r="BG325" s="191"/>
      <c r="BH325" s="191"/>
      <c r="BI325" s="191"/>
      <c r="BJ325" s="191"/>
      <c r="BK325" s="214"/>
      <c r="CC325" s="210"/>
      <c r="CD325" s="256"/>
      <c r="CE325" s="256"/>
      <c r="CF325" s="215"/>
      <c r="CG325" s="256"/>
      <c r="CH325" s="362"/>
      <c r="CI325" s="191"/>
      <c r="CO325" s="343"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3" t="str">
        <f>IFERROR((#REF!+#REF!)/(2*#REF!/1000),"")</f>
        <v/>
      </c>
      <c r="R326" s="191"/>
      <c r="S326" s="191"/>
      <c r="T326" s="191"/>
      <c r="U326" s="191"/>
      <c r="V326" s="191"/>
      <c r="W326" s="191"/>
      <c r="X326" s="191"/>
      <c r="AQ326" s="210"/>
      <c r="AR326" s="215"/>
      <c r="AS326" s="215"/>
      <c r="AT326" s="215"/>
      <c r="AU326" s="215"/>
      <c r="AV326" s="216"/>
      <c r="BC326" s="343" t="str">
        <f>IFERROR((TP_DATA[[#This Row],[D, bottom '[m']]]+#REF!)/(2*#REF!/1000),"")</f>
        <v/>
      </c>
      <c r="BD326" s="191"/>
      <c r="BE326" s="191"/>
      <c r="BF326" s="191"/>
      <c r="BG326" s="191"/>
      <c r="BH326" s="191"/>
      <c r="BI326" s="191"/>
      <c r="BJ326" s="191"/>
      <c r="BK326" s="214"/>
      <c r="CC326" s="210"/>
      <c r="CD326" s="256"/>
      <c r="CE326" s="256"/>
      <c r="CF326" s="215"/>
      <c r="CG326" s="256"/>
      <c r="CH326" s="362"/>
      <c r="CI326" s="191"/>
      <c r="CO326" s="343"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3" t="str">
        <f>IFERROR((#REF!+#REF!)/(2*#REF!/1000),"")</f>
        <v/>
      </c>
      <c r="R327" s="191"/>
      <c r="S327" s="191"/>
      <c r="T327" s="191"/>
      <c r="U327" s="191"/>
      <c r="V327" s="191"/>
      <c r="W327" s="191"/>
      <c r="X327" s="191"/>
      <c r="AQ327" s="210"/>
      <c r="AR327" s="215"/>
      <c r="AS327" s="215"/>
      <c r="AT327" s="215"/>
      <c r="AU327" s="215"/>
      <c r="AV327" s="216"/>
      <c r="BC327" s="343" t="str">
        <f>IFERROR((TP_DATA[[#This Row],[D, bottom '[m']]]+#REF!)/(2*#REF!/1000),"")</f>
        <v/>
      </c>
      <c r="BD327" s="191"/>
      <c r="BE327" s="191"/>
      <c r="BF327" s="191"/>
      <c r="BG327" s="191"/>
      <c r="BH327" s="191"/>
      <c r="BI327" s="191"/>
      <c r="BJ327" s="191"/>
      <c r="BK327" s="214"/>
      <c r="CC327" s="210"/>
      <c r="CD327" s="256"/>
      <c r="CE327" s="256"/>
      <c r="CF327" s="215"/>
      <c r="CG327" s="256"/>
      <c r="CH327" s="362"/>
      <c r="CI327" s="191"/>
      <c r="CO327" s="343"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3" t="str">
        <f>IFERROR((#REF!+#REF!)/(2*#REF!/1000),"")</f>
        <v/>
      </c>
      <c r="R328" s="191"/>
      <c r="S328" s="191"/>
      <c r="T328" s="191"/>
      <c r="U328" s="191"/>
      <c r="V328" s="191"/>
      <c r="W328" s="191"/>
      <c r="X328" s="191"/>
      <c r="AQ328" s="210"/>
      <c r="AR328" s="215"/>
      <c r="AS328" s="215"/>
      <c r="AT328" s="215"/>
      <c r="AU328" s="215"/>
      <c r="AV328" s="216"/>
      <c r="BC328" s="343" t="str">
        <f>IFERROR((TP_DATA[[#This Row],[D, bottom '[m']]]+#REF!)/(2*#REF!/1000),"")</f>
        <v/>
      </c>
      <c r="BD328" s="191"/>
      <c r="BE328" s="191"/>
      <c r="BF328" s="191"/>
      <c r="BG328" s="191"/>
      <c r="BH328" s="191"/>
      <c r="BI328" s="191"/>
      <c r="BJ328" s="191"/>
      <c r="BK328" s="214"/>
      <c r="CC328" s="210"/>
      <c r="CD328" s="256"/>
      <c r="CE328" s="256"/>
      <c r="CF328" s="215"/>
      <c r="CG328" s="256"/>
      <c r="CH328" s="362"/>
      <c r="CI328" s="191"/>
      <c r="CO328" s="343"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3" t="str">
        <f>IFERROR((#REF!+#REF!)/(2*#REF!/1000),"")</f>
        <v/>
      </c>
      <c r="R329" s="191"/>
      <c r="S329" s="191"/>
      <c r="T329" s="191"/>
      <c r="U329" s="191"/>
      <c r="V329" s="191"/>
      <c r="W329" s="191"/>
      <c r="X329" s="191"/>
      <c r="AQ329" s="210"/>
      <c r="AR329" s="215"/>
      <c r="AS329" s="215"/>
      <c r="AT329" s="215"/>
      <c r="AU329" s="215"/>
      <c r="AV329" s="216"/>
      <c r="BC329" s="343" t="str">
        <f>IFERROR((TP_DATA[[#This Row],[D, bottom '[m']]]+#REF!)/(2*#REF!/1000),"")</f>
        <v/>
      </c>
      <c r="BD329" s="191"/>
      <c r="BE329" s="191"/>
      <c r="BF329" s="191"/>
      <c r="BG329" s="191"/>
      <c r="BH329" s="191"/>
      <c r="BI329" s="191"/>
      <c r="BJ329" s="191"/>
      <c r="BK329" s="214"/>
      <c r="CC329" s="210"/>
      <c r="CD329" s="256"/>
      <c r="CE329" s="256"/>
      <c r="CF329" s="215"/>
      <c r="CG329" s="256"/>
      <c r="CH329" s="362"/>
      <c r="CI329" s="191"/>
      <c r="CO329" s="343"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3" t="str">
        <f>IFERROR((#REF!+#REF!)/(2*#REF!/1000),"")</f>
        <v/>
      </c>
      <c r="R330" s="191"/>
      <c r="S330" s="191"/>
      <c r="T330" s="191"/>
      <c r="U330" s="191"/>
      <c r="V330" s="191"/>
      <c r="W330" s="191"/>
      <c r="X330" s="191"/>
      <c r="AQ330" s="210"/>
      <c r="AR330" s="215"/>
      <c r="AS330" s="215"/>
      <c r="AT330" s="215"/>
      <c r="AU330" s="215"/>
      <c r="AV330" s="216"/>
      <c r="BC330" s="343" t="str">
        <f>IFERROR((TP_DATA[[#This Row],[D, bottom '[m']]]+#REF!)/(2*#REF!/1000),"")</f>
        <v/>
      </c>
      <c r="BD330" s="191"/>
      <c r="BE330" s="191"/>
      <c r="BF330" s="191"/>
      <c r="BG330" s="191"/>
      <c r="BH330" s="191"/>
      <c r="BI330" s="191"/>
      <c r="BJ330" s="191"/>
      <c r="BK330" s="214"/>
      <c r="CC330" s="210"/>
      <c r="CD330" s="256"/>
      <c r="CE330" s="256"/>
      <c r="CF330" s="215"/>
      <c r="CG330" s="256"/>
      <c r="CH330" s="362"/>
      <c r="CI330" s="191"/>
      <c r="CO330" s="343"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3" t="str">
        <f>IFERROR((#REF!+#REF!)/(2*#REF!/1000),"")</f>
        <v/>
      </c>
      <c r="R331" s="191"/>
      <c r="S331" s="191"/>
      <c r="T331" s="191"/>
      <c r="U331" s="191"/>
      <c r="V331" s="191"/>
      <c r="W331" s="191"/>
      <c r="X331" s="191"/>
      <c r="AQ331" s="210"/>
      <c r="AR331" s="215"/>
      <c r="AS331" s="215"/>
      <c r="AT331" s="215"/>
      <c r="AU331" s="215"/>
      <c r="AV331" s="216"/>
      <c r="BC331" s="343" t="str">
        <f>IFERROR((TP_DATA[[#This Row],[D, bottom '[m']]]+#REF!)/(2*#REF!/1000),"")</f>
        <v/>
      </c>
      <c r="BD331" s="191"/>
      <c r="BE331" s="191"/>
      <c r="BF331" s="191"/>
      <c r="BG331" s="191"/>
      <c r="BH331" s="191"/>
      <c r="BI331" s="191"/>
      <c r="BJ331" s="191"/>
      <c r="BK331" s="214"/>
      <c r="CC331" s="210"/>
      <c r="CD331" s="256"/>
      <c r="CE331" s="256"/>
      <c r="CF331" s="215"/>
      <c r="CG331" s="256"/>
      <c r="CH331" s="362"/>
      <c r="CI331" s="191"/>
      <c r="CO331" s="343"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3" t="str">
        <f>IFERROR((#REF!+#REF!)/(2*#REF!/1000),"")</f>
        <v/>
      </c>
      <c r="R332" s="191"/>
      <c r="S332" s="191"/>
      <c r="T332" s="191"/>
      <c r="U332" s="191"/>
      <c r="V332" s="191"/>
      <c r="W332" s="191"/>
      <c r="X332" s="191"/>
      <c r="AQ332" s="210"/>
      <c r="AR332" s="215"/>
      <c r="AS332" s="215"/>
      <c r="AT332" s="215"/>
      <c r="AU332" s="215"/>
      <c r="AV332" s="216"/>
      <c r="BC332" s="343" t="str">
        <f>IFERROR((TP_DATA[[#This Row],[D, bottom '[m']]]+#REF!)/(2*#REF!/1000),"")</f>
        <v/>
      </c>
      <c r="BD332" s="191"/>
      <c r="BE332" s="191"/>
      <c r="BF332" s="191"/>
      <c r="BG332" s="191"/>
      <c r="BH332" s="191"/>
      <c r="BI332" s="191"/>
      <c r="BJ332" s="191"/>
      <c r="BK332" s="214"/>
      <c r="CC332" s="210"/>
      <c r="CD332" s="256"/>
      <c r="CE332" s="256"/>
      <c r="CF332" s="215"/>
      <c r="CG332" s="256"/>
      <c r="CH332" s="362"/>
      <c r="CI332" s="191"/>
      <c r="CO332" s="343"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2"/>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7"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5"/>
      <c r="CJ334" s="365"/>
      <c r="CK334" s="365"/>
      <c r="CL334" s="365"/>
      <c r="CM334"/>
      <c r="CN334" s="356"/>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2"/>
      <c r="CI335" s="343"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7"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7"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7"/>
      <c r="F337" s="191"/>
      <c r="G337" s="213"/>
      <c r="H337" s="213"/>
      <c r="I337" s="213"/>
      <c r="J337" s="215"/>
      <c r="K337" s="387"/>
      <c r="L337" s="387"/>
      <c r="M337" s="69"/>
      <c r="P337" s="346" t="s">
        <v>186</v>
      </c>
      <c r="Y337"/>
      <c r="AQ337" s="207" t="s">
        <v>136</v>
      </c>
      <c r="AR337"/>
      <c r="AS337"/>
      <c r="AT337"/>
      <c r="AU337"/>
      <c r="AV337"/>
      <c r="AW337" s="69" t="s">
        <v>130</v>
      </c>
      <c r="AZ337"/>
      <c r="BA337" t="str">
        <f>IFERROR((TP_DATA[[#This Row],[D, bottom '[m']]]+#REF!)/(2*#REF!/1000),"")</f>
        <v/>
      </c>
      <c r="BB337" s="346" t="s">
        <v>187</v>
      </c>
      <c r="BJ337" s="49"/>
      <c r="CC337" s="83" t="s">
        <v>136</v>
      </c>
      <c r="CD337"/>
      <c r="CE337"/>
      <c r="CF337"/>
      <c r="CG337"/>
      <c r="CH337"/>
      <c r="CI337" s="366" t="s">
        <v>130</v>
      </c>
      <c r="CJ337" s="366"/>
      <c r="CK337" s="366"/>
      <c r="CN337" s="346" t="s">
        <v>188</v>
      </c>
      <c r="CV337" s="87"/>
      <c r="CY337" s="93"/>
      <c r="CZ337" s="93"/>
      <c r="DP337" s="144" t="s">
        <v>125</v>
      </c>
      <c r="DQ337" s="143" t="s">
        <v>94</v>
      </c>
      <c r="DR337" s="143" t="s">
        <v>95</v>
      </c>
      <c r="DS337" s="150" t="s">
        <v>104</v>
      </c>
      <c r="DT337" s="150" t="s">
        <v>109</v>
      </c>
      <c r="DU337" s="143" t="s">
        <v>110</v>
      </c>
      <c r="DV337" s="143" t="s">
        <v>114</v>
      </c>
      <c r="DW337" s="143" t="s">
        <v>115</v>
      </c>
      <c r="DX337" s="143" t="s">
        <v>19</v>
      </c>
    </row>
    <row r="338" spans="1:129" ht="18" customHeight="1">
      <c r="D338" s="57"/>
      <c r="E338" s="49" t="s">
        <v>1</v>
      </c>
      <c r="F338" s="49" t="s">
        <v>67</v>
      </c>
      <c r="G338" s="49" t="s">
        <v>66</v>
      </c>
      <c r="H338" s="49" t="s">
        <v>58</v>
      </c>
      <c r="I338" s="49" t="s">
        <v>59</v>
      </c>
      <c r="J338" s="49" t="s">
        <v>60</v>
      </c>
      <c r="K338" s="341" t="s">
        <v>137</v>
      </c>
      <c r="L338" s="341" t="s">
        <v>126</v>
      </c>
      <c r="M338" s="341" t="s">
        <v>63</v>
      </c>
      <c r="N338" s="341" t="s">
        <v>127</v>
      </c>
      <c r="P338" s="86" t="s">
        <v>125</v>
      </c>
      <c r="Q338" s="49" t="s">
        <v>67</v>
      </c>
      <c r="R338" s="49" t="s">
        <v>66</v>
      </c>
      <c r="S338" s="49" t="s">
        <v>65</v>
      </c>
      <c r="T338" s="49" t="s">
        <v>118</v>
      </c>
      <c r="U338" s="49" t="s">
        <v>119</v>
      </c>
      <c r="V338" s="49" t="s">
        <v>182</v>
      </c>
      <c r="W338" s="49" t="s">
        <v>183</v>
      </c>
      <c r="X338" s="49" t="s">
        <v>121</v>
      </c>
      <c r="Y338"/>
      <c r="AP338" s="49"/>
      <c r="AQ338" s="77" t="s">
        <v>1</v>
      </c>
      <c r="AR338" s="49" t="s">
        <v>67</v>
      </c>
      <c r="AS338" s="49" t="s">
        <v>66</v>
      </c>
      <c r="AT338" s="49" t="s">
        <v>58</v>
      </c>
      <c r="AU338" s="49" t="s">
        <v>59</v>
      </c>
      <c r="AV338" s="49" t="s">
        <v>60</v>
      </c>
      <c r="AW338" s="340" t="s">
        <v>137</v>
      </c>
      <c r="AX338" s="341" t="s">
        <v>126</v>
      </c>
      <c r="AY338" s="341" t="s">
        <v>63</v>
      </c>
      <c r="AZ338" s="342" t="s">
        <v>127</v>
      </c>
      <c r="BA338" t="str">
        <f>IFERROR((TP_DATA[[#This Row],[D, bottom '[m']]]+#REF!)/(2*#REF!/1000),"")</f>
        <v/>
      </c>
      <c r="BB338" s="86" t="s">
        <v>125</v>
      </c>
      <c r="BC338" s="49" t="s">
        <v>67</v>
      </c>
      <c r="BD338" s="49" t="s">
        <v>66</v>
      </c>
      <c r="BE338" s="49" t="s">
        <v>65</v>
      </c>
      <c r="BF338" s="49" t="s">
        <v>118</v>
      </c>
      <c r="BG338" s="49" t="s">
        <v>119</v>
      </c>
      <c r="BH338" s="49" t="s">
        <v>182</v>
      </c>
      <c r="BI338" s="49" t="s">
        <v>183</v>
      </c>
      <c r="BJ338" s="49" t="s">
        <v>121</v>
      </c>
      <c r="CB338" s="49"/>
      <c r="CC338" s="77" t="s">
        <v>1</v>
      </c>
      <c r="CD338" s="49" t="s">
        <v>67</v>
      </c>
      <c r="CE338" s="49" t="s">
        <v>66</v>
      </c>
      <c r="CF338" s="49" t="s">
        <v>58</v>
      </c>
      <c r="CG338" s="49" t="s">
        <v>59</v>
      </c>
      <c r="CH338" s="49" t="s">
        <v>60</v>
      </c>
      <c r="CI338" s="363" t="s">
        <v>137</v>
      </c>
      <c r="CJ338" s="363" t="s">
        <v>126</v>
      </c>
      <c r="CK338" s="363" t="s">
        <v>63</v>
      </c>
      <c r="CL338" s="363" t="s">
        <v>127</v>
      </c>
      <c r="CN338" s="86" t="s">
        <v>125</v>
      </c>
      <c r="CO338" s="49" t="s">
        <v>67</v>
      </c>
      <c r="CP338" s="49" t="s">
        <v>66</v>
      </c>
      <c r="CQ338" s="49" t="s">
        <v>65</v>
      </c>
      <c r="CR338" s="49" t="s">
        <v>118</v>
      </c>
      <c r="CS338" s="49" t="s">
        <v>119</v>
      </c>
      <c r="CT338" s="49" t="s">
        <v>182</v>
      </c>
      <c r="CU338" s="49" t="s">
        <v>183</v>
      </c>
      <c r="CV338" s="87" t="s">
        <v>121</v>
      </c>
      <c r="DP338" s="225" t="s">
        <v>318</v>
      </c>
      <c r="DQ338" s="121">
        <v>15.5</v>
      </c>
      <c r="DR338" s="121">
        <v>236</v>
      </c>
      <c r="DS338" s="50">
        <v>818495</v>
      </c>
      <c r="DT338" s="50">
        <v>175850000</v>
      </c>
      <c r="DU338" s="50">
        <v>315280000</v>
      </c>
      <c r="DV338" s="51">
        <v>5.17</v>
      </c>
      <c r="DW338" s="51">
        <v>4.6100000000000003</v>
      </c>
      <c r="DX338" s="169" t="s">
        <v>319</v>
      </c>
      <c r="DY338" s="51"/>
    </row>
    <row r="339" spans="1:129" ht="18" customHeight="1" thickBot="1">
      <c r="A339" s="181"/>
      <c r="B339" s="82"/>
      <c r="C339" s="82"/>
      <c r="D339" s="82"/>
      <c r="E339" s="216"/>
      <c r="F339" s="385"/>
      <c r="G339" s="386"/>
      <c r="H339" s="386"/>
      <c r="I339" s="386"/>
      <c r="J339" s="386"/>
      <c r="K339" s="215"/>
      <c r="L339" s="388"/>
      <c r="M339" s="121"/>
      <c r="N339" s="50"/>
      <c r="P339" s="53"/>
      <c r="Q339" s="51"/>
      <c r="R339" s="51"/>
      <c r="S339" s="50"/>
      <c r="T339" s="52"/>
      <c r="U339" s="50"/>
      <c r="V339" s="52"/>
      <c r="W339" s="52"/>
      <c r="X339" s="52"/>
      <c r="Y339"/>
      <c r="AP339" s="49"/>
      <c r="AQ339" s="89"/>
      <c r="AR339" s="90"/>
      <c r="AS339" s="90"/>
      <c r="AT339" s="90"/>
      <c r="AU339" s="90"/>
      <c r="AV339" s="91"/>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169"/>
      <c r="BC339" s="51"/>
      <c r="BD339" s="51"/>
      <c r="BE339" s="50"/>
      <c r="BF339" s="52"/>
      <c r="BG339" s="50"/>
      <c r="BH339" s="52"/>
      <c r="BI339" s="52"/>
      <c r="BJ339" s="52"/>
      <c r="CB339" s="49"/>
      <c r="CC339" s="89"/>
      <c r="CD339" s="90"/>
      <c r="CE339" s="90"/>
      <c r="CF339" s="90"/>
      <c r="CG339" s="90"/>
      <c r="CH339" s="91"/>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53"/>
      <c r="CQ339" s="50"/>
      <c r="CR339" s="121"/>
      <c r="CS339" s="50"/>
      <c r="CV339" s="87"/>
      <c r="DP339" s="225" t="s">
        <v>320</v>
      </c>
      <c r="DQ339" s="121">
        <v>15</v>
      </c>
      <c r="DR339" s="121">
        <v>236</v>
      </c>
      <c r="DS339" s="50">
        <v>828950</v>
      </c>
      <c r="DT339" s="50">
        <v>205000000</v>
      </c>
      <c r="DU339" s="50">
        <v>369000000</v>
      </c>
      <c r="DV339" s="51">
        <v>4.2</v>
      </c>
      <c r="DW339" s="51">
        <v>3.26</v>
      </c>
      <c r="DX339" s="169" t="s">
        <v>321</v>
      </c>
      <c r="DY339" s="51"/>
    </row>
    <row r="340" spans="1:129" ht="18" customHeight="1">
      <c r="A340" s="57"/>
      <c r="E340" s="216"/>
      <c r="F340" s="385"/>
      <c r="G340" s="386"/>
      <c r="H340" s="386"/>
      <c r="I340" s="386"/>
      <c r="J340" s="386"/>
      <c r="K340" s="215"/>
      <c r="L340" s="388"/>
      <c r="M340" s="121"/>
      <c r="N340" s="50"/>
      <c r="P340" s="53"/>
      <c r="Q340" s="51"/>
      <c r="R340" s="51"/>
      <c r="S340" s="50"/>
      <c r="T340" s="52"/>
      <c r="U340" s="50"/>
      <c r="V340" s="52"/>
      <c r="W340" s="52"/>
      <c r="X340" s="52"/>
      <c r="Y340"/>
      <c r="AP340" s="49"/>
      <c r="AQ340" s="89"/>
      <c r="AR340" s="90"/>
      <c r="AS340" s="90"/>
      <c r="AT340" s="90"/>
      <c r="AU340" s="90"/>
      <c r="AV340" s="91"/>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169"/>
      <c r="BC340" s="51"/>
      <c r="BD340" s="51"/>
      <c r="BE340" s="50"/>
      <c r="BF340" s="52"/>
      <c r="BG340" s="50"/>
      <c r="BH340" s="52"/>
      <c r="BI340" s="52"/>
      <c r="BJ340" s="52"/>
      <c r="CB340" s="49"/>
      <c r="CC340" s="89"/>
      <c r="CD340" s="90"/>
      <c r="CE340" s="90"/>
      <c r="CF340" s="90"/>
      <c r="CG340" s="90"/>
      <c r="CH340" s="91"/>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53"/>
      <c r="CQ340" s="50"/>
      <c r="CR340" s="121"/>
      <c r="CS340" s="50"/>
      <c r="CV340" s="87"/>
      <c r="DP340" s="225" t="s">
        <v>322</v>
      </c>
      <c r="DQ340" s="121">
        <v>21.5</v>
      </c>
      <c r="DR340" s="121">
        <v>276</v>
      </c>
      <c r="DS340" s="50">
        <v>1394251</v>
      </c>
      <c r="DT340" s="50">
        <v>382420000</v>
      </c>
      <c r="DU340" s="50">
        <v>639730000</v>
      </c>
      <c r="DV340" s="51">
        <v>6.46</v>
      </c>
      <c r="DW340" s="51">
        <v>5.74</v>
      </c>
      <c r="DX340" s="169" t="s">
        <v>323</v>
      </c>
      <c r="DY340" s="51"/>
    </row>
    <row r="341" spans="1:129" ht="18" customHeight="1">
      <c r="A341" s="196" t="s">
        <v>173</v>
      </c>
      <c r="E341" s="216"/>
      <c r="F341" s="385"/>
      <c r="G341" s="386"/>
      <c r="H341" s="386"/>
      <c r="I341" s="386"/>
      <c r="J341" s="386"/>
      <c r="K341" s="215" t="str">
        <f>IFERROR(#REF!-#REF!, "")</f>
        <v/>
      </c>
      <c r="L341" s="388" t="str">
        <f>IFERROR(-(#REF!-#REF!)/(#REF!-#REF!),"")</f>
        <v/>
      </c>
      <c r="M341" s="121" t="str">
        <f t="shared" ref="M341:M402" si="3">IF(7850/1000*(1/3)*PI()*ABS(F341-G341)*((H341/2)^2+(H341/2)*(I341/2)+(I341/2)^2-(H341/2-J341/1000)^2-(H341/2-J341/1000)*(I341/2-J341/1000)-(I341/2-J341/1000)^2)=0,"",7850/1000*(1/3)*PI()*ABS(F341-G341)*((H341/2)^2+(H341/2)*(I341/2)+(I341/2)^2-(H341/2-J341/1000)^2-(H341/2-J341/1000)*(I341/2-J341/1000)-(I341/2-J341/1000)^2))</f>
        <v/>
      </c>
      <c r="N341" s="50" t="str">
        <f>IFERROR((#REF!+#REF!)/(2*#REF!/1000),"")</f>
        <v/>
      </c>
      <c r="P341" s="53"/>
      <c r="Q341" s="51"/>
      <c r="R341" s="51"/>
      <c r="S341" s="50"/>
      <c r="T341" s="52"/>
      <c r="U341" s="50"/>
      <c r="V341" s="52"/>
      <c r="W341" s="52"/>
      <c r="X341" s="52"/>
      <c r="Y341"/>
      <c r="AP341" s="49"/>
      <c r="AQ341" s="89"/>
      <c r="AR341" s="90"/>
      <c r="AS341" s="90"/>
      <c r="AT341" s="90"/>
      <c r="AU341" s="90"/>
      <c r="AV341" s="91"/>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169"/>
      <c r="BC341" s="51"/>
      <c r="BD341" s="51"/>
      <c r="BE341" s="50"/>
      <c r="BF341" s="52"/>
      <c r="BG341" s="50"/>
      <c r="BH341" s="52"/>
      <c r="BI341" s="52"/>
      <c r="BJ341" s="52"/>
      <c r="CB341" s="49"/>
      <c r="CC341" s="89"/>
      <c r="CD341" s="90"/>
      <c r="CE341" s="90"/>
      <c r="CF341" s="90"/>
      <c r="CG341" s="90"/>
      <c r="CH341" s="91"/>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53"/>
      <c r="CQ341" s="50"/>
      <c r="CR341" s="121"/>
      <c r="CS341" s="50"/>
      <c r="CV341" s="87"/>
      <c r="DP341" s="225" t="s">
        <v>339</v>
      </c>
      <c r="DQ341" s="121">
        <v>15.5</v>
      </c>
      <c r="DR341" s="121">
        <v>236</v>
      </c>
      <c r="DS341" s="50">
        <v>819000</v>
      </c>
      <c r="DT341" s="50">
        <v>179900000</v>
      </c>
      <c r="DU341" s="50">
        <v>323200000</v>
      </c>
      <c r="DV341" s="51">
        <v>5.17</v>
      </c>
      <c r="DW341" s="51">
        <v>4.62</v>
      </c>
      <c r="DX341" s="169" t="s">
        <v>340</v>
      </c>
      <c r="DY341" s="51"/>
    </row>
    <row r="342" spans="1:129" ht="18" customHeight="1">
      <c r="A342" s="192" t="s">
        <v>164</v>
      </c>
      <c r="E342" s="216"/>
      <c r="F342" s="385"/>
      <c r="G342" s="386"/>
      <c r="H342" s="386"/>
      <c r="I342" s="386"/>
      <c r="J342" s="386"/>
      <c r="K342" s="215" t="str">
        <f>IFERROR(#REF!-#REF!, "")</f>
        <v/>
      </c>
      <c r="L342" s="388" t="str">
        <f>IFERROR(-(#REF!-#REF!)/(#REF!-#REF!),"")</f>
        <v/>
      </c>
      <c r="M342" s="121" t="str">
        <f t="shared" si="3"/>
        <v/>
      </c>
      <c r="N342" s="50" t="str">
        <f>IFERROR((#REF!+#REF!)/(2*#REF!/1000),"")</f>
        <v/>
      </c>
      <c r="P342" s="53"/>
      <c r="Q342" s="51"/>
      <c r="R342" s="51"/>
      <c r="S342" s="50"/>
      <c r="T342" s="52"/>
      <c r="U342" s="50"/>
      <c r="V342" s="52"/>
      <c r="W342" s="52"/>
      <c r="X342" s="52"/>
      <c r="Y342" s="49"/>
      <c r="AP342" s="49"/>
      <c r="AQ342" s="89"/>
      <c r="AR342" s="90"/>
      <c r="AS342" s="90"/>
      <c r="AT342" s="90"/>
      <c r="AU342" s="90"/>
      <c r="AV342" s="91"/>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169"/>
      <c r="BC342" s="51"/>
      <c r="BD342" s="51"/>
      <c r="BE342" s="50"/>
      <c r="BF342" s="52"/>
      <c r="BG342" s="50"/>
      <c r="BH342" s="52"/>
      <c r="BI342" s="52"/>
      <c r="BJ342" s="52"/>
      <c r="CB342" s="49"/>
      <c r="CC342" s="89"/>
      <c r="CD342" s="90"/>
      <c r="CE342" s="90"/>
      <c r="CF342" s="90"/>
      <c r="CG342" s="90"/>
      <c r="CH342" s="91"/>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53"/>
      <c r="CQ342" s="50"/>
      <c r="CR342" s="121"/>
      <c r="CS342" s="50"/>
      <c r="CV342" s="87"/>
      <c r="DP342" s="225" t="s">
        <v>545</v>
      </c>
      <c r="DQ342" s="121">
        <v>15</v>
      </c>
      <c r="DR342" s="121">
        <v>236</v>
      </c>
      <c r="DS342" s="50">
        <v>828980</v>
      </c>
      <c r="DT342" s="50">
        <v>213000000</v>
      </c>
      <c r="DU342" s="50">
        <v>366000000</v>
      </c>
      <c r="DV342" s="51">
        <v>4.1900000000000004</v>
      </c>
      <c r="DW342" s="51">
        <v>3.12</v>
      </c>
      <c r="DX342" s="169" t="s">
        <v>546</v>
      </c>
      <c r="DY342" s="51"/>
    </row>
    <row r="343" spans="1:129" ht="18" customHeight="1">
      <c r="E343" s="216"/>
      <c r="F343" s="385"/>
      <c r="G343" s="386"/>
      <c r="H343" s="386"/>
      <c r="I343" s="386"/>
      <c r="J343" s="386"/>
      <c r="K343" s="215" t="str">
        <f>IFERROR(#REF!-#REF!, "")</f>
        <v/>
      </c>
      <c r="L343" s="388"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169"/>
      <c r="BC343" s="51"/>
      <c r="BD343" s="51"/>
      <c r="BE343" s="50"/>
      <c r="BF343" s="52"/>
      <c r="BG343" s="50"/>
      <c r="BH343" s="52"/>
      <c r="BI343" s="52"/>
      <c r="BJ343" s="52"/>
      <c r="CB343" s="49"/>
      <c r="CC343" s="89"/>
      <c r="CD343" s="90"/>
      <c r="CE343" s="90"/>
      <c r="CF343" s="90"/>
      <c r="CG343" s="90"/>
      <c r="CH343" s="91"/>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53"/>
      <c r="CQ343" s="50"/>
      <c r="CR343" s="121"/>
      <c r="CS343" s="50"/>
      <c r="CV343" s="87"/>
      <c r="DP343" s="94" t="s">
        <v>598</v>
      </c>
      <c r="DQ343" s="121">
        <v>15.5</v>
      </c>
      <c r="DR343" s="121">
        <v>236</v>
      </c>
      <c r="DS343" s="50">
        <v>819418</v>
      </c>
      <c r="DT343" s="50">
        <v>179000000</v>
      </c>
      <c r="DU343" s="50">
        <v>321000000</v>
      </c>
      <c r="DV343" s="51">
        <v>5.17</v>
      </c>
      <c r="DW343" s="51">
        <v>4.6100000000000003</v>
      </c>
      <c r="DX343" s="53" t="s">
        <v>599</v>
      </c>
      <c r="DY343" s="51"/>
    </row>
    <row r="344" spans="1:129" ht="18" customHeight="1">
      <c r="E344" s="216"/>
      <c r="F344" s="385"/>
      <c r="G344" s="386"/>
      <c r="H344" s="386"/>
      <c r="I344" s="386"/>
      <c r="J344" s="386"/>
      <c r="K344" s="215" t="str">
        <f>IFERROR(#REF!-#REF!, "")</f>
        <v/>
      </c>
      <c r="L344" s="388"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169"/>
      <c r="BC344" s="51"/>
      <c r="BD344" s="51"/>
      <c r="BE344" s="50"/>
      <c r="BF344" s="52"/>
      <c r="BG344" s="50"/>
      <c r="BH344" s="52"/>
      <c r="BI344" s="52"/>
      <c r="BJ344" s="52"/>
      <c r="CB344" s="49"/>
      <c r="CC344" s="89"/>
      <c r="CD344" s="90"/>
      <c r="CE344" s="90"/>
      <c r="CF344" s="90"/>
      <c r="CG344" s="90"/>
      <c r="CH344" s="91"/>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53"/>
      <c r="CQ344" s="50"/>
      <c r="CR344" s="121"/>
      <c r="CS344" s="50"/>
      <c r="CV344" s="87"/>
      <c r="DP344" s="94" t="s">
        <v>600</v>
      </c>
      <c r="DQ344" s="121">
        <v>15.5</v>
      </c>
      <c r="DR344" s="121">
        <v>236</v>
      </c>
      <c r="DS344" s="50">
        <v>819418</v>
      </c>
      <c r="DT344" s="50">
        <v>179000000</v>
      </c>
      <c r="DU344" s="50">
        <v>321000000</v>
      </c>
      <c r="DV344" s="51">
        <v>5.17</v>
      </c>
      <c r="DW344" s="51">
        <v>4.6100000000000003</v>
      </c>
      <c r="DX344" s="53" t="s">
        <v>601</v>
      </c>
      <c r="DY344" s="49"/>
    </row>
    <row r="345" spans="1:129" ht="18" customHeight="1">
      <c r="E345" s="216"/>
      <c r="F345" s="385"/>
      <c r="G345" s="386"/>
      <c r="H345" s="386"/>
      <c r="I345" s="386"/>
      <c r="J345" s="386"/>
      <c r="K345" s="215" t="str">
        <f>IFERROR(#REF!-#REF!, "")</f>
        <v/>
      </c>
      <c r="L345" s="388"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51"/>
      <c r="BD345" s="51"/>
      <c r="BE345" s="50"/>
      <c r="BF345" s="52"/>
      <c r="BG345" s="50"/>
      <c r="BH345" s="52"/>
      <c r="BI345" s="52"/>
      <c r="BJ345" s="52"/>
      <c r="CC345" s="89"/>
      <c r="CD345" s="90"/>
      <c r="CE345" s="90"/>
      <c r="CF345" s="90"/>
      <c r="CG345" s="90"/>
      <c r="CH345" s="91"/>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53"/>
      <c r="CQ345" s="50"/>
      <c r="CR345" s="121"/>
      <c r="CS345" s="50"/>
      <c r="CV345" s="87"/>
      <c r="DP345" s="94" t="s">
        <v>791</v>
      </c>
      <c r="DQ345" s="121">
        <v>15.5</v>
      </c>
      <c r="DR345" s="121">
        <v>236</v>
      </c>
      <c r="DS345" s="50">
        <v>818129</v>
      </c>
      <c r="DT345" s="50">
        <v>177000000</v>
      </c>
      <c r="DU345" s="50">
        <v>318000000</v>
      </c>
      <c r="DV345" s="51">
        <v>5.17</v>
      </c>
      <c r="DW345" s="51">
        <v>4.6100000000000003</v>
      </c>
      <c r="DX345" s="53" t="s">
        <v>599</v>
      </c>
      <c r="DY345" s="49"/>
    </row>
    <row r="346" spans="1:129" ht="18" customHeight="1">
      <c r="E346" s="216"/>
      <c r="F346" s="385"/>
      <c r="G346" s="386"/>
      <c r="H346" s="386"/>
      <c r="I346" s="386"/>
      <c r="J346" s="386"/>
      <c r="K346" s="215" t="str">
        <f>IFERROR(#REF!-#REF!, "")</f>
        <v/>
      </c>
      <c r="L346" s="388"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89"/>
      <c r="CD346" s="90"/>
      <c r="CE346" s="90"/>
      <c r="CF346" s="90"/>
      <c r="CG346" s="90"/>
      <c r="CH346" s="91"/>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53"/>
      <c r="CQ346" s="50"/>
      <c r="CR346" s="121"/>
      <c r="CS346" s="50"/>
      <c r="CV346" s="87"/>
      <c r="DP346" s="94" t="s">
        <v>792</v>
      </c>
      <c r="DQ346" s="121">
        <v>15.5</v>
      </c>
      <c r="DR346" s="121">
        <v>236</v>
      </c>
      <c r="DS346" s="50">
        <v>818129</v>
      </c>
      <c r="DT346" s="50">
        <v>177000000</v>
      </c>
      <c r="DU346" s="50">
        <v>318000000</v>
      </c>
      <c r="DV346" s="51">
        <v>5.17</v>
      </c>
      <c r="DW346" s="51">
        <v>4.6100000000000003</v>
      </c>
      <c r="DX346" s="53" t="s">
        <v>601</v>
      </c>
      <c r="DY346" s="49"/>
    </row>
    <row r="347" spans="1:129" ht="18" customHeight="1">
      <c r="E347" s="216"/>
      <c r="F347" s="385"/>
      <c r="G347" s="386"/>
      <c r="H347" s="386"/>
      <c r="I347" s="386"/>
      <c r="J347" s="386"/>
      <c r="K347" s="215" t="str">
        <f>IFERROR(#REF!-#REF!, "")</f>
        <v/>
      </c>
      <c r="L347" s="388"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89"/>
      <c r="CD347" s="90"/>
      <c r="CE347" s="90"/>
      <c r="CF347" s="90"/>
      <c r="CG347" s="90"/>
      <c r="CH347" s="91"/>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53"/>
      <c r="CQ347" s="50"/>
      <c r="CR347" s="121"/>
      <c r="CS347" s="50"/>
      <c r="CV347" s="87"/>
      <c r="DP347" s="94"/>
      <c r="DQ347" s="121"/>
      <c r="DR347" s="121"/>
      <c r="DS347" s="50"/>
      <c r="DT347" s="50"/>
      <c r="DU347" s="50"/>
      <c r="DV347" s="51"/>
      <c r="DW347" s="51"/>
      <c r="DX347" s="53"/>
      <c r="DY347" s="49"/>
    </row>
    <row r="348" spans="1:129" ht="18" customHeight="1">
      <c r="E348" s="216"/>
      <c r="F348" s="385"/>
      <c r="G348" s="386"/>
      <c r="H348" s="386"/>
      <c r="I348" s="386"/>
      <c r="J348" s="386"/>
      <c r="K348" s="215" t="str">
        <f>IFERROR(#REF!-#REF!, "")</f>
        <v/>
      </c>
      <c r="L348" s="388"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89"/>
      <c r="CD348" s="90"/>
      <c r="CE348" s="90"/>
      <c r="CF348" s="90"/>
      <c r="CG348" s="90"/>
      <c r="CH348" s="91"/>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53"/>
      <c r="CQ348" s="50"/>
      <c r="CR348" s="121"/>
      <c r="CS348" s="50"/>
      <c r="CV348" s="87"/>
      <c r="DP348" s="200"/>
      <c r="DQ348" s="197"/>
      <c r="DR348" s="197"/>
      <c r="DS348" s="198"/>
      <c r="DT348" s="198"/>
      <c r="DU348" s="198"/>
      <c r="DV348" s="199"/>
      <c r="DW348" s="199"/>
      <c r="DX348" s="223"/>
      <c r="DY348" s="49"/>
    </row>
    <row r="349" spans="1:129" ht="18" customHeight="1">
      <c r="E349" s="216"/>
      <c r="F349" s="385"/>
      <c r="G349" s="386"/>
      <c r="H349" s="386"/>
      <c r="I349" s="386"/>
      <c r="J349" s="386"/>
      <c r="K349" s="215" t="str">
        <f>IFERROR(#REF!-#REF!, "")</f>
        <v/>
      </c>
      <c r="L349" s="388"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89"/>
      <c r="CD349" s="90"/>
      <c r="CE349" s="90"/>
      <c r="CF349" s="90"/>
      <c r="CG349" s="90"/>
      <c r="CH349" s="91"/>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53"/>
      <c r="CQ349" s="50"/>
      <c r="CR349" s="121"/>
      <c r="CS349" s="50"/>
      <c r="CV349" s="87"/>
      <c r="DP349" s="200"/>
      <c r="DQ349" s="197"/>
      <c r="DR349" s="197"/>
      <c r="DS349" s="198"/>
      <c r="DT349" s="198"/>
      <c r="DU349" s="198"/>
      <c r="DV349" s="199"/>
      <c r="DW349" s="199"/>
      <c r="DX349" s="306"/>
      <c r="DY349" s="49"/>
    </row>
    <row r="350" spans="1:129" ht="18" customHeight="1">
      <c r="E350" s="216"/>
      <c r="F350" s="385"/>
      <c r="G350" s="386"/>
      <c r="H350" s="386"/>
      <c r="I350" s="386"/>
      <c r="J350" s="386"/>
      <c r="K350" s="215" t="str">
        <f>IFERROR(#REF!-#REF!, "")</f>
        <v/>
      </c>
      <c r="L350" s="388"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89"/>
      <c r="CD350" s="90"/>
      <c r="CE350" s="90"/>
      <c r="CF350" s="90"/>
      <c r="CG350" s="90"/>
      <c r="CH350" s="91"/>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53"/>
      <c r="CQ350" s="50"/>
      <c r="CR350" s="121"/>
      <c r="CS350" s="50"/>
      <c r="CV350" s="87"/>
      <c r="DP350" s="200"/>
      <c r="DQ350" s="197"/>
      <c r="DR350" s="197"/>
      <c r="DS350" s="198"/>
      <c r="DT350" s="198"/>
      <c r="DU350" s="198"/>
      <c r="DV350" s="199"/>
      <c r="DW350" s="199"/>
      <c r="DX350" s="306"/>
      <c r="DY350" s="52"/>
    </row>
    <row r="351" spans="1:129" ht="18" customHeight="1">
      <c r="E351" s="216"/>
      <c r="F351" s="385"/>
      <c r="G351" s="386"/>
      <c r="H351" s="386"/>
      <c r="I351" s="386"/>
      <c r="J351" s="386"/>
      <c r="K351" s="215" t="str">
        <f>IFERROR(#REF!-#REF!, "")</f>
        <v/>
      </c>
      <c r="L351" s="388"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89"/>
      <c r="CD351" s="90"/>
      <c r="CE351" s="90"/>
      <c r="CF351" s="90"/>
      <c r="CG351" s="90"/>
      <c r="CH351" s="91"/>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53"/>
      <c r="CQ351" s="50"/>
      <c r="CR351" s="121"/>
      <c r="CS351" s="50"/>
      <c r="CV351" s="87"/>
      <c r="DP351" s="200"/>
      <c r="DQ351" s="197"/>
      <c r="DR351" s="197"/>
      <c r="DS351" s="198"/>
      <c r="DT351" s="198"/>
      <c r="DU351" s="198"/>
      <c r="DV351" s="199"/>
      <c r="DW351" s="199"/>
      <c r="DX351" s="306"/>
      <c r="DY351" s="52"/>
    </row>
    <row r="352" spans="1:129" ht="18" customHeight="1">
      <c r="E352" s="216"/>
      <c r="F352" s="385"/>
      <c r="G352" s="386"/>
      <c r="H352" s="386"/>
      <c r="I352" s="386"/>
      <c r="J352" s="386"/>
      <c r="K352" s="215" t="str">
        <f>IFERROR(#REF!-#REF!, "")</f>
        <v/>
      </c>
      <c r="L352" s="388"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89"/>
      <c r="CD352" s="90"/>
      <c r="CE352" s="90"/>
      <c r="CF352" s="90"/>
      <c r="CG352" s="90"/>
      <c r="CH352" s="91"/>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53"/>
      <c r="CQ352" s="50"/>
      <c r="CR352" s="121"/>
      <c r="CS352" s="50"/>
      <c r="CV352" s="87"/>
      <c r="DP352" s="225"/>
      <c r="DQ352" s="121"/>
      <c r="DR352" s="121"/>
      <c r="DS352" s="50"/>
      <c r="DT352" s="50"/>
      <c r="DU352" s="50"/>
      <c r="DV352" s="51"/>
      <c r="DW352" s="51"/>
      <c r="DX352" s="169"/>
      <c r="DY352" s="70"/>
    </row>
    <row r="353" spans="5:129" ht="18" customHeight="1">
      <c r="E353" s="216"/>
      <c r="F353" s="385"/>
      <c r="G353" s="386"/>
      <c r="H353" s="386"/>
      <c r="I353" s="386"/>
      <c r="J353" s="386"/>
      <c r="K353" s="215" t="str">
        <f>IFERROR(#REF!-#REF!, "")</f>
        <v/>
      </c>
      <c r="L353" s="388"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89"/>
      <c r="CD353" s="90"/>
      <c r="CE353" s="90"/>
      <c r="CF353" s="90"/>
      <c r="CG353" s="90"/>
      <c r="CH353" s="91"/>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53"/>
      <c r="CQ353" s="50"/>
      <c r="CR353" s="121"/>
      <c r="CS353" s="50"/>
      <c r="CV353" s="87"/>
      <c r="DP353" s="200"/>
      <c r="DQ353" s="197"/>
      <c r="DR353" s="197"/>
      <c r="DS353" s="198"/>
      <c r="DT353" s="198"/>
      <c r="DU353" s="198"/>
      <c r="DV353" s="199"/>
      <c r="DW353" s="199"/>
      <c r="DX353" s="306"/>
      <c r="DY353" s="70"/>
    </row>
    <row r="354" spans="5:129" ht="18" customHeight="1">
      <c r="E354" s="216"/>
      <c r="F354" s="385"/>
      <c r="G354" s="386"/>
      <c r="H354" s="386"/>
      <c r="I354" s="386"/>
      <c r="J354" s="386"/>
      <c r="K354" s="215" t="str">
        <f>IFERROR(#REF!-#REF!, "")</f>
        <v/>
      </c>
      <c r="L354" s="388"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89"/>
      <c r="CD354" s="90"/>
      <c r="CE354" s="90"/>
      <c r="CF354" s="90"/>
      <c r="CG354" s="90"/>
      <c r="CH354" s="91"/>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53"/>
      <c r="CQ354" s="50"/>
      <c r="CR354" s="121"/>
      <c r="CS354" s="50"/>
      <c r="CV354" s="87"/>
      <c r="DP354" s="200"/>
      <c r="DQ354" s="197"/>
      <c r="DR354" s="197"/>
      <c r="DS354" s="198"/>
      <c r="DT354" s="198"/>
      <c r="DU354" s="198"/>
      <c r="DV354" s="199"/>
      <c r="DW354" s="199"/>
      <c r="DX354" s="306"/>
      <c r="DY354" s="70"/>
    </row>
    <row r="355" spans="5:129" ht="18" customHeight="1">
      <c r="E355" s="216"/>
      <c r="F355" s="385"/>
      <c r="G355" s="386"/>
      <c r="H355" s="386"/>
      <c r="I355" s="386"/>
      <c r="J355" s="386"/>
      <c r="K355" s="215" t="str">
        <f>IFERROR(#REF!-#REF!, "")</f>
        <v/>
      </c>
      <c r="L355" s="388"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89"/>
      <c r="CD355" s="90"/>
      <c r="CE355" s="90"/>
      <c r="CF355" s="90"/>
      <c r="CG355" s="90"/>
      <c r="CH355" s="91"/>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53"/>
      <c r="CQ355" s="50"/>
      <c r="CR355" s="121"/>
      <c r="CS355" s="50"/>
      <c r="CV355" s="87"/>
      <c r="DP355" s="200"/>
      <c r="DQ355" s="197"/>
      <c r="DR355" s="197"/>
      <c r="DS355" s="198"/>
      <c r="DT355" s="198"/>
      <c r="DU355" s="198"/>
      <c r="DV355" s="199"/>
      <c r="DW355" s="199"/>
      <c r="DX355" s="306"/>
      <c r="DY355" s="70"/>
    </row>
    <row r="356" spans="5:129" ht="18" customHeight="1">
      <c r="E356" s="216"/>
      <c r="F356" s="385"/>
      <c r="G356" s="386"/>
      <c r="H356" s="386"/>
      <c r="I356" s="386"/>
      <c r="J356" s="386"/>
      <c r="K356" s="215" t="str">
        <f>IFERROR(#REF!-#REF!, "")</f>
        <v/>
      </c>
      <c r="L356" s="388"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89"/>
      <c r="CD356" s="90"/>
      <c r="CE356" s="90"/>
      <c r="CF356" s="90"/>
      <c r="CG356" s="90"/>
      <c r="CH356" s="91"/>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53"/>
      <c r="CQ356" s="50"/>
      <c r="CR356" s="121"/>
      <c r="CS356" s="50"/>
      <c r="CV356" s="87"/>
      <c r="DQ356" s="161"/>
      <c r="DR356" s="161"/>
      <c r="DS356" s="145"/>
      <c r="DV356" s="93"/>
      <c r="DW356" s="93"/>
      <c r="DX356" s="307"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6"/>
      <c r="F357" s="385"/>
      <c r="G357" s="386"/>
      <c r="H357" s="386"/>
      <c r="I357" s="386"/>
      <c r="J357" s="386"/>
      <c r="K357" s="215" t="str">
        <f>IFERROR(#REF!-#REF!, "")</f>
        <v/>
      </c>
      <c r="L357" s="388"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89"/>
      <c r="CD357" s="90"/>
      <c r="CE357" s="90"/>
      <c r="CF357" s="90"/>
      <c r="CG357" s="90"/>
      <c r="CH357" s="91"/>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53"/>
      <c r="CQ357" s="50"/>
      <c r="CR357" s="121"/>
      <c r="CS357" s="50"/>
      <c r="CV357" s="87"/>
      <c r="DQ357" s="161"/>
      <c r="DR357" s="161"/>
      <c r="DS357" s="145"/>
      <c r="DV357" s="93"/>
      <c r="DW357" s="93"/>
      <c r="DX357" s="307" t="str">
        <f t="shared" si="4"/>
        <v/>
      </c>
      <c r="DY357" s="70"/>
    </row>
    <row r="358" spans="5:129" ht="18" customHeight="1">
      <c r="E358" s="216"/>
      <c r="F358" s="385"/>
      <c r="G358" s="386"/>
      <c r="H358" s="386"/>
      <c r="I358" s="386"/>
      <c r="J358" s="386"/>
      <c r="K358" s="215" t="str">
        <f>IFERROR(#REF!-#REF!, "")</f>
        <v/>
      </c>
      <c r="L358" s="388"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89"/>
      <c r="CD358" s="90"/>
      <c r="CE358" s="90"/>
      <c r="CF358" s="90"/>
      <c r="CG358" s="90"/>
      <c r="CH358" s="91"/>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53"/>
      <c r="CQ358" s="50"/>
      <c r="CR358" s="121"/>
      <c r="CS358" s="50"/>
      <c r="CV358" s="87"/>
      <c r="DQ358" s="161"/>
      <c r="DR358" s="161"/>
      <c r="DS358" s="145"/>
      <c r="DV358" s="93"/>
      <c r="DW358" s="93"/>
      <c r="DX358" s="307" t="str">
        <f t="shared" si="4"/>
        <v/>
      </c>
      <c r="DY358" s="70"/>
    </row>
    <row r="359" spans="5:129" ht="18" customHeight="1">
      <c r="E359" s="216"/>
      <c r="F359" s="385"/>
      <c r="G359" s="386"/>
      <c r="H359" s="386"/>
      <c r="I359" s="386"/>
      <c r="J359" s="386"/>
      <c r="K359" s="215" t="str">
        <f>IFERROR(#REF!-#REF!, "")</f>
        <v/>
      </c>
      <c r="L359" s="388"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89"/>
      <c r="CD359" s="90"/>
      <c r="CE359" s="90"/>
      <c r="CF359" s="90"/>
      <c r="CG359" s="90"/>
      <c r="CH359" s="91"/>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53"/>
      <c r="CQ359" s="50"/>
      <c r="CR359" s="121"/>
      <c r="CS359" s="50"/>
      <c r="CV359" s="87"/>
      <c r="DQ359" s="161"/>
      <c r="DR359" s="161"/>
      <c r="DS359" s="145"/>
      <c r="DV359" s="93"/>
      <c r="DW359" s="93"/>
      <c r="DX359" s="307" t="str">
        <f t="shared" si="4"/>
        <v/>
      </c>
      <c r="DY359" s="70"/>
    </row>
    <row r="360" spans="5:129" ht="18" customHeight="1">
      <c r="E360" s="216"/>
      <c r="F360" s="385"/>
      <c r="G360" s="386"/>
      <c r="H360" s="386"/>
      <c r="I360" s="386"/>
      <c r="J360" s="386"/>
      <c r="K360" s="215" t="str">
        <f>IFERROR(#REF!-#REF!, "")</f>
        <v/>
      </c>
      <c r="L360" s="388"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89"/>
      <c r="CD360" s="90"/>
      <c r="CE360" s="90"/>
      <c r="CF360" s="90"/>
      <c r="CG360" s="90"/>
      <c r="CH360" s="91"/>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53"/>
      <c r="CQ360" s="50"/>
      <c r="CR360" s="121"/>
      <c r="CS360" s="50"/>
      <c r="CV360" s="87"/>
      <c r="DQ360" s="161"/>
      <c r="DR360" s="161"/>
      <c r="DS360" s="145"/>
      <c r="DV360" s="93"/>
      <c r="DW360" s="93"/>
      <c r="DX360" s="307" t="str">
        <f t="shared" si="4"/>
        <v/>
      </c>
      <c r="DY360" s="70"/>
    </row>
    <row r="361" spans="5:129" ht="18" customHeight="1">
      <c r="E361" s="216"/>
      <c r="F361" s="385"/>
      <c r="G361" s="386"/>
      <c r="H361" s="386"/>
      <c r="I361" s="386"/>
      <c r="J361" s="386"/>
      <c r="K361" s="215" t="str">
        <f>IFERROR(#REF!-#REF!, "")</f>
        <v/>
      </c>
      <c r="L361" s="388"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89"/>
      <c r="CD361" s="90"/>
      <c r="CE361" s="90"/>
      <c r="CF361" s="90"/>
      <c r="CG361" s="90"/>
      <c r="CH361" s="91"/>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53"/>
      <c r="CQ361" s="50"/>
      <c r="CR361" s="121"/>
      <c r="CS361" s="50"/>
      <c r="CV361" s="87"/>
      <c r="DQ361" s="161"/>
      <c r="DR361" s="161"/>
      <c r="DS361" s="145"/>
      <c r="DV361" s="93"/>
      <c r="DW361" s="93"/>
      <c r="DX361" s="307"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89"/>
      <c r="CD362" s="90"/>
      <c r="CE362" s="90"/>
      <c r="CF362" s="90"/>
      <c r="CG362" s="90"/>
      <c r="CH362" s="91"/>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53"/>
      <c r="CQ362" s="50"/>
      <c r="CR362" s="121"/>
      <c r="CS362" s="50"/>
      <c r="CV362" s="8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c r="CD363" s="90"/>
      <c r="CE363" s="90"/>
      <c r="CF363" s="90"/>
      <c r="CG363" s="90"/>
      <c r="CH363" s="91"/>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53"/>
      <c r="CQ363" s="50"/>
      <c r="CR363" s="121"/>
      <c r="CS363" s="50"/>
      <c r="CV363" s="8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89"/>
      <c r="CD364" s="90"/>
      <c r="CE364" s="90"/>
      <c r="CF364" s="90"/>
      <c r="CG364" s="90"/>
      <c r="CH364" s="91"/>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53"/>
      <c r="CQ364" s="50"/>
      <c r="CR364" s="121"/>
      <c r="CS364" s="50"/>
      <c r="CV364" s="8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89"/>
      <c r="CD365" s="90"/>
      <c r="CE365" s="90"/>
      <c r="CF365" s="90"/>
      <c r="CG365" s="90"/>
      <c r="CH365" s="91"/>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53"/>
      <c r="CQ365" s="50"/>
      <c r="CR365" s="121"/>
      <c r="CS365" s="50"/>
      <c r="CV365" s="8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89"/>
      <c r="CD366" s="90"/>
      <c r="CE366" s="90"/>
      <c r="CF366" s="90"/>
      <c r="CG366" s="90"/>
      <c r="CH366" s="91"/>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53"/>
      <c r="CQ366" s="50"/>
      <c r="CR366" s="121"/>
      <c r="CS366" s="50"/>
      <c r="CV366" s="8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89"/>
      <c r="CD367" s="90"/>
      <c r="CE367" s="90"/>
      <c r="CF367" s="90"/>
      <c r="CG367" s="90"/>
      <c r="CH367" s="91"/>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53"/>
      <c r="CQ367" s="50"/>
      <c r="CR367" s="121"/>
      <c r="CS367" s="50"/>
      <c r="CV367" s="8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89"/>
      <c r="CD368" s="90"/>
      <c r="CE368" s="90"/>
      <c r="CF368" s="90"/>
      <c r="CG368" s="90"/>
      <c r="CH368" s="91"/>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89"/>
      <c r="CD369" s="90"/>
      <c r="CE369" s="90"/>
      <c r="CF369" s="90"/>
      <c r="CG369" s="90"/>
      <c r="CH369" s="91"/>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89"/>
      <c r="CD370" s="90"/>
      <c r="CE370" s="90"/>
      <c r="CF370" s="90"/>
      <c r="CG370" s="90"/>
      <c r="CH370" s="91"/>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89"/>
      <c r="CD371" s="90"/>
      <c r="CE371" s="90"/>
      <c r="CF371" s="90"/>
      <c r="CG371" s="90"/>
      <c r="CH371" s="91"/>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89"/>
      <c r="CD372" s="90"/>
      <c r="CE372" s="90"/>
      <c r="CF372" s="90"/>
      <c r="CG372" s="90"/>
      <c r="CH372" s="91"/>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89"/>
      <c r="CD373" s="90"/>
      <c r="CE373" s="90"/>
      <c r="CF373" s="90"/>
      <c r="CG373" s="90"/>
      <c r="CH373" s="91"/>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89"/>
      <c r="CD374" s="90"/>
      <c r="CE374" s="90"/>
      <c r="CF374" s="90"/>
      <c r="CG374" s="90"/>
      <c r="CH374" s="91"/>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89"/>
      <c r="CD375" s="90"/>
      <c r="CE375" s="90"/>
      <c r="CF375" s="90"/>
      <c r="CG375" s="90"/>
      <c r="CH375" s="91"/>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89"/>
      <c r="CD376" s="90"/>
      <c r="CE376" s="90"/>
      <c r="CF376" s="90"/>
      <c r="CG376" s="90"/>
      <c r="CH376" s="91"/>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89"/>
      <c r="CD377" s="90"/>
      <c r="CE377" s="90"/>
      <c r="CF377" s="90"/>
      <c r="CG377" s="90"/>
      <c r="CH377" s="91"/>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89"/>
      <c r="CD378" s="90"/>
      <c r="CE378" s="90"/>
      <c r="CF378" s="90"/>
      <c r="CG378" s="90"/>
      <c r="CH378" s="91"/>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89"/>
      <c r="CD379" s="90"/>
      <c r="CE379" s="90"/>
      <c r="CF379" s="90"/>
      <c r="CG379" s="90"/>
      <c r="CH379" s="91"/>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89"/>
      <c r="CD380" s="90"/>
      <c r="CE380" s="90"/>
      <c r="CF380" s="90"/>
      <c r="CG380" s="90"/>
      <c r="CH380" s="91"/>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89"/>
      <c r="CD381" s="90"/>
      <c r="CE381" s="90"/>
      <c r="CF381" s="90"/>
      <c r="CG381" s="90"/>
      <c r="CH381" s="91"/>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89"/>
      <c r="CD382" s="90"/>
      <c r="CE382" s="90"/>
      <c r="CF382" s="90"/>
      <c r="CG382" s="90"/>
      <c r="CH382" s="91"/>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89"/>
      <c r="CD383" s="90"/>
      <c r="CE383" s="90"/>
      <c r="CF383" s="90"/>
      <c r="CG383" s="90"/>
      <c r="CH383" s="91"/>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89"/>
      <c r="CD384" s="90"/>
      <c r="CE384" s="90"/>
      <c r="CF384" s="90"/>
      <c r="CG384" s="90"/>
      <c r="CH384" s="91"/>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89"/>
      <c r="CD385" s="90"/>
      <c r="CE385" s="90"/>
      <c r="CF385" s="90"/>
      <c r="CG385" s="90"/>
      <c r="CH385" s="91"/>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89"/>
      <c r="CD386" s="90"/>
      <c r="CE386" s="90"/>
      <c r="CF386" s="90"/>
      <c r="CG386" s="90"/>
      <c r="CH386" s="91"/>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89"/>
      <c r="CD387" s="90"/>
      <c r="CE387" s="90"/>
      <c r="CF387" s="90"/>
      <c r="CG387" s="90"/>
      <c r="CH387" s="91"/>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89"/>
      <c r="CD388" s="90"/>
      <c r="CE388" s="90"/>
      <c r="CF388" s="90"/>
      <c r="CG388" s="90"/>
      <c r="CH388" s="91"/>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89"/>
      <c r="CD389" s="90"/>
      <c r="CE389" s="90"/>
      <c r="CF389" s="90"/>
      <c r="CG389" s="90"/>
      <c r="CH389" s="91"/>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89"/>
      <c r="CD390" s="90"/>
      <c r="CE390" s="90"/>
      <c r="CF390" s="90"/>
      <c r="CG390" s="90"/>
      <c r="CH390" s="91"/>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89"/>
      <c r="CD391" s="90"/>
      <c r="CE391" s="90"/>
      <c r="CF391" s="90"/>
      <c r="CG391" s="90"/>
      <c r="CH391" s="91"/>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89"/>
      <c r="CD392" s="90"/>
      <c r="CE392" s="90"/>
      <c r="CF392" s="90"/>
      <c r="CG392" s="90"/>
      <c r="CH392" s="91"/>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89"/>
      <c r="CD393" s="90"/>
      <c r="CE393" s="90"/>
      <c r="CF393" s="90"/>
      <c r="CG393" s="90"/>
      <c r="CH393" s="91"/>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6"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101" priority="51">
      <formula>E2237&lt;&gt;_xludf.INDIRECT("B" &amp; _xludf.ROW() + 200)</formula>
    </cfRule>
  </conditionalFormatting>
  <conditionalFormatting sqref="E362:J447 DP337:DV337 DY361:DY364 DX362:DX365 DP338:DW402 Q345:Q388 Q341:Q342">
    <cfRule type="expression" dxfId="100" priority="53">
      <formula>#REF!&lt;&gt;_xludf.INDIRECT(_xludf.ADDRESS(_xludf.ROW()-200,_xludf.COLUMN()))</formula>
    </cfRule>
  </conditionalFormatting>
  <conditionalFormatting sqref="G449">
    <cfRule type="expression" dxfId="99" priority="58">
      <formula>#REF!&lt;&gt;_xludf.INDIRECT(_xludf.ADDRESS(_xludf.ROW()-200,_xludf.COLUMN()))</formula>
    </cfRule>
  </conditionalFormatting>
  <conditionalFormatting sqref="E448:E452">
    <cfRule type="expression" dxfId="98" priority="76">
      <formula>#REF!&lt;&gt;_xludf.INDIRECT(_xludf.ADDRESS(_xludf.ROW()-200,_xludf.COLUMN()))</formula>
    </cfRule>
  </conditionalFormatting>
  <conditionalFormatting sqref="Q394:Q408 BC394:BC408">
    <cfRule type="expression" dxfId="97" priority="82">
      <formula>Q23&lt;&gt;_xludf.INDIRECT(_xludf.ADDRESS(_xludf.ROW()-200,_xludf.COLUMN()))</formula>
    </cfRule>
  </conditionalFormatting>
  <conditionalFormatting sqref="Q409:Q411">
    <cfRule type="expression" dxfId="96" priority="133">
      <formula>#REF!&lt;&gt;_xludf.INDIRECT(_xludf.ADDRESS(_xludf.ROW()-200,_xludf.COLUMN()))</formula>
    </cfRule>
  </conditionalFormatting>
  <conditionalFormatting sqref="J463">
    <cfRule type="expression" dxfId="95" priority="182">
      <formula>K352&lt;&gt;_xludf.INDIRECT(_xludf.ADDRESS(_xludf.ROW()-200,_xludf.COLUMN()))</formula>
    </cfRule>
  </conditionalFormatting>
  <conditionalFormatting sqref="H449">
    <cfRule type="expression" dxfId="94" priority="184">
      <formula>F339&lt;&gt;_xludf.INDIRECT(_xludf.ADDRESS(_xludf.ROW()-200,_xludf.COLUMN()))</formula>
    </cfRule>
  </conditionalFormatting>
  <conditionalFormatting sqref="J453:J462 E453:I470 J464:J470">
    <cfRule type="expression" dxfId="93" priority="185">
      <formula>E343&lt;&gt;_xludf.INDIRECT(_xludf.ADDRESS(_xludf.ROW()-200,_xludf.COLUMN()))</formula>
    </cfRule>
  </conditionalFormatting>
  <conditionalFormatting sqref="F449:F452 G450:H452 F448:J448 I449:J452 AU452:AV455">
    <cfRule type="expression" dxfId="92" priority="188">
      <formula>E338&lt;&gt;_xludf.INDIRECT(_xludf.ADDRESS(_xludf.ROW()-200,_xludf.COLUMN()))</formula>
    </cfRule>
  </conditionalFormatting>
  <conditionalFormatting sqref="AQ2240">
    <cfRule type="expression" dxfId="91" priority="25">
      <formula>AQ2239&lt;&gt;_xludf.INDIRECT("B" &amp; _xludf.ROW() + 200)</formula>
    </cfRule>
  </conditionalFormatting>
  <conditionalFormatting sqref="AX364 BA341:BA344 AX365:BA388 AQ365:AV450 BA352:BA364">
    <cfRule type="expression" dxfId="90" priority="26">
      <formula>#REF!&lt;&gt;_xludf.INDIRECT(_xludf.ADDRESS(_xludf.ROW()-200,_xludf.COLUMN()))</formula>
    </cfRule>
  </conditionalFormatting>
  <conditionalFormatting sqref="AS452">
    <cfRule type="expression" dxfId="89" priority="28">
      <formula>#REF!&lt;&gt;_xludf.INDIRECT(_xludf.ADDRESS(_xludf.ROW()-200,_xludf.COLUMN()))</formula>
    </cfRule>
  </conditionalFormatting>
  <conditionalFormatting sqref="AQ451:AQ455">
    <cfRule type="expression" dxfId="88" priority="29">
      <formula>#REF!&lt;&gt;_xludf.INDIRECT(_xludf.ADDRESS(_xludf.ROW()-200,_xludf.COLUMN()))</formula>
    </cfRule>
  </conditionalFormatting>
  <conditionalFormatting sqref="AZ411 BA409:BA411">
    <cfRule type="expression" dxfId="87" priority="31">
      <formula>#REF!&lt;&gt;_xludf.INDIRECT(_xludf.ADDRESS(_xludf.ROW()-200,_xludf.COLUMN()))</formula>
    </cfRule>
  </conditionalFormatting>
  <conditionalFormatting sqref="AZ394:AZ410">
    <cfRule type="expression" dxfId="86" priority="32">
      <formula>AZ344&lt;&gt;_xludf.INDIRECT(_xludf.ADDRESS(_xludf.ROW()-200,_xludf.COLUMN()))</formula>
    </cfRule>
  </conditionalFormatting>
  <conditionalFormatting sqref="AX394:AY411">
    <cfRule type="expression" dxfId="85" priority="33">
      <formula>AX343&lt;&gt;_xludf.INDIRECT(_xludf.ADDRESS(_xludf.ROW()-200,_xludf.COLUMN()))</formula>
    </cfRule>
  </conditionalFormatting>
  <conditionalFormatting sqref="AV466">
    <cfRule type="expression" dxfId="84" priority="34">
      <formula>AW352&lt;&gt;_xludf.INDIRECT(_xludf.ADDRESS(_xludf.ROW()-200,_xludf.COLUMN()))</formula>
    </cfRule>
  </conditionalFormatting>
  <conditionalFormatting sqref="AX389:BA393">
    <cfRule type="expression" dxfId="83" priority="35">
      <formula>AW338&lt;&gt;_xludf.INDIRECT(_xludf.ADDRESS(_xludf.ROW()-200,_xludf.COLUMN()))</formula>
    </cfRule>
  </conditionalFormatting>
  <conditionalFormatting sqref="AT452">
    <cfRule type="expression" dxfId="82" priority="36">
      <formula>AR342&lt;&gt;_xludf.INDIRECT(_xludf.ADDRESS(_xludf.ROW()-200,_xludf.COLUMN()))</formula>
    </cfRule>
  </conditionalFormatting>
  <conditionalFormatting sqref="AV456:AV465 AQ456:AU473 AV467:AV473">
    <cfRule type="expression" dxfId="81" priority="37">
      <formula>AQ346&lt;&gt;_xludf.INDIRECT(_xludf.ADDRESS(_xludf.ROW()-200,_xludf.COLUMN()))</formula>
    </cfRule>
  </conditionalFormatting>
  <conditionalFormatting sqref="AS453:AT455">
    <cfRule type="expression" dxfId="80" priority="38">
      <formula>AR343&lt;&gt;_xludf.INDIRECT(_xludf.ADDRESS(_xludf.ROW()-200,_xludf.COLUMN()))</formula>
    </cfRule>
  </conditionalFormatting>
  <conditionalFormatting sqref="CC2279">
    <cfRule type="expression" dxfId="79" priority="11">
      <formula>CC2278&lt;&gt;_xludf.INDIRECT("B" &amp; _xludf.ROW() + 200)</formula>
    </cfRule>
  </conditionalFormatting>
  <conditionalFormatting sqref="CC404:CH489">
    <cfRule type="expression" dxfId="78" priority="12">
      <formula>#REF!&lt;&gt;_xludf.INDIRECT(_xludf.ADDRESS(_xludf.ROW()-200,_xludf.COLUMN()))</formula>
    </cfRule>
  </conditionalFormatting>
  <conditionalFormatting sqref="CE491">
    <cfRule type="expression" dxfId="77" priority="14">
      <formula>#REF!&lt;&gt;_xludf.INDIRECT(_xludf.ADDRESS(_xludf.ROW()-200,_xludf.COLUMN()))</formula>
    </cfRule>
  </conditionalFormatting>
  <conditionalFormatting sqref="CC490:CC494">
    <cfRule type="expression" dxfId="76" priority="15">
      <formula>#REF!&lt;&gt;_xludf.INDIRECT(_xludf.ADDRESS(_xludf.ROW()-200,_xludf.COLUMN()))</formula>
    </cfRule>
  </conditionalFormatting>
  <conditionalFormatting sqref="CH505">
    <cfRule type="expression" dxfId="75" priority="20">
      <formula>CI352&lt;&gt;_xludf.INDIRECT(_xludf.ADDRESS(_xludf.ROW()-200,_xludf.COLUMN()))</formula>
    </cfRule>
  </conditionalFormatting>
  <conditionalFormatting sqref="CF491">
    <cfRule type="expression" dxfId="74" priority="22">
      <formula>CD339&lt;&gt;_xludf.INDIRECT(_xludf.ADDRESS(_xludf.ROW()-200,_xludf.COLUMN()))</formula>
    </cfRule>
  </conditionalFormatting>
  <conditionalFormatting sqref="CH495:CH504 CC495:CG512 CH506:CH512">
    <cfRule type="expression" dxfId="73" priority="23">
      <formula>CC343&lt;&gt;_xludf.INDIRECT(_xludf.ADDRESS(_xludf.ROW()-200,_xludf.COLUMN()))</formula>
    </cfRule>
  </conditionalFormatting>
  <conditionalFormatting sqref="CD491:CD494 CE492:CF494 CD490:CH490 CG491:CH494">
    <cfRule type="expression" dxfId="72" priority="24">
      <formula>CC338&lt;&gt;_xludf.INDIRECT(_xludf.ADDRESS(_xludf.ROW()-200,_xludf.COLUMN()))</formula>
    </cfRule>
  </conditionalFormatting>
  <conditionalFormatting sqref="AR452:AR455">
    <cfRule type="expression" dxfId="71" priority="189">
      <formula>AQ342&lt;&gt;_xludf.INDIRECT(_xludf.ADDRESS(_xludf.ROW()-200,_xludf.COLUMN()))</formula>
    </cfRule>
  </conditionalFormatting>
  <conditionalFormatting sqref="AR451:AV451">
    <cfRule type="expression" dxfId="70" priority="190">
      <formula>AQ338&lt;&gt;_xludf.INDIRECT(_xludf.ADDRESS(_xludf.ROW()-200,_xludf.COLUMN()))</formula>
    </cfRule>
  </conditionalFormatting>
  <conditionalFormatting sqref="Q389:Q393">
    <cfRule type="expression" dxfId="69" priority="191">
      <formula>N338&lt;&gt;_xludf.INDIRECT(_xludf.ADDRESS(_xludf.ROW()-200,_xludf.COLUMN()))</formula>
    </cfRule>
  </conditionalFormatting>
  <conditionalFormatting sqref="BA394:BA408">
    <cfRule type="expression" dxfId="68"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67" priority="9">
      <formula>#REF!&lt;&gt;_xludf.INDIRECT(_xludf.ADDRESS(_xludf.ROW()-200,_xludf.COLUMN()))</formula>
    </cfRule>
  </conditionalFormatting>
  <conditionalFormatting sqref="BC345:BC388 BC911:BC954 BC341:BC342 BC907:BC908">
    <cfRule type="expression" dxfId="66" priority="5">
      <formula>#REF!&lt;&gt;_xludf.INDIRECT(_xludf.ADDRESS(_xludf.ROW()-200,_xludf.COLUMN()))</formula>
    </cfRule>
  </conditionalFormatting>
  <conditionalFormatting sqref="BC960:BC974">
    <cfRule type="expression" dxfId="65" priority="6">
      <formula>BC815&lt;&gt;_xludf.INDIRECT(_xludf.ADDRESS(_xludf.ROW()-200,_xludf.COLUMN()))</formula>
    </cfRule>
  </conditionalFormatting>
  <conditionalFormatting sqref="BC409:BC411 BC975:BC977">
    <cfRule type="expression" dxfId="64" priority="7">
      <formula>#REF!&lt;&gt;_xludf.INDIRECT(_xludf.ADDRESS(_xludf.ROW()-200,_xludf.COLUMN()))</formula>
    </cfRule>
  </conditionalFormatting>
  <conditionalFormatting sqref="BC389:BC393 BC955:BC959">
    <cfRule type="expression" dxfId="63" priority="8">
      <formula>AZ338&lt;&gt;_xludf.INDIRECT(_xludf.ADDRESS(_xludf.ROW()-200,_xludf.COLUMN()))</formula>
    </cfRule>
  </conditionalFormatting>
  <conditionalFormatting sqref="CO392:CO435 CO388:CO389">
    <cfRule type="expression" dxfId="62" priority="1">
      <formula>#REF!&lt;&gt;_xludf.INDIRECT(_xludf.ADDRESS(_xludf.ROW()-200,_xludf.COLUMN()))</formula>
    </cfRule>
  </conditionalFormatting>
  <conditionalFormatting sqref="CO441:CO455">
    <cfRule type="expression" dxfId="61" priority="2">
      <formula>CO23&lt;&gt;_xludf.INDIRECT(_xludf.ADDRESS(_xludf.ROW()-200,_xludf.COLUMN()))</formula>
    </cfRule>
  </conditionalFormatting>
  <conditionalFormatting sqref="CO456:CO458">
    <cfRule type="expression" dxfId="60" priority="3">
      <formula>#REF!&lt;&gt;_xludf.INDIRECT(_xludf.ADDRESS(_xludf.ROW()-200,_xludf.COLUMN()))</formula>
    </cfRule>
  </conditionalFormatting>
  <conditionalFormatting sqref="CO436:CO440">
    <cfRule type="expression" dxfId="59"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70" zoomScaleNormal="70" workbookViewId="0">
      <selection activeCell="G6" sqref="G6:K35"/>
    </sheetView>
  </sheetViews>
  <sheetFormatPr defaultColWidth="14.42578125" defaultRowHeight="15"/>
  <cols>
    <col min="1" max="1" width="43.85546875" style="95" customWidth="1"/>
    <col min="2" max="2" width="47.140625" style="120" customWidth="1"/>
    <col min="3" max="3" width="25.85546875" style="96"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336</v>
      </c>
      <c r="E1" s="113"/>
      <c r="F1" s="113"/>
      <c r="G1" s="113"/>
      <c r="H1" s="113"/>
      <c r="I1" s="112"/>
      <c r="Q1" s="118" t="s">
        <v>337</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89"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7"/>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182</v>
      </c>
      <c r="Y6" s="49" t="s">
        <v>183</v>
      </c>
      <c r="Z6" s="49" t="s">
        <v>121</v>
      </c>
      <c r="AA6" s="49"/>
      <c r="AB6" s="77"/>
      <c r="AJ6" s="87"/>
      <c r="AK6" s="49"/>
      <c r="AL6" s="49"/>
      <c r="AM6" s="49"/>
      <c r="AN6" s="49"/>
      <c r="AO6" s="49"/>
      <c r="AP6" s="49"/>
      <c r="AQ6" s="49"/>
      <c r="BE6" s="77"/>
      <c r="BF6" s="378"/>
      <c r="CD6" s="87"/>
      <c r="CE6" s="49"/>
    </row>
    <row r="7" spans="1:83" ht="15" customHeight="1">
      <c r="A7" s="49" t="s">
        <v>87</v>
      </c>
      <c r="B7" s="257" t="s">
        <v>48</v>
      </c>
      <c r="C7" s="49" t="s">
        <v>57</v>
      </c>
      <c r="D7" s="49">
        <v>1</v>
      </c>
      <c r="E7" s="49" t="s">
        <v>52</v>
      </c>
      <c r="F7" s="49">
        <v>1</v>
      </c>
      <c r="G7" s="51">
        <v>160</v>
      </c>
      <c r="H7" s="51">
        <v>159.74</v>
      </c>
      <c r="I7" s="51">
        <v>6.5</v>
      </c>
      <c r="J7" s="51">
        <v>6.5</v>
      </c>
      <c r="K7" s="51">
        <v>46</v>
      </c>
      <c r="L7" s="121"/>
      <c r="M7" s="51"/>
      <c r="N7" s="52"/>
      <c r="O7" s="50" t="str">
        <f>IFERROR((WHOLE_STRUCTURE[[#This Row],[D, bottom '[m']]]+WHOLE_STRUCTURE[[#This Row],[D, top '[m']]])/(2*#REF!/1000),"")</f>
        <v/>
      </c>
      <c r="P7" s="379"/>
      <c r="Q7" s="49" t="s">
        <v>52</v>
      </c>
      <c r="R7" s="53" t="s">
        <v>721</v>
      </c>
      <c r="S7" s="51">
        <v>159.87</v>
      </c>
      <c r="T7" s="51">
        <v>159.87</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7">
        <v>0</v>
      </c>
      <c r="C8" s="49" t="s">
        <v>89</v>
      </c>
      <c r="D8" s="49">
        <v>2</v>
      </c>
      <c r="E8" s="49" t="s">
        <v>52</v>
      </c>
      <c r="F8" s="49">
        <v>2</v>
      </c>
      <c r="G8" s="51">
        <v>159.74</v>
      </c>
      <c r="H8" s="51">
        <v>156.84</v>
      </c>
      <c r="I8" s="51">
        <v>6.5</v>
      </c>
      <c r="J8" s="51">
        <v>6.5</v>
      </c>
      <c r="K8" s="51">
        <v>46</v>
      </c>
      <c r="L8" s="121"/>
      <c r="M8" s="51"/>
      <c r="N8" s="52"/>
      <c r="O8" s="50" t="str">
        <f>IFERROR((WHOLE_STRUCTURE[[#This Row],[D, bottom '[m']]]+WHOLE_STRUCTURE[[#This Row],[D, top '[m']]])/(2*#REF!/1000),"")</f>
        <v/>
      </c>
      <c r="P8" s="379"/>
      <c r="Q8" s="49" t="s">
        <v>52</v>
      </c>
      <c r="R8" s="53" t="s">
        <v>732</v>
      </c>
      <c r="S8" s="51">
        <v>158.76</v>
      </c>
      <c r="T8" s="51">
        <v>158.76</v>
      </c>
      <c r="U8" s="49">
        <v>1428</v>
      </c>
      <c r="V8" s="167"/>
      <c r="W8" s="121"/>
      <c r="X8" s="51"/>
      <c r="Y8" s="51"/>
      <c r="Z8" s="49"/>
      <c r="AA8" s="49"/>
      <c r="AB8" s="290" t="s">
        <v>125</v>
      </c>
      <c r="AC8" s="49" t="s">
        <v>94</v>
      </c>
      <c r="AD8" s="49" t="s">
        <v>95</v>
      </c>
      <c r="AE8" s="49" t="s">
        <v>104</v>
      </c>
      <c r="AF8" s="49" t="s">
        <v>109</v>
      </c>
      <c r="AG8" s="49" t="s">
        <v>110</v>
      </c>
      <c r="AH8" s="49" t="s">
        <v>116</v>
      </c>
      <c r="AI8" s="49" t="s">
        <v>115</v>
      </c>
      <c r="AJ8" s="291" t="s">
        <v>19</v>
      </c>
      <c r="AK8" s="49"/>
      <c r="AL8" s="49"/>
      <c r="AM8" s="49"/>
      <c r="AN8" s="49"/>
      <c r="AO8" s="49"/>
      <c r="AP8" s="49"/>
      <c r="AQ8" s="49"/>
      <c r="BE8" s="77"/>
      <c r="BF8" s="49"/>
      <c r="CD8" s="87"/>
      <c r="CE8" s="49"/>
    </row>
    <row r="9" spans="1:83" ht="15" customHeight="1">
      <c r="A9" s="49" t="s">
        <v>90</v>
      </c>
      <c r="B9" s="257">
        <v>-43.14</v>
      </c>
      <c r="C9" s="49" t="s">
        <v>89</v>
      </c>
      <c r="D9" s="49">
        <v>3</v>
      </c>
      <c r="E9" s="49" t="s">
        <v>52</v>
      </c>
      <c r="F9" s="49">
        <v>3</v>
      </c>
      <c r="G9" s="51">
        <v>156.84</v>
      </c>
      <c r="H9" s="51">
        <v>155.54</v>
      </c>
      <c r="I9" s="51">
        <v>6.5</v>
      </c>
      <c r="J9" s="51">
        <v>6.5</v>
      </c>
      <c r="K9" s="51">
        <v>46</v>
      </c>
      <c r="L9" s="121"/>
      <c r="M9" s="51"/>
      <c r="N9" s="52"/>
      <c r="O9" s="50" t="str">
        <f>IFERROR((WHOLE_STRUCTURE[[#This Row],[D, bottom '[m']]]+WHOLE_STRUCTURE[[#This Row],[D, top '[m']]])/(2*#REF!/1000),"")</f>
        <v/>
      </c>
      <c r="P9" s="379"/>
      <c r="Q9" s="49" t="s">
        <v>52</v>
      </c>
      <c r="R9" s="53" t="s">
        <v>733</v>
      </c>
      <c r="S9" s="51">
        <v>158.04</v>
      </c>
      <c r="T9" s="51">
        <v>158.04</v>
      </c>
      <c r="U9" s="49">
        <v>12008</v>
      </c>
      <c r="V9" s="167"/>
      <c r="W9" s="121"/>
      <c r="X9" s="51"/>
      <c r="Y9" s="51"/>
      <c r="Z9" s="49"/>
      <c r="AA9" s="49"/>
      <c r="AB9" s="380" t="s">
        <v>339</v>
      </c>
      <c r="AC9" s="381">
        <v>15.5</v>
      </c>
      <c r="AD9" s="381">
        <v>236</v>
      </c>
      <c r="AE9" s="381">
        <v>819000</v>
      </c>
      <c r="AF9" s="381">
        <v>179900000</v>
      </c>
      <c r="AG9" s="381">
        <v>323200000</v>
      </c>
      <c r="AH9" s="381">
        <v>5.17</v>
      </c>
      <c r="AI9" s="381">
        <v>4.62</v>
      </c>
      <c r="AJ9" s="382" t="s">
        <v>340</v>
      </c>
      <c r="AK9" s="49"/>
      <c r="AL9" s="49"/>
      <c r="AM9" s="49"/>
      <c r="AN9" s="49"/>
      <c r="AO9" s="49"/>
      <c r="AP9" s="49"/>
      <c r="AQ9" s="49"/>
      <c r="BE9" s="77"/>
      <c r="BF9" s="49"/>
      <c r="CD9" s="87"/>
      <c r="CE9" s="49"/>
    </row>
    <row r="10" spans="1:83" ht="15" customHeight="1">
      <c r="A10" s="165" t="s">
        <v>364</v>
      </c>
      <c r="B10" s="257"/>
      <c r="C10" s="165" t="s">
        <v>89</v>
      </c>
      <c r="D10" s="49">
        <v>4</v>
      </c>
      <c r="E10" s="49" t="s">
        <v>52</v>
      </c>
      <c r="F10" s="49">
        <v>4</v>
      </c>
      <c r="G10" s="51">
        <v>155.54</v>
      </c>
      <c r="H10" s="51">
        <v>152.6</v>
      </c>
      <c r="I10" s="51">
        <v>6.5</v>
      </c>
      <c r="J10" s="51">
        <v>6.5</v>
      </c>
      <c r="K10" s="51">
        <v>46</v>
      </c>
      <c r="L10" s="121"/>
      <c r="M10" s="51"/>
      <c r="N10" s="52"/>
      <c r="O10" s="50" t="str">
        <f>IFERROR((WHOLE_STRUCTURE[[#This Row],[D, bottom '[m']]]+WHOLE_STRUCTURE[[#This Row],[D, top '[m']]])/(2*#REF!/1000),"")</f>
        <v/>
      </c>
      <c r="P10" s="55"/>
      <c r="Q10" s="49" t="s">
        <v>52</v>
      </c>
      <c r="R10" s="53" t="s">
        <v>734</v>
      </c>
      <c r="S10" s="51">
        <v>157.69</v>
      </c>
      <c r="T10" s="51">
        <v>157.69</v>
      </c>
      <c r="U10" s="49">
        <v>17996</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363</v>
      </c>
      <c r="B11" s="257"/>
      <c r="C11" s="165" t="s">
        <v>57</v>
      </c>
      <c r="D11" s="49">
        <v>5</v>
      </c>
      <c r="E11" s="49" t="s">
        <v>52</v>
      </c>
      <c r="F11" s="49">
        <v>5</v>
      </c>
      <c r="G11" s="51">
        <v>152.6</v>
      </c>
      <c r="H11" s="51">
        <v>149.66</v>
      </c>
      <c r="I11" s="51">
        <v>6.49</v>
      </c>
      <c r="J11" s="51">
        <v>6.49</v>
      </c>
      <c r="K11" s="51">
        <v>32</v>
      </c>
      <c r="L11" s="121"/>
      <c r="M11" s="51"/>
      <c r="N11" s="52"/>
      <c r="O11" s="50" t="str">
        <f>IFERROR((WHOLE_STRUCTURE[[#This Row],[D, bottom '[m']]]+WHOLE_STRUCTURE[[#This Row],[D, top '[m']]])/(2*#REF!/1000),"")</f>
        <v/>
      </c>
      <c r="P11" s="87"/>
      <c r="Q11" s="49" t="s">
        <v>52</v>
      </c>
      <c r="R11" s="53" t="s">
        <v>733</v>
      </c>
      <c r="S11" s="51">
        <v>154.4</v>
      </c>
      <c r="T11" s="51">
        <v>154.4</v>
      </c>
      <c r="U11" s="49">
        <v>12209</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52</v>
      </c>
      <c r="F12" s="49">
        <v>6</v>
      </c>
      <c r="G12" s="51">
        <v>149.66</v>
      </c>
      <c r="H12" s="51">
        <v>147.1</v>
      </c>
      <c r="I12" s="51">
        <v>6.48</v>
      </c>
      <c r="J12" s="51">
        <v>6.48</v>
      </c>
      <c r="K12" s="51">
        <v>24</v>
      </c>
      <c r="L12" s="121"/>
      <c r="M12" s="51"/>
      <c r="N12" s="52"/>
      <c r="O12" s="50" t="str">
        <f>IFERROR((WHOLE_STRUCTURE[[#This Row],[D, bottom '[m']]]+WHOLE_STRUCTURE[[#This Row],[D, top '[m']]])/(2*#REF!/1000),"")</f>
        <v/>
      </c>
      <c r="P12" s="87"/>
      <c r="Q12" s="49" t="s">
        <v>52</v>
      </c>
      <c r="R12" s="53" t="s">
        <v>734</v>
      </c>
      <c r="S12" s="51">
        <v>154.05000000000001</v>
      </c>
      <c r="T12" s="51">
        <v>154.05000000000001</v>
      </c>
      <c r="U12" s="49">
        <v>17996</v>
      </c>
      <c r="V12" s="167"/>
      <c r="W12" s="121"/>
      <c r="X12" s="51"/>
      <c r="Y12" s="51"/>
      <c r="Z12" s="49"/>
      <c r="AA12" s="49"/>
      <c r="AB12" s="77"/>
      <c r="AI12" s="49"/>
      <c r="AJ12" s="291"/>
      <c r="AK12" s="49"/>
      <c r="AL12" s="49"/>
      <c r="AM12" s="49"/>
      <c r="AN12" s="49"/>
      <c r="AO12" s="49"/>
      <c r="AP12" s="49"/>
      <c r="AQ12" s="49"/>
      <c r="BE12" s="77"/>
      <c r="BF12" s="49"/>
      <c r="CD12" s="87"/>
      <c r="CE12" s="49"/>
    </row>
    <row r="13" spans="1:83" ht="15.75">
      <c r="A13" s="165" t="s">
        <v>256</v>
      </c>
      <c r="B13" s="199">
        <f xml:space="preserve"> INDEX(WHOLE_STRUCTURE[Top '[m']], 1) + INDEX(RNA[Vertical Offset TT to HH '[m']],1)</f>
        <v>165.17</v>
      </c>
      <c r="C13" s="165" t="s">
        <v>89</v>
      </c>
      <c r="D13" s="49">
        <v>7</v>
      </c>
      <c r="E13" s="49" t="s">
        <v>52</v>
      </c>
      <c r="F13" s="49">
        <v>7</v>
      </c>
      <c r="G13" s="51">
        <v>147.1</v>
      </c>
      <c r="H13" s="51">
        <v>144.54</v>
      </c>
      <c r="I13" s="51">
        <v>6.48</v>
      </c>
      <c r="J13" s="51">
        <v>6.48</v>
      </c>
      <c r="K13" s="51">
        <v>30</v>
      </c>
      <c r="L13" s="121"/>
      <c r="M13" s="51"/>
      <c r="N13" s="52"/>
      <c r="O13" s="50" t="str">
        <f>IFERROR((WHOLE_STRUCTURE[[#This Row],[D, bottom '[m']]]+WHOLE_STRUCTURE[[#This Row],[D, top '[m']]])/(2*#REF!/1000),"")</f>
        <v/>
      </c>
      <c r="P13" s="87"/>
      <c r="Q13" s="49" t="s">
        <v>52</v>
      </c>
      <c r="R13" s="53" t="s">
        <v>735</v>
      </c>
      <c r="S13" s="51">
        <v>151.75</v>
      </c>
      <c r="T13" s="51">
        <v>151.75</v>
      </c>
      <c r="U13" s="49">
        <v>1440</v>
      </c>
      <c r="V13" s="167"/>
      <c r="W13" s="121"/>
      <c r="X13" s="51"/>
      <c r="Y13" s="51"/>
      <c r="Z13" s="49"/>
      <c r="AA13" s="49"/>
      <c r="AB13" s="300"/>
      <c r="AI13" s="49"/>
      <c r="AJ13" s="291"/>
      <c r="AK13" s="49"/>
      <c r="AL13" s="49"/>
      <c r="AM13" s="49"/>
      <c r="AN13" s="49"/>
      <c r="AO13" s="49"/>
      <c r="AP13" s="49"/>
      <c r="AQ13" s="49"/>
      <c r="BE13" s="77"/>
      <c r="BF13" s="49"/>
      <c r="CD13" s="87"/>
      <c r="CE13" s="49"/>
    </row>
    <row r="14" spans="1:83">
      <c r="A14" s="302"/>
      <c r="B14" s="303"/>
      <c r="C14" s="304"/>
      <c r="D14" s="49">
        <v>8</v>
      </c>
      <c r="E14" s="49" t="s">
        <v>52</v>
      </c>
      <c r="F14" s="49">
        <v>8</v>
      </c>
      <c r="G14" s="51">
        <v>144.54</v>
      </c>
      <c r="H14" s="51">
        <v>141.94999999999999</v>
      </c>
      <c r="I14" s="51">
        <v>6.49</v>
      </c>
      <c r="J14" s="51">
        <v>6.5</v>
      </c>
      <c r="K14" s="51">
        <v>32</v>
      </c>
      <c r="L14" s="121"/>
      <c r="M14" s="51"/>
      <c r="N14" s="52"/>
      <c r="O14" s="50" t="str">
        <f>IFERROR((WHOLE_STRUCTURE[[#This Row],[D, bottom '[m']]]+WHOLE_STRUCTURE[[#This Row],[D, top '[m']]])/(2*#REF!/1000),"")</f>
        <v/>
      </c>
      <c r="P14" s="87"/>
      <c r="Q14" s="49" t="s">
        <v>52</v>
      </c>
      <c r="R14" s="53" t="s">
        <v>736</v>
      </c>
      <c r="S14" s="51">
        <v>150.9</v>
      </c>
      <c r="T14" s="51">
        <v>150.9</v>
      </c>
      <c r="U14" s="49">
        <v>2836</v>
      </c>
      <c r="V14" s="167"/>
      <c r="W14" s="121"/>
      <c r="X14" s="51"/>
      <c r="Y14" s="51"/>
      <c r="Z14" s="49"/>
      <c r="AA14" s="49"/>
      <c r="AB14" s="77"/>
      <c r="AD14" s="191" t="s">
        <v>67</v>
      </c>
      <c r="AE14" s="49" t="s">
        <v>66</v>
      </c>
      <c r="AF14" s="49" t="s">
        <v>71</v>
      </c>
      <c r="AG14" s="49" t="s">
        <v>124</v>
      </c>
      <c r="AH14" s="49" t="s">
        <v>123</v>
      </c>
      <c r="AI14" s="49"/>
      <c r="AJ14" s="291"/>
      <c r="AK14" s="49"/>
      <c r="AL14" s="49"/>
      <c r="AM14" s="49"/>
      <c r="AN14" s="49"/>
      <c r="AO14" s="49"/>
      <c r="AP14" s="49"/>
      <c r="AQ14" s="49"/>
      <c r="BE14" s="77"/>
      <c r="BF14" s="49"/>
      <c r="CD14" s="87"/>
      <c r="CE14" s="49"/>
    </row>
    <row r="15" spans="1:83">
      <c r="A15" s="302"/>
      <c r="B15" s="303"/>
      <c r="C15" s="304"/>
      <c r="D15" s="49">
        <v>9</v>
      </c>
      <c r="E15" s="49" t="s">
        <v>52</v>
      </c>
      <c r="F15" s="49">
        <v>9</v>
      </c>
      <c r="G15" s="51">
        <v>141.94999999999999</v>
      </c>
      <c r="H15" s="51">
        <v>141.80000000000001</v>
      </c>
      <c r="I15" s="51">
        <v>6.5</v>
      </c>
      <c r="J15" s="51">
        <v>6.5</v>
      </c>
      <c r="K15" s="51">
        <v>32</v>
      </c>
      <c r="L15" s="121"/>
      <c r="M15" s="51"/>
      <c r="N15" s="52"/>
      <c r="O15" s="50" t="str">
        <f>IFERROR((WHOLE_STRUCTURE[[#This Row],[D, bottom '[m']]]+WHOLE_STRUCTURE[[#This Row],[D, top '[m']]])/(2*#REF!/1000),"")</f>
        <v/>
      </c>
      <c r="P15" s="87"/>
      <c r="Q15" s="49" t="s">
        <v>52</v>
      </c>
      <c r="R15" s="53" t="s">
        <v>738</v>
      </c>
      <c r="S15" s="51">
        <v>150.9</v>
      </c>
      <c r="T15" s="51">
        <v>150.9</v>
      </c>
      <c r="U15" s="49">
        <v>2104</v>
      </c>
      <c r="V15" s="167"/>
      <c r="W15" s="121"/>
      <c r="X15" s="51"/>
      <c r="Y15" s="51"/>
      <c r="Z15" s="49"/>
      <c r="AA15" s="49"/>
      <c r="AB15" s="77"/>
      <c r="AD15" s="191">
        <v>2</v>
      </c>
      <c r="AE15" s="49">
        <v>-2</v>
      </c>
      <c r="AF15" s="49">
        <v>150</v>
      </c>
      <c r="AG15" s="49">
        <v>1325</v>
      </c>
      <c r="AH15" s="49">
        <v>0</v>
      </c>
      <c r="AI15" s="49"/>
      <c r="AJ15" s="291"/>
      <c r="AK15" s="49"/>
      <c r="AL15" s="49"/>
      <c r="AM15" s="49"/>
      <c r="AN15" s="49"/>
      <c r="AO15" s="49"/>
      <c r="AP15" s="49"/>
      <c r="AQ15" s="49"/>
      <c r="BE15" s="77"/>
      <c r="BF15" s="49"/>
      <c r="CD15" s="87"/>
      <c r="CE15" s="49"/>
    </row>
    <row r="16" spans="1:83">
      <c r="A16" s="302"/>
      <c r="B16" s="303"/>
      <c r="C16" s="304"/>
      <c r="D16" s="49">
        <v>10</v>
      </c>
      <c r="E16" s="49" t="s">
        <v>52</v>
      </c>
      <c r="F16" s="49">
        <v>10</v>
      </c>
      <c r="G16" s="51">
        <v>141.80000000000001</v>
      </c>
      <c r="H16" s="51">
        <v>141.66</v>
      </c>
      <c r="I16" s="51">
        <v>6.5</v>
      </c>
      <c r="J16" s="51">
        <v>6.5</v>
      </c>
      <c r="K16" s="51">
        <v>32</v>
      </c>
      <c r="L16" s="121"/>
      <c r="M16" s="51"/>
      <c r="N16" s="52"/>
      <c r="O16" s="50" t="str">
        <f>IFERROR((WHOLE_STRUCTURE[[#This Row],[D, bottom '[m']]]+WHOLE_STRUCTURE[[#This Row],[D, top '[m']]])/(2*#REF!/1000),"")</f>
        <v/>
      </c>
      <c r="P16" s="87"/>
      <c r="Q16" s="49" t="s">
        <v>52</v>
      </c>
      <c r="R16" s="53" t="s">
        <v>737</v>
      </c>
      <c r="S16" s="51">
        <v>150.9</v>
      </c>
      <c r="T16" s="51">
        <v>150.9</v>
      </c>
      <c r="U16" s="49">
        <v>773</v>
      </c>
      <c r="V16" s="167"/>
      <c r="W16" s="121"/>
      <c r="X16" s="51"/>
      <c r="Y16" s="51"/>
      <c r="Z16" s="49"/>
      <c r="AA16" s="49"/>
      <c r="AB16" s="77"/>
      <c r="AD16" s="191">
        <v>-2</v>
      </c>
      <c r="AE16" s="49">
        <v>-5</v>
      </c>
      <c r="AF16" s="49">
        <v>150</v>
      </c>
      <c r="AG16" s="49">
        <v>1325</v>
      </c>
      <c r="AH16" s="49">
        <v>0</v>
      </c>
      <c r="AI16" s="49"/>
      <c r="AJ16" s="291"/>
      <c r="AK16" s="49"/>
      <c r="AL16" s="49"/>
      <c r="AM16" s="49"/>
      <c r="AN16" s="49"/>
      <c r="AO16" s="49"/>
      <c r="AP16" s="49"/>
      <c r="AQ16" s="49"/>
      <c r="BE16" s="77"/>
      <c r="BF16" s="49"/>
      <c r="CD16" s="87"/>
      <c r="CE16" s="49"/>
    </row>
    <row r="17" spans="1:83">
      <c r="A17" s="302"/>
      <c r="B17" s="303"/>
      <c r="C17" s="304"/>
      <c r="D17" s="49">
        <v>11</v>
      </c>
      <c r="E17" s="49" t="s">
        <v>52</v>
      </c>
      <c r="F17" s="49">
        <v>11</v>
      </c>
      <c r="G17" s="51">
        <v>141.66</v>
      </c>
      <c r="H17" s="51">
        <v>139.32</v>
      </c>
      <c r="I17" s="51">
        <v>6.5</v>
      </c>
      <c r="J17" s="51">
        <v>6.63</v>
      </c>
      <c r="K17" s="51">
        <v>32</v>
      </c>
      <c r="L17" s="121"/>
      <c r="M17" s="51"/>
      <c r="N17" s="52"/>
      <c r="O17" s="50" t="str">
        <f>IFERROR((WHOLE_STRUCTURE[[#This Row],[D, bottom '[m']]]+WHOLE_STRUCTURE[[#This Row],[D, top '[m']]])/(2*#REF!/1000),"")</f>
        <v/>
      </c>
      <c r="P17" s="87"/>
      <c r="Q17" s="49" t="s">
        <v>52</v>
      </c>
      <c r="R17" s="53" t="s">
        <v>739</v>
      </c>
      <c r="S17" s="51">
        <v>150.76</v>
      </c>
      <c r="T17" s="51">
        <v>150.76</v>
      </c>
      <c r="U17" s="49">
        <v>910</v>
      </c>
      <c r="V17" s="167"/>
      <c r="W17" s="121"/>
      <c r="X17" s="51"/>
      <c r="Y17" s="51"/>
      <c r="Z17" s="49"/>
      <c r="AA17" s="49"/>
      <c r="AB17" s="77"/>
      <c r="AD17" s="191"/>
      <c r="AI17" s="49"/>
      <c r="AJ17" s="291"/>
      <c r="AK17" s="49"/>
      <c r="AL17" s="49"/>
      <c r="AM17" s="49"/>
      <c r="AN17" s="49"/>
      <c r="AO17" s="49"/>
      <c r="AP17" s="49"/>
      <c r="AQ17" s="49"/>
      <c r="AX17" s="49" t="str">
        <f>IF(ISBLANK(AY17),"",AC24)</f>
        <v/>
      </c>
      <c r="BE17" s="77"/>
      <c r="BF17" s="49"/>
      <c r="CD17" s="87"/>
      <c r="CE17" s="49"/>
    </row>
    <row r="18" spans="1:83">
      <c r="A18" s="302"/>
      <c r="B18" s="303"/>
      <c r="C18" s="304"/>
      <c r="D18" s="49">
        <v>12</v>
      </c>
      <c r="E18" s="49" t="s">
        <v>52</v>
      </c>
      <c r="F18" s="49">
        <v>12</v>
      </c>
      <c r="G18" s="51">
        <v>139.32</v>
      </c>
      <c r="H18" s="51">
        <v>137.02000000000001</v>
      </c>
      <c r="I18" s="51">
        <v>6.62</v>
      </c>
      <c r="J18" s="51">
        <v>6.75</v>
      </c>
      <c r="K18" s="51">
        <v>28</v>
      </c>
      <c r="L18" s="121"/>
      <c r="M18" s="51"/>
      <c r="N18" s="52"/>
      <c r="O18" s="50" t="str">
        <f>IFERROR((WHOLE_STRUCTURE[[#This Row],[D, bottom '[m']]]+WHOLE_STRUCTURE[[#This Row],[D, top '[m']]])/(2*#REF!/1000),"")</f>
        <v/>
      </c>
      <c r="P18" s="87"/>
      <c r="Q18" s="49" t="s">
        <v>52</v>
      </c>
      <c r="R18" s="53" t="s">
        <v>740</v>
      </c>
      <c r="S18" s="51">
        <v>149.61000000000001</v>
      </c>
      <c r="T18" s="51">
        <v>149.61000000000001</v>
      </c>
      <c r="U18" s="49">
        <v>5000</v>
      </c>
      <c r="V18" s="167"/>
      <c r="W18" s="121"/>
      <c r="X18" s="51"/>
      <c r="Y18" s="51"/>
      <c r="Z18" s="49"/>
      <c r="AA18" s="49"/>
      <c r="AB18" s="77"/>
      <c r="AD18" s="191"/>
      <c r="AI18" s="49"/>
      <c r="AJ18" s="291"/>
      <c r="AK18" s="49"/>
      <c r="AL18" s="49"/>
      <c r="AM18" s="49"/>
      <c r="AN18" s="49"/>
      <c r="AO18" s="49"/>
      <c r="AP18" s="49"/>
      <c r="AQ18" s="49"/>
      <c r="BE18" s="77"/>
      <c r="BF18" s="49"/>
      <c r="CD18" s="87"/>
      <c r="CE18" s="49"/>
    </row>
    <row r="19" spans="1:83">
      <c r="A19" s="302"/>
      <c r="B19" s="303"/>
      <c r="C19" s="304"/>
      <c r="D19" s="49">
        <v>13</v>
      </c>
      <c r="E19" s="49" t="s">
        <v>52</v>
      </c>
      <c r="F19" s="49">
        <v>13</v>
      </c>
      <c r="G19" s="51">
        <v>137.02000000000001</v>
      </c>
      <c r="H19" s="51">
        <v>134.72</v>
      </c>
      <c r="I19" s="51">
        <v>6.75</v>
      </c>
      <c r="J19" s="51">
        <v>6.87</v>
      </c>
      <c r="K19" s="51">
        <v>28</v>
      </c>
      <c r="L19" s="121"/>
      <c r="M19" s="51"/>
      <c r="N19" s="52"/>
      <c r="O19" s="50" t="str">
        <f>IFERROR((WHOLE_STRUCTURE[[#This Row],[D, bottom '[m']]]+WHOLE_STRUCTURE[[#This Row],[D, top '[m']]])/(2*#REF!/1000),"")</f>
        <v/>
      </c>
      <c r="P19" s="87"/>
      <c r="Q19" s="49" t="s">
        <v>52</v>
      </c>
      <c r="R19" s="53" t="s">
        <v>741</v>
      </c>
      <c r="S19" s="51">
        <v>146.80000000000001</v>
      </c>
      <c r="T19" s="51">
        <v>146.80000000000001</v>
      </c>
      <c r="U19" s="49">
        <v>455</v>
      </c>
      <c r="V19" s="167"/>
      <c r="W19" s="121"/>
      <c r="X19" s="51"/>
      <c r="Y19" s="51"/>
      <c r="Z19" s="49"/>
      <c r="AA19" s="49"/>
      <c r="AB19" s="290"/>
      <c r="AI19" s="49"/>
      <c r="AJ19" s="291"/>
      <c r="AK19" s="49"/>
      <c r="AL19" s="49"/>
      <c r="AM19" s="49"/>
      <c r="AN19" s="49"/>
      <c r="AO19" s="49"/>
      <c r="AP19" s="49"/>
      <c r="AQ19" s="49"/>
      <c r="BE19" s="77"/>
      <c r="BF19" s="49"/>
      <c r="CD19" s="87"/>
      <c r="CE19" s="49"/>
    </row>
    <row r="20" spans="1:83">
      <c r="A20" s="302"/>
      <c r="B20" s="303"/>
      <c r="C20" s="304"/>
      <c r="D20" s="49">
        <v>14</v>
      </c>
      <c r="E20" s="49" t="s">
        <v>52</v>
      </c>
      <c r="F20" s="49">
        <v>14</v>
      </c>
      <c r="G20" s="51">
        <v>134.72</v>
      </c>
      <c r="H20" s="51">
        <v>132.41</v>
      </c>
      <c r="I20" s="51">
        <v>6.87</v>
      </c>
      <c r="J20" s="51">
        <v>7</v>
      </c>
      <c r="K20" s="51">
        <v>28</v>
      </c>
      <c r="L20" s="121"/>
      <c r="M20" s="51"/>
      <c r="N20" s="52"/>
      <c r="O20" s="50" t="str">
        <f>IFERROR((WHOLE_STRUCTURE[[#This Row],[D, bottom '[m']]]+WHOLE_STRUCTURE[[#This Row],[D, top '[m']]])/(2*#REF!/1000),"")</f>
        <v/>
      </c>
      <c r="P20" s="87"/>
      <c r="Q20" s="49" t="s">
        <v>52</v>
      </c>
      <c r="R20" s="53" t="s">
        <v>722</v>
      </c>
      <c r="S20" s="51">
        <v>144.72</v>
      </c>
      <c r="T20" s="51">
        <v>144.72</v>
      </c>
      <c r="U20" s="49">
        <v>7201</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2"/>
      <c r="B21" s="303"/>
      <c r="C21" s="304"/>
      <c r="D21" s="49">
        <v>15</v>
      </c>
      <c r="E21" s="49" t="s">
        <v>52</v>
      </c>
      <c r="F21" s="49">
        <v>15</v>
      </c>
      <c r="G21" s="51">
        <v>132.41</v>
      </c>
      <c r="H21" s="51">
        <v>130.11000000000001</v>
      </c>
      <c r="I21" s="51">
        <v>7</v>
      </c>
      <c r="J21" s="51">
        <v>7.12</v>
      </c>
      <c r="K21" s="51">
        <v>28</v>
      </c>
      <c r="L21" s="121"/>
      <c r="M21" s="51"/>
      <c r="N21" s="52"/>
      <c r="O21" s="50" t="str">
        <f>IFERROR((WHOLE_STRUCTURE[[#This Row],[D, bottom '[m']]]+WHOLE_STRUCTURE[[#This Row],[D, top '[m']]])/(2*#REF!/1000),"")</f>
        <v/>
      </c>
      <c r="P21" s="87"/>
      <c r="Q21" s="49" t="s">
        <v>52</v>
      </c>
      <c r="R21" s="53" t="s">
        <v>723</v>
      </c>
      <c r="S21" s="51">
        <v>141.87</v>
      </c>
      <c r="T21" s="51">
        <v>141.87</v>
      </c>
      <c r="U21" s="49">
        <v>4525</v>
      </c>
      <c r="V21" s="167"/>
      <c r="W21" s="121"/>
      <c r="X21" s="51"/>
      <c r="Y21" s="51"/>
      <c r="Z21" s="49"/>
      <c r="AA21" s="49"/>
      <c r="AB21" s="300"/>
      <c r="AI21" s="49"/>
      <c r="AJ21" s="291"/>
      <c r="AK21" s="49"/>
      <c r="AL21" s="49"/>
      <c r="AM21" s="49"/>
      <c r="AN21" s="49"/>
      <c r="AO21" s="49"/>
      <c r="AP21" s="49"/>
      <c r="AQ21" s="49"/>
      <c r="BE21" s="77" t="s">
        <v>166</v>
      </c>
      <c r="BF21" s="49"/>
      <c r="CD21" s="87"/>
      <c r="CE21" s="49"/>
    </row>
    <row r="22" spans="1:83">
      <c r="A22" s="302"/>
      <c r="B22" s="303"/>
      <c r="C22" s="304"/>
      <c r="D22" s="49">
        <v>16</v>
      </c>
      <c r="E22" s="49" t="s">
        <v>52</v>
      </c>
      <c r="F22" s="49">
        <v>16</v>
      </c>
      <c r="G22" s="51">
        <v>130.11000000000001</v>
      </c>
      <c r="H22" s="51">
        <v>127.81</v>
      </c>
      <c r="I22" s="51">
        <v>7.12</v>
      </c>
      <c r="J22" s="51">
        <v>7.24</v>
      </c>
      <c r="K22" s="51">
        <v>29</v>
      </c>
      <c r="L22" s="121"/>
      <c r="M22" s="51"/>
      <c r="N22" s="52"/>
      <c r="O22" s="50" t="str">
        <f>IFERROR((WHOLE_STRUCTURE[[#This Row],[D, bottom '[m']]]+WHOLE_STRUCTURE[[#This Row],[D, top '[m']]])/(2*#REF!/1000),"")</f>
        <v/>
      </c>
      <c r="P22" s="87"/>
      <c r="Q22" s="49" t="s">
        <v>52</v>
      </c>
      <c r="R22" s="53" t="s">
        <v>724</v>
      </c>
      <c r="S22" s="51">
        <v>141.72999999999999</v>
      </c>
      <c r="T22" s="51">
        <v>141.72999999999999</v>
      </c>
      <c r="U22" s="49">
        <v>4525</v>
      </c>
      <c r="V22" s="167"/>
      <c r="W22" s="121"/>
      <c r="X22" s="51"/>
      <c r="Y22" s="51"/>
      <c r="Z22" s="49"/>
      <c r="AA22" s="49"/>
      <c r="AB22" s="191" t="s">
        <v>66</v>
      </c>
      <c r="AC22" s="49" t="s">
        <v>67</v>
      </c>
      <c r="AD22" s="49" t="s">
        <v>17</v>
      </c>
      <c r="AE22" s="49" t="s">
        <v>18</v>
      </c>
      <c r="AI22" s="49"/>
      <c r="AJ22" s="291"/>
      <c r="AK22" s="49"/>
      <c r="AL22" s="49"/>
      <c r="AM22" s="49"/>
      <c r="AN22" s="49"/>
      <c r="AO22" s="49"/>
      <c r="AP22" s="49"/>
      <c r="AQ22" s="49"/>
      <c r="BE22" s="77"/>
      <c r="BF22" s="49"/>
      <c r="CD22" s="87"/>
      <c r="CE22" s="49"/>
    </row>
    <row r="23" spans="1:83" ht="16.5" customHeight="1">
      <c r="A23" s="302"/>
      <c r="B23" s="303"/>
      <c r="C23" s="304"/>
      <c r="D23" s="49">
        <v>17</v>
      </c>
      <c r="E23" s="49" t="s">
        <v>52</v>
      </c>
      <c r="F23" s="49">
        <v>17</v>
      </c>
      <c r="G23" s="51">
        <v>127.81</v>
      </c>
      <c r="H23" s="51">
        <v>125.51</v>
      </c>
      <c r="I23" s="51">
        <v>7.24</v>
      </c>
      <c r="J23" s="51">
        <v>7.37</v>
      </c>
      <c r="K23" s="51">
        <v>29</v>
      </c>
      <c r="L23" s="121"/>
      <c r="M23" s="51"/>
      <c r="N23" s="52"/>
      <c r="O23" s="50" t="str">
        <f>IFERROR((WHOLE_STRUCTURE[[#This Row],[D, bottom '[m']]]+WHOLE_STRUCTURE[[#This Row],[D, top '[m']]])/(2*#REF!/1000),"")</f>
        <v/>
      </c>
      <c r="P23" s="87"/>
      <c r="Q23" s="49" t="s">
        <v>52</v>
      </c>
      <c r="R23" s="53" t="s">
        <v>742</v>
      </c>
      <c r="S23" s="51">
        <v>140.4</v>
      </c>
      <c r="T23" s="51">
        <v>140.4</v>
      </c>
      <c r="U23" s="49">
        <v>5941</v>
      </c>
      <c r="V23" s="167"/>
      <c r="W23" s="121"/>
      <c r="X23" s="51"/>
      <c r="Y23" s="51"/>
      <c r="Z23" s="49"/>
      <c r="AA23" s="49"/>
      <c r="AB23" s="290"/>
      <c r="AI23" s="49"/>
      <c r="AJ23" s="291"/>
      <c r="AK23" s="49"/>
      <c r="AL23" s="49"/>
      <c r="AM23" s="49"/>
      <c r="AN23" s="49"/>
      <c r="AO23" s="49"/>
      <c r="AP23" s="49"/>
      <c r="AQ23" s="49"/>
      <c r="BE23" s="77"/>
      <c r="BF23" s="49"/>
      <c r="CD23" s="87"/>
      <c r="CE23" s="49"/>
    </row>
    <row r="24" spans="1:83">
      <c r="A24" s="302"/>
      <c r="B24" s="303"/>
      <c r="C24" s="304"/>
      <c r="D24" s="49">
        <v>18</v>
      </c>
      <c r="E24" s="49" t="s">
        <v>52</v>
      </c>
      <c r="F24" s="49">
        <v>18</v>
      </c>
      <c r="G24" s="51">
        <v>125.51</v>
      </c>
      <c r="H24" s="51">
        <v>123.21000000000001</v>
      </c>
      <c r="I24" s="51">
        <v>7.37</v>
      </c>
      <c r="J24" s="51">
        <v>7.49</v>
      </c>
      <c r="K24" s="51">
        <v>29</v>
      </c>
      <c r="L24" s="121"/>
      <c r="M24" s="51"/>
      <c r="N24" s="52"/>
      <c r="O24" s="50" t="str">
        <f>IFERROR((WHOLE_STRUCTURE[[#This Row],[D, bottom '[m']]]+WHOLE_STRUCTURE[[#This Row],[D, top '[m']]])/(2*#REF!/1000),"")</f>
        <v/>
      </c>
      <c r="P24" s="87"/>
      <c r="Q24" s="49" t="s">
        <v>52</v>
      </c>
      <c r="R24" s="53" t="s">
        <v>743</v>
      </c>
      <c r="S24" s="51">
        <v>127.80000000000001</v>
      </c>
      <c r="T24" s="51">
        <v>127.80000000000001</v>
      </c>
      <c r="U24" s="49">
        <v>1327</v>
      </c>
      <c r="V24" s="167"/>
      <c r="W24" s="121"/>
      <c r="X24" s="51"/>
      <c r="Y24" s="51"/>
      <c r="Z24" s="49"/>
      <c r="AA24" s="49"/>
      <c r="AB24" s="290"/>
      <c r="AI24" s="49"/>
      <c r="AJ24" s="291"/>
      <c r="AK24" s="49"/>
      <c r="AL24" s="49"/>
      <c r="AM24" s="49"/>
      <c r="AN24" s="49"/>
      <c r="AO24" s="49"/>
      <c r="AP24" s="49"/>
      <c r="AQ24" s="49"/>
      <c r="BE24" s="77"/>
      <c r="BF24" s="49"/>
      <c r="CD24" s="87"/>
      <c r="CE24" s="49"/>
    </row>
    <row r="25" spans="1:83">
      <c r="A25" s="302"/>
      <c r="B25" s="303"/>
      <c r="C25" s="304"/>
      <c r="D25" s="49">
        <v>19</v>
      </c>
      <c r="E25" s="49" t="s">
        <v>52</v>
      </c>
      <c r="F25" s="49">
        <v>19</v>
      </c>
      <c r="G25" s="51">
        <v>123.21000000000001</v>
      </c>
      <c r="H25" s="51">
        <v>120.91</v>
      </c>
      <c r="I25" s="51">
        <v>7.49</v>
      </c>
      <c r="J25" s="51">
        <v>7.62</v>
      </c>
      <c r="K25" s="51">
        <v>30</v>
      </c>
      <c r="L25" s="121"/>
      <c r="M25" s="51"/>
      <c r="N25" s="52"/>
      <c r="O25" s="50" t="str">
        <f>IFERROR((WHOLE_STRUCTURE[[#This Row],[D, bottom '[m']]]+WHOLE_STRUCTURE[[#This Row],[D, top '[m']]])/(2*#REF!/1000),"")</f>
        <v/>
      </c>
      <c r="P25" s="87"/>
      <c r="Q25" s="49" t="s">
        <v>52</v>
      </c>
      <c r="R25" s="53" t="s">
        <v>744</v>
      </c>
      <c r="S25" s="51">
        <v>127.80000000000001</v>
      </c>
      <c r="T25" s="51">
        <v>127.80000000000001</v>
      </c>
      <c r="U25" s="49">
        <v>1008</v>
      </c>
      <c r="V25" s="167"/>
      <c r="W25" s="121"/>
      <c r="X25" s="51"/>
      <c r="Y25" s="51"/>
      <c r="Z25" s="49"/>
      <c r="AA25" s="49"/>
      <c r="AB25" s="290"/>
      <c r="AI25" s="49"/>
      <c r="AJ25" s="291"/>
      <c r="AK25" s="49"/>
      <c r="AL25" s="49"/>
      <c r="AM25" s="49"/>
      <c r="AN25" s="49"/>
      <c r="AO25" s="49"/>
      <c r="AP25" s="49"/>
      <c r="AQ25" s="49"/>
      <c r="BE25" s="77"/>
      <c r="BF25" s="49"/>
      <c r="CD25" s="87"/>
      <c r="CE25" s="49"/>
    </row>
    <row r="26" spans="1:83" ht="15.75">
      <c r="A26" s="302"/>
      <c r="B26" s="303"/>
      <c r="C26" s="304"/>
      <c r="D26" s="49">
        <v>20</v>
      </c>
      <c r="E26" s="49" t="s">
        <v>52</v>
      </c>
      <c r="F26" s="49">
        <v>20</v>
      </c>
      <c r="G26" s="51">
        <v>120.91</v>
      </c>
      <c r="H26" s="51">
        <v>118.6</v>
      </c>
      <c r="I26" s="51">
        <v>7.62</v>
      </c>
      <c r="J26" s="51">
        <v>7.74</v>
      </c>
      <c r="K26" s="51">
        <v>30</v>
      </c>
      <c r="L26" s="121"/>
      <c r="M26" s="51"/>
      <c r="N26" s="52"/>
      <c r="O26" s="50" t="str">
        <f>IFERROR((WHOLE_STRUCTURE[[#This Row],[D, bottom '[m']]]+WHOLE_STRUCTURE[[#This Row],[D, top '[m']]])/(2*#REF!/1000),"")</f>
        <v/>
      </c>
      <c r="P26" s="87"/>
      <c r="Q26" s="49" t="s">
        <v>52</v>
      </c>
      <c r="R26" s="53" t="s">
        <v>745</v>
      </c>
      <c r="S26" s="51">
        <v>127.80000000000001</v>
      </c>
      <c r="T26" s="51">
        <v>127.80000000000001</v>
      </c>
      <c r="U26" s="49">
        <v>6854</v>
      </c>
      <c r="V26" s="167"/>
      <c r="W26" s="121"/>
      <c r="X26" s="51"/>
      <c r="Y26" s="51"/>
      <c r="Z26" s="49"/>
      <c r="AA26" s="49"/>
      <c r="AB26" s="301"/>
      <c r="AI26" s="49"/>
      <c r="AJ26" s="291"/>
      <c r="AK26" s="49"/>
      <c r="AL26" s="49"/>
      <c r="AM26" s="49"/>
      <c r="AN26" s="49"/>
      <c r="AO26" s="49"/>
      <c r="AP26" s="49"/>
      <c r="AQ26" s="49"/>
      <c r="BE26" s="77"/>
      <c r="BF26" s="49"/>
      <c r="CD26" s="87"/>
      <c r="CE26" s="49"/>
    </row>
    <row r="27" spans="1:83" ht="21">
      <c r="A27" s="97" t="s">
        <v>139</v>
      </c>
      <c r="D27" s="49">
        <v>21</v>
      </c>
      <c r="E27" s="49" t="s">
        <v>52</v>
      </c>
      <c r="F27" s="49">
        <v>21</v>
      </c>
      <c r="G27" s="51">
        <v>118.6</v>
      </c>
      <c r="H27" s="51">
        <v>116.3</v>
      </c>
      <c r="I27" s="51">
        <v>7.74</v>
      </c>
      <c r="J27" s="51">
        <v>7.87</v>
      </c>
      <c r="K27" s="51">
        <v>30</v>
      </c>
      <c r="L27" s="121"/>
      <c r="M27" s="51"/>
      <c r="N27" s="52"/>
      <c r="O27" s="50" t="str">
        <f>IFERROR((WHOLE_STRUCTURE[[#This Row],[D, bottom '[m']]]+WHOLE_STRUCTURE[[#This Row],[D, top '[m']]])/(2*#REF!/1000),"")</f>
        <v/>
      </c>
      <c r="P27" s="87"/>
      <c r="Q27" s="49" t="s">
        <v>52</v>
      </c>
      <c r="R27" s="53" t="s">
        <v>725</v>
      </c>
      <c r="S27" s="51">
        <v>113.87</v>
      </c>
      <c r="T27" s="51">
        <v>113.87</v>
      </c>
      <c r="U27" s="49">
        <v>6660</v>
      </c>
      <c r="V27" s="167"/>
      <c r="W27" s="121"/>
      <c r="X27" s="51"/>
      <c r="Y27" s="51"/>
      <c r="Z27" s="49"/>
      <c r="AA27" s="49"/>
      <c r="AB27" s="290" t="s">
        <v>64</v>
      </c>
      <c r="AC27" s="49" t="s">
        <v>68</v>
      </c>
      <c r="AD27" s="49" t="s">
        <v>86</v>
      </c>
      <c r="AE27" s="49" t="s">
        <v>19</v>
      </c>
      <c r="AI27" s="49"/>
      <c r="AJ27" s="291"/>
      <c r="AK27" s="49"/>
      <c r="AL27" s="49"/>
      <c r="AM27" s="49"/>
      <c r="AN27" s="49"/>
      <c r="AO27" s="49"/>
      <c r="AP27" s="49"/>
      <c r="AQ27" s="49"/>
      <c r="BE27" s="77"/>
      <c r="BF27" s="49"/>
      <c r="BP27" s="49" t="s">
        <v>614</v>
      </c>
      <c r="CD27" s="87"/>
      <c r="CE27" s="49"/>
    </row>
    <row r="28" spans="1:83" ht="15.6" customHeight="1">
      <c r="A28" s="94" t="s">
        <v>93</v>
      </c>
      <c r="B28" s="49" t="s">
        <v>86</v>
      </c>
      <c r="C28" s="87" t="s">
        <v>76</v>
      </c>
      <c r="D28" s="49">
        <v>22</v>
      </c>
      <c r="E28" s="49" t="s">
        <v>52</v>
      </c>
      <c r="F28" s="49">
        <v>22</v>
      </c>
      <c r="G28" s="51">
        <v>116.3</v>
      </c>
      <c r="H28" s="51">
        <v>113.95</v>
      </c>
      <c r="I28" s="51">
        <v>7.87</v>
      </c>
      <c r="J28" s="51">
        <v>8</v>
      </c>
      <c r="K28" s="51">
        <v>36</v>
      </c>
      <c r="L28" s="121"/>
      <c r="M28" s="51"/>
      <c r="N28" s="52"/>
      <c r="O28" s="50" t="str">
        <f>IFERROR((WHOLE_STRUCTURE[[#This Row],[D, bottom '[m']]]+WHOLE_STRUCTURE[[#This Row],[D, top '[m']]])/(2*#REF!/1000),"")</f>
        <v/>
      </c>
      <c r="P28" s="87"/>
      <c r="Q28" s="49" t="s">
        <v>52</v>
      </c>
      <c r="R28" s="53" t="s">
        <v>726</v>
      </c>
      <c r="S28" s="51">
        <v>113.73</v>
      </c>
      <c r="T28" s="51">
        <v>113.73</v>
      </c>
      <c r="U28" s="49">
        <v>6660</v>
      </c>
      <c r="V28" s="167"/>
      <c r="W28" s="121"/>
      <c r="X28" s="51"/>
      <c r="Y28" s="51"/>
      <c r="Z28" s="49"/>
      <c r="AA28" s="49"/>
      <c r="AB28" s="290" t="s">
        <v>789</v>
      </c>
      <c r="AC28" s="49">
        <v>5.55</v>
      </c>
      <c r="AD28" s="49">
        <v>1.7912144132111167</v>
      </c>
      <c r="AE28" s="49" t="s">
        <v>790</v>
      </c>
      <c r="AI28" s="49"/>
      <c r="AJ28" s="291"/>
      <c r="AK28" s="49"/>
      <c r="AL28" s="49"/>
      <c r="AM28" s="49"/>
      <c r="AN28" s="49"/>
      <c r="AO28" s="49"/>
      <c r="AP28" s="49"/>
      <c r="AQ28" s="49"/>
      <c r="BE28" s="77"/>
      <c r="BF28" s="49"/>
      <c r="CD28" s="87"/>
      <c r="CE28" s="49"/>
    </row>
    <row r="29" spans="1:83">
      <c r="A29" s="54" t="s">
        <v>312</v>
      </c>
      <c r="B29" s="121">
        <f>SUMIF(WHOLE_STRUCTURE[Affiliation], "TOWER", L7:L2253)</f>
        <v>0</v>
      </c>
      <c r="C29" s="87" t="s">
        <v>6</v>
      </c>
      <c r="D29" s="49">
        <v>23</v>
      </c>
      <c r="E29" s="49" t="s">
        <v>52</v>
      </c>
      <c r="F29" s="49">
        <v>23</v>
      </c>
      <c r="G29" s="51">
        <v>113.95</v>
      </c>
      <c r="H29" s="51">
        <v>113.8</v>
      </c>
      <c r="I29" s="51">
        <v>8</v>
      </c>
      <c r="J29" s="51">
        <v>8</v>
      </c>
      <c r="K29" s="51">
        <v>36</v>
      </c>
      <c r="L29" s="121"/>
      <c r="M29" s="51"/>
      <c r="N29" s="52"/>
      <c r="O29" s="50" t="str">
        <f>IFERROR((WHOLE_STRUCTURE[[#This Row],[D, bottom '[m']]]+WHOLE_STRUCTURE[[#This Row],[D, top '[m']]])/(2*#REF!/1000),"")</f>
        <v/>
      </c>
      <c r="P29" s="87"/>
      <c r="Q29" s="49" t="s">
        <v>52</v>
      </c>
      <c r="R29" s="53" t="s">
        <v>746</v>
      </c>
      <c r="S29" s="51">
        <v>112.4</v>
      </c>
      <c r="T29" s="51">
        <v>112.4</v>
      </c>
      <c r="U29" s="49">
        <v>9000</v>
      </c>
      <c r="V29" s="167"/>
      <c r="W29" s="121"/>
      <c r="X29" s="51"/>
      <c r="Y29" s="51"/>
      <c r="Z29" s="49"/>
      <c r="AA29" s="49"/>
      <c r="AB29" s="290"/>
      <c r="AI29" s="49"/>
      <c r="AJ29" s="291"/>
      <c r="AK29" s="49"/>
      <c r="AL29" s="49"/>
      <c r="AM29" s="49"/>
      <c r="AN29" s="49"/>
      <c r="AO29" s="49"/>
      <c r="AP29" s="49"/>
      <c r="AQ29" s="49"/>
      <c r="BE29" s="77"/>
      <c r="BF29" s="49"/>
      <c r="CD29" s="87"/>
      <c r="CE29" s="49"/>
    </row>
    <row r="30" spans="1:83">
      <c r="A30" s="54" t="s">
        <v>313</v>
      </c>
      <c r="B30" s="121">
        <f>SUMIF(WHOLE_STRUCTURE[Affiliation], "TP", L7:L2252)</f>
        <v>0</v>
      </c>
      <c r="C30" s="87" t="s">
        <v>6</v>
      </c>
      <c r="D30" s="49">
        <v>24</v>
      </c>
      <c r="E30" s="49" t="s">
        <v>52</v>
      </c>
      <c r="F30" s="49">
        <v>24</v>
      </c>
      <c r="G30" s="51">
        <v>113.8</v>
      </c>
      <c r="H30" s="51">
        <v>113.65</v>
      </c>
      <c r="I30" s="51">
        <v>8</v>
      </c>
      <c r="J30" s="51">
        <v>8</v>
      </c>
      <c r="K30" s="51">
        <v>36</v>
      </c>
      <c r="L30" s="121"/>
      <c r="M30" s="51"/>
      <c r="N30" s="52"/>
      <c r="O30" s="50" t="str">
        <f>IFERROR((WHOLE_STRUCTURE[[#This Row],[D, bottom '[m']]]+WHOLE_STRUCTURE[[#This Row],[D, top '[m']]])/(2*#REF!/1000),"")</f>
        <v/>
      </c>
      <c r="P30" s="87"/>
      <c r="Q30" s="49" t="s">
        <v>52</v>
      </c>
      <c r="R30" s="53" t="s">
        <v>747</v>
      </c>
      <c r="S30" s="51">
        <v>97.84</v>
      </c>
      <c r="T30" s="51">
        <v>97.84</v>
      </c>
      <c r="U30" s="49">
        <v>1669</v>
      </c>
      <c r="V30" s="167"/>
      <c r="W30" s="121"/>
      <c r="X30" s="51"/>
      <c r="Y30" s="51"/>
      <c r="Z30" s="49"/>
      <c r="AA30" s="49"/>
      <c r="AB30" s="290"/>
      <c r="AI30" s="49"/>
      <c r="AJ30" s="291"/>
      <c r="AK30" s="49"/>
      <c r="AL30" s="49"/>
      <c r="AM30" s="49"/>
      <c r="AN30" s="49"/>
      <c r="AO30" s="49"/>
      <c r="AP30" s="49"/>
      <c r="AQ30" s="49"/>
      <c r="BE30" s="77"/>
      <c r="BF30" s="49"/>
      <c r="CD30" s="87"/>
      <c r="CE30" s="49"/>
    </row>
    <row r="31" spans="1:83">
      <c r="A31" s="54" t="s">
        <v>314</v>
      </c>
      <c r="B31" s="121">
        <f>SUMIF(WHOLE_STRUCTURE[Affiliation], "MP", L7:L2252)</f>
        <v>0</v>
      </c>
      <c r="C31" s="87" t="s">
        <v>6</v>
      </c>
      <c r="D31" s="49">
        <v>25</v>
      </c>
      <c r="E31" s="49" t="s">
        <v>52</v>
      </c>
      <c r="F31" s="49">
        <v>25</v>
      </c>
      <c r="G31" s="51">
        <v>113.65</v>
      </c>
      <c r="H31" s="51">
        <v>110.74</v>
      </c>
      <c r="I31" s="51">
        <v>8</v>
      </c>
      <c r="J31" s="51">
        <v>8</v>
      </c>
      <c r="K31" s="51">
        <v>36</v>
      </c>
      <c r="L31" s="121"/>
      <c r="M31" s="51"/>
      <c r="N31" s="52"/>
      <c r="O31" s="50" t="str">
        <f>IFERROR((WHOLE_STRUCTURE[[#This Row],[D, bottom '[m']]]+WHOLE_STRUCTURE[[#This Row],[D, top '[m']]])/(2*#REF!/1000),"")</f>
        <v/>
      </c>
      <c r="P31" s="87"/>
      <c r="Q31" s="49" t="s">
        <v>52</v>
      </c>
      <c r="R31" s="53" t="s">
        <v>749</v>
      </c>
      <c r="S31" s="51">
        <v>97.84</v>
      </c>
      <c r="T31" s="51">
        <v>97.84</v>
      </c>
      <c r="U31" s="49">
        <v>7814</v>
      </c>
      <c r="V31" s="167"/>
      <c r="W31" s="121"/>
      <c r="X31" s="51"/>
      <c r="Y31" s="51"/>
      <c r="Z31" s="49"/>
      <c r="AA31" s="49"/>
      <c r="AB31" s="290" t="s">
        <v>64</v>
      </c>
      <c r="AC31" s="49" t="s">
        <v>67</v>
      </c>
      <c r="AD31" s="49" t="s">
        <v>66</v>
      </c>
      <c r="AE31" s="49" t="s">
        <v>58</v>
      </c>
      <c r="AF31" s="49" t="s">
        <v>59</v>
      </c>
      <c r="AG31" s="49" t="s">
        <v>60</v>
      </c>
      <c r="AI31" s="49"/>
      <c r="AJ31" s="291"/>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52</v>
      </c>
      <c r="F32" s="49">
        <v>26</v>
      </c>
      <c r="G32" s="51">
        <v>110.74</v>
      </c>
      <c r="H32" s="51">
        <v>107.87</v>
      </c>
      <c r="I32" s="51">
        <v>8</v>
      </c>
      <c r="J32" s="51">
        <v>8</v>
      </c>
      <c r="K32" s="51">
        <v>33</v>
      </c>
      <c r="L32" s="121"/>
      <c r="M32" s="51"/>
      <c r="N32" s="52"/>
      <c r="O32" s="50" t="str">
        <f>IFERROR((WHOLE_STRUCTURE[[#This Row],[D, bottom '[m']]]+WHOLE_STRUCTURE[[#This Row],[D, top '[m']]])/(2*#REF!/1000),"")</f>
        <v/>
      </c>
      <c r="P32" s="87"/>
      <c r="Q32" s="49" t="s">
        <v>52</v>
      </c>
      <c r="R32" s="53" t="s">
        <v>748</v>
      </c>
      <c r="S32" s="51">
        <v>97.84</v>
      </c>
      <c r="T32" s="51">
        <v>97.84</v>
      </c>
      <c r="U32" s="49">
        <v>1149</v>
      </c>
      <c r="V32" s="167"/>
      <c r="W32" s="121"/>
      <c r="X32" s="51"/>
      <c r="Y32" s="51"/>
      <c r="Z32" s="49"/>
      <c r="AA32" s="49"/>
      <c r="AB32" s="290" t="s">
        <v>789</v>
      </c>
      <c r="AC32" s="49">
        <v>5.6</v>
      </c>
      <c r="AD32" s="49">
        <v>5.5</v>
      </c>
      <c r="AE32" s="49">
        <v>7.5</v>
      </c>
      <c r="AF32" s="49">
        <v>7.5</v>
      </c>
      <c r="AG32" s="49">
        <v>98</v>
      </c>
      <c r="AI32" s="49"/>
      <c r="AJ32" s="291"/>
      <c r="AK32" s="49"/>
      <c r="AL32" s="49"/>
      <c r="AM32" s="49"/>
      <c r="AN32" s="49"/>
      <c r="AO32" s="49"/>
      <c r="AP32" s="49"/>
      <c r="AQ32" s="49"/>
      <c r="BE32" s="77"/>
      <c r="BF32" s="49"/>
      <c r="CD32" s="87"/>
      <c r="CE32" s="49"/>
    </row>
    <row r="33" spans="1:83">
      <c r="A33" s="54" t="s">
        <v>311</v>
      </c>
      <c r="B33" s="121">
        <f ca="1">SUMIF(ALL_ADDED_MASSES[], "TOWER", ALL_ADDED_MASSES[Mass '[kg']])/1000</f>
        <v>405.137</v>
      </c>
      <c r="C33" s="87" t="s">
        <v>6</v>
      </c>
      <c r="D33" s="49">
        <v>27</v>
      </c>
      <c r="E33" s="49" t="s">
        <v>52</v>
      </c>
      <c r="F33" s="49">
        <v>27</v>
      </c>
      <c r="G33" s="51">
        <v>107.87</v>
      </c>
      <c r="H33" s="51">
        <v>105</v>
      </c>
      <c r="I33" s="51">
        <v>8</v>
      </c>
      <c r="J33" s="51">
        <v>8</v>
      </c>
      <c r="K33" s="51">
        <v>34</v>
      </c>
      <c r="L33" s="121"/>
      <c r="M33" s="51"/>
      <c r="N33" s="52"/>
      <c r="O33" s="50" t="str">
        <f>IFERROR((WHOLE_STRUCTURE[[#This Row],[D, bottom '[m']]]+WHOLE_STRUCTURE[[#This Row],[D, top '[m']]])/(2*#REF!/1000),"")</f>
        <v/>
      </c>
      <c r="P33" s="87"/>
      <c r="Q33" s="49" t="s">
        <v>52</v>
      </c>
      <c r="R33" s="53" t="s">
        <v>727</v>
      </c>
      <c r="S33" s="51">
        <v>81.98</v>
      </c>
      <c r="T33" s="51">
        <v>81.98</v>
      </c>
      <c r="U33" s="49">
        <v>11206</v>
      </c>
      <c r="V33" s="167"/>
      <c r="W33" s="121"/>
      <c r="X33" s="51"/>
      <c r="Y33" s="51"/>
      <c r="Z33" s="49"/>
      <c r="AA33" s="49"/>
      <c r="AB33" s="308"/>
      <c r="AC33" s="371"/>
      <c r="AD33" s="371"/>
      <c r="AE33" s="371"/>
      <c r="AF33" s="372"/>
      <c r="AG33" s="371"/>
      <c r="AI33" s="49"/>
      <c r="AJ33" s="291"/>
      <c r="AK33" s="49"/>
      <c r="AL33" s="49"/>
      <c r="AM33" s="49"/>
      <c r="AN33" s="49"/>
      <c r="AO33" s="49"/>
      <c r="AP33" s="49"/>
      <c r="AQ33" s="49"/>
      <c r="BE33" s="77"/>
      <c r="BF33" s="49"/>
      <c r="CD33" s="87"/>
      <c r="CE33" s="49"/>
    </row>
    <row r="34" spans="1:83" ht="14.45" customHeight="1">
      <c r="A34" s="54" t="s">
        <v>310</v>
      </c>
      <c r="B34" s="121">
        <f ca="1">SUMIF(ALL_ADDED_MASSES[], "TP", ALL_ADDED_MASSES[Mass '[kg']])/1000</f>
        <v>162.08699999999999</v>
      </c>
      <c r="C34" s="87" t="s">
        <v>6</v>
      </c>
      <c r="D34" s="49">
        <v>28</v>
      </c>
      <c r="E34" s="49" t="s">
        <v>52</v>
      </c>
      <c r="F34" s="49">
        <v>28</v>
      </c>
      <c r="G34" s="51">
        <v>105</v>
      </c>
      <c r="H34" s="51">
        <v>102.14</v>
      </c>
      <c r="I34" s="51">
        <v>8</v>
      </c>
      <c r="J34" s="51">
        <v>8</v>
      </c>
      <c r="K34" s="51">
        <v>35</v>
      </c>
      <c r="L34" s="121"/>
      <c r="M34" s="51"/>
      <c r="N34" s="52"/>
      <c r="O34" s="50" t="str">
        <f>IFERROR((WHOLE_STRUCTURE[[#This Row],[D, bottom '[m']]]+WHOLE_STRUCTURE[[#This Row],[D, top '[m']]])/(2*#REF!/1000),"")</f>
        <v/>
      </c>
      <c r="P34" s="87"/>
      <c r="Q34" s="49" t="s">
        <v>52</v>
      </c>
      <c r="R34" s="53" t="s">
        <v>728</v>
      </c>
      <c r="S34" s="51">
        <v>81.78</v>
      </c>
      <c r="T34" s="51">
        <v>81.78</v>
      </c>
      <c r="U34" s="49">
        <v>11206</v>
      </c>
      <c r="V34" s="167"/>
      <c r="W34" s="121"/>
      <c r="X34" s="51"/>
      <c r="Y34" s="51"/>
      <c r="Z34" s="49"/>
      <c r="AA34" s="49"/>
      <c r="AB34" s="308"/>
      <c r="AC34" s="371"/>
      <c r="AD34" s="371"/>
      <c r="AE34" s="371"/>
      <c r="AF34" s="372"/>
      <c r="AG34" s="371"/>
      <c r="AI34" s="49"/>
      <c r="AJ34" s="291"/>
      <c r="AK34" s="49"/>
      <c r="AL34" s="49"/>
      <c r="AM34" s="49"/>
      <c r="AN34" s="49"/>
      <c r="AO34" s="49"/>
      <c r="AP34" s="49"/>
      <c r="AQ34" s="49"/>
      <c r="BE34" s="77"/>
      <c r="BF34" s="49"/>
      <c r="CD34" s="87"/>
      <c r="CE34" s="49"/>
    </row>
    <row r="35" spans="1:83">
      <c r="A35" s="54" t="s">
        <v>309</v>
      </c>
      <c r="B35" s="121">
        <f ca="1">SUMIF(ALL_ADDED_MASSES[], "MP", ALL_ADDED_MASSES[Mass '[kg']])/1000</f>
        <v>89</v>
      </c>
      <c r="C35" s="87" t="s">
        <v>6</v>
      </c>
      <c r="D35" s="49">
        <v>29</v>
      </c>
      <c r="E35" s="49" t="s">
        <v>52</v>
      </c>
      <c r="F35" s="49">
        <v>29</v>
      </c>
      <c r="G35" s="51">
        <v>102.14</v>
      </c>
      <c r="H35" s="51">
        <v>99.27</v>
      </c>
      <c r="I35" s="51">
        <v>8</v>
      </c>
      <c r="J35" s="51">
        <v>8</v>
      </c>
      <c r="K35" s="51">
        <v>36</v>
      </c>
      <c r="L35" s="121"/>
      <c r="M35" s="51"/>
      <c r="N35" s="52"/>
      <c r="O35" s="50" t="str">
        <f>IFERROR((WHOLE_STRUCTURE[[#This Row],[D, bottom '[m']]]+WHOLE_STRUCTURE[[#This Row],[D, top '[m']]])/(2*#REF!/1000),"")</f>
        <v/>
      </c>
      <c r="P35" s="87"/>
      <c r="Q35" s="49" t="s">
        <v>52</v>
      </c>
      <c r="R35" s="53" t="s">
        <v>750</v>
      </c>
      <c r="S35" s="51">
        <v>80.48</v>
      </c>
      <c r="T35" s="51">
        <v>80.48</v>
      </c>
      <c r="U35" s="49">
        <v>9000</v>
      </c>
      <c r="V35" s="167"/>
      <c r="W35" s="121"/>
      <c r="X35" s="51"/>
      <c r="Y35" s="51"/>
      <c r="Z35" s="49"/>
      <c r="AA35" s="49"/>
      <c r="AB35" s="308"/>
      <c r="AC35" s="371"/>
      <c r="AD35" s="371"/>
      <c r="AE35" s="371"/>
      <c r="AF35" s="372"/>
      <c r="AG35" s="371"/>
      <c r="AI35" s="49"/>
      <c r="AJ35" s="291"/>
      <c r="AK35" s="49"/>
      <c r="AL35" s="49"/>
      <c r="AM35" s="49"/>
      <c r="AN35" s="49"/>
      <c r="AO35" s="49"/>
      <c r="AP35" s="49"/>
      <c r="AQ35" s="49"/>
      <c r="BE35" s="77"/>
      <c r="BF35" s="49"/>
      <c r="CD35" s="87"/>
      <c r="CE35" s="49"/>
    </row>
    <row r="36" spans="1:83">
      <c r="A36" s="170" t="s">
        <v>179</v>
      </c>
      <c r="B36" s="121">
        <f ca="1">SUM(B29:B35)</f>
        <v>1475.2239999999999</v>
      </c>
      <c r="C36" s="277" t="s">
        <v>6</v>
      </c>
      <c r="D36" s="49">
        <v>30</v>
      </c>
      <c r="E36" s="49" t="s">
        <v>52</v>
      </c>
      <c r="F36" s="49">
        <v>30</v>
      </c>
      <c r="G36" s="51">
        <v>99.27</v>
      </c>
      <c r="H36" s="51">
        <v>96.41</v>
      </c>
      <c r="I36" s="51">
        <v>8</v>
      </c>
      <c r="J36" s="51">
        <v>8</v>
      </c>
      <c r="K36" s="51">
        <v>37</v>
      </c>
      <c r="L36" s="121"/>
      <c r="M36" s="51"/>
      <c r="N36" s="52"/>
      <c r="O36" s="50" t="str">
        <f>IFERROR((WHOLE_STRUCTURE[[#This Row],[D, bottom '[m']]]+WHOLE_STRUCTURE[[#This Row],[D, top '[m']]])/(2*#REF!/1000),"")</f>
        <v/>
      </c>
      <c r="P36" s="87"/>
      <c r="Q36" s="49" t="s">
        <v>52</v>
      </c>
      <c r="R36" s="53" t="s">
        <v>753</v>
      </c>
      <c r="S36" s="51">
        <v>67.88</v>
      </c>
      <c r="T36" s="51">
        <v>67.88</v>
      </c>
      <c r="U36" s="49">
        <v>6854</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52</v>
      </c>
      <c r="F37" s="49">
        <v>31</v>
      </c>
      <c r="G37" s="51">
        <v>96.41</v>
      </c>
      <c r="H37" s="51">
        <v>93.54</v>
      </c>
      <c r="I37" s="51">
        <v>8</v>
      </c>
      <c r="J37" s="51">
        <v>8</v>
      </c>
      <c r="K37" s="51">
        <v>38</v>
      </c>
      <c r="L37" s="121"/>
      <c r="M37" s="51"/>
      <c r="N37" s="52"/>
      <c r="O37" s="50" t="str">
        <f>IFERROR((WHOLE_STRUCTURE[[#This Row],[D, bottom '[m']]]+WHOLE_STRUCTURE[[#This Row],[D, top '[m']]])/(2*#REF!/1000),"")</f>
        <v/>
      </c>
      <c r="P37" s="87"/>
      <c r="Q37" s="49" t="s">
        <v>52</v>
      </c>
      <c r="R37" s="53" t="s">
        <v>752</v>
      </c>
      <c r="S37" s="51">
        <v>67.88</v>
      </c>
      <c r="T37" s="51">
        <v>67.88</v>
      </c>
      <c r="U37" s="49">
        <v>1008</v>
      </c>
      <c r="V37" s="167"/>
      <c r="W37" s="121"/>
      <c r="X37" s="51"/>
      <c r="Y37" s="51"/>
      <c r="Z37" s="49"/>
      <c r="AA37" s="49"/>
      <c r="AB37" s="290"/>
      <c r="AI37" s="49"/>
      <c r="AJ37" s="291"/>
      <c r="AQ37" s="49"/>
      <c r="BE37" s="77"/>
      <c r="BF37" s="49"/>
      <c r="CD37" s="87"/>
      <c r="CE37" s="49"/>
    </row>
    <row r="38" spans="1:83">
      <c r="D38" s="49">
        <v>32</v>
      </c>
      <c r="E38" s="49" t="s">
        <v>52</v>
      </c>
      <c r="F38" s="49">
        <v>32</v>
      </c>
      <c r="G38" s="51">
        <v>93.54</v>
      </c>
      <c r="H38" s="51">
        <v>90.68</v>
      </c>
      <c r="I38" s="51">
        <v>8</v>
      </c>
      <c r="J38" s="51">
        <v>8</v>
      </c>
      <c r="K38" s="51">
        <v>39</v>
      </c>
      <c r="L38" s="121"/>
      <c r="M38" s="51"/>
      <c r="N38" s="52"/>
      <c r="O38" s="50" t="str">
        <f>IFERROR((WHOLE_STRUCTURE[[#This Row],[D, bottom '[m']]]+WHOLE_STRUCTURE[[#This Row],[D, top '[m']]])/(2*#REF!/1000),"")</f>
        <v/>
      </c>
      <c r="P38" s="87"/>
      <c r="Q38" s="49" t="s">
        <v>52</v>
      </c>
      <c r="R38" s="53" t="s">
        <v>751</v>
      </c>
      <c r="S38" s="51">
        <v>67.88</v>
      </c>
      <c r="T38" s="51">
        <v>67.88</v>
      </c>
      <c r="U38" s="49">
        <v>1464</v>
      </c>
      <c r="V38" s="167"/>
      <c r="W38" s="121"/>
      <c r="X38" s="51"/>
      <c r="Y38" s="51"/>
      <c r="Z38" s="49"/>
      <c r="AA38" s="49"/>
      <c r="AB38" s="290"/>
      <c r="AI38" s="49"/>
      <c r="AJ38" s="291"/>
      <c r="AQ38" s="49"/>
      <c r="BE38" s="77"/>
      <c r="BF38" s="49"/>
      <c r="CD38" s="87"/>
      <c r="CE38" s="49"/>
    </row>
    <row r="39" spans="1:83" ht="21">
      <c r="A39" s="97" t="s">
        <v>344</v>
      </c>
      <c r="D39" s="49">
        <v>33</v>
      </c>
      <c r="E39" s="49" t="s">
        <v>52</v>
      </c>
      <c r="F39" s="49">
        <v>33</v>
      </c>
      <c r="G39" s="51">
        <v>90.68</v>
      </c>
      <c r="H39" s="51">
        <v>87.81</v>
      </c>
      <c r="I39" s="51">
        <v>8</v>
      </c>
      <c r="J39" s="51">
        <v>8</v>
      </c>
      <c r="K39" s="51">
        <v>40</v>
      </c>
      <c r="L39" s="121"/>
      <c r="M39" s="51"/>
      <c r="N39" s="52"/>
      <c r="O39" s="50" t="str">
        <f>IFERROR((WHOLE_STRUCTURE[[#This Row],[D, bottom '[m']]]+WHOLE_STRUCTURE[[#This Row],[D, top '[m']]])/(2*#REF!/1000),"")</f>
        <v/>
      </c>
      <c r="P39" s="87"/>
      <c r="Q39" s="49" t="s">
        <v>52</v>
      </c>
      <c r="R39" s="53" t="s">
        <v>730</v>
      </c>
      <c r="S39" s="51">
        <v>54.02</v>
      </c>
      <c r="T39" s="51">
        <v>54.02</v>
      </c>
      <c r="U39" s="49">
        <v>19789</v>
      </c>
      <c r="V39" s="167"/>
      <c r="W39" s="121"/>
      <c r="X39" s="51"/>
      <c r="Y39" s="51"/>
      <c r="Z39" s="49"/>
      <c r="AA39" s="49"/>
      <c r="AB39" s="290"/>
      <c r="AI39" s="49"/>
      <c r="AJ39" s="291"/>
      <c r="AQ39" s="49"/>
      <c r="BE39" s="77"/>
      <c r="BF39" s="49"/>
      <c r="CD39" s="87"/>
      <c r="CE39" s="49"/>
    </row>
    <row r="40" spans="1:83">
      <c r="A40" s="281" t="s">
        <v>345</v>
      </c>
      <c r="B40" s="282" t="s">
        <v>125</v>
      </c>
      <c r="D40" s="49">
        <v>34</v>
      </c>
      <c r="E40" s="49" t="s">
        <v>52</v>
      </c>
      <c r="F40" s="49">
        <v>34</v>
      </c>
      <c r="G40" s="51">
        <v>87.81</v>
      </c>
      <c r="H40" s="51">
        <v>84.95</v>
      </c>
      <c r="I40" s="51">
        <v>8.01</v>
      </c>
      <c r="J40" s="51">
        <v>8.01</v>
      </c>
      <c r="K40" s="51">
        <v>42</v>
      </c>
      <c r="L40" s="121"/>
      <c r="M40" s="51"/>
      <c r="N40" s="52"/>
      <c r="O40" s="50" t="str">
        <f>IFERROR((WHOLE_STRUCTURE[[#This Row],[D, bottom '[m']]]+WHOLE_STRUCTURE[[#This Row],[D, top '[m']]])/(2*#REF!/1000),"")</f>
        <v/>
      </c>
      <c r="P40" s="87"/>
      <c r="Q40" s="49" t="s">
        <v>52</v>
      </c>
      <c r="R40" s="53" t="s">
        <v>754</v>
      </c>
      <c r="S40" s="51">
        <v>53.74</v>
      </c>
      <c r="T40" s="51">
        <v>53.74</v>
      </c>
      <c r="U40" s="49">
        <v>19789</v>
      </c>
      <c r="V40" s="167"/>
      <c r="W40" s="121"/>
      <c r="X40" s="51"/>
      <c r="Y40" s="51"/>
      <c r="Z40" s="49"/>
      <c r="AA40" s="49"/>
      <c r="AB40" s="290"/>
      <c r="AI40" s="49"/>
      <c r="AJ40" s="291"/>
      <c r="AQ40" s="49"/>
      <c r="BE40" s="77"/>
      <c r="BF40" s="49"/>
      <c r="CD40" s="87"/>
      <c r="CE40" s="49"/>
    </row>
    <row r="41" spans="1:83">
      <c r="A41" s="73" t="s">
        <v>52</v>
      </c>
      <c r="B41" s="283" t="s">
        <v>501</v>
      </c>
      <c r="D41" s="49">
        <v>35</v>
      </c>
      <c r="E41" s="49" t="s">
        <v>52</v>
      </c>
      <c r="F41" s="49">
        <v>35</v>
      </c>
      <c r="G41" s="51">
        <v>84.95</v>
      </c>
      <c r="H41" s="51">
        <v>82.09</v>
      </c>
      <c r="I41" s="51">
        <v>8.02</v>
      </c>
      <c r="J41" s="51">
        <v>8</v>
      </c>
      <c r="K41" s="51">
        <v>54</v>
      </c>
      <c r="L41" s="121"/>
      <c r="M41" s="51"/>
      <c r="N41" s="52"/>
      <c r="O41" s="50" t="str">
        <f>IFERROR((WHOLE_STRUCTURE[[#This Row],[D, bottom '[m']]]+WHOLE_STRUCTURE[[#This Row],[D, top '[m']]])/(2*#REF!/1000),"")</f>
        <v/>
      </c>
      <c r="P41" s="87"/>
      <c r="Q41" s="49" t="s">
        <v>52</v>
      </c>
      <c r="R41" s="53" t="s">
        <v>755</v>
      </c>
      <c r="S41" s="51">
        <v>52.480000000000004</v>
      </c>
      <c r="T41" s="51">
        <v>52.480000000000004</v>
      </c>
      <c r="U41" s="49">
        <v>9000</v>
      </c>
      <c r="V41" s="167"/>
      <c r="W41" s="121"/>
      <c r="X41" s="51"/>
      <c r="Y41" s="51"/>
      <c r="Z41" s="49"/>
      <c r="AA41" s="49"/>
      <c r="AB41" s="290"/>
      <c r="AI41" s="49"/>
      <c r="AJ41" s="291"/>
      <c r="AQ41" s="49"/>
      <c r="BE41" s="77"/>
      <c r="BF41" s="49"/>
      <c r="CD41" s="87"/>
      <c r="CE41" s="49"/>
    </row>
    <row r="42" spans="1:83">
      <c r="A42" s="280" t="s">
        <v>50</v>
      </c>
      <c r="B42" s="284" t="s">
        <v>405</v>
      </c>
      <c r="D42" s="49">
        <v>36</v>
      </c>
      <c r="E42" s="49" t="s">
        <v>52</v>
      </c>
      <c r="F42" s="49">
        <v>36</v>
      </c>
      <c r="G42" s="51">
        <v>82.09</v>
      </c>
      <c r="H42" s="51">
        <v>81.88</v>
      </c>
      <c r="I42" s="51">
        <v>8</v>
      </c>
      <c r="J42" s="51">
        <v>8</v>
      </c>
      <c r="K42" s="51">
        <v>54</v>
      </c>
      <c r="L42" s="121"/>
      <c r="M42" s="51"/>
      <c r="N42" s="52"/>
      <c r="O42" s="50" t="str">
        <f>IFERROR((WHOLE_STRUCTURE[[#This Row],[D, bottom '[m']]]+WHOLE_STRUCTURE[[#This Row],[D, top '[m']]])/(2*#REF!/1000),"")</f>
        <v/>
      </c>
      <c r="P42" s="87"/>
      <c r="Q42" s="49" t="s">
        <v>52</v>
      </c>
      <c r="R42" s="53" t="s">
        <v>756</v>
      </c>
      <c r="S42" s="51">
        <v>44.5</v>
      </c>
      <c r="T42" s="51">
        <v>44.5</v>
      </c>
      <c r="U42" s="49">
        <v>981</v>
      </c>
      <c r="V42" s="167"/>
      <c r="W42" s="121"/>
      <c r="X42" s="51"/>
      <c r="Y42" s="51"/>
      <c r="Z42" s="49"/>
      <c r="AA42" s="49"/>
      <c r="AB42" s="77"/>
      <c r="AD42" s="191"/>
      <c r="AI42" s="191"/>
      <c r="AJ42" s="55"/>
      <c r="AQ42" s="49"/>
      <c r="BE42" s="77"/>
      <c r="BF42" s="49"/>
      <c r="CD42" s="87"/>
      <c r="CE42" s="49"/>
    </row>
    <row r="43" spans="1:83">
      <c r="A43" s="73" t="s">
        <v>62</v>
      </c>
      <c r="B43" s="283" t="s">
        <v>467</v>
      </c>
      <c r="D43" s="49">
        <v>37</v>
      </c>
      <c r="E43" s="49" t="s">
        <v>52</v>
      </c>
      <c r="F43" s="49">
        <v>37</v>
      </c>
      <c r="G43" s="51">
        <v>81.88</v>
      </c>
      <c r="H43" s="51">
        <v>81.67</v>
      </c>
      <c r="I43" s="51">
        <v>8</v>
      </c>
      <c r="J43" s="51">
        <v>8</v>
      </c>
      <c r="K43" s="51">
        <v>54</v>
      </c>
      <c r="L43" s="121"/>
      <c r="M43" s="51"/>
      <c r="N43" s="52"/>
      <c r="O43" s="50" t="str">
        <f>IFERROR((WHOLE_STRUCTURE[[#This Row],[D, bottom '[m']]]+WHOLE_STRUCTURE[[#This Row],[D, top '[m']]])/(2*#REF!/1000),"")</f>
        <v/>
      </c>
      <c r="P43" s="87"/>
      <c r="Q43" s="49" t="s">
        <v>52</v>
      </c>
      <c r="R43" s="53" t="s">
        <v>757</v>
      </c>
      <c r="S43" s="51">
        <v>44.5</v>
      </c>
      <c r="T43" s="51">
        <v>44.5</v>
      </c>
      <c r="U43" s="49">
        <v>675</v>
      </c>
      <c r="V43" s="167"/>
      <c r="W43" s="121"/>
      <c r="X43" s="51"/>
      <c r="Y43" s="51"/>
      <c r="Z43" s="49"/>
      <c r="AA43" s="49"/>
      <c r="AB43" s="290"/>
      <c r="AC43" s="191"/>
      <c r="AE43" s="191"/>
      <c r="AF43" s="191"/>
      <c r="AG43" s="191"/>
      <c r="AH43" s="191"/>
      <c r="AI43" s="191"/>
      <c r="AJ43" s="55"/>
      <c r="AQ43" s="49"/>
      <c r="BE43" s="77"/>
      <c r="BF43" s="49"/>
      <c r="CD43" s="87"/>
      <c r="CE43" s="49"/>
    </row>
    <row r="44" spans="1:83">
      <c r="A44" s="280" t="s">
        <v>85</v>
      </c>
      <c r="B44" s="176" t="s">
        <v>339</v>
      </c>
      <c r="D44" s="49">
        <v>38</v>
      </c>
      <c r="E44" s="49" t="s">
        <v>52</v>
      </c>
      <c r="F44" s="49">
        <v>38</v>
      </c>
      <c r="G44" s="51">
        <v>81.67</v>
      </c>
      <c r="H44" s="51">
        <v>78.92</v>
      </c>
      <c r="I44" s="51">
        <v>8</v>
      </c>
      <c r="J44" s="51">
        <v>8</v>
      </c>
      <c r="K44" s="51">
        <v>54</v>
      </c>
      <c r="L44" s="121"/>
      <c r="M44" s="51"/>
      <c r="N44" s="52"/>
      <c r="O44" s="50" t="str">
        <f>IFERROR((WHOLE_STRUCTURE[[#This Row],[D, bottom '[m']]]+WHOLE_STRUCTURE[[#This Row],[D, top '[m']]])/(2*#REF!/1000),"")</f>
        <v/>
      </c>
      <c r="P44" s="87"/>
      <c r="Q44" s="49" t="s">
        <v>52</v>
      </c>
      <c r="R44" s="53" t="s">
        <v>758</v>
      </c>
      <c r="S44" s="51">
        <v>44.5</v>
      </c>
      <c r="T44" s="51">
        <v>44.5</v>
      </c>
      <c r="U44" s="49">
        <v>4592</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52</v>
      </c>
      <c r="F45" s="49">
        <v>39</v>
      </c>
      <c r="G45" s="51">
        <v>78.92</v>
      </c>
      <c r="H45" s="51">
        <v>76.16</v>
      </c>
      <c r="I45" s="51">
        <v>7.99</v>
      </c>
      <c r="J45" s="51">
        <v>7.99</v>
      </c>
      <c r="K45" s="51">
        <v>45</v>
      </c>
      <c r="L45" s="121"/>
      <c r="M45" s="51"/>
      <c r="N45" s="52"/>
      <c r="O45" s="50" t="str">
        <f>IFERROR((WHOLE_STRUCTURE[[#This Row],[D, bottom '[m']]]+WHOLE_STRUCTURE[[#This Row],[D, top '[m']]])/(2*#REF!/1000),"")</f>
        <v/>
      </c>
      <c r="P45" s="87"/>
      <c r="Q45" s="49" t="s">
        <v>52</v>
      </c>
      <c r="R45" s="53" t="s">
        <v>759</v>
      </c>
      <c r="S45" s="51">
        <v>35.22</v>
      </c>
      <c r="T45" s="51">
        <v>35.22</v>
      </c>
      <c r="U45" s="49">
        <v>33576</v>
      </c>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52</v>
      </c>
      <c r="F46" s="49">
        <v>40</v>
      </c>
      <c r="G46" s="51">
        <v>76.16</v>
      </c>
      <c r="H46" s="51">
        <v>73.400000000000006</v>
      </c>
      <c r="I46" s="51">
        <v>7.99</v>
      </c>
      <c r="J46" s="51">
        <v>7.99</v>
      </c>
      <c r="K46" s="51">
        <v>46</v>
      </c>
      <c r="L46" s="121"/>
      <c r="M46" s="51"/>
      <c r="N46" s="52"/>
      <c r="O46" s="50" t="str">
        <f>IFERROR((WHOLE_STRUCTURE[[#This Row],[D, bottom '[m']]]+WHOLE_STRUCTURE[[#This Row],[D, top '[m']]])/(2*#REF!/1000),"")</f>
        <v/>
      </c>
      <c r="P46" s="87"/>
      <c r="Q46" s="49" t="s">
        <v>52</v>
      </c>
      <c r="R46" s="53" t="s">
        <v>760</v>
      </c>
      <c r="S46" s="51">
        <v>34.81</v>
      </c>
      <c r="T46" s="51">
        <v>34.81</v>
      </c>
      <c r="U46" s="49">
        <v>24324</v>
      </c>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52</v>
      </c>
      <c r="F47" s="49">
        <v>41</v>
      </c>
      <c r="G47" s="51">
        <v>73.400000000000006</v>
      </c>
      <c r="H47" s="51">
        <v>70.64</v>
      </c>
      <c r="I47" s="51">
        <v>7.99</v>
      </c>
      <c r="J47" s="51">
        <v>7.99</v>
      </c>
      <c r="K47" s="51">
        <v>47</v>
      </c>
      <c r="L47" s="121"/>
      <c r="M47" s="51"/>
      <c r="N47" s="52"/>
      <c r="O47" s="50" t="str">
        <f>IFERROR((WHOLE_STRUCTURE[[#This Row],[D, bottom '[m']]]+WHOLE_STRUCTURE[[#This Row],[D, top '[m']]])/(2*#REF!/1000),"")</f>
        <v/>
      </c>
      <c r="P47" s="87"/>
      <c r="Q47" s="49" t="s">
        <v>52</v>
      </c>
      <c r="R47" s="53" t="s">
        <v>761</v>
      </c>
      <c r="S47" s="51">
        <v>33.880000000000003</v>
      </c>
      <c r="T47" s="51">
        <v>33.880000000000003</v>
      </c>
      <c r="U47" s="49">
        <v>9000</v>
      </c>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52</v>
      </c>
      <c r="F48" s="49">
        <v>42</v>
      </c>
      <c r="G48" s="51">
        <v>70.64</v>
      </c>
      <c r="H48" s="51">
        <v>67.88</v>
      </c>
      <c r="I48" s="51">
        <v>7.99</v>
      </c>
      <c r="J48" s="51">
        <v>7.99</v>
      </c>
      <c r="K48" s="51">
        <v>48</v>
      </c>
      <c r="L48" s="121"/>
      <c r="M48" s="51"/>
      <c r="N48" s="52"/>
      <c r="O48" s="50" t="str">
        <f>IFERROR((WHOLE_STRUCTURE[[#This Row],[D, bottom '[m']]]+WHOLE_STRUCTURE[[#This Row],[D, top '[m']]])/(2*#REF!/1000),"")</f>
        <v/>
      </c>
      <c r="P48" s="87"/>
      <c r="Q48" s="49" t="s">
        <v>52</v>
      </c>
      <c r="R48" s="53" t="s">
        <v>762</v>
      </c>
      <c r="S48" s="51">
        <v>33.880000000000003</v>
      </c>
      <c r="T48" s="51">
        <v>33.880000000000003</v>
      </c>
      <c r="U48" s="49">
        <v>4950</v>
      </c>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52</v>
      </c>
      <c r="F49" s="49">
        <v>43</v>
      </c>
      <c r="G49" s="51">
        <v>67.88</v>
      </c>
      <c r="H49" s="51">
        <v>65.12</v>
      </c>
      <c r="I49" s="51">
        <v>8</v>
      </c>
      <c r="J49" s="51">
        <v>8</v>
      </c>
      <c r="K49" s="51">
        <v>49</v>
      </c>
      <c r="L49" s="121"/>
      <c r="M49" s="51"/>
      <c r="N49" s="52"/>
      <c r="O49" s="50" t="str">
        <f>IFERROR((WHOLE_STRUCTURE[[#This Row],[D, bottom '[m']]]+WHOLE_STRUCTURE[[#This Row],[D, top '[m']]])/(2*#REF!/1000),"")</f>
        <v/>
      </c>
      <c r="P49" s="87"/>
      <c r="Q49" s="49" t="s">
        <v>52</v>
      </c>
      <c r="R49" s="53" t="s">
        <v>729</v>
      </c>
      <c r="S49" s="51">
        <v>27.560000000000002</v>
      </c>
      <c r="T49" s="51">
        <v>27.560000000000002</v>
      </c>
      <c r="U49" s="49">
        <v>5170</v>
      </c>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52</v>
      </c>
      <c r="F50" s="49">
        <v>44</v>
      </c>
      <c r="G50" s="51">
        <v>65.12</v>
      </c>
      <c r="H50" s="51">
        <v>62.36</v>
      </c>
      <c r="I50" s="51">
        <v>8</v>
      </c>
      <c r="J50" s="51">
        <v>8</v>
      </c>
      <c r="K50" s="51">
        <v>50</v>
      </c>
      <c r="L50" s="121"/>
      <c r="M50" s="51"/>
      <c r="N50" s="52"/>
      <c r="O50" s="50" t="str">
        <f>IFERROR((WHOLE_STRUCTURE[[#This Row],[D, bottom '[m']]]+WHOLE_STRUCTURE[[#This Row],[D, top '[m']]])/(2*#REF!/1000),"")</f>
        <v/>
      </c>
      <c r="P50" s="87"/>
      <c r="Q50" s="49" t="s">
        <v>52</v>
      </c>
      <c r="R50" s="53" t="s">
        <v>764</v>
      </c>
      <c r="S50" s="51">
        <v>27.560000000000002</v>
      </c>
      <c r="T50" s="51">
        <v>27.560000000000002</v>
      </c>
      <c r="U50" s="49">
        <v>544</v>
      </c>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52</v>
      </c>
      <c r="F51" s="49">
        <v>45</v>
      </c>
      <c r="G51" s="51">
        <v>62.36</v>
      </c>
      <c r="H51" s="51">
        <v>59.6</v>
      </c>
      <c r="I51" s="51">
        <v>8</v>
      </c>
      <c r="J51" s="51">
        <v>8</v>
      </c>
      <c r="K51" s="51">
        <v>51</v>
      </c>
      <c r="L51" s="121"/>
      <c r="M51" s="51"/>
      <c r="N51" s="52"/>
      <c r="O51" s="50" t="str">
        <f>IFERROR((WHOLE_STRUCTURE[[#This Row],[D, bottom '[m']]]+WHOLE_STRUCTURE[[#This Row],[D, top '[m']]])/(2*#REF!/1000),"")</f>
        <v/>
      </c>
      <c r="P51" s="87"/>
      <c r="Q51" s="49" t="s">
        <v>52</v>
      </c>
      <c r="R51" s="53" t="s">
        <v>763</v>
      </c>
      <c r="S51" s="51">
        <v>27.560000000000002</v>
      </c>
      <c r="T51" s="51">
        <v>27.560000000000002</v>
      </c>
      <c r="U51" s="49">
        <v>790</v>
      </c>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52</v>
      </c>
      <c r="F52" s="49">
        <v>46</v>
      </c>
      <c r="G52" s="51">
        <v>59.6</v>
      </c>
      <c r="H52" s="51">
        <v>56.84</v>
      </c>
      <c r="I52" s="51">
        <v>8</v>
      </c>
      <c r="J52" s="51">
        <v>8</v>
      </c>
      <c r="K52" s="51">
        <v>58</v>
      </c>
      <c r="L52" s="121"/>
      <c r="M52" s="51"/>
      <c r="N52" s="52"/>
      <c r="O52" s="50" t="str">
        <f>IFERROR((WHOLE_STRUCTURE[[#This Row],[D, bottom '[m']]]+WHOLE_STRUCTURE[[#This Row],[D, top '[m']]])/(2*#REF!/1000),"")</f>
        <v/>
      </c>
      <c r="P52" s="87"/>
      <c r="Q52" s="49" t="s">
        <v>52</v>
      </c>
      <c r="R52" s="53" t="s">
        <v>765</v>
      </c>
      <c r="S52" s="51">
        <v>23.400000000000002</v>
      </c>
      <c r="T52" s="51">
        <v>23.400000000000002</v>
      </c>
      <c r="U52" s="49">
        <v>3000</v>
      </c>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52</v>
      </c>
      <c r="F53" s="49">
        <v>47</v>
      </c>
      <c r="G53" s="51">
        <v>56.84</v>
      </c>
      <c r="H53" s="51">
        <v>54.160000000000004</v>
      </c>
      <c r="I53" s="51">
        <v>8.02</v>
      </c>
      <c r="J53" s="51">
        <v>8</v>
      </c>
      <c r="K53" s="51">
        <v>72</v>
      </c>
      <c r="L53" s="121"/>
      <c r="M53" s="51"/>
      <c r="N53" s="52"/>
      <c r="O53" s="50" t="str">
        <f>IFERROR((WHOLE_STRUCTURE[[#This Row],[D, bottom '[m']]]+WHOLE_STRUCTURE[[#This Row],[D, top '[m']]])/(2*#REF!/1000),"")</f>
        <v/>
      </c>
      <c r="P53" s="87"/>
      <c r="Q53" s="49" t="s">
        <v>52</v>
      </c>
      <c r="R53" s="53" t="s">
        <v>766</v>
      </c>
      <c r="S53" s="51">
        <v>21.93</v>
      </c>
      <c r="T53" s="51">
        <v>21.93</v>
      </c>
      <c r="U53" s="49">
        <v>12598</v>
      </c>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52</v>
      </c>
      <c r="F54" s="49">
        <v>48</v>
      </c>
      <c r="G54" s="51">
        <v>54.160000000000004</v>
      </c>
      <c r="H54" s="51">
        <v>53.88</v>
      </c>
      <c r="I54" s="51">
        <v>8</v>
      </c>
      <c r="J54" s="51">
        <v>8</v>
      </c>
      <c r="K54" s="51">
        <v>72</v>
      </c>
      <c r="L54" s="121"/>
      <c r="M54" s="51"/>
      <c r="N54" s="52"/>
      <c r="O54" s="50" t="str">
        <f>IFERROR((WHOLE_STRUCTURE[[#This Row],[D, bottom '[m']]]+WHOLE_STRUCTURE[[#This Row],[D, top '[m']]])/(2*#REF!/1000),"")</f>
        <v/>
      </c>
      <c r="P54" s="87"/>
      <c r="Q54" s="49" t="s">
        <v>52</v>
      </c>
      <c r="R54" s="53" t="s">
        <v>767</v>
      </c>
      <c r="S54" s="51">
        <v>20.12</v>
      </c>
      <c r="T54" s="51">
        <v>20.12</v>
      </c>
      <c r="U54" s="49">
        <v>40072</v>
      </c>
      <c r="V54" s="167"/>
      <c r="W54" s="121"/>
      <c r="X54" s="51"/>
      <c r="Y54" s="51"/>
      <c r="Z54" s="49"/>
      <c r="AA54" s="49"/>
      <c r="AB54" s="77"/>
      <c r="AH54"/>
      <c r="AJ54" s="55"/>
      <c r="AQ54" s="49"/>
      <c r="BE54" s="77"/>
      <c r="BF54" s="49"/>
      <c r="CD54" s="87"/>
      <c r="CE54" s="49"/>
    </row>
    <row r="55" spans="4:83">
      <c r="D55" s="49">
        <v>49</v>
      </c>
      <c r="E55" s="49" t="s">
        <v>52</v>
      </c>
      <c r="F55" s="49">
        <v>49</v>
      </c>
      <c r="G55" s="51">
        <v>53.88</v>
      </c>
      <c r="H55" s="51">
        <v>53.6</v>
      </c>
      <c r="I55" s="51">
        <v>8</v>
      </c>
      <c r="J55" s="51">
        <v>8</v>
      </c>
      <c r="K55" s="51">
        <v>72</v>
      </c>
      <c r="L55" s="121"/>
      <c r="M55" s="51"/>
      <c r="N55" s="52"/>
      <c r="O55" s="50" t="str">
        <f>IFERROR((WHOLE_STRUCTURE[[#This Row],[D, bottom '[m']]]+WHOLE_STRUCTURE[[#This Row],[D, top '[m']]])/(2*#REF!/1000),"")</f>
        <v/>
      </c>
      <c r="P55" s="87"/>
      <c r="Q55" s="49" t="s">
        <v>52</v>
      </c>
      <c r="R55" s="53" t="s">
        <v>731</v>
      </c>
      <c r="S55" s="51">
        <v>20</v>
      </c>
      <c r="T55" s="51">
        <v>20</v>
      </c>
      <c r="U55" s="49">
        <v>30000</v>
      </c>
      <c r="V55" s="167"/>
      <c r="W55" s="121"/>
      <c r="X55" s="51"/>
      <c r="Y55" s="51"/>
      <c r="Z55" s="49"/>
      <c r="AA55" s="49"/>
      <c r="AB55" s="77"/>
      <c r="AH55"/>
      <c r="AJ55" s="55"/>
      <c r="AQ55" s="49"/>
      <c r="BE55" s="77"/>
      <c r="BF55" s="49"/>
      <c r="CD55" s="87"/>
      <c r="CE55" s="49"/>
    </row>
    <row r="56" spans="4:83">
      <c r="D56" s="49">
        <v>50</v>
      </c>
      <c r="E56" s="49" t="s">
        <v>52</v>
      </c>
      <c r="F56" s="49">
        <v>50</v>
      </c>
      <c r="G56" s="51">
        <v>53.6</v>
      </c>
      <c r="H56" s="51">
        <v>51.07</v>
      </c>
      <c r="I56" s="51">
        <v>8</v>
      </c>
      <c r="J56" s="51">
        <v>8</v>
      </c>
      <c r="K56" s="51">
        <v>72</v>
      </c>
      <c r="L56" s="121"/>
      <c r="M56" s="51"/>
      <c r="N56" s="52"/>
      <c r="O56" s="50" t="str">
        <f>IFERROR((WHOLE_STRUCTURE[[#This Row],[D, bottom '[m']]]+WHOLE_STRUCTURE[[#This Row],[D, top '[m']]])/(2*#REF!/1000),"")</f>
        <v/>
      </c>
      <c r="P56" s="87"/>
      <c r="Q56" s="49" t="s">
        <v>62</v>
      </c>
      <c r="R56" s="53" t="s">
        <v>772</v>
      </c>
      <c r="S56" s="51">
        <v>19.899999999999999</v>
      </c>
      <c r="T56" s="51">
        <v>19.899999999999999</v>
      </c>
      <c r="U56" s="49">
        <v>15087</v>
      </c>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52</v>
      </c>
      <c r="F57" s="49">
        <v>51</v>
      </c>
      <c r="G57" s="51">
        <v>51.07</v>
      </c>
      <c r="H57" s="51">
        <v>48.46</v>
      </c>
      <c r="I57" s="51">
        <v>7.99</v>
      </c>
      <c r="J57" s="51">
        <v>7.99</v>
      </c>
      <c r="K57" s="51">
        <v>58</v>
      </c>
      <c r="L57" s="121"/>
      <c r="M57" s="51"/>
      <c r="N57" s="52"/>
      <c r="O57" s="50" t="str">
        <f>IFERROR((WHOLE_STRUCTURE[[#This Row],[D, bottom '[m']]]+WHOLE_STRUCTURE[[#This Row],[D, top '[m']]])/(2*#REF!/1000),"")</f>
        <v/>
      </c>
      <c r="P57" s="87"/>
      <c r="Q57" s="49" t="s">
        <v>62</v>
      </c>
      <c r="R57" s="53" t="s">
        <v>773</v>
      </c>
      <c r="S57" s="51">
        <v>19.399999999999999</v>
      </c>
      <c r="T57" s="51">
        <v>19.399999999999999</v>
      </c>
      <c r="U57" s="49">
        <v>26000</v>
      </c>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52</v>
      </c>
      <c r="F58" s="49">
        <v>52</v>
      </c>
      <c r="G58" s="51">
        <v>48.46</v>
      </c>
      <c r="H58" s="51">
        <v>45.85</v>
      </c>
      <c r="I58" s="51">
        <v>7.99</v>
      </c>
      <c r="J58" s="51">
        <v>7.99</v>
      </c>
      <c r="K58" s="51">
        <v>59</v>
      </c>
      <c r="L58" s="121"/>
      <c r="M58" s="51"/>
      <c r="N58" s="52"/>
      <c r="O58" s="50" t="str">
        <f>IFERROR((WHOLE_STRUCTURE[[#This Row],[D, bottom '[m']]]+WHOLE_STRUCTURE[[#This Row],[D, top '[m']]])/(2*#REF!/1000),"")</f>
        <v/>
      </c>
      <c r="P58" s="87"/>
      <c r="Q58" s="49" t="s">
        <v>62</v>
      </c>
      <c r="R58" s="53" t="s">
        <v>774</v>
      </c>
      <c r="S58" s="51">
        <v>18.8</v>
      </c>
      <c r="T58" s="51">
        <v>18.8</v>
      </c>
      <c r="U58" s="49">
        <v>5000</v>
      </c>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52</v>
      </c>
      <c r="F59" s="49">
        <v>53</v>
      </c>
      <c r="G59" s="51">
        <v>45.85</v>
      </c>
      <c r="H59" s="51">
        <v>43.25</v>
      </c>
      <c r="I59" s="51">
        <v>7.99</v>
      </c>
      <c r="J59" s="51">
        <v>7.99</v>
      </c>
      <c r="K59" s="51">
        <v>60</v>
      </c>
      <c r="L59" s="121"/>
      <c r="M59" s="51"/>
      <c r="N59" s="52"/>
      <c r="O59" s="50" t="str">
        <f>IFERROR((WHOLE_STRUCTURE[[#This Row],[D, bottom '[m']]]+WHOLE_STRUCTURE[[#This Row],[D, top '[m']]])/(2*#REF!/1000),"")</f>
        <v/>
      </c>
      <c r="P59" s="87"/>
      <c r="Q59" s="49" t="s">
        <v>62</v>
      </c>
      <c r="R59" s="53" t="s">
        <v>775</v>
      </c>
      <c r="S59" s="51">
        <v>16.55</v>
      </c>
      <c r="T59" s="51">
        <v>16.55</v>
      </c>
      <c r="U59" s="49">
        <v>6000</v>
      </c>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52</v>
      </c>
      <c r="F60" s="49">
        <v>54</v>
      </c>
      <c r="G60" s="51">
        <v>43.25</v>
      </c>
      <c r="H60" s="51">
        <v>40.64</v>
      </c>
      <c r="I60" s="51">
        <v>7.99</v>
      </c>
      <c r="J60" s="51">
        <v>7.99</v>
      </c>
      <c r="K60" s="51">
        <v>62</v>
      </c>
      <c r="L60" s="121"/>
      <c r="M60" s="51"/>
      <c r="N60" s="52"/>
      <c r="O60" s="50" t="str">
        <f>IFERROR((WHOLE_STRUCTURE[[#This Row],[D, bottom '[m']]]+WHOLE_STRUCTURE[[#This Row],[D, top '[m']]])/(2*#REF!/1000),"")</f>
        <v/>
      </c>
      <c r="P60" s="87"/>
      <c r="Q60" s="49" t="s">
        <v>62</v>
      </c>
      <c r="R60" s="53" t="s">
        <v>776</v>
      </c>
      <c r="S60" s="51">
        <v>14.5</v>
      </c>
      <c r="T60" s="51">
        <v>14.5</v>
      </c>
      <c r="U60" s="49">
        <v>31000</v>
      </c>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52</v>
      </c>
      <c r="F61" s="49">
        <v>55</v>
      </c>
      <c r="G61" s="51">
        <v>40.64</v>
      </c>
      <c r="H61" s="51">
        <v>38.03</v>
      </c>
      <c r="I61" s="51">
        <v>8</v>
      </c>
      <c r="J61" s="51">
        <v>8</v>
      </c>
      <c r="K61" s="51">
        <v>70</v>
      </c>
      <c r="L61" s="121"/>
      <c r="M61" s="51"/>
      <c r="N61" s="52"/>
      <c r="O61" s="50" t="str">
        <f>IFERROR((WHOLE_STRUCTURE[[#This Row],[D, bottom '[m']]]+WHOLE_STRUCTURE[[#This Row],[D, top '[m']]])/(2*#REF!/1000),"")</f>
        <v/>
      </c>
      <c r="P61" s="87"/>
      <c r="Q61" s="49" t="s">
        <v>62</v>
      </c>
      <c r="R61" s="53" t="s">
        <v>777</v>
      </c>
      <c r="S61" s="51">
        <v>11.85</v>
      </c>
      <c r="T61" s="51">
        <v>11.85</v>
      </c>
      <c r="U61" s="49">
        <v>3000</v>
      </c>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52</v>
      </c>
      <c r="F62" s="49">
        <v>56</v>
      </c>
      <c r="G62" s="51">
        <v>38.03</v>
      </c>
      <c r="H62" s="51">
        <v>35.32</v>
      </c>
      <c r="I62" s="51">
        <v>8.01</v>
      </c>
      <c r="J62" s="51">
        <v>8</v>
      </c>
      <c r="K62" s="51">
        <v>84</v>
      </c>
      <c r="L62" s="121"/>
      <c r="M62" s="51"/>
      <c r="N62" s="52"/>
      <c r="O62" s="50" t="str">
        <f>IFERROR((WHOLE_STRUCTURE[[#This Row],[D, bottom '[m']]]+WHOLE_STRUCTURE[[#This Row],[D, top '[m']]])/(2*#REF!/1000),"")</f>
        <v/>
      </c>
      <c r="P62" s="87"/>
      <c r="Q62" s="49" t="s">
        <v>62</v>
      </c>
      <c r="R62" s="53" t="s">
        <v>788</v>
      </c>
      <c r="S62" s="51">
        <v>5.8</v>
      </c>
      <c r="T62" s="51">
        <v>5.8</v>
      </c>
      <c r="U62" s="49">
        <v>6000</v>
      </c>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52</v>
      </c>
      <c r="F63" s="49">
        <v>57</v>
      </c>
      <c r="G63" s="51">
        <v>35.32</v>
      </c>
      <c r="H63" s="51">
        <v>35.120000000000005</v>
      </c>
      <c r="I63" s="51">
        <v>8</v>
      </c>
      <c r="J63" s="51">
        <v>8</v>
      </c>
      <c r="K63" s="51">
        <v>84</v>
      </c>
      <c r="L63" s="121"/>
      <c r="M63" s="51"/>
      <c r="N63" s="52"/>
      <c r="O63" s="50" t="str">
        <f>IFERROR((WHOLE_STRUCTURE[[#This Row],[D, bottom '[m']]]+WHOLE_STRUCTURE[[#This Row],[D, top '[m']]])/(2*#REF!/1000),"")</f>
        <v/>
      </c>
      <c r="P63" s="87"/>
      <c r="Q63" s="49" t="s">
        <v>50</v>
      </c>
      <c r="R63" s="53" t="s">
        <v>612</v>
      </c>
      <c r="S63" s="51">
        <v>5.6</v>
      </c>
      <c r="T63" s="51">
        <v>5.6</v>
      </c>
      <c r="U63" s="49">
        <v>60000</v>
      </c>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52</v>
      </c>
      <c r="F64" s="49">
        <v>58</v>
      </c>
      <c r="G64" s="51">
        <v>35.120000000000005</v>
      </c>
      <c r="H64" s="51">
        <v>34.51</v>
      </c>
      <c r="I64" s="51">
        <v>8</v>
      </c>
      <c r="J64" s="51">
        <v>8</v>
      </c>
      <c r="K64" s="51">
        <v>84</v>
      </c>
      <c r="L64" s="121"/>
      <c r="M64" s="51"/>
      <c r="N64" s="52"/>
      <c r="O64" s="50" t="str">
        <f>IFERROR((WHOLE_STRUCTURE[[#This Row],[D, bottom '[m']]]+WHOLE_STRUCTURE[[#This Row],[D, top '[m']]])/(2*#REF!/1000),"")</f>
        <v/>
      </c>
      <c r="Q64" s="49" t="s">
        <v>62</v>
      </c>
      <c r="R64" s="53" t="s">
        <v>778</v>
      </c>
      <c r="S64" s="51">
        <v>5.5</v>
      </c>
      <c r="T64" s="51">
        <v>5.5</v>
      </c>
      <c r="U64" s="49">
        <v>70000</v>
      </c>
      <c r="V64" s="167"/>
      <c r="W64" s="121"/>
      <c r="X64" s="51"/>
      <c r="Y64" s="51"/>
      <c r="Z64" s="49"/>
      <c r="AA64" s="49"/>
      <c r="AB64" s="290"/>
      <c r="AC64" s="191"/>
      <c r="AD64" s="191"/>
      <c r="AE64" s="191"/>
      <c r="AF64" s="191"/>
      <c r="AG64" s="191"/>
      <c r="AH64" s="191"/>
      <c r="AI64" s="191"/>
      <c r="AJ64" s="291"/>
    </row>
    <row r="65" spans="4:93">
      <c r="D65" s="49">
        <v>59</v>
      </c>
      <c r="E65" s="49" t="s">
        <v>52</v>
      </c>
      <c r="F65" s="49">
        <v>59</v>
      </c>
      <c r="G65" s="51">
        <v>34.51</v>
      </c>
      <c r="H65" s="51">
        <v>31.89</v>
      </c>
      <c r="I65" s="51">
        <v>8</v>
      </c>
      <c r="J65" s="51">
        <v>8</v>
      </c>
      <c r="K65" s="51">
        <v>84</v>
      </c>
      <c r="L65" s="121"/>
      <c r="M65" s="51"/>
      <c r="N65" s="52"/>
      <c r="O65" s="50" t="str">
        <f>IFERROR((WHOLE_STRUCTURE[[#This Row],[D, bottom '[m']]]+WHOLE_STRUCTURE[[#This Row],[D, top '[m']]])/(2*#REF!/1000),"")</f>
        <v/>
      </c>
      <c r="Q65" s="49" t="s">
        <v>50</v>
      </c>
      <c r="R65" s="53" t="s">
        <v>587</v>
      </c>
      <c r="S65" s="51">
        <v>4.8499999999999996</v>
      </c>
      <c r="T65" s="51">
        <v>4.8499999999999996</v>
      </c>
      <c r="U65" s="49">
        <v>20000</v>
      </c>
      <c r="V65" s="167"/>
      <c r="W65" s="121"/>
      <c r="X65" s="51"/>
      <c r="Y65" s="51"/>
      <c r="Z65" s="49"/>
      <c r="AA65" s="49"/>
      <c r="AB65" s="290"/>
      <c r="AC65" s="191"/>
      <c r="AD65" s="191"/>
      <c r="AE65" s="191"/>
      <c r="AF65" s="191"/>
      <c r="AG65" s="191"/>
      <c r="AH65" s="191"/>
      <c r="AI65" s="191"/>
      <c r="AJ65" s="291"/>
    </row>
    <row r="66" spans="4:93">
      <c r="D66" s="49">
        <v>60</v>
      </c>
      <c r="E66" s="49" t="s">
        <v>52</v>
      </c>
      <c r="F66" s="49">
        <v>60</v>
      </c>
      <c r="G66" s="51">
        <v>31.89</v>
      </c>
      <c r="H66" s="51">
        <v>28.96</v>
      </c>
      <c r="I66" s="51">
        <v>8</v>
      </c>
      <c r="J66" s="51">
        <v>8</v>
      </c>
      <c r="K66" s="51">
        <v>88</v>
      </c>
      <c r="L66" s="121"/>
      <c r="M66" s="51"/>
      <c r="N66" s="52"/>
      <c r="O66" s="50" t="str">
        <f>IFERROR((WHOLE_STRUCTURE[[#This Row],[D, bottom '[m']]]+WHOLE_STRUCTURE[[#This Row],[D, top '[m']]])/(2*#REF!/1000),"")</f>
        <v/>
      </c>
      <c r="Q66" s="49" t="s">
        <v>50</v>
      </c>
      <c r="R66" s="53" t="s">
        <v>533</v>
      </c>
      <c r="S66" s="51">
        <v>4.2</v>
      </c>
      <c r="T66" s="51">
        <v>4.2</v>
      </c>
      <c r="U66" s="49">
        <v>9000</v>
      </c>
      <c r="V66" s="167"/>
      <c r="W66" s="121"/>
      <c r="X66" s="51"/>
      <c r="Y66" s="51"/>
      <c r="Z66" s="49"/>
      <c r="AA66" s="49"/>
      <c r="AB66" s="290"/>
      <c r="AC66" s="191"/>
      <c r="AD66" s="191"/>
      <c r="AE66" s="191"/>
      <c r="AF66" s="191"/>
      <c r="AG66" s="191"/>
      <c r="AH66" s="191"/>
      <c r="AI66" s="191"/>
      <c r="AJ66" s="291"/>
      <c r="CG66" s="290"/>
      <c r="CO66" s="291"/>
    </row>
    <row r="67" spans="4:93">
      <c r="D67" s="49">
        <v>61</v>
      </c>
      <c r="E67" s="49" t="s">
        <v>52</v>
      </c>
      <c r="F67" s="49">
        <v>61</v>
      </c>
      <c r="G67" s="51">
        <v>28.96</v>
      </c>
      <c r="H67" s="51">
        <v>26.03</v>
      </c>
      <c r="I67" s="51">
        <v>8.02</v>
      </c>
      <c r="J67" s="51">
        <v>7.99</v>
      </c>
      <c r="K67" s="51">
        <v>102</v>
      </c>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52</v>
      </c>
      <c r="F68" s="49">
        <v>62</v>
      </c>
      <c r="G68" s="51">
        <v>26.03</v>
      </c>
      <c r="H68" s="51">
        <v>24.450000000000003</v>
      </c>
      <c r="I68" s="51">
        <v>8</v>
      </c>
      <c r="J68" s="51">
        <v>8</v>
      </c>
      <c r="K68" s="51">
        <v>116</v>
      </c>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52</v>
      </c>
      <c r="F69" s="49">
        <v>63</v>
      </c>
      <c r="G69" s="51">
        <v>24.450000000000003</v>
      </c>
      <c r="H69" s="51">
        <v>21.490000000000002</v>
      </c>
      <c r="I69" s="51">
        <v>8</v>
      </c>
      <c r="J69" s="51">
        <v>8</v>
      </c>
      <c r="K69" s="51">
        <v>116</v>
      </c>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52</v>
      </c>
      <c r="F70" s="49">
        <v>64</v>
      </c>
      <c r="G70" s="51">
        <v>21.490000000000002</v>
      </c>
      <c r="H70" s="51">
        <v>20.240000000000002</v>
      </c>
      <c r="I70" s="51">
        <v>8</v>
      </c>
      <c r="J70" s="51">
        <v>8</v>
      </c>
      <c r="K70" s="51">
        <v>116</v>
      </c>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52</v>
      </c>
      <c r="F71" s="49">
        <v>65</v>
      </c>
      <c r="G71" s="51">
        <v>20.240000000000002</v>
      </c>
      <c r="H71" s="51">
        <v>20</v>
      </c>
      <c r="I71" s="51">
        <v>8</v>
      </c>
      <c r="J71" s="51">
        <v>8</v>
      </c>
      <c r="K71" s="51">
        <v>116</v>
      </c>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62</v>
      </c>
      <c r="F72" s="49">
        <v>1</v>
      </c>
      <c r="G72" s="51">
        <v>20</v>
      </c>
      <c r="H72" s="51">
        <v>16.899999999999999</v>
      </c>
      <c r="I72" s="51">
        <v>7.5</v>
      </c>
      <c r="J72" s="51">
        <v>7.5</v>
      </c>
      <c r="K72" s="51">
        <v>90</v>
      </c>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62</v>
      </c>
      <c r="F73" s="49">
        <v>2</v>
      </c>
      <c r="G73" s="51">
        <v>16.899999999999999</v>
      </c>
      <c r="H73" s="51">
        <v>12.9</v>
      </c>
      <c r="I73" s="51">
        <v>7.5</v>
      </c>
      <c r="J73" s="51">
        <v>7.5</v>
      </c>
      <c r="K73" s="51">
        <v>90</v>
      </c>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62</v>
      </c>
      <c r="F74" s="49">
        <v>3</v>
      </c>
      <c r="G74" s="51">
        <v>12.9</v>
      </c>
      <c r="H74" s="51">
        <v>9.1999999999999993</v>
      </c>
      <c r="I74" s="51">
        <v>7.5</v>
      </c>
      <c r="J74" s="51">
        <v>7.5</v>
      </c>
      <c r="K74" s="51">
        <v>95</v>
      </c>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62</v>
      </c>
      <c r="F75" s="49">
        <v>4</v>
      </c>
      <c r="G75" s="51">
        <v>9.1999999999999993</v>
      </c>
      <c r="H75" s="51">
        <v>5.6</v>
      </c>
      <c r="I75" s="51">
        <v>7.5</v>
      </c>
      <c r="J75" s="51">
        <v>7.5</v>
      </c>
      <c r="K75" s="51">
        <v>98</v>
      </c>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50</v>
      </c>
      <c r="F76" s="49">
        <v>1</v>
      </c>
      <c r="G76" s="51">
        <v>5.6</v>
      </c>
      <c r="H76" s="51">
        <v>1.6</v>
      </c>
      <c r="I76" s="51">
        <v>7.5</v>
      </c>
      <c r="J76" s="51">
        <v>7.5</v>
      </c>
      <c r="K76" s="51">
        <v>108</v>
      </c>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50</v>
      </c>
      <c r="F77" s="49">
        <v>2</v>
      </c>
      <c r="G77" s="51">
        <v>1.6</v>
      </c>
      <c r="H77" s="51">
        <v>-2.2999999999999998</v>
      </c>
      <c r="I77" s="51">
        <v>7.5</v>
      </c>
      <c r="J77" s="51">
        <v>7.5</v>
      </c>
      <c r="K77" s="51">
        <v>100</v>
      </c>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50</v>
      </c>
      <c r="F78" s="49">
        <v>3</v>
      </c>
      <c r="G78" s="51">
        <v>-2.2999999999999998</v>
      </c>
      <c r="H78" s="51">
        <v>-6.2</v>
      </c>
      <c r="I78" s="51">
        <v>7.5</v>
      </c>
      <c r="J78" s="51">
        <v>7.5</v>
      </c>
      <c r="K78" s="51">
        <v>98</v>
      </c>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50</v>
      </c>
      <c r="F79" s="49">
        <v>4</v>
      </c>
      <c r="G79" s="51">
        <v>-6.2</v>
      </c>
      <c r="H79" s="51">
        <v>-10.1</v>
      </c>
      <c r="I79" s="51">
        <v>7.5</v>
      </c>
      <c r="J79" s="51">
        <v>7.8282999999999996</v>
      </c>
      <c r="K79" s="51">
        <v>98</v>
      </c>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50</v>
      </c>
      <c r="F80" s="49">
        <v>5</v>
      </c>
      <c r="G80" s="51">
        <v>-10.1</v>
      </c>
      <c r="H80" s="51">
        <v>-14</v>
      </c>
      <c r="I80" s="51">
        <v>7.8282999999999996</v>
      </c>
      <c r="J80" s="51">
        <v>8.1565999999999992</v>
      </c>
      <c r="K80" s="51">
        <v>104</v>
      </c>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50</v>
      </c>
      <c r="F81" s="49">
        <v>6</v>
      </c>
      <c r="G81" s="51">
        <v>-14</v>
      </c>
      <c r="H81" s="51">
        <v>-17.899999999999999</v>
      </c>
      <c r="I81" s="51">
        <v>8.1565999999999992</v>
      </c>
      <c r="J81" s="51">
        <v>8.4847999999999999</v>
      </c>
      <c r="K81" s="51">
        <v>98</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50</v>
      </c>
      <c r="F82" s="49">
        <v>7</v>
      </c>
      <c r="G82" s="51">
        <v>-17.899999999999999</v>
      </c>
      <c r="H82" s="51">
        <v>-21.8</v>
      </c>
      <c r="I82" s="51">
        <v>8.4847999999999999</v>
      </c>
      <c r="J82" s="51">
        <v>8.8131000000000004</v>
      </c>
      <c r="K82" s="51">
        <v>94</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50</v>
      </c>
      <c r="F83" s="49">
        <v>8</v>
      </c>
      <c r="G83" s="51">
        <v>-21.8</v>
      </c>
      <c r="H83" s="51">
        <v>-25.7</v>
      </c>
      <c r="I83" s="51">
        <v>8.8131000000000004</v>
      </c>
      <c r="J83" s="51">
        <v>9.1414000000000009</v>
      </c>
      <c r="K83" s="51">
        <v>92</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50</v>
      </c>
      <c r="F84" s="49">
        <v>9</v>
      </c>
      <c r="G84" s="51">
        <v>-25.7</v>
      </c>
      <c r="H84" s="51">
        <v>-29.6</v>
      </c>
      <c r="I84" s="51">
        <v>9.1414000000000009</v>
      </c>
      <c r="J84" s="51">
        <v>9.4696999999999996</v>
      </c>
      <c r="K84" s="51">
        <v>90</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50</v>
      </c>
      <c r="F85" s="49">
        <v>10</v>
      </c>
      <c r="G85" s="51">
        <v>-29.6</v>
      </c>
      <c r="H85" s="51">
        <v>-33.5</v>
      </c>
      <c r="I85" s="51">
        <v>9.4696999999999996</v>
      </c>
      <c r="J85" s="51">
        <v>9.8000000000000007</v>
      </c>
      <c r="K85" s="51">
        <v>90</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50</v>
      </c>
      <c r="F86" s="49">
        <v>11</v>
      </c>
      <c r="G86" s="51">
        <v>-33.5</v>
      </c>
      <c r="H86" s="51">
        <v>-36.799999999999997</v>
      </c>
      <c r="I86" s="51">
        <v>9.8000000000000007</v>
      </c>
      <c r="J86" s="51">
        <v>9.8000000000000007</v>
      </c>
      <c r="K86" s="51">
        <v>90</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50</v>
      </c>
      <c r="F87" s="49">
        <v>12</v>
      </c>
      <c r="G87" s="51">
        <v>-36.799999999999997</v>
      </c>
      <c r="H87" s="51">
        <v>-40.200000000000003</v>
      </c>
      <c r="I87" s="51">
        <v>9.8000000000000007</v>
      </c>
      <c r="J87" s="51">
        <v>9.8000000000000007</v>
      </c>
      <c r="K87" s="51">
        <v>98</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50</v>
      </c>
      <c r="F88" s="49">
        <v>13</v>
      </c>
      <c r="G88" s="51">
        <v>-40.200000000000003</v>
      </c>
      <c r="H88" s="51">
        <v>-43.8</v>
      </c>
      <c r="I88" s="51">
        <v>9.8000000000000007</v>
      </c>
      <c r="J88" s="51">
        <v>9.8000000000000007</v>
      </c>
      <c r="K88" s="51">
        <v>88</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D89" s="49">
        <v>83</v>
      </c>
      <c r="E89" s="49" t="s">
        <v>50</v>
      </c>
      <c r="F89" s="49">
        <v>14</v>
      </c>
      <c r="G89" s="51">
        <v>-43.8</v>
      </c>
      <c r="H89" s="51">
        <v>-47.8</v>
      </c>
      <c r="I89" s="51">
        <v>9.8000000000000007</v>
      </c>
      <c r="J89" s="51">
        <v>9.8000000000000007</v>
      </c>
      <c r="K89" s="51">
        <v>88</v>
      </c>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D90" s="49">
        <v>84</v>
      </c>
      <c r="E90" s="49" t="s">
        <v>50</v>
      </c>
      <c r="F90" s="49">
        <v>15</v>
      </c>
      <c r="G90" s="51">
        <v>-47.8</v>
      </c>
      <c r="H90" s="51">
        <v>-51.8</v>
      </c>
      <c r="I90" s="51">
        <v>9.8000000000000007</v>
      </c>
      <c r="J90" s="51">
        <v>9.8000000000000007</v>
      </c>
      <c r="K90" s="51">
        <v>88</v>
      </c>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D91" s="49">
        <v>85</v>
      </c>
      <c r="E91" s="49" t="s">
        <v>50</v>
      </c>
      <c r="F91" s="49">
        <v>16</v>
      </c>
      <c r="G91" s="51">
        <v>-51.8</v>
      </c>
      <c r="H91" s="51">
        <v>-55.8</v>
      </c>
      <c r="I91" s="51">
        <v>9.8000000000000007</v>
      </c>
      <c r="J91" s="51">
        <v>9.8000000000000007</v>
      </c>
      <c r="K91" s="51">
        <v>81</v>
      </c>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D92" s="49">
        <v>86</v>
      </c>
      <c r="E92" s="49" t="s">
        <v>50</v>
      </c>
      <c r="F92" s="49">
        <v>17</v>
      </c>
      <c r="G92" s="51">
        <v>-55.8</v>
      </c>
      <c r="H92" s="51">
        <v>-59.8</v>
      </c>
      <c r="I92" s="51">
        <v>9.8000000000000007</v>
      </c>
      <c r="J92" s="51">
        <v>9.8000000000000007</v>
      </c>
      <c r="K92" s="51">
        <v>81</v>
      </c>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D93" s="49">
        <v>87</v>
      </c>
      <c r="E93" s="49" t="s">
        <v>50</v>
      </c>
      <c r="F93" s="49">
        <v>18</v>
      </c>
      <c r="G93" s="51">
        <v>-59.8</v>
      </c>
      <c r="H93" s="51">
        <v>-63.8</v>
      </c>
      <c r="I93" s="51">
        <v>9.8000000000000007</v>
      </c>
      <c r="J93" s="51">
        <v>9.8000000000000007</v>
      </c>
      <c r="K93" s="51">
        <v>81</v>
      </c>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D94" s="49">
        <v>88</v>
      </c>
      <c r="E94" s="49" t="s">
        <v>50</v>
      </c>
      <c r="F94" s="49">
        <v>19</v>
      </c>
      <c r="G94" s="51">
        <v>-63.8</v>
      </c>
      <c r="H94" s="51">
        <v>-67.599999999999994</v>
      </c>
      <c r="I94" s="51">
        <v>9.8000000000000007</v>
      </c>
      <c r="J94" s="51">
        <v>9.8000000000000007</v>
      </c>
      <c r="K94" s="51">
        <v>81</v>
      </c>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D95" s="49">
        <v>89</v>
      </c>
      <c r="E95" s="49" t="s">
        <v>50</v>
      </c>
      <c r="F95" s="49">
        <v>20</v>
      </c>
      <c r="G95" s="51">
        <v>-67.599999999999994</v>
      </c>
      <c r="H95" s="51">
        <v>-70.599999999999994</v>
      </c>
      <c r="I95" s="51">
        <v>9.8000000000000007</v>
      </c>
      <c r="J95" s="51">
        <v>9.8000000000000007</v>
      </c>
      <c r="K95" s="51">
        <v>81</v>
      </c>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D96" s="49">
        <v>90</v>
      </c>
      <c r="E96" s="49" t="s">
        <v>50</v>
      </c>
      <c r="F96" s="49">
        <v>21</v>
      </c>
      <c r="G96" s="51">
        <v>-70.599999999999994</v>
      </c>
      <c r="H96" s="51">
        <v>-73.599999999999994</v>
      </c>
      <c r="I96" s="51">
        <v>9.8000000000000007</v>
      </c>
      <c r="J96" s="51">
        <v>9.8000000000000007</v>
      </c>
      <c r="K96" s="51">
        <v>87</v>
      </c>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4:36">
      <c r="D97" s="49">
        <v>91</v>
      </c>
      <c r="E97" s="49" t="s">
        <v>50</v>
      </c>
      <c r="F97" s="49">
        <v>22</v>
      </c>
      <c r="G97" s="51">
        <v>-73.599999999999994</v>
      </c>
      <c r="H97" s="51">
        <v>-76.599999999999994</v>
      </c>
      <c r="I97" s="51">
        <v>9.8000000000000007</v>
      </c>
      <c r="J97" s="51">
        <v>9.8000000000000007</v>
      </c>
      <c r="K97" s="51">
        <v>95</v>
      </c>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4:36">
      <c r="D98" s="49">
        <v>92</v>
      </c>
      <c r="E98" s="49" t="s">
        <v>50</v>
      </c>
      <c r="F98" s="49">
        <v>23</v>
      </c>
      <c r="G98" s="51">
        <v>-76.599999999999994</v>
      </c>
      <c r="H98" s="51">
        <v>-79.62</v>
      </c>
      <c r="I98" s="51">
        <v>9.8000000000000007</v>
      </c>
      <c r="J98" s="51">
        <v>9.8000000000000007</v>
      </c>
      <c r="K98" s="51">
        <v>105</v>
      </c>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4:36">
      <c r="G99" s="51"/>
      <c r="H99" s="51"/>
      <c r="I99" s="51"/>
      <c r="J99" s="51"/>
      <c r="K99" s="51"/>
      <c r="L99" s="121" t="str">
        <f t="shared" ref="L99:L123" si="0">IF(7850/1000*(1/3)*PI()*ABS(G99-H99)*((I99/2)^2+(I99/2)*(J99/2)+(J99/2)^2-(I99/2-K99/1000)^2-(I99/2-K99/1000)*(J99/2-K99/1000)-(J99/2-K99/1000)^2)=0,"",7850/1000*(1/3)*PI()*ABS(G99-H99)*((I99/2)^2+(I99/2)*(J99/2)+(J99/2)^2-(I99/2-K99/1000)^2-(I99/2-K99/1000)*(J99/2-K99/1000)-(J99/2-K99/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4: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4: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4: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4: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4: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4: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4: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4: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4: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4: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4: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4: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4: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58" priority="2">
      <formula>#REF!&lt;&gt;_xludf.INDIRECT(_xludf.ADDRESS(_xludf.ROW()-200,_xludf.COLUMN()))</formula>
    </cfRule>
  </conditionalFormatting>
  <conditionalFormatting sqref="AB9:AI9">
    <cfRule type="expression" dxfId="57"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3A271-9F05-40EC-96E7-0E3DBB0730BF}">
  <sheetPr codeName="Sheet2"/>
  <dimension ref="A1:E30"/>
  <sheetViews>
    <sheetView workbookViewId="0">
      <selection activeCell="F10" sqref="F10"/>
    </sheetView>
  </sheetViews>
  <sheetFormatPr defaultRowHeight="15"/>
  <sheetData>
    <row r="1" spans="1:5">
      <c r="A1" s="236" t="s">
        <v>67</v>
      </c>
      <c r="B1" s="236" t="s">
        <v>66</v>
      </c>
      <c r="C1" s="236" t="s">
        <v>58</v>
      </c>
      <c r="D1" s="236" t="s">
        <v>59</v>
      </c>
      <c r="E1" s="237" t="s">
        <v>60</v>
      </c>
    </row>
    <row r="2" spans="1:5">
      <c r="A2" s="199">
        <v>160</v>
      </c>
      <c r="B2" s="199">
        <v>159.74</v>
      </c>
      <c r="C2" s="199">
        <v>6.5</v>
      </c>
      <c r="D2" s="199">
        <v>6.5</v>
      </c>
      <c r="E2" s="409">
        <v>46</v>
      </c>
    </row>
    <row r="3" spans="1:5">
      <c r="A3" s="410">
        <v>159.74</v>
      </c>
      <c r="B3" s="410">
        <v>156.84</v>
      </c>
      <c r="C3" s="410">
        <v>6.5</v>
      </c>
      <c r="D3" s="410">
        <v>6.5</v>
      </c>
      <c r="E3" s="411">
        <v>46</v>
      </c>
    </row>
    <row r="4" spans="1:5">
      <c r="A4" s="199">
        <v>156.84</v>
      </c>
      <c r="B4" s="199">
        <v>155.54</v>
      </c>
      <c r="C4" s="199">
        <v>6.5</v>
      </c>
      <c r="D4" s="199">
        <v>6.5</v>
      </c>
      <c r="E4" s="409">
        <v>46</v>
      </c>
    </row>
    <row r="5" spans="1:5">
      <c r="A5" s="410">
        <v>155.54</v>
      </c>
      <c r="B5" s="410">
        <v>152.6</v>
      </c>
      <c r="C5" s="410">
        <v>6.5</v>
      </c>
      <c r="D5" s="410">
        <v>6.5</v>
      </c>
      <c r="E5" s="411">
        <v>46</v>
      </c>
    </row>
    <row r="6" spans="1:5">
      <c r="A6" s="199">
        <v>152.6</v>
      </c>
      <c r="B6" s="199">
        <v>149.66</v>
      </c>
      <c r="C6" s="199">
        <v>6.49</v>
      </c>
      <c r="D6" s="199">
        <v>6.49</v>
      </c>
      <c r="E6" s="409">
        <v>32</v>
      </c>
    </row>
    <row r="7" spans="1:5">
      <c r="A7" s="410">
        <v>149.66</v>
      </c>
      <c r="B7" s="410">
        <v>147.1</v>
      </c>
      <c r="C7" s="410">
        <v>6.48</v>
      </c>
      <c r="D7" s="410">
        <v>6.48</v>
      </c>
      <c r="E7" s="411">
        <v>24</v>
      </c>
    </row>
    <row r="8" spans="1:5">
      <c r="A8" s="199">
        <v>147.1</v>
      </c>
      <c r="B8" s="199">
        <v>144.54</v>
      </c>
      <c r="C8" s="199">
        <v>6.48</v>
      </c>
      <c r="D8" s="199">
        <v>6.48</v>
      </c>
      <c r="E8" s="409">
        <v>30</v>
      </c>
    </row>
    <row r="9" spans="1:5">
      <c r="A9" s="410">
        <v>144.54</v>
      </c>
      <c r="B9" s="410">
        <v>141.94999999999999</v>
      </c>
      <c r="C9" s="410">
        <v>6.49</v>
      </c>
      <c r="D9" s="410">
        <v>6.5</v>
      </c>
      <c r="E9" s="411">
        <v>32</v>
      </c>
    </row>
    <row r="10" spans="1:5">
      <c r="A10" s="199">
        <v>141.94999999999999</v>
      </c>
      <c r="B10" s="199">
        <v>141.80000000000001</v>
      </c>
      <c r="C10" s="199">
        <v>6.5</v>
      </c>
      <c r="D10" s="199">
        <v>6.5</v>
      </c>
      <c r="E10" s="409">
        <v>32</v>
      </c>
    </row>
    <row r="11" spans="1:5">
      <c r="A11" s="410">
        <v>141.80000000000001</v>
      </c>
      <c r="B11" s="410">
        <v>141.66</v>
      </c>
      <c r="C11" s="410">
        <v>6.5</v>
      </c>
      <c r="D11" s="410">
        <v>6.5</v>
      </c>
      <c r="E11" s="411">
        <v>32</v>
      </c>
    </row>
    <row r="12" spans="1:5">
      <c r="A12" s="199">
        <v>141.66</v>
      </c>
      <c r="B12" s="199">
        <v>139.32</v>
      </c>
      <c r="C12" s="199">
        <v>6.5</v>
      </c>
      <c r="D12" s="199">
        <v>6.63</v>
      </c>
      <c r="E12" s="409">
        <v>32</v>
      </c>
    </row>
    <row r="13" spans="1:5">
      <c r="A13" s="410">
        <v>139.32</v>
      </c>
      <c r="B13" s="410">
        <v>137.02000000000001</v>
      </c>
      <c r="C13" s="410">
        <v>6.62</v>
      </c>
      <c r="D13" s="410">
        <v>6.75</v>
      </c>
      <c r="E13" s="411">
        <v>28</v>
      </c>
    </row>
    <row r="14" spans="1:5">
      <c r="A14" s="199">
        <v>137.02000000000001</v>
      </c>
      <c r="B14" s="199">
        <v>134.72</v>
      </c>
      <c r="C14" s="199">
        <v>6.75</v>
      </c>
      <c r="D14" s="199">
        <v>6.87</v>
      </c>
      <c r="E14" s="409">
        <v>28</v>
      </c>
    </row>
    <row r="15" spans="1:5">
      <c r="A15" s="410">
        <v>134.72</v>
      </c>
      <c r="B15" s="410">
        <v>132.41</v>
      </c>
      <c r="C15" s="410">
        <v>6.87</v>
      </c>
      <c r="D15" s="410">
        <v>7</v>
      </c>
      <c r="E15" s="411">
        <v>28</v>
      </c>
    </row>
    <row r="16" spans="1:5">
      <c r="A16" s="199">
        <v>132.41</v>
      </c>
      <c r="B16" s="199">
        <v>130.11000000000001</v>
      </c>
      <c r="C16" s="199">
        <v>7</v>
      </c>
      <c r="D16" s="199">
        <v>7.12</v>
      </c>
      <c r="E16" s="409">
        <v>28</v>
      </c>
    </row>
    <row r="17" spans="1:5">
      <c r="A17" s="410">
        <v>130.11000000000001</v>
      </c>
      <c r="B17" s="410">
        <v>127.81</v>
      </c>
      <c r="C17" s="410">
        <v>7.12</v>
      </c>
      <c r="D17" s="410">
        <v>7.24</v>
      </c>
      <c r="E17" s="411">
        <v>29</v>
      </c>
    </row>
    <row r="18" spans="1:5">
      <c r="A18" s="199">
        <v>127.81</v>
      </c>
      <c r="B18" s="199">
        <v>125.51</v>
      </c>
      <c r="C18" s="199">
        <v>7.24</v>
      </c>
      <c r="D18" s="199">
        <v>7.37</v>
      </c>
      <c r="E18" s="409">
        <v>29</v>
      </c>
    </row>
    <row r="19" spans="1:5">
      <c r="A19" s="410">
        <v>125.51</v>
      </c>
      <c r="B19" s="410">
        <v>123.21000000000001</v>
      </c>
      <c r="C19" s="410">
        <v>7.37</v>
      </c>
      <c r="D19" s="410">
        <v>7.49</v>
      </c>
      <c r="E19" s="411">
        <v>29</v>
      </c>
    </row>
    <row r="20" spans="1:5">
      <c r="A20" s="199">
        <v>123.21000000000001</v>
      </c>
      <c r="B20" s="199">
        <v>120.91</v>
      </c>
      <c r="C20" s="199">
        <v>7.49</v>
      </c>
      <c r="D20" s="199">
        <v>7.62</v>
      </c>
      <c r="E20" s="409">
        <v>30</v>
      </c>
    </row>
    <row r="21" spans="1:5">
      <c r="A21" s="410">
        <v>120.91</v>
      </c>
      <c r="B21" s="410">
        <v>118.6</v>
      </c>
      <c r="C21" s="410">
        <v>7.62</v>
      </c>
      <c r="D21" s="410">
        <v>7.74</v>
      </c>
      <c r="E21" s="411">
        <v>30</v>
      </c>
    </row>
    <row r="22" spans="1:5">
      <c r="A22" s="199">
        <v>118.6</v>
      </c>
      <c r="B22" s="199">
        <v>116.3</v>
      </c>
      <c r="C22" s="199">
        <v>7.74</v>
      </c>
      <c r="D22" s="199">
        <v>7.87</v>
      </c>
      <c r="E22" s="409">
        <v>30</v>
      </c>
    </row>
    <row r="23" spans="1:5">
      <c r="A23" s="410">
        <v>116.3</v>
      </c>
      <c r="B23" s="410">
        <v>113.95</v>
      </c>
      <c r="C23" s="410">
        <v>7.87</v>
      </c>
      <c r="D23" s="410">
        <v>8</v>
      </c>
      <c r="E23" s="411">
        <v>36</v>
      </c>
    </row>
    <row r="24" spans="1:5">
      <c r="A24" s="199">
        <v>113.95</v>
      </c>
      <c r="B24" s="199">
        <v>113.8</v>
      </c>
      <c r="C24" s="199">
        <v>8</v>
      </c>
      <c r="D24" s="199">
        <v>8</v>
      </c>
      <c r="E24" s="409">
        <v>36</v>
      </c>
    </row>
    <row r="25" spans="1:5">
      <c r="A25" s="410">
        <v>113.8</v>
      </c>
      <c r="B25" s="410">
        <v>113.65</v>
      </c>
      <c r="C25" s="410">
        <v>8</v>
      </c>
      <c r="D25" s="410">
        <v>8</v>
      </c>
      <c r="E25" s="411">
        <v>36</v>
      </c>
    </row>
    <row r="26" spans="1:5">
      <c r="A26" s="199">
        <v>113.65</v>
      </c>
      <c r="B26" s="199">
        <v>110.74</v>
      </c>
      <c r="C26" s="199">
        <v>8</v>
      </c>
      <c r="D26" s="199">
        <v>8</v>
      </c>
      <c r="E26" s="409">
        <v>36</v>
      </c>
    </row>
    <row r="27" spans="1:5">
      <c r="A27" s="410">
        <v>110.74</v>
      </c>
      <c r="B27" s="410">
        <v>107.87</v>
      </c>
      <c r="C27" s="410">
        <v>8</v>
      </c>
      <c r="D27" s="410">
        <v>8</v>
      </c>
      <c r="E27" s="411">
        <v>33</v>
      </c>
    </row>
    <row r="28" spans="1:5">
      <c r="A28" s="199">
        <v>107.87</v>
      </c>
      <c r="B28" s="199">
        <v>105</v>
      </c>
      <c r="C28" s="199">
        <v>8</v>
      </c>
      <c r="D28" s="199">
        <v>8</v>
      </c>
      <c r="E28" s="409">
        <v>34</v>
      </c>
    </row>
    <row r="29" spans="1:5">
      <c r="A29" s="410">
        <v>105</v>
      </c>
      <c r="B29" s="410">
        <v>102.14</v>
      </c>
      <c r="C29" s="410">
        <v>8</v>
      </c>
      <c r="D29" s="410">
        <v>8</v>
      </c>
      <c r="E29" s="411">
        <v>35</v>
      </c>
    </row>
    <row r="30" spans="1:5">
      <c r="A30" s="199">
        <v>102.14</v>
      </c>
      <c r="B30" s="199">
        <v>99.27</v>
      </c>
      <c r="C30" s="199">
        <v>8</v>
      </c>
      <c r="D30" s="199">
        <v>8</v>
      </c>
      <c r="E30" s="409">
        <v>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A2A-DA74-4652-A859-0F94AF557E72}">
  <sheetPr codeName="Sheet1"/>
  <dimension ref="A1"/>
  <sheetViews>
    <sheetView workbookViewId="0">
      <selection activeCell="M10" sqref="M10"/>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DC1404"/>
  <sheetViews>
    <sheetView showGridLines="0" tabSelected="1" topLeftCell="A3" zoomScale="85" zoomScaleNormal="85" workbookViewId="0">
      <selection activeCell="AU20" sqref="AU20"/>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customWidth="1"/>
    <col min="46" max="46" width="48.7109375" customWidth="1"/>
    <col min="47" max="47" width="47.140625" customWidth="1"/>
    <col min="48" max="48" width="63.140625" style="49" customWidth="1"/>
    <col min="49" max="49" width="28.28515625" style="49" customWidth="1"/>
    <col min="50" max="51" width="67.28515625" style="49" customWidth="1"/>
    <col min="52" max="53" width="67.7109375" style="49" customWidth="1"/>
    <col min="54" max="55" width="68.7109375" style="49" customWidth="1"/>
    <col min="56" max="56" width="66.5703125" style="49" bestFit="1" customWidth="1"/>
    <col min="57" max="57" width="66.7109375" style="49" bestFit="1" customWidth="1"/>
    <col min="58" max="58" width="66.5703125" style="49" bestFit="1" customWidth="1"/>
    <col min="59" max="59" width="66.7109375" style="49" bestFit="1" customWidth="1"/>
    <col min="60" max="60" width="66.85546875" style="49" bestFit="1" customWidth="1"/>
    <col min="61" max="61" width="66.7109375" style="49" bestFit="1" customWidth="1"/>
    <col min="62" max="62" width="67.140625" style="49" bestFit="1" customWidth="1"/>
    <col min="63" max="63" width="67.28515625" style="49" bestFit="1" customWidth="1"/>
    <col min="64" max="64" width="67.140625" style="49" bestFit="1" customWidth="1"/>
    <col min="65" max="65" width="66.5703125" style="49" bestFit="1" customWidth="1"/>
    <col min="66" max="66" width="66.7109375" style="49" bestFit="1" customWidth="1"/>
    <col min="67" max="67" width="66.5703125" style="49" bestFit="1" customWidth="1"/>
    <col min="68" max="68" width="64.140625" style="49" bestFit="1" customWidth="1"/>
    <col min="69" max="69" width="64.28515625" style="49" bestFit="1" customWidth="1"/>
    <col min="70" max="70" width="64.140625" style="49" bestFit="1" customWidth="1"/>
    <col min="71" max="71" width="64.5703125" style="49" bestFit="1" customWidth="1"/>
    <col min="72" max="72" width="64.7109375" style="49" bestFit="1" customWidth="1"/>
    <col min="73" max="73" width="64.5703125" style="49" bestFit="1" customWidth="1"/>
    <col min="74" max="74" width="64" style="49" bestFit="1" customWidth="1"/>
    <col min="75" max="75" width="64.140625" style="49" bestFit="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337</v>
      </c>
      <c r="G1" s="243"/>
      <c r="H1" s="243"/>
      <c r="I1" s="99"/>
      <c r="J1" s="99"/>
      <c r="K1" s="99"/>
      <c r="L1" s="99"/>
      <c r="M1" s="99"/>
      <c r="N1" s="99"/>
      <c r="O1" s="99"/>
      <c r="P1" s="99"/>
      <c r="Q1" s="99"/>
      <c r="R1" s="99"/>
      <c r="S1" s="99"/>
      <c r="T1" s="99"/>
      <c r="U1" s="128" t="s">
        <v>338</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338</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9"/>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0" t="s">
        <v>49</v>
      </c>
      <c r="AU3" s="311"/>
      <c r="AV3" s="49"/>
      <c r="AW3" s="49"/>
      <c r="AX3" s="49"/>
      <c r="AY3" s="49"/>
      <c r="AZ3" s="49"/>
      <c r="BA3" s="49"/>
      <c r="BB3" s="309"/>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9"/>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168</v>
      </c>
      <c r="H5" s="248"/>
      <c r="I5" s="138"/>
      <c r="J5" s="138"/>
      <c r="K5" s="138"/>
      <c r="L5" s="138"/>
      <c r="M5" s="138"/>
      <c r="N5" s="138"/>
      <c r="O5" s="233"/>
      <c r="AT5" s="60"/>
      <c r="AU5" s="312" t="s">
        <v>1123</v>
      </c>
      <c r="AV5" s="138"/>
      <c r="AW5" s="138"/>
      <c r="AX5" s="138"/>
      <c r="AY5" s="233"/>
      <c r="BB5" s="309"/>
    </row>
    <row r="6" spans="1:81" ht="18" customHeight="1" thickBot="1">
      <c r="A6" s="104"/>
      <c r="B6" s="105"/>
      <c r="C6" s="105"/>
      <c r="D6" s="137"/>
      <c r="F6" s="239"/>
      <c r="G6" s="245" t="s">
        <v>351</v>
      </c>
      <c r="H6" s="245"/>
      <c r="I6" s="153"/>
      <c r="J6" s="153"/>
      <c r="K6" s="153"/>
      <c r="L6" s="153"/>
      <c r="M6" s="153"/>
      <c r="N6" s="153"/>
      <c r="O6" s="227"/>
      <c r="U6" s="241" t="s">
        <v>175</v>
      </c>
      <c r="AT6" s="63"/>
      <c r="AU6" s="157" t="s">
        <v>608</v>
      </c>
      <c r="AV6" s="397"/>
      <c r="AW6" s="397"/>
      <c r="AX6" s="397"/>
      <c r="AY6" s="398"/>
      <c r="BB6" s="309"/>
    </row>
    <row r="7" spans="1:81">
      <c r="A7" s="104"/>
      <c r="B7" s="105"/>
      <c r="C7" s="105"/>
      <c r="D7" s="137"/>
      <c r="F7" s="239"/>
      <c r="G7" s="223"/>
      <c r="H7" s="223"/>
      <c r="I7" s="165"/>
      <c r="O7" s="87"/>
      <c r="U7" s="53" t="s">
        <v>26</v>
      </c>
      <c r="V7" s="49" t="s">
        <v>75</v>
      </c>
      <c r="W7" s="49" t="s">
        <v>19</v>
      </c>
    </row>
    <row r="8" spans="1:81" ht="15.75" thickBot="1">
      <c r="A8" s="104"/>
      <c r="B8" s="105"/>
      <c r="C8" s="105"/>
      <c r="D8" s="137"/>
      <c r="F8" s="240"/>
      <c r="G8" s="246"/>
      <c r="H8" s="246"/>
      <c r="I8" s="234"/>
      <c r="J8" s="139"/>
      <c r="K8" s="139"/>
      <c r="L8" s="139"/>
      <c r="M8" s="139"/>
      <c r="N8" s="139"/>
      <c r="O8" s="235"/>
      <c r="U8" s="53" t="s">
        <v>264</v>
      </c>
      <c r="V8" s="153">
        <v>8</v>
      </c>
    </row>
    <row r="9" spans="1:81">
      <c r="A9" s="104"/>
      <c r="B9" s="105"/>
      <c r="C9" s="105"/>
      <c r="D9" s="137"/>
      <c r="F9" s="223"/>
      <c r="G9" s="223"/>
      <c r="H9" s="223"/>
      <c r="I9" s="165"/>
      <c r="U9" s="53" t="s">
        <v>265</v>
      </c>
      <c r="V9" s="153" t="s">
        <v>832</v>
      </c>
      <c r="W9" s="49" t="s">
        <v>328</v>
      </c>
    </row>
    <row r="10" spans="1:81">
      <c r="A10" s="104"/>
      <c r="B10" s="105"/>
      <c r="C10" s="105"/>
      <c r="D10" s="137"/>
      <c r="U10" s="53" t="s">
        <v>349</v>
      </c>
      <c r="V10" s="153" t="s">
        <v>238</v>
      </c>
    </row>
    <row r="11" spans="1:81">
      <c r="A11" s="104"/>
      <c r="B11" s="105"/>
      <c r="C11" s="105"/>
      <c r="D11" s="137"/>
      <c r="U11" s="53" t="s">
        <v>324</v>
      </c>
      <c r="V11" s="153">
        <v>2000</v>
      </c>
      <c r="W11" s="49" t="s">
        <v>113</v>
      </c>
    </row>
    <row r="12" spans="1:81" ht="18.75">
      <c r="A12" s="104"/>
      <c r="B12" s="105"/>
      <c r="C12" s="105"/>
      <c r="D12" s="137"/>
      <c r="F12" s="241" t="s">
        <v>255</v>
      </c>
    </row>
    <row r="13" spans="1:81" ht="18.75">
      <c r="A13" s="104"/>
      <c r="B13" s="105"/>
      <c r="C13" s="105"/>
      <c r="D13" s="137"/>
      <c r="F13" s="242" t="s">
        <v>169</v>
      </c>
      <c r="G13" s="247" t="s">
        <v>64</v>
      </c>
      <c r="H13" s="247" t="s">
        <v>125</v>
      </c>
      <c r="I13" s="236" t="s">
        <v>67</v>
      </c>
      <c r="J13" s="236" t="s">
        <v>66</v>
      </c>
      <c r="K13" s="236" t="s">
        <v>65</v>
      </c>
      <c r="L13" s="236" t="s">
        <v>118</v>
      </c>
      <c r="M13" s="236" t="s">
        <v>119</v>
      </c>
      <c r="N13" s="236" t="s">
        <v>182</v>
      </c>
      <c r="O13" s="236" t="s">
        <v>183</v>
      </c>
      <c r="P13" s="237" t="s">
        <v>121</v>
      </c>
      <c r="AT13" s="66" t="s">
        <v>167</v>
      </c>
    </row>
    <row r="14" spans="1:81">
      <c r="A14" s="104"/>
      <c r="B14" s="105"/>
      <c r="C14" s="105"/>
      <c r="D14" s="137"/>
      <c r="U14" s="53" t="s">
        <v>170</v>
      </c>
      <c r="V14" s="49" t="s">
        <v>171</v>
      </c>
      <c r="W14" s="49" t="s">
        <v>177</v>
      </c>
      <c r="X14" s="49" t="s">
        <v>178</v>
      </c>
      <c r="AT14" t="s">
        <v>26</v>
      </c>
      <c r="AU14" t="s">
        <v>19</v>
      </c>
      <c r="AV14" s="49" t="s">
        <v>76</v>
      </c>
      <c r="AW14" s="49" t="s">
        <v>75</v>
      </c>
    </row>
    <row r="15" spans="1:81">
      <c r="A15" s="104"/>
      <c r="B15" s="105"/>
      <c r="C15" s="105"/>
      <c r="D15" s="137"/>
      <c r="U15" s="245" t="s">
        <v>140</v>
      </c>
      <c r="V15" s="153">
        <v>7850</v>
      </c>
      <c r="W15" s="153">
        <v>210000000</v>
      </c>
      <c r="X15" s="153">
        <v>81000000000</v>
      </c>
      <c r="AT15" s="53" t="s">
        <v>72</v>
      </c>
      <c r="AU15" s="53" t="s">
        <v>84</v>
      </c>
      <c r="AV15" s="49" t="s">
        <v>57</v>
      </c>
      <c r="AW15" s="49" t="s">
        <v>73</v>
      </c>
    </row>
    <row r="16" spans="1:81">
      <c r="A16" s="104"/>
      <c r="B16" s="105"/>
      <c r="C16" s="105"/>
      <c r="D16" s="137"/>
      <c r="AT16" s="53" t="s">
        <v>1131</v>
      </c>
      <c r="AU16" s="53" t="s">
        <v>1132</v>
      </c>
      <c r="AV16" s="49" t="s">
        <v>57</v>
      </c>
      <c r="AW16" s="49" t="b">
        <v>1</v>
      </c>
    </row>
    <row r="17" spans="1:85" ht="26.25">
      <c r="U17" s="401" t="s">
        <v>357</v>
      </c>
      <c r="AT17" s="53" t="s">
        <v>74</v>
      </c>
      <c r="AU17" s="53"/>
      <c r="AV17" s="49" t="s">
        <v>77</v>
      </c>
      <c r="AW17" s="49">
        <v>210000000000</v>
      </c>
    </row>
    <row r="18" spans="1:85">
      <c r="C18" s="130"/>
      <c r="T18" s="262"/>
      <c r="U18" s="263"/>
      <c r="V18" s="262"/>
      <c r="W18" s="262"/>
      <c r="X18" s="262"/>
      <c r="Y18" s="262"/>
      <c r="Z18" s="262"/>
      <c r="AA18" s="262"/>
      <c r="AB18" s="262"/>
      <c r="AT18" s="53" t="s">
        <v>107</v>
      </c>
      <c r="AU18" s="53"/>
      <c r="AV18" s="49" t="s">
        <v>78</v>
      </c>
      <c r="AW18" s="49">
        <v>7850</v>
      </c>
    </row>
    <row r="19" spans="1:85">
      <c r="C19" s="130"/>
      <c r="T19" s="262"/>
      <c r="U19" s="263"/>
      <c r="V19" s="262"/>
      <c r="W19" s="262"/>
      <c r="X19" s="262"/>
      <c r="Y19" s="262"/>
      <c r="Z19" s="262"/>
      <c r="AA19" s="262"/>
      <c r="AB19" s="262"/>
      <c r="AT19" s="53" t="s">
        <v>79</v>
      </c>
      <c r="AU19" s="53" t="s">
        <v>97</v>
      </c>
      <c r="AV19" s="49" t="s">
        <v>80</v>
      </c>
      <c r="AW19" s="49">
        <v>1</v>
      </c>
    </row>
    <row r="20" spans="1:85">
      <c r="A20" s="77" t="s">
        <v>26</v>
      </c>
      <c r="B20" s="49" t="s">
        <v>75</v>
      </c>
      <c r="C20" s="130"/>
      <c r="T20" s="262"/>
      <c r="U20" s="263"/>
      <c r="V20" s="262"/>
      <c r="W20" s="262"/>
      <c r="X20" s="262"/>
      <c r="Y20" s="262"/>
      <c r="Z20" s="262"/>
      <c r="AA20" s="262"/>
      <c r="AB20" s="262"/>
      <c r="AT20" s="53" t="s">
        <v>81</v>
      </c>
      <c r="AU20" s="53" t="s">
        <v>96</v>
      </c>
      <c r="AV20" s="49" t="s">
        <v>82</v>
      </c>
      <c r="AW20" s="49">
        <v>5</v>
      </c>
    </row>
    <row r="21" spans="1:85">
      <c r="A21" s="49" t="s">
        <v>771</v>
      </c>
      <c r="B21" s="257">
        <v>0.1</v>
      </c>
      <c r="C21" s="130"/>
      <c r="AT21" s="53" t="s">
        <v>83</v>
      </c>
      <c r="AU21" s="53" t="s">
        <v>97</v>
      </c>
      <c r="AV21" s="49" t="s">
        <v>80</v>
      </c>
      <c r="AW21" s="49">
        <v>1</v>
      </c>
    </row>
    <row r="22" spans="1:85" ht="15" customHeight="1">
      <c r="A22" s="49" t="s">
        <v>830</v>
      </c>
      <c r="B22" s="394" t="s">
        <v>551</v>
      </c>
      <c r="C22" s="130"/>
      <c r="AT22" s="53" t="s">
        <v>246</v>
      </c>
      <c r="AU22" s="53" t="s">
        <v>247</v>
      </c>
      <c r="AV22" s="49" t="s">
        <v>57</v>
      </c>
      <c r="AW22" s="408" t="s">
        <v>254</v>
      </c>
    </row>
    <row r="23" spans="1:85" s="73" customFormat="1" ht="19.5" customHeight="1">
      <c r="A23" s="49" t="s">
        <v>831</v>
      </c>
      <c r="B23" s="394" t="s">
        <v>359</v>
      </c>
      <c r="C23" s="130"/>
      <c r="D23" s="98"/>
      <c r="F23" s="53"/>
      <c r="G23" s="53"/>
      <c r="H23" s="53"/>
      <c r="I23" s="49"/>
      <c r="J23" s="49"/>
      <c r="K23" s="165"/>
      <c r="L23" s="165"/>
      <c r="M23" s="165"/>
      <c r="N23" s="165"/>
      <c r="O23" s="165"/>
      <c r="P23" s="165"/>
      <c r="Q23" s="165"/>
      <c r="R23" s="165"/>
      <c r="S23" s="165"/>
      <c r="T23" s="49"/>
      <c r="U23" s="401" t="s">
        <v>613</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c r="AU23" s="53"/>
      <c r="AV23" s="49"/>
      <c r="AW23" s="408"/>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49" t="s">
        <v>90</v>
      </c>
      <c r="B24" s="257">
        <v>-43.14</v>
      </c>
      <c r="C24" s="130"/>
      <c r="D24" s="98"/>
      <c r="F24" s="53"/>
      <c r="G24" s="53"/>
      <c r="H24" s="53"/>
      <c r="I24" s="49"/>
      <c r="J24" s="49"/>
      <c r="K24" s="165"/>
      <c r="L24" s="165"/>
      <c r="M24" s="165"/>
      <c r="N24" s="165"/>
      <c r="O24" s="165"/>
      <c r="P24" s="165"/>
      <c r="Q24" s="165"/>
      <c r="R24" s="165"/>
      <c r="S24" s="165"/>
      <c r="T24" s="262"/>
      <c r="U24" s="261" t="s">
        <v>1122</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165"/>
      <c r="B25" s="257"/>
      <c r="C25" s="57"/>
      <c r="D25" s="98"/>
      <c r="F25" s="53"/>
      <c r="G25" s="53"/>
      <c r="H25" s="53"/>
      <c r="I25" s="49"/>
      <c r="J25" s="49"/>
      <c r="K25" s="165"/>
      <c r="L25" s="165"/>
      <c r="M25" s="165"/>
      <c r="N25" s="165"/>
      <c r="O25" s="165"/>
      <c r="P25" s="165"/>
      <c r="Q25" s="165"/>
      <c r="R25" s="165"/>
      <c r="S25" s="165"/>
      <c r="T25" s="262"/>
      <c r="U25" s="262"/>
      <c r="V25" s="262"/>
      <c r="W25" s="262"/>
      <c r="X25" s="262"/>
      <c r="Y25" s="262"/>
      <c r="Z25" s="262"/>
      <c r="AA25" s="262"/>
      <c r="AB25" s="262"/>
      <c r="AC25" s="49"/>
      <c r="AD25" s="49"/>
      <c r="AE25" s="49"/>
      <c r="AF25" s="49"/>
      <c r="AG25" s="49"/>
      <c r="AH25" s="49"/>
      <c r="AI25" s="49"/>
      <c r="AJ25" s="49"/>
      <c r="AK25" s="49"/>
      <c r="AL25" s="49"/>
      <c r="AM25" s="49"/>
      <c r="AN25" s="49"/>
      <c r="AO25" s="49"/>
      <c r="AP25" s="49"/>
      <c r="AQ25" s="49"/>
      <c r="AR25" s="49"/>
      <c r="AS25" s="49"/>
      <c r="AT25" s="402" t="s">
        <v>295</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c r="B26" s="2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4" t="s">
        <v>304</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403" t="s">
        <v>1126</v>
      </c>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95"/>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266</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302</v>
      </c>
      <c r="AU31" s="49" t="s">
        <v>296</v>
      </c>
      <c r="AV31" s="49" t="s">
        <v>297</v>
      </c>
      <c r="AW31" s="49" t="s">
        <v>298</v>
      </c>
      <c r="AX31" s="49" t="s">
        <v>299</v>
      </c>
      <c r="AY31" s="49" t="s">
        <v>300</v>
      </c>
      <c r="AZ31" s="49" t="s">
        <v>301</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353</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354</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355</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552</v>
      </c>
      <c r="AU35" s="49" t="s">
        <v>553</v>
      </c>
      <c r="AV35" s="49" t="s">
        <v>553</v>
      </c>
      <c r="AW35" s="49" t="s">
        <v>554</v>
      </c>
      <c r="AX35" s="49" t="s">
        <v>553</v>
      </c>
      <c r="AY35" s="49" t="s">
        <v>553</v>
      </c>
      <c r="AZ35" s="49" t="s">
        <v>554</v>
      </c>
      <c r="BA35" s="405"/>
      <c r="BB35" s="405"/>
      <c r="BC35" s="405"/>
      <c r="BD35" s="405"/>
      <c r="BE35" s="405"/>
      <c r="BF35" s="405"/>
      <c r="BG35" s="405"/>
      <c r="BH35" s="405"/>
      <c r="BI35" s="404"/>
      <c r="BJ35" s="404"/>
      <c r="BK35" s="404"/>
      <c r="BL35" s="404"/>
      <c r="BM35" s="404"/>
      <c r="BN35" s="404"/>
      <c r="BO35" s="404"/>
      <c r="BP35" s="404"/>
      <c r="BQ35" s="404"/>
      <c r="BR35" s="404"/>
      <c r="BS35" s="404"/>
      <c r="BT35" s="404"/>
      <c r="BU35" s="404"/>
      <c r="BV35" s="404"/>
      <c r="BW35" s="404"/>
      <c r="BX35" s="405"/>
      <c r="BY35" s="405"/>
      <c r="BZ35" s="405"/>
      <c r="CA35" s="405"/>
      <c r="CB35" s="405"/>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555</v>
      </c>
      <c r="AU36" s="49" t="s">
        <v>556</v>
      </c>
      <c r="AV36" s="49" t="s">
        <v>557</v>
      </c>
      <c r="AW36" s="49" t="s">
        <v>298</v>
      </c>
      <c r="AX36" s="49" t="s">
        <v>558</v>
      </c>
      <c r="AY36" s="49" t="s">
        <v>559</v>
      </c>
      <c r="AZ36" s="49" t="s">
        <v>301</v>
      </c>
      <c r="BA36" s="405"/>
      <c r="BB36" s="405"/>
      <c r="BC36" s="405"/>
      <c r="BD36" s="405"/>
      <c r="BE36" s="405"/>
      <c r="BF36" s="405"/>
      <c r="BG36" s="405"/>
      <c r="BH36" s="405"/>
      <c r="BI36" s="404"/>
      <c r="BJ36" s="404"/>
      <c r="BK36" s="404"/>
      <c r="BL36" s="404"/>
      <c r="BM36" s="404"/>
      <c r="BN36" s="404"/>
      <c r="BO36" s="404"/>
      <c r="BP36" s="404"/>
      <c r="BQ36" s="404"/>
      <c r="BR36" s="404"/>
      <c r="BS36" s="404"/>
      <c r="BT36" s="404"/>
      <c r="BU36" s="404"/>
      <c r="BV36" s="404"/>
      <c r="BW36" s="404"/>
      <c r="BX36" s="405"/>
      <c r="BY36" s="405"/>
      <c r="BZ36" s="405"/>
      <c r="CA36" s="405"/>
      <c r="CB36" s="405"/>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405"/>
      <c r="BB37" s="405"/>
      <c r="BC37" s="405"/>
      <c r="BD37" s="405"/>
      <c r="BE37" s="405"/>
      <c r="BF37" s="405"/>
      <c r="BG37" s="405"/>
      <c r="BH37" s="405"/>
      <c r="BI37" s="404"/>
      <c r="BJ37" s="404"/>
      <c r="BK37" s="404"/>
      <c r="BL37" s="404"/>
      <c r="BM37" s="404"/>
      <c r="BN37" s="404"/>
      <c r="BO37" s="404"/>
      <c r="BP37" s="404"/>
      <c r="BQ37" s="404"/>
      <c r="BR37" s="404"/>
      <c r="BS37" s="404"/>
      <c r="BT37" s="404"/>
      <c r="BU37" s="404"/>
      <c r="BV37" s="404"/>
      <c r="BW37" s="404"/>
      <c r="BX37" s="405"/>
      <c r="BY37" s="405"/>
      <c r="BZ37" s="405"/>
      <c r="CA37" s="405"/>
      <c r="CB37" s="405"/>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4" t="s">
        <v>1124</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403" t="s">
        <v>1128</v>
      </c>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26</v>
      </c>
      <c r="AU40" s="49" t="s">
        <v>75</v>
      </c>
      <c r="AV40" s="406" t="s">
        <v>1130</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1125</v>
      </c>
      <c r="AU41" s="49" t="s">
        <v>1142</v>
      </c>
      <c r="AV41" s="49" t="s">
        <v>1162</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1133</v>
      </c>
      <c r="AU42" s="49" t="s">
        <v>1137</v>
      </c>
      <c r="AV42" s="49" t="s">
        <v>1163</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1134</v>
      </c>
      <c r="AU43" s="49" t="s">
        <v>1136</v>
      </c>
      <c r="AV43" s="49" t="s">
        <v>1164</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407"/>
      <c r="AU44" s="49"/>
      <c r="AV44" s="49"/>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1127</v>
      </c>
      <c r="AU46" s="49" t="s">
        <v>1143</v>
      </c>
      <c r="AV46" s="49" t="s">
        <v>1135</v>
      </c>
      <c r="AW46" s="49" t="s">
        <v>1141</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1144</v>
      </c>
      <c r="AU47" s="49">
        <v>3</v>
      </c>
      <c r="AV47" s="49">
        <v>10</v>
      </c>
      <c r="AW47" s="49" t="s">
        <v>1138</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1145</v>
      </c>
      <c r="AU48" s="49">
        <v>3</v>
      </c>
      <c r="AV48" s="49">
        <v>10</v>
      </c>
      <c r="AW48" s="49" t="s">
        <v>1139</v>
      </c>
      <c r="AX48" s="262"/>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1146</v>
      </c>
      <c r="AU49" s="49">
        <v>3</v>
      </c>
      <c r="AV49" s="49">
        <v>10</v>
      </c>
      <c r="AW49" s="49" t="s">
        <v>1140</v>
      </c>
      <c r="AX49" s="262"/>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1147</v>
      </c>
      <c r="AU50" s="49">
        <v>3</v>
      </c>
      <c r="AV50" s="49">
        <v>30</v>
      </c>
      <c r="AW50" s="49" t="s">
        <v>1138</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1148</v>
      </c>
      <c r="AU51" s="49">
        <v>3</v>
      </c>
      <c r="AV51" s="49">
        <v>30</v>
      </c>
      <c r="AW51" s="49" t="s">
        <v>1139</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1149</v>
      </c>
      <c r="AU52" s="49">
        <v>3</v>
      </c>
      <c r="AV52" s="49">
        <v>30</v>
      </c>
      <c r="AW52" s="49" t="s">
        <v>1140</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AS53" s="262"/>
      <c r="AT53" s="49" t="s">
        <v>1150</v>
      </c>
      <c r="AU53" s="49">
        <v>3</v>
      </c>
      <c r="AV53" s="49">
        <v>40</v>
      </c>
      <c r="AW53" s="49" t="s">
        <v>1138</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1151</v>
      </c>
      <c r="AU54" s="49">
        <v>3</v>
      </c>
      <c r="AV54" s="49">
        <v>40</v>
      </c>
      <c r="AW54" s="49" t="s">
        <v>1139</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1152</v>
      </c>
      <c r="AU55" s="49">
        <v>3</v>
      </c>
      <c r="AV55" s="49">
        <v>40</v>
      </c>
      <c r="AW55" s="49" t="s">
        <v>1140</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1153</v>
      </c>
      <c r="AU56" s="49">
        <v>4</v>
      </c>
      <c r="AV56" s="49">
        <v>10</v>
      </c>
      <c r="AW56" s="49" t="s">
        <v>1138</v>
      </c>
      <c r="AX56" s="264"/>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1154</v>
      </c>
      <c r="AU57" s="49">
        <v>4</v>
      </c>
      <c r="AV57" s="49">
        <v>10</v>
      </c>
      <c r="AW57" s="49" t="s">
        <v>1139</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1155</v>
      </c>
      <c r="AU58" s="49">
        <v>4</v>
      </c>
      <c r="AV58" s="49">
        <v>10</v>
      </c>
      <c r="AW58" s="49" t="s">
        <v>1140</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1156</v>
      </c>
      <c r="AU59" s="49">
        <v>4</v>
      </c>
      <c r="AV59" s="49">
        <v>30</v>
      </c>
      <c r="AW59" s="49" t="s">
        <v>1138</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1157</v>
      </c>
      <c r="AU60" s="49">
        <v>4</v>
      </c>
      <c r="AV60" s="49">
        <v>30</v>
      </c>
      <c r="AW60" s="49" t="s">
        <v>1139</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1158</v>
      </c>
      <c r="AU61" s="49">
        <v>4</v>
      </c>
      <c r="AV61" s="49">
        <v>30</v>
      </c>
      <c r="AW61" s="49" t="s">
        <v>1140</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1159</v>
      </c>
      <c r="AU62" s="49">
        <v>4</v>
      </c>
      <c r="AV62" s="49">
        <v>40</v>
      </c>
      <c r="AW62" s="49" t="s">
        <v>1138</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1160</v>
      </c>
      <c r="AU63" s="49">
        <v>4</v>
      </c>
      <c r="AV63" s="49">
        <v>40</v>
      </c>
      <c r="AW63" s="49" t="s">
        <v>1139</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1161</v>
      </c>
      <c r="AU64" s="49">
        <v>4</v>
      </c>
      <c r="AV64" s="49">
        <v>40</v>
      </c>
      <c r="AW64" s="49" t="s">
        <v>1140</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4" t="s">
        <v>1129</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107"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107"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107"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1</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107"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404"/>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107"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107"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269</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107"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99</v>
      </c>
      <c r="AU119" s="53" t="s">
        <v>19</v>
      </c>
      <c r="AV119" s="53" t="s">
        <v>108</v>
      </c>
      <c r="AW119" s="53" t="s">
        <v>100</v>
      </c>
      <c r="AX119" s="431" t="s">
        <v>1165</v>
      </c>
      <c r="AY119" s="431" t="s">
        <v>1166</v>
      </c>
      <c r="AZ119" s="431" t="s">
        <v>1167</v>
      </c>
      <c r="BA119" s="431" t="s">
        <v>1168</v>
      </c>
      <c r="BB119" s="431" t="s">
        <v>1169</v>
      </c>
      <c r="BC119" s="431" t="s">
        <v>1170</v>
      </c>
      <c r="BD119" s="431" t="s">
        <v>1171</v>
      </c>
      <c r="BE119" s="431" t="s">
        <v>1172</v>
      </c>
      <c r="BF119" s="431" t="s">
        <v>1173</v>
      </c>
      <c r="BG119" s="431" t="s">
        <v>1174</v>
      </c>
      <c r="BH119" s="431" t="s">
        <v>1175</v>
      </c>
      <c r="BI119" s="431" t="s">
        <v>1176</v>
      </c>
      <c r="BJ119" s="431" t="s">
        <v>1177</v>
      </c>
      <c r="BK119" s="431" t="s">
        <v>1178</v>
      </c>
      <c r="BL119" s="431" t="s">
        <v>1179</v>
      </c>
      <c r="BM119" s="431" t="s">
        <v>1180</v>
      </c>
      <c r="BN119" s="431" t="s">
        <v>1181</v>
      </c>
      <c r="BO119" s="431" t="s">
        <v>1182</v>
      </c>
      <c r="BP119" s="431" t="s">
        <v>1183</v>
      </c>
      <c r="BQ119" s="431" t="s">
        <v>1184</v>
      </c>
      <c r="BR119" s="431" t="s">
        <v>1185</v>
      </c>
      <c r="BS119" s="431" t="s">
        <v>1186</v>
      </c>
      <c r="BT119" s="431" t="s">
        <v>1187</v>
      </c>
      <c r="BU119" s="431" t="s">
        <v>1188</v>
      </c>
      <c r="BV119" s="431" t="s">
        <v>1189</v>
      </c>
      <c r="BW119" s="431" t="s">
        <v>1190</v>
      </c>
      <c r="BX119" s="431" t="s">
        <v>1191</v>
      </c>
      <c r="BY119" s="431" t="s">
        <v>1192</v>
      </c>
      <c r="BZ119" s="431" t="s">
        <v>1193</v>
      </c>
      <c r="CA119" s="431" t="s">
        <v>1194</v>
      </c>
      <c r="CB119" s="431" t="s">
        <v>1195</v>
      </c>
      <c r="CC119" s="431" t="s">
        <v>1196</v>
      </c>
      <c r="CD119" s="431" t="s">
        <v>1197</v>
      </c>
      <c r="CE119" s="431" t="s">
        <v>1198</v>
      </c>
      <c r="CF119" s="431" t="s">
        <v>1199</v>
      </c>
      <c r="CG119" s="431" t="s">
        <v>1200</v>
      </c>
      <c r="CH119" s="431" t="s">
        <v>1201</v>
      </c>
      <c r="CI119" s="431" t="s">
        <v>1202</v>
      </c>
      <c r="CJ119" s="431" t="s">
        <v>1203</v>
      </c>
      <c r="CK119" s="431" t="s">
        <v>1204</v>
      </c>
      <c r="CL119" s="431" t="s">
        <v>1205</v>
      </c>
      <c r="CM119" s="431" t="s">
        <v>1206</v>
      </c>
      <c r="CN119" s="431" t="s">
        <v>1207</v>
      </c>
      <c r="CO119" s="431" t="s">
        <v>1208</v>
      </c>
      <c r="CP119" s="431" t="s">
        <v>1209</v>
      </c>
      <c r="CQ119" s="431" t="s">
        <v>1210</v>
      </c>
      <c r="CR119" s="431" t="s">
        <v>1211</v>
      </c>
      <c r="CS119" s="431" t="s">
        <v>1212</v>
      </c>
      <c r="CT119" s="431" t="s">
        <v>1213</v>
      </c>
      <c r="CU119" s="431" t="s">
        <v>1214</v>
      </c>
      <c r="CV119" s="431" t="s">
        <v>1215</v>
      </c>
      <c r="CW119" s="431" t="s">
        <v>1216</v>
      </c>
      <c r="CX119" s="431" t="s">
        <v>1217</v>
      </c>
      <c r="CY119" s="431" t="s">
        <v>1218</v>
      </c>
      <c r="CZ119" s="431"/>
      <c r="DA119" s="431"/>
      <c r="DB119" s="431"/>
      <c r="DC119" s="431"/>
    </row>
    <row r="120" spans="1:107"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346</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1219</v>
      </c>
      <c r="AU120" s="61" t="s">
        <v>1220</v>
      </c>
      <c r="AV120" s="373" t="s">
        <v>57</v>
      </c>
      <c r="AW120" s="233" t="s">
        <v>238</v>
      </c>
      <c r="AX120" s="427"/>
      <c r="AY120" s="427"/>
      <c r="AZ120" s="427"/>
      <c r="BA120" s="427"/>
      <c r="BB120" s="427"/>
      <c r="BC120" s="427"/>
      <c r="BD120" s="427"/>
      <c r="BE120" s="427"/>
      <c r="BF120" s="427"/>
      <c r="BG120" s="427"/>
      <c r="BH120" s="427"/>
      <c r="BI120" s="427"/>
      <c r="BJ120" s="427"/>
      <c r="BK120" s="427"/>
      <c r="BL120" s="427"/>
      <c r="BM120" s="427"/>
      <c r="BN120" s="427"/>
      <c r="BO120" s="427"/>
      <c r="BP120" s="427"/>
      <c r="BQ120" s="427"/>
      <c r="BR120" s="427"/>
      <c r="BS120" s="427"/>
      <c r="BT120" s="427"/>
      <c r="BU120" s="427"/>
      <c r="BV120" s="427"/>
      <c r="BW120" s="427"/>
      <c r="BX120" s="428"/>
      <c r="BY120" s="428"/>
      <c r="BZ120" s="428"/>
      <c r="CA120" s="428"/>
      <c r="CB120" s="428"/>
      <c r="CC120" s="428"/>
      <c r="CD120" s="428"/>
      <c r="CE120" s="428"/>
      <c r="CF120" s="428"/>
      <c r="CG120" s="428"/>
      <c r="CH120" s="428"/>
      <c r="CI120" s="428"/>
      <c r="CJ120" s="428"/>
      <c r="CK120" s="428"/>
      <c r="CL120" s="428"/>
      <c r="CM120" s="428"/>
      <c r="CN120" s="428"/>
      <c r="CO120" s="428"/>
      <c r="CP120" s="428"/>
      <c r="CQ120" s="428"/>
      <c r="CR120" s="428"/>
      <c r="CS120" s="428"/>
      <c r="CT120" s="428"/>
      <c r="CU120" s="428"/>
      <c r="CV120" s="428"/>
      <c r="CW120" s="428"/>
      <c r="CX120" s="428"/>
      <c r="CY120" s="428"/>
      <c r="CZ120" s="428"/>
      <c r="DA120" s="428"/>
      <c r="DB120" s="428"/>
      <c r="DC120" s="428"/>
    </row>
    <row r="121" spans="1:107"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1221</v>
      </c>
      <c r="AU121" t="s">
        <v>1222</v>
      </c>
      <c r="AV121" s="374" t="s">
        <v>57</v>
      </c>
      <c r="AW121" s="87" t="s">
        <v>1223</v>
      </c>
      <c r="AX121" s="427"/>
      <c r="AY121" s="427"/>
      <c r="AZ121" s="427"/>
      <c r="BA121" s="427"/>
      <c r="BB121" s="427"/>
      <c r="BC121" s="427"/>
      <c r="BD121" s="427"/>
      <c r="BE121" s="427"/>
      <c r="BF121" s="427"/>
      <c r="BG121" s="427"/>
      <c r="BH121" s="427"/>
      <c r="BI121" s="427"/>
      <c r="BJ121" s="427"/>
      <c r="BK121" s="427"/>
      <c r="BL121" s="427"/>
      <c r="BM121" s="427"/>
      <c r="BN121" s="427"/>
      <c r="BO121" s="427"/>
      <c r="BP121" s="427"/>
      <c r="BQ121" s="427"/>
      <c r="BR121" s="427"/>
      <c r="BS121" s="427"/>
      <c r="BT121" s="427"/>
      <c r="BU121" s="427"/>
      <c r="BV121" s="427"/>
      <c r="BW121" s="427"/>
      <c r="BX121" s="428"/>
      <c r="BY121" s="428"/>
      <c r="BZ121" s="428"/>
      <c r="CA121" s="428"/>
      <c r="CB121" s="428"/>
      <c r="CC121" s="428"/>
      <c r="CD121" s="428"/>
      <c r="CE121" s="428"/>
      <c r="CF121" s="428"/>
      <c r="CG121" s="428"/>
      <c r="CH121" s="428"/>
      <c r="CI121" s="428"/>
      <c r="CJ121" s="428"/>
      <c r="CK121" s="428"/>
      <c r="CL121" s="428"/>
      <c r="CM121" s="428"/>
      <c r="CN121" s="428"/>
      <c r="CO121" s="428"/>
      <c r="CP121" s="428"/>
      <c r="CQ121" s="428"/>
      <c r="CR121" s="428"/>
      <c r="CS121" s="428"/>
      <c r="CT121" s="428"/>
      <c r="CU121" s="428"/>
      <c r="CV121" s="428"/>
      <c r="CW121" s="428"/>
      <c r="CX121" s="428"/>
      <c r="CY121" s="428"/>
      <c r="CZ121" s="428"/>
      <c r="DA121" s="428"/>
      <c r="DB121" s="428"/>
      <c r="DC121" s="428"/>
    </row>
    <row r="122" spans="1:107" s="73" customFormat="1" ht="16.5" thickBot="1">
      <c r="A122" s="67"/>
      <c r="B122" s="57"/>
      <c r="C122" s="57"/>
      <c r="D122" s="98"/>
      <c r="F122" s="223"/>
      <c r="G122" s="223"/>
      <c r="H122" s="223"/>
      <c r="I122" s="165"/>
      <c r="J122" s="165"/>
      <c r="K122" s="165"/>
      <c r="L122" s="165"/>
      <c r="M122" s="165"/>
      <c r="N122" s="165"/>
      <c r="O122" s="165"/>
      <c r="P122" s="165"/>
      <c r="Q122" s="165"/>
      <c r="R122" s="165"/>
      <c r="S122" s="165"/>
      <c r="T122" s="396"/>
      <c r="U122" s="265" t="s">
        <v>347</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219</v>
      </c>
      <c r="AU122"/>
      <c r="AV122" s="374" t="s">
        <v>57</v>
      </c>
      <c r="AW122" s="87" t="s">
        <v>248</v>
      </c>
      <c r="AX122" s="427"/>
      <c r="AY122" s="427"/>
      <c r="AZ122" s="427"/>
      <c r="BA122" s="427"/>
      <c r="BB122" s="427"/>
      <c r="BC122" s="427"/>
      <c r="BD122" s="427"/>
      <c r="BE122" s="427"/>
      <c r="BF122" s="427"/>
      <c r="BG122" s="427"/>
      <c r="BH122" s="427"/>
      <c r="BI122" s="427"/>
      <c r="BJ122" s="427"/>
      <c r="BK122" s="427"/>
      <c r="BL122" s="427"/>
      <c r="BM122" s="427"/>
      <c r="BN122" s="427"/>
      <c r="BO122" s="427"/>
      <c r="BP122" s="427"/>
      <c r="BQ122" s="427"/>
      <c r="BR122" s="427"/>
      <c r="BS122" s="427"/>
      <c r="BT122" s="427"/>
      <c r="BU122" s="427"/>
      <c r="BV122" s="427"/>
      <c r="BW122" s="427"/>
      <c r="BX122" s="428"/>
      <c r="BY122" s="428"/>
      <c r="BZ122" s="428"/>
      <c r="CA122" s="428"/>
      <c r="CB122" s="428"/>
      <c r="CC122" s="428"/>
      <c r="CD122" s="428"/>
      <c r="CE122" s="428"/>
      <c r="CF122" s="428"/>
      <c r="CG122" s="428"/>
      <c r="CH122" s="428"/>
      <c r="CI122" s="428"/>
      <c r="CJ122" s="428"/>
      <c r="CK122" s="428"/>
      <c r="CL122" s="428"/>
      <c r="CM122" s="428"/>
      <c r="CN122" s="428"/>
      <c r="CO122" s="428"/>
      <c r="CP122" s="428"/>
      <c r="CQ122" s="428"/>
      <c r="CR122" s="428"/>
      <c r="CS122" s="428"/>
      <c r="CT122" s="428"/>
      <c r="CU122" s="428"/>
      <c r="CV122" s="428"/>
      <c r="CW122" s="428"/>
      <c r="CX122" s="428"/>
      <c r="CY122" s="428"/>
      <c r="CZ122" s="428"/>
      <c r="DA122" s="428"/>
      <c r="DB122" s="428"/>
      <c r="DC122" s="428"/>
    </row>
    <row r="123" spans="1:107" s="73" customFormat="1">
      <c r="A123" s="67"/>
      <c r="B123" s="57"/>
      <c r="C123" s="57"/>
      <c r="D123" s="98"/>
      <c r="F123" s="223"/>
      <c r="G123" s="223"/>
      <c r="H123" s="223"/>
      <c r="I123" s="165"/>
      <c r="J123" s="165"/>
      <c r="K123" s="165"/>
      <c r="L123" s="165"/>
      <c r="M123" s="165"/>
      <c r="N123" s="165"/>
      <c r="O123" s="165"/>
      <c r="P123" s="165"/>
      <c r="Q123" s="165"/>
      <c r="R123" s="165"/>
      <c r="S123" s="165"/>
      <c r="T123" s="396"/>
      <c r="U123" s="266"/>
      <c r="V123" s="267" t="s">
        <v>268</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220</v>
      </c>
      <c r="AU123"/>
      <c r="AV123" s="374" t="s">
        <v>57</v>
      </c>
      <c r="AW123" s="87" t="s">
        <v>249</v>
      </c>
      <c r="AX123" s="427"/>
      <c r="AY123" s="427"/>
      <c r="AZ123" s="427"/>
      <c r="BA123" s="427"/>
      <c r="BB123" s="427"/>
      <c r="BC123" s="427"/>
      <c r="BD123" s="427"/>
      <c r="BE123" s="427"/>
      <c r="BF123" s="427"/>
      <c r="BG123" s="427"/>
      <c r="BH123" s="427"/>
      <c r="BI123" s="427"/>
      <c r="BJ123" s="427"/>
      <c r="BK123" s="427"/>
      <c r="BL123" s="427"/>
      <c r="BM123" s="427"/>
      <c r="BN123" s="427"/>
      <c r="BO123" s="427"/>
      <c r="BP123" s="427"/>
      <c r="BQ123" s="427"/>
      <c r="BR123" s="427"/>
      <c r="BS123" s="427"/>
      <c r="BT123" s="427"/>
      <c r="BU123" s="427"/>
      <c r="BV123" s="427"/>
      <c r="BW123" s="427"/>
      <c r="BX123" s="428"/>
      <c r="BY123" s="428"/>
      <c r="BZ123" s="428"/>
      <c r="CA123" s="428"/>
      <c r="CB123" s="428"/>
      <c r="CC123" s="428"/>
      <c r="CD123" s="428"/>
      <c r="CE123" s="428"/>
      <c r="CF123" s="428"/>
      <c r="CG123" s="428"/>
      <c r="CH123" s="428"/>
      <c r="CI123" s="428"/>
      <c r="CJ123" s="428"/>
      <c r="CK123" s="428"/>
      <c r="CL123" s="428"/>
      <c r="CM123" s="428"/>
      <c r="CN123" s="428"/>
      <c r="CO123" s="428"/>
      <c r="CP123" s="428"/>
      <c r="CQ123" s="428"/>
      <c r="CR123" s="428"/>
      <c r="CS123" s="428"/>
      <c r="CT123" s="428"/>
      <c r="CU123" s="428"/>
      <c r="CV123" s="428"/>
      <c r="CW123" s="428"/>
      <c r="CX123" s="428"/>
      <c r="CY123" s="428"/>
      <c r="CZ123" s="428"/>
      <c r="DA123" s="428"/>
      <c r="DB123" s="428"/>
      <c r="DC123" s="428"/>
    </row>
    <row r="124" spans="1:107" s="73" customFormat="1" ht="15.75" thickBot="1">
      <c r="A124" s="67"/>
      <c r="B124" s="57"/>
      <c r="C124" s="57"/>
      <c r="D124" s="98"/>
      <c r="F124" s="223"/>
      <c r="G124" s="223"/>
      <c r="H124" s="223"/>
      <c r="I124" s="165"/>
      <c r="J124" s="165"/>
      <c r="K124" s="165"/>
      <c r="L124" s="165"/>
      <c r="M124" s="165"/>
      <c r="N124" s="165"/>
      <c r="O124" s="165"/>
      <c r="P124" s="165"/>
      <c r="Q124" s="165"/>
      <c r="R124" s="165"/>
      <c r="S124" s="165"/>
      <c r="T124" s="396"/>
      <c r="U124" s="271"/>
      <c r="V124" s="157" t="s">
        <v>605</v>
      </c>
      <c r="W124" s="397"/>
      <c r="X124" s="397"/>
      <c r="Y124" s="397"/>
      <c r="Z124" s="397"/>
      <c r="AA124" s="397"/>
      <c r="AB124" s="398"/>
      <c r="AC124" s="49"/>
      <c r="AD124" s="49"/>
      <c r="AE124" s="49"/>
      <c r="AF124" s="49"/>
      <c r="AG124" s="49"/>
      <c r="AH124" s="49"/>
      <c r="AI124" s="49"/>
      <c r="AJ124" s="49"/>
      <c r="AK124" s="49"/>
      <c r="AL124" s="49"/>
      <c r="AM124" s="49"/>
      <c r="AN124" s="49"/>
      <c r="AO124" s="49"/>
      <c r="AP124" s="49"/>
      <c r="AQ124" s="49"/>
      <c r="AR124" s="49"/>
      <c r="AS124" s="275"/>
      <c r="AT124" s="54" t="s">
        <v>221</v>
      </c>
      <c r="AU124"/>
      <c r="AV124" s="374" t="s">
        <v>57</v>
      </c>
      <c r="AW124" s="87" t="s">
        <v>250</v>
      </c>
      <c r="AX124" s="427"/>
      <c r="AY124" s="427"/>
      <c r="AZ124" s="427"/>
      <c r="BA124" s="427"/>
      <c r="BB124" s="427"/>
      <c r="BC124" s="427"/>
      <c r="BD124" s="427"/>
      <c r="BE124" s="427"/>
      <c r="BF124" s="427"/>
      <c r="BG124" s="427"/>
      <c r="BH124" s="427"/>
      <c r="BI124" s="427"/>
      <c r="BJ124" s="427"/>
      <c r="BK124" s="427"/>
      <c r="BL124" s="427"/>
      <c r="BM124" s="427"/>
      <c r="BN124" s="427"/>
      <c r="BO124" s="427"/>
      <c r="BP124" s="427"/>
      <c r="BQ124" s="427"/>
      <c r="BR124" s="427"/>
      <c r="BS124" s="427"/>
      <c r="BT124" s="427"/>
      <c r="BU124" s="427"/>
      <c r="BV124" s="427"/>
      <c r="BW124" s="427"/>
      <c r="BX124" s="428"/>
      <c r="BY124" s="428"/>
      <c r="BZ124" s="428"/>
      <c r="CA124" s="428"/>
      <c r="CB124" s="428"/>
      <c r="CC124" s="428"/>
      <c r="CD124" s="428"/>
      <c r="CE124" s="428"/>
      <c r="CF124" s="428"/>
      <c r="CG124" s="428"/>
      <c r="CH124" s="428"/>
      <c r="CI124" s="428"/>
      <c r="CJ124" s="428"/>
      <c r="CK124" s="428"/>
      <c r="CL124" s="428"/>
      <c r="CM124" s="428"/>
      <c r="CN124" s="428"/>
      <c r="CO124" s="428"/>
      <c r="CP124" s="428"/>
      <c r="CQ124" s="428"/>
      <c r="CR124" s="428"/>
      <c r="CS124" s="428"/>
      <c r="CT124" s="428"/>
      <c r="CU124" s="428"/>
      <c r="CV124" s="428"/>
      <c r="CW124" s="428"/>
      <c r="CX124" s="428"/>
      <c r="CY124" s="428"/>
      <c r="CZ124" s="428"/>
      <c r="DA124" s="428"/>
      <c r="DB124" s="428"/>
      <c r="DC124" s="428"/>
    </row>
    <row r="125" spans="1:107" s="73" customFormat="1">
      <c r="A125" s="67"/>
      <c r="B125" s="57"/>
      <c r="C125" s="57"/>
      <c r="D125" s="98"/>
      <c r="F125" s="223"/>
      <c r="G125" s="223"/>
      <c r="H125" s="223"/>
      <c r="I125" s="165"/>
      <c r="J125" s="165"/>
      <c r="K125" s="165"/>
      <c r="L125" s="165"/>
      <c r="M125" s="165"/>
      <c r="N125" s="165"/>
      <c r="O125" s="165"/>
      <c r="P125" s="165"/>
      <c r="Q125" s="165"/>
      <c r="R125" s="165"/>
      <c r="S125" s="165"/>
      <c r="T125" s="396"/>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222</v>
      </c>
      <c r="AU125"/>
      <c r="AV125" s="374" t="s">
        <v>57</v>
      </c>
      <c r="AW125" s="87" t="s">
        <v>251</v>
      </c>
      <c r="AX125" s="427"/>
      <c r="AY125" s="427"/>
      <c r="AZ125" s="427"/>
      <c r="BA125" s="427"/>
      <c r="BB125" s="427"/>
      <c r="BC125" s="427"/>
      <c r="BD125" s="427"/>
      <c r="BE125" s="427"/>
      <c r="BF125" s="427"/>
      <c r="BG125" s="427"/>
      <c r="BH125" s="427"/>
      <c r="BI125" s="427"/>
      <c r="BJ125" s="427"/>
      <c r="BK125" s="427"/>
      <c r="BL125" s="427"/>
      <c r="BM125" s="427"/>
      <c r="BN125" s="427"/>
      <c r="BO125" s="427"/>
      <c r="BP125" s="427"/>
      <c r="BQ125" s="427"/>
      <c r="BR125" s="427"/>
      <c r="BS125" s="427"/>
      <c r="BT125" s="427"/>
      <c r="BU125" s="427"/>
      <c r="BV125" s="427"/>
      <c r="BW125" s="427"/>
      <c r="BX125" s="428"/>
      <c r="BY125" s="428"/>
      <c r="BZ125" s="428"/>
      <c r="CA125" s="428"/>
      <c r="CB125" s="428"/>
      <c r="CC125" s="428"/>
      <c r="CD125" s="428"/>
      <c r="CE125" s="428"/>
      <c r="CF125" s="428"/>
      <c r="CG125" s="428"/>
      <c r="CH125" s="428"/>
      <c r="CI125" s="428"/>
      <c r="CJ125" s="428"/>
      <c r="CK125" s="428"/>
      <c r="CL125" s="428"/>
      <c r="CM125" s="428"/>
      <c r="CN125" s="428"/>
      <c r="CO125" s="428"/>
      <c r="CP125" s="428"/>
      <c r="CQ125" s="428"/>
      <c r="CR125" s="428"/>
      <c r="CS125" s="428"/>
      <c r="CT125" s="428"/>
      <c r="CU125" s="428"/>
      <c r="CV125" s="428"/>
      <c r="CW125" s="428"/>
      <c r="CX125" s="428"/>
      <c r="CY125" s="428"/>
      <c r="CZ125" s="428"/>
      <c r="DA125" s="428"/>
      <c r="DB125" s="428"/>
      <c r="DC125" s="428"/>
    </row>
    <row r="126" spans="1:107" s="73" customFormat="1">
      <c r="A126" s="67"/>
      <c r="B126" s="57"/>
      <c r="C126" s="57"/>
      <c r="D126" s="98"/>
      <c r="F126" s="223"/>
      <c r="G126" s="223"/>
      <c r="H126" s="223"/>
      <c r="I126" s="165"/>
      <c r="J126" s="165"/>
      <c r="K126" s="165"/>
      <c r="L126" s="165"/>
      <c r="M126" s="165"/>
      <c r="N126" s="165"/>
      <c r="O126" s="165"/>
      <c r="P126" s="165"/>
      <c r="Q126" s="165"/>
      <c r="R126" s="165"/>
      <c r="S126" s="165"/>
      <c r="T126" s="396"/>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223</v>
      </c>
      <c r="AU126"/>
      <c r="AV126" s="374" t="s">
        <v>57</v>
      </c>
      <c r="AW126" s="87" t="s">
        <v>252</v>
      </c>
      <c r="AX126" s="427"/>
      <c r="AY126" s="427"/>
      <c r="AZ126" s="427"/>
      <c r="BA126" s="427"/>
      <c r="BB126" s="427"/>
      <c r="BC126" s="427"/>
      <c r="BD126" s="427"/>
      <c r="BE126" s="427"/>
      <c r="BF126" s="427"/>
      <c r="BG126" s="427"/>
      <c r="BH126" s="427"/>
      <c r="BI126" s="427"/>
      <c r="BJ126" s="427"/>
      <c r="BK126" s="427"/>
      <c r="BL126" s="427"/>
      <c r="BM126" s="427"/>
      <c r="BN126" s="427"/>
      <c r="BO126" s="427"/>
      <c r="BP126" s="427"/>
      <c r="BQ126" s="427"/>
      <c r="BR126" s="427"/>
      <c r="BS126" s="427"/>
      <c r="BT126" s="427"/>
      <c r="BU126" s="427"/>
      <c r="BV126" s="427"/>
      <c r="BW126" s="427"/>
      <c r="BX126" s="428"/>
      <c r="BY126" s="428"/>
      <c r="BZ126" s="428"/>
      <c r="CA126" s="428"/>
      <c r="CB126" s="428"/>
      <c r="CC126" s="428"/>
      <c r="CD126" s="428"/>
      <c r="CE126" s="428"/>
      <c r="CF126" s="428"/>
      <c r="CG126" s="428"/>
      <c r="CH126" s="428"/>
      <c r="CI126" s="428"/>
      <c r="CJ126" s="428"/>
      <c r="CK126" s="428"/>
      <c r="CL126" s="428"/>
      <c r="CM126" s="428"/>
      <c r="CN126" s="428"/>
      <c r="CO126" s="428"/>
      <c r="CP126" s="428"/>
      <c r="CQ126" s="428"/>
      <c r="CR126" s="428"/>
      <c r="CS126" s="428"/>
      <c r="CT126" s="428"/>
      <c r="CU126" s="428"/>
      <c r="CV126" s="428"/>
      <c r="CW126" s="428"/>
      <c r="CX126" s="428"/>
      <c r="CY126" s="428"/>
      <c r="CZ126" s="428"/>
      <c r="DA126" s="428"/>
      <c r="DB126" s="428"/>
      <c r="DC126" s="428"/>
    </row>
    <row r="127" spans="1:107"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224</v>
      </c>
      <c r="AU127"/>
      <c r="AV127" s="374" t="s">
        <v>57</v>
      </c>
      <c r="AW127" s="87" t="s">
        <v>253</v>
      </c>
      <c r="AX127" s="429"/>
      <c r="AY127" s="429"/>
      <c r="AZ127" s="429"/>
      <c r="BA127" s="429"/>
      <c r="BB127" s="429"/>
      <c r="BC127" s="429"/>
      <c r="BD127" s="429"/>
      <c r="BE127" s="427"/>
      <c r="BF127" s="427"/>
      <c r="BG127" s="427"/>
      <c r="BH127" s="427"/>
      <c r="BI127" s="427"/>
      <c r="BJ127" s="427"/>
      <c r="BK127" s="427"/>
      <c r="BL127" s="427"/>
      <c r="BM127" s="427"/>
      <c r="BN127" s="427"/>
      <c r="BO127" s="427"/>
      <c r="BP127" s="427"/>
      <c r="BQ127" s="427"/>
      <c r="BR127" s="427"/>
      <c r="BS127" s="427"/>
      <c r="BT127" s="427"/>
      <c r="BU127" s="427"/>
      <c r="BV127" s="427"/>
      <c r="BW127" s="427"/>
      <c r="BX127" s="428"/>
      <c r="BY127" s="428"/>
      <c r="BZ127" s="428"/>
      <c r="CA127" s="428"/>
      <c r="CB127" s="428"/>
      <c r="CC127" s="428"/>
      <c r="CD127" s="428"/>
      <c r="CE127" s="428"/>
      <c r="CF127" s="428"/>
      <c r="CG127" s="428"/>
      <c r="CH127" s="428"/>
      <c r="CI127" s="428"/>
      <c r="CJ127" s="428"/>
      <c r="CK127" s="428"/>
      <c r="CL127" s="428"/>
      <c r="CM127" s="428"/>
      <c r="CN127" s="428"/>
      <c r="CO127" s="428"/>
      <c r="CP127" s="428"/>
      <c r="CQ127" s="428"/>
      <c r="CR127" s="428"/>
      <c r="CS127" s="428"/>
      <c r="CT127" s="428"/>
      <c r="CU127" s="428"/>
      <c r="CV127" s="428"/>
      <c r="CW127" s="428"/>
      <c r="CX127" s="428"/>
      <c r="CY127" s="428"/>
      <c r="CZ127" s="428"/>
      <c r="DA127" s="428"/>
      <c r="DB127" s="428"/>
      <c r="DC127" s="428"/>
    </row>
    <row r="128" spans="1:107"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5" t="s">
        <v>350</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225</v>
      </c>
      <c r="AU128"/>
      <c r="AV128" s="374" t="s">
        <v>57</v>
      </c>
      <c r="AW128" s="87">
        <v>501</v>
      </c>
      <c r="AX128" s="432" t="s">
        <v>218</v>
      </c>
      <c r="AY128" s="429"/>
      <c r="AZ128" s="429"/>
      <c r="BA128" s="429"/>
      <c r="BB128" s="429"/>
      <c r="BC128" s="429"/>
      <c r="BD128" s="429"/>
      <c r="BE128" s="429"/>
      <c r="BF128" s="429"/>
      <c r="BG128" s="429"/>
      <c r="BH128" s="429"/>
      <c r="BI128" s="429"/>
      <c r="BJ128" s="429"/>
      <c r="BK128" s="429"/>
      <c r="BL128" s="429"/>
      <c r="BM128" s="429"/>
      <c r="BN128" s="429"/>
      <c r="BO128" s="429"/>
      <c r="BP128" s="429"/>
      <c r="BQ128" s="429"/>
      <c r="BR128" s="429"/>
      <c r="BS128" s="429"/>
      <c r="BT128" s="429"/>
      <c r="BU128" s="429"/>
      <c r="BV128" s="429"/>
      <c r="BW128" s="429"/>
      <c r="BX128" s="430"/>
      <c r="BY128" s="430"/>
      <c r="BZ128" s="430"/>
      <c r="CA128" s="430"/>
      <c r="CB128" s="430"/>
      <c r="CC128" s="430"/>
      <c r="CD128" s="430"/>
      <c r="CE128" s="430"/>
      <c r="CF128" s="430"/>
      <c r="CG128" s="430"/>
      <c r="CH128" s="430"/>
      <c r="CI128" s="430"/>
      <c r="CJ128" s="430"/>
      <c r="CK128" s="430"/>
      <c r="CL128" s="430"/>
      <c r="CM128" s="430"/>
      <c r="CN128" s="430"/>
      <c r="CO128" s="430"/>
      <c r="CP128" s="430"/>
      <c r="CQ128" s="430"/>
      <c r="CR128" s="430"/>
      <c r="CS128" s="430"/>
      <c r="CT128" s="430"/>
      <c r="CU128" s="430"/>
      <c r="CV128" s="430"/>
      <c r="CW128" s="430"/>
      <c r="CX128" s="430"/>
      <c r="CY128" s="430"/>
      <c r="CZ128" s="430"/>
      <c r="DA128" s="430"/>
      <c r="DB128" s="430"/>
      <c r="DC128" s="430"/>
    </row>
    <row r="129" spans="1:107"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226</v>
      </c>
      <c r="AU129"/>
      <c r="AV129" s="49" t="s">
        <v>111</v>
      </c>
      <c r="AW129" s="375">
        <v>3310000000</v>
      </c>
      <c r="AX129" s="429">
        <v>3081878159</v>
      </c>
      <c r="AY129" s="429">
        <v>3081878159</v>
      </c>
      <c r="AZ129" s="429">
        <v>3081878159</v>
      </c>
      <c r="BA129" s="429">
        <v>3081878159</v>
      </c>
      <c r="BB129" s="429">
        <v>3081878159</v>
      </c>
      <c r="BC129" s="429">
        <v>3081878159</v>
      </c>
      <c r="BD129" s="429">
        <v>3081878159</v>
      </c>
      <c r="BE129" s="427">
        <v>3081878159</v>
      </c>
      <c r="BF129" s="427">
        <v>3081878159</v>
      </c>
      <c r="BG129" s="427">
        <v>3081878159</v>
      </c>
      <c r="BH129" s="427">
        <v>3081878159</v>
      </c>
      <c r="BI129" s="427">
        <v>3081878159</v>
      </c>
      <c r="BJ129" s="427">
        <v>3081878159</v>
      </c>
      <c r="BK129" s="427">
        <v>3081878159</v>
      </c>
      <c r="BL129" s="427">
        <v>3081878159</v>
      </c>
      <c r="BM129" s="427">
        <v>3081878159</v>
      </c>
      <c r="BN129" s="427">
        <v>3081878159</v>
      </c>
      <c r="BO129" s="427">
        <v>3081878159</v>
      </c>
      <c r="BP129" s="427">
        <v>2774384018</v>
      </c>
      <c r="BQ129" s="427">
        <v>2774384018</v>
      </c>
      <c r="BR129" s="427">
        <v>2774384018</v>
      </c>
      <c r="BS129" s="427">
        <v>2774384018</v>
      </c>
      <c r="BT129" s="427">
        <v>2774384018</v>
      </c>
      <c r="BU129" s="427">
        <v>2774384018</v>
      </c>
      <c r="BV129" s="427">
        <v>2774384018</v>
      </c>
      <c r="BW129" s="427">
        <v>2774384018</v>
      </c>
      <c r="BX129" s="428">
        <v>2774384018</v>
      </c>
      <c r="BY129" s="428">
        <v>2774384018</v>
      </c>
      <c r="BZ129" s="428">
        <v>2774384018</v>
      </c>
      <c r="CA129" s="428">
        <v>2774384018</v>
      </c>
      <c r="CB129" s="428">
        <v>2774384018</v>
      </c>
      <c r="CC129" s="428">
        <v>2774384018</v>
      </c>
      <c r="CD129" s="428">
        <v>2774384018</v>
      </c>
      <c r="CE129" s="428">
        <v>2774384018</v>
      </c>
      <c r="CF129" s="428">
        <v>2774384018</v>
      </c>
      <c r="CG129" s="428">
        <v>2774384018</v>
      </c>
      <c r="CH129" s="428">
        <v>1512816415</v>
      </c>
      <c r="CI129" s="428">
        <v>1512816415</v>
      </c>
      <c r="CJ129" s="428">
        <v>1512816415</v>
      </c>
      <c r="CK129" s="428">
        <v>1512816415</v>
      </c>
      <c r="CL129" s="428">
        <v>1512816415</v>
      </c>
      <c r="CM129" s="428">
        <v>1512816415</v>
      </c>
      <c r="CN129" s="428">
        <v>1512816415</v>
      </c>
      <c r="CO129" s="428">
        <v>1512816415</v>
      </c>
      <c r="CP129" s="428">
        <v>1512816415</v>
      </c>
      <c r="CQ129" s="428">
        <v>1512816415</v>
      </c>
      <c r="CR129" s="428">
        <v>1512816415</v>
      </c>
      <c r="CS129" s="428">
        <v>1512816415</v>
      </c>
      <c r="CT129" s="428">
        <v>1512816415</v>
      </c>
      <c r="CU129" s="428">
        <v>1512816415</v>
      </c>
      <c r="CV129" s="428">
        <v>1512816415</v>
      </c>
      <c r="CW129" s="428">
        <v>1512816415</v>
      </c>
      <c r="CX129" s="428">
        <v>1512816415</v>
      </c>
      <c r="CY129" s="428">
        <v>1512816415</v>
      </c>
      <c r="CZ129" s="428"/>
      <c r="DA129" s="428"/>
      <c r="DB129" s="428"/>
      <c r="DC129" s="428"/>
    </row>
    <row r="130" spans="1:107" s="73" customFormat="1" ht="15.75">
      <c r="A130" s="67"/>
      <c r="B130" s="57"/>
      <c r="C130" s="57"/>
      <c r="D130" s="98"/>
      <c r="F130" s="223"/>
      <c r="G130" s="223"/>
      <c r="H130" s="223"/>
      <c r="I130" s="165"/>
      <c r="J130" s="165"/>
      <c r="K130" s="165"/>
      <c r="L130" s="165"/>
      <c r="M130" s="165"/>
      <c r="N130" s="165"/>
      <c r="O130" s="165"/>
      <c r="P130" s="165"/>
      <c r="Q130" s="165"/>
      <c r="R130" s="165"/>
      <c r="S130" s="165"/>
      <c r="T130" s="396"/>
      <c r="U130" s="265" t="s">
        <v>361</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227</v>
      </c>
      <c r="AU130"/>
      <c r="AV130" s="275" t="s">
        <v>215</v>
      </c>
      <c r="AW130" s="375">
        <v>1060000000000</v>
      </c>
      <c r="AX130" s="429">
        <v>1055480000000</v>
      </c>
      <c r="AY130" s="429">
        <v>1055480000000</v>
      </c>
      <c r="AZ130" s="429">
        <v>1055480000000</v>
      </c>
      <c r="BA130" s="429">
        <v>1055480000000</v>
      </c>
      <c r="BB130" s="429">
        <v>1055480000000</v>
      </c>
      <c r="BC130" s="429">
        <v>1055480000000</v>
      </c>
      <c r="BD130" s="429">
        <v>1055480000000</v>
      </c>
      <c r="BE130" s="429">
        <v>1055480000000</v>
      </c>
      <c r="BF130" s="429">
        <v>1055480000000</v>
      </c>
      <c r="BG130" s="429">
        <v>1055480000000</v>
      </c>
      <c r="BH130" s="429">
        <v>1055480000000</v>
      </c>
      <c r="BI130" s="429">
        <v>1055480000000</v>
      </c>
      <c r="BJ130" s="429">
        <v>1055480000000</v>
      </c>
      <c r="BK130" s="429">
        <v>1055480000000</v>
      </c>
      <c r="BL130" s="429">
        <v>1055480000000</v>
      </c>
      <c r="BM130" s="429">
        <v>1055480000000</v>
      </c>
      <c r="BN130" s="429">
        <v>1055480000000</v>
      </c>
      <c r="BO130" s="429">
        <v>1055480000000</v>
      </c>
      <c r="BP130" s="429">
        <v>1022540000000</v>
      </c>
      <c r="BQ130" s="429">
        <v>1022540000000</v>
      </c>
      <c r="BR130" s="429">
        <v>1022540000000</v>
      </c>
      <c r="BS130" s="429">
        <v>1022540000000</v>
      </c>
      <c r="BT130" s="429">
        <v>1022540000000</v>
      </c>
      <c r="BU130" s="429">
        <v>1022540000000</v>
      </c>
      <c r="BV130" s="429">
        <v>1022540000000</v>
      </c>
      <c r="BW130" s="429">
        <v>1022540000000</v>
      </c>
      <c r="BX130" s="430">
        <v>1022540000000</v>
      </c>
      <c r="BY130" s="430">
        <v>1022540000000</v>
      </c>
      <c r="BZ130" s="430">
        <v>1022540000000</v>
      </c>
      <c r="CA130" s="430">
        <v>1022540000000</v>
      </c>
      <c r="CB130" s="430">
        <v>1022540000000</v>
      </c>
      <c r="CC130" s="430">
        <v>1022540000000</v>
      </c>
      <c r="CD130" s="430">
        <v>1022540000000</v>
      </c>
      <c r="CE130" s="430">
        <v>1022540000000</v>
      </c>
      <c r="CF130" s="430">
        <v>1022540000000</v>
      </c>
      <c r="CG130" s="430">
        <v>1022540000000</v>
      </c>
      <c r="CH130" s="430">
        <v>894719000000</v>
      </c>
      <c r="CI130" s="430">
        <v>894719000000</v>
      </c>
      <c r="CJ130" s="430">
        <v>894719000000</v>
      </c>
      <c r="CK130" s="430">
        <v>894719000000</v>
      </c>
      <c r="CL130" s="430">
        <v>894719000000</v>
      </c>
      <c r="CM130" s="430">
        <v>894719000000</v>
      </c>
      <c r="CN130" s="430">
        <v>894719000000</v>
      </c>
      <c r="CO130" s="430">
        <v>894719000000</v>
      </c>
      <c r="CP130" s="430">
        <v>894719000000</v>
      </c>
      <c r="CQ130" s="430">
        <v>894719000000</v>
      </c>
      <c r="CR130" s="430">
        <v>894719000000</v>
      </c>
      <c r="CS130" s="430">
        <v>894719000000</v>
      </c>
      <c r="CT130" s="430">
        <v>894719000000</v>
      </c>
      <c r="CU130" s="430">
        <v>894719000000</v>
      </c>
      <c r="CV130" s="430">
        <v>894719000000</v>
      </c>
      <c r="CW130" s="430">
        <v>894719000000</v>
      </c>
      <c r="CX130" s="430">
        <v>894719000000</v>
      </c>
      <c r="CY130" s="430">
        <v>894719000000</v>
      </c>
      <c r="CZ130" s="428"/>
      <c r="DA130" s="428"/>
      <c r="DB130" s="428"/>
      <c r="DC130" s="428"/>
    </row>
    <row r="131" spans="1:107" s="73" customFormat="1" ht="18.75">
      <c r="A131" s="67"/>
      <c r="B131" s="57"/>
      <c r="C131" s="57"/>
      <c r="D131" s="98"/>
      <c r="F131" s="223"/>
      <c r="G131" s="223"/>
      <c r="H131" s="223"/>
      <c r="I131" s="165"/>
      <c r="J131" s="165"/>
      <c r="K131" s="165"/>
      <c r="L131" s="165"/>
      <c r="M131" s="165"/>
      <c r="N131" s="165"/>
      <c r="O131" s="165"/>
      <c r="P131" s="165"/>
      <c r="Q131" s="165"/>
      <c r="R131" s="165"/>
      <c r="S131" s="165"/>
      <c r="T131" s="396"/>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228</v>
      </c>
      <c r="AU131"/>
      <c r="AV131" s="49" t="s">
        <v>216</v>
      </c>
      <c r="AW131" s="375">
        <v>-45100000000</v>
      </c>
      <c r="AX131" s="429">
        <v>-44949393770</v>
      </c>
      <c r="AY131" s="427">
        <v>-44949393770</v>
      </c>
      <c r="AZ131" s="427">
        <v>-44949393770</v>
      </c>
      <c r="BA131" s="427">
        <v>-44949393770</v>
      </c>
      <c r="BB131" s="429">
        <v>-44949393770</v>
      </c>
      <c r="BC131" s="427">
        <v>-44949393770</v>
      </c>
      <c r="BD131" s="427">
        <v>-44949393770</v>
      </c>
      <c r="BE131" s="427">
        <v>-44949393770</v>
      </c>
      <c r="BF131" s="427">
        <v>-44949393770</v>
      </c>
      <c r="BG131" s="427">
        <v>-44949393770</v>
      </c>
      <c r="BH131" s="427">
        <v>-44949393770</v>
      </c>
      <c r="BI131" s="427">
        <v>-44949393770</v>
      </c>
      <c r="BJ131" s="427">
        <v>-44949393770</v>
      </c>
      <c r="BK131" s="427">
        <v>-44949393770</v>
      </c>
      <c r="BL131" s="427">
        <v>-44949393770</v>
      </c>
      <c r="BM131" s="427">
        <v>-44949393770</v>
      </c>
      <c r="BN131" s="427">
        <v>-44949393770</v>
      </c>
      <c r="BO131" s="427">
        <v>-44949393770</v>
      </c>
      <c r="BP131" s="427">
        <v>-41741902656</v>
      </c>
      <c r="BQ131" s="427">
        <v>-41741902656</v>
      </c>
      <c r="BR131" s="427">
        <v>-41741902656</v>
      </c>
      <c r="BS131" s="427">
        <v>-41741902656</v>
      </c>
      <c r="BT131" s="427">
        <v>-41741902656</v>
      </c>
      <c r="BU131" s="427">
        <v>-41741902656</v>
      </c>
      <c r="BV131" s="427">
        <v>-41741902656</v>
      </c>
      <c r="BW131" s="427">
        <v>-41741902656</v>
      </c>
      <c r="BX131" s="428">
        <v>-41741902656</v>
      </c>
      <c r="BY131" s="428">
        <v>-41741902656</v>
      </c>
      <c r="BZ131" s="428">
        <v>-41741902656</v>
      </c>
      <c r="CA131" s="428">
        <v>-41741902656</v>
      </c>
      <c r="CB131" s="428">
        <v>-41741902656</v>
      </c>
      <c r="CC131" s="428">
        <v>-41741902656</v>
      </c>
      <c r="CD131" s="428">
        <v>-41741902656</v>
      </c>
      <c r="CE131" s="428">
        <v>-41741902656</v>
      </c>
      <c r="CF131" s="428">
        <v>-41741902656</v>
      </c>
      <c r="CG131" s="428">
        <v>-41741902656</v>
      </c>
      <c r="CH131" s="428">
        <v>-32139751520</v>
      </c>
      <c r="CI131" s="428">
        <v>-32139751520</v>
      </c>
      <c r="CJ131" s="428">
        <v>-32139751520</v>
      </c>
      <c r="CK131" s="428">
        <v>-32139751520</v>
      </c>
      <c r="CL131" s="428">
        <v>-32139751520</v>
      </c>
      <c r="CM131" s="428">
        <v>-32139751520</v>
      </c>
      <c r="CN131" s="428">
        <v>-32139751520</v>
      </c>
      <c r="CO131" s="428">
        <v>-32139751520</v>
      </c>
      <c r="CP131" s="428">
        <v>-32139751520</v>
      </c>
      <c r="CQ131" s="428">
        <v>-32139751520</v>
      </c>
      <c r="CR131" s="428">
        <v>-32139751520</v>
      </c>
      <c r="CS131" s="428">
        <v>-32139751520</v>
      </c>
      <c r="CT131" s="428">
        <v>-32139751520</v>
      </c>
      <c r="CU131" s="428">
        <v>-32139751520</v>
      </c>
      <c r="CV131" s="428">
        <v>-32139751520</v>
      </c>
      <c r="CW131" s="428">
        <v>-32139751520</v>
      </c>
      <c r="CX131" s="428">
        <v>-32139751520</v>
      </c>
      <c r="CY131" s="428">
        <v>-32139751520</v>
      </c>
      <c r="CZ131" s="428"/>
      <c r="DA131" s="428"/>
      <c r="DB131" s="428"/>
      <c r="DC131" s="428"/>
    </row>
    <row r="132" spans="1:107" s="73" customFormat="1" ht="19.5" thickBot="1">
      <c r="A132" s="67"/>
      <c r="B132" s="57"/>
      <c r="C132" s="57"/>
      <c r="D132" s="98"/>
      <c r="F132" s="223"/>
      <c r="G132" s="223"/>
      <c r="H132" s="223"/>
      <c r="I132" s="165"/>
      <c r="J132" s="165"/>
      <c r="K132" s="165"/>
      <c r="L132" s="165"/>
      <c r="M132" s="165"/>
      <c r="N132" s="165"/>
      <c r="O132" s="165"/>
      <c r="P132" s="165"/>
      <c r="Q132" s="165"/>
      <c r="R132" s="165"/>
      <c r="S132" s="165"/>
      <c r="T132" s="396"/>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229</v>
      </c>
      <c r="AU132"/>
      <c r="AV132" s="49" t="s">
        <v>112</v>
      </c>
      <c r="AW132" s="87">
        <v>0</v>
      </c>
      <c r="AX132" s="429"/>
      <c r="AY132" s="427"/>
      <c r="AZ132" s="427"/>
      <c r="BA132" s="427"/>
      <c r="BB132" s="429"/>
      <c r="BC132" s="427"/>
      <c r="BD132" s="427"/>
      <c r="BE132" s="427"/>
      <c r="BF132" s="427"/>
      <c r="BG132" s="427"/>
      <c r="BH132" s="427"/>
      <c r="BI132" s="427"/>
      <c r="BJ132" s="427"/>
      <c r="BK132" s="427"/>
      <c r="BL132" s="427"/>
      <c r="BM132" s="427"/>
      <c r="BN132" s="427"/>
      <c r="BO132" s="427"/>
      <c r="BP132" s="427"/>
      <c r="BQ132" s="427"/>
      <c r="BR132" s="427"/>
      <c r="BS132" s="427"/>
      <c r="BT132" s="427"/>
      <c r="BU132" s="427"/>
      <c r="BV132" s="427"/>
      <c r="BW132" s="427"/>
      <c r="BX132" s="428"/>
      <c r="BY132" s="428"/>
      <c r="BZ132" s="428"/>
      <c r="CA132" s="428"/>
      <c r="CB132" s="428"/>
      <c r="CC132" s="428"/>
      <c r="CD132" s="428"/>
      <c r="CE132" s="428"/>
      <c r="CF132" s="428"/>
      <c r="CG132" s="428"/>
      <c r="CH132" s="428"/>
      <c r="CI132" s="428"/>
      <c r="CJ132" s="428"/>
      <c r="CK132" s="428"/>
      <c r="CL132" s="428"/>
      <c r="CM132" s="428"/>
      <c r="CN132" s="428"/>
      <c r="CO132" s="428"/>
      <c r="CP132" s="428"/>
      <c r="CQ132" s="428"/>
      <c r="CR132" s="428"/>
      <c r="CS132" s="428"/>
      <c r="CT132" s="428"/>
      <c r="CU132" s="428"/>
      <c r="CV132" s="428"/>
      <c r="CW132" s="428"/>
      <c r="CX132" s="428"/>
      <c r="CY132" s="428"/>
      <c r="CZ132" s="428"/>
      <c r="DA132" s="428"/>
      <c r="DB132" s="428"/>
      <c r="DC132" s="428"/>
    </row>
    <row r="133" spans="1:107" s="73" customFormat="1">
      <c r="A133" s="67"/>
      <c r="B133" s="57"/>
      <c r="C133" s="57"/>
      <c r="D133" s="98"/>
      <c r="F133" s="223"/>
      <c r="G133" s="223"/>
      <c r="H133" s="223"/>
      <c r="I133" s="165"/>
      <c r="J133" s="165"/>
      <c r="K133" s="165"/>
      <c r="L133" s="165"/>
      <c r="M133" s="165"/>
      <c r="N133" s="165"/>
      <c r="O133" s="165"/>
      <c r="P133" s="165"/>
      <c r="Q133" s="165"/>
      <c r="R133" s="165"/>
      <c r="S133" s="165"/>
      <c r="T133" s="396"/>
      <c r="U133" s="266"/>
      <c r="V133" s="267" t="s">
        <v>348</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230</v>
      </c>
      <c r="AU133"/>
      <c r="AV133" s="49" t="s">
        <v>112</v>
      </c>
      <c r="AW133" s="87">
        <v>0</v>
      </c>
      <c r="AX133" s="427"/>
      <c r="AY133" s="427"/>
      <c r="AZ133" s="427"/>
      <c r="BA133" s="427"/>
      <c r="BB133" s="427"/>
      <c r="BC133" s="427"/>
      <c r="BD133" s="427"/>
      <c r="BE133" s="427"/>
      <c r="BF133" s="427"/>
      <c r="BG133" s="427"/>
      <c r="BH133" s="427"/>
      <c r="BI133" s="427"/>
      <c r="BJ133" s="427"/>
      <c r="BK133" s="427"/>
      <c r="BL133" s="427"/>
      <c r="BM133" s="427"/>
      <c r="BN133" s="427"/>
      <c r="BO133" s="427"/>
      <c r="BP133" s="427"/>
      <c r="BQ133" s="427"/>
      <c r="BR133" s="427"/>
      <c r="BS133" s="427"/>
      <c r="BT133" s="427"/>
      <c r="BU133" s="427"/>
      <c r="BV133" s="427"/>
      <c r="BW133" s="427"/>
      <c r="BX133" s="428"/>
      <c r="BY133" s="428"/>
      <c r="BZ133" s="428"/>
      <c r="CA133" s="428"/>
      <c r="CB133" s="428"/>
      <c r="CC133" s="428"/>
      <c r="CD133" s="428"/>
      <c r="CE133" s="428"/>
      <c r="CF133" s="428"/>
      <c r="CG133" s="428"/>
      <c r="CH133" s="428"/>
      <c r="CI133" s="428"/>
      <c r="CJ133" s="428"/>
      <c r="CK133" s="428"/>
      <c r="CL133" s="428"/>
      <c r="CM133" s="428"/>
      <c r="CN133" s="428"/>
      <c r="CO133" s="428"/>
      <c r="CP133" s="428"/>
      <c r="CQ133" s="428"/>
      <c r="CR133" s="428"/>
      <c r="CS133" s="428"/>
      <c r="CT133" s="428"/>
      <c r="CU133" s="428"/>
      <c r="CV133" s="428"/>
      <c r="CW133" s="428"/>
      <c r="CX133" s="428"/>
      <c r="CY133" s="428"/>
      <c r="CZ133" s="428"/>
      <c r="DA133" s="428"/>
      <c r="DB133" s="428"/>
      <c r="DC133" s="428"/>
    </row>
    <row r="134" spans="1:107" s="73" customFormat="1">
      <c r="A134" s="67"/>
      <c r="B134" s="57"/>
      <c r="C134" s="57"/>
      <c r="D134" s="98"/>
      <c r="F134" s="223"/>
      <c r="G134" s="223"/>
      <c r="H134" s="223"/>
      <c r="I134" s="165"/>
      <c r="J134" s="165"/>
      <c r="K134" s="165"/>
      <c r="L134" s="165"/>
      <c r="M134" s="165"/>
      <c r="N134" s="165"/>
      <c r="O134" s="165"/>
      <c r="P134" s="165"/>
      <c r="Q134" s="165"/>
      <c r="R134" s="165"/>
      <c r="S134" s="165"/>
      <c r="T134" s="396"/>
      <c r="U134" s="187"/>
      <c r="V134" s="152" t="s">
        <v>360</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231</v>
      </c>
      <c r="AU134"/>
      <c r="AV134" s="49" t="s">
        <v>112</v>
      </c>
      <c r="AW134" s="87">
        <v>0</v>
      </c>
      <c r="AX134" s="427"/>
      <c r="AY134" s="427"/>
      <c r="AZ134" s="427"/>
      <c r="BA134" s="427"/>
      <c r="BB134" s="427"/>
      <c r="BC134" s="427"/>
      <c r="BD134" s="427"/>
      <c r="BE134" s="427"/>
      <c r="BF134" s="427"/>
      <c r="BG134" s="427"/>
      <c r="BH134" s="427"/>
      <c r="BI134" s="427"/>
      <c r="BJ134" s="427"/>
      <c r="BK134" s="427"/>
      <c r="BL134" s="427"/>
      <c r="BM134" s="427"/>
      <c r="BN134" s="427"/>
      <c r="BO134" s="427"/>
      <c r="BP134" s="427"/>
      <c r="BQ134" s="427"/>
      <c r="BR134" s="427"/>
      <c r="BS134" s="427"/>
      <c r="BT134" s="427"/>
      <c r="BU134" s="427"/>
      <c r="BV134" s="427"/>
      <c r="BW134" s="427"/>
      <c r="BX134" s="428"/>
      <c r="BY134" s="428"/>
      <c r="BZ134" s="428"/>
      <c r="CA134" s="428"/>
      <c r="CB134" s="428"/>
      <c r="CC134" s="428"/>
      <c r="CD134" s="428"/>
      <c r="CE134" s="428"/>
      <c r="CF134" s="428"/>
      <c r="CG134" s="428"/>
      <c r="CH134" s="428"/>
      <c r="CI134" s="428"/>
      <c r="CJ134" s="428"/>
      <c r="CK134" s="428"/>
      <c r="CL134" s="428"/>
      <c r="CM134" s="428"/>
      <c r="CN134" s="428"/>
      <c r="CO134" s="428"/>
      <c r="CP134" s="428"/>
      <c r="CQ134" s="428"/>
      <c r="CR134" s="428"/>
      <c r="CS134" s="428"/>
      <c r="CT134" s="428"/>
      <c r="CU134" s="428"/>
      <c r="CV134" s="428"/>
      <c r="CW134" s="428"/>
      <c r="CX134" s="428"/>
      <c r="CY134" s="428"/>
      <c r="CZ134" s="428"/>
      <c r="DA134" s="428"/>
      <c r="DB134" s="428"/>
      <c r="DC134" s="428"/>
    </row>
    <row r="135" spans="1:107" s="73" customFormat="1" ht="15.75">
      <c r="A135" s="67"/>
      <c r="B135" s="57"/>
      <c r="C135" s="57"/>
      <c r="D135" s="98"/>
      <c r="F135" s="223"/>
      <c r="G135" s="223"/>
      <c r="H135" s="223"/>
      <c r="I135" s="165"/>
      <c r="J135" s="165"/>
      <c r="K135" s="165"/>
      <c r="L135" s="165"/>
      <c r="M135" s="165"/>
      <c r="N135" s="165"/>
      <c r="O135" s="165"/>
      <c r="P135" s="165"/>
      <c r="Q135" s="165"/>
      <c r="R135" s="165"/>
      <c r="S135" s="165"/>
      <c r="T135" s="396"/>
      <c r="U135" s="285"/>
      <c r="V135" s="395" t="s">
        <v>352</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232</v>
      </c>
      <c r="AU135"/>
      <c r="AV135" s="374" t="s">
        <v>218</v>
      </c>
      <c r="AW135" s="87">
        <v>2</v>
      </c>
      <c r="AX135" s="427"/>
      <c r="AY135" s="427"/>
      <c r="AZ135" s="427"/>
      <c r="BA135" s="427"/>
      <c r="BB135" s="427"/>
      <c r="BC135" s="427"/>
      <c r="BD135" s="427"/>
      <c r="BE135" s="427"/>
      <c r="BF135" s="427"/>
      <c r="BG135" s="427"/>
      <c r="BH135" s="427"/>
      <c r="BI135" s="427"/>
      <c r="BJ135" s="427"/>
      <c r="BK135" s="427"/>
      <c r="BL135" s="427"/>
      <c r="BM135" s="427"/>
      <c r="BN135" s="427"/>
      <c r="BO135" s="427"/>
      <c r="BP135" s="427"/>
      <c r="BQ135" s="427"/>
      <c r="BR135" s="427"/>
      <c r="BS135" s="427"/>
      <c r="BT135" s="427"/>
      <c r="BU135" s="427"/>
      <c r="BV135" s="427"/>
      <c r="BW135" s="427"/>
      <c r="BX135" s="428"/>
      <c r="BY135" s="428"/>
      <c r="BZ135" s="428"/>
      <c r="CA135" s="428"/>
      <c r="CB135" s="428"/>
      <c r="CC135" s="428"/>
      <c r="CD135" s="428"/>
      <c r="CE135" s="428"/>
      <c r="CF135" s="428"/>
      <c r="CG135" s="428"/>
      <c r="CH135" s="428"/>
      <c r="CI135" s="428"/>
      <c r="CJ135" s="428"/>
      <c r="CK135" s="428"/>
      <c r="CL135" s="428"/>
      <c r="CM135" s="428"/>
      <c r="CN135" s="428"/>
      <c r="CO135" s="428"/>
      <c r="CP135" s="428"/>
      <c r="CQ135" s="428"/>
      <c r="CR135" s="428"/>
      <c r="CS135" s="428"/>
      <c r="CT135" s="428"/>
      <c r="CU135" s="428"/>
      <c r="CV135" s="428"/>
      <c r="CW135" s="428"/>
      <c r="CX135" s="428"/>
      <c r="CY135" s="428"/>
      <c r="CZ135" s="428"/>
      <c r="DA135" s="428"/>
      <c r="DB135" s="428"/>
      <c r="DC135" s="428"/>
    </row>
    <row r="136" spans="1:107" s="73" customFormat="1" ht="15.75" thickBot="1">
      <c r="A136" s="67"/>
      <c r="B136" s="57"/>
      <c r="C136" s="57"/>
      <c r="D136" s="98"/>
      <c r="F136" s="223"/>
      <c r="G136" s="223"/>
      <c r="H136" s="223"/>
      <c r="I136" s="165"/>
      <c r="J136" s="165"/>
      <c r="K136" s="165"/>
      <c r="L136" s="165"/>
      <c r="M136" s="165"/>
      <c r="N136" s="165"/>
      <c r="O136" s="165"/>
      <c r="P136" s="165"/>
      <c r="Q136" s="165"/>
      <c r="R136" s="165"/>
      <c r="S136" s="165"/>
      <c r="T136" s="396"/>
      <c r="U136" s="286"/>
      <c r="V136" s="157"/>
      <c r="W136" s="397"/>
      <c r="X136" s="397"/>
      <c r="Y136" s="397"/>
      <c r="Z136" s="397"/>
      <c r="AA136" s="397"/>
      <c r="AB136" s="398"/>
      <c r="AC136" s="49"/>
      <c r="AD136" s="49"/>
      <c r="AE136" s="49"/>
      <c r="AF136" s="49"/>
      <c r="AG136" s="49"/>
      <c r="AH136" s="49"/>
      <c r="AI136" s="49"/>
      <c r="AJ136" s="49"/>
      <c r="AK136" s="49"/>
      <c r="AL136" s="49"/>
      <c r="AM136" s="49"/>
      <c r="AN136" s="49"/>
      <c r="AO136" s="49"/>
      <c r="AP136" s="49"/>
      <c r="AQ136" s="49"/>
      <c r="AR136" s="49"/>
      <c r="AS136" s="49"/>
      <c r="AT136" s="54" t="s">
        <v>233</v>
      </c>
      <c r="AU136"/>
      <c r="AV136" s="374" t="s">
        <v>218</v>
      </c>
      <c r="AW136" s="87">
        <v>10</v>
      </c>
      <c r="AX136" s="427"/>
      <c r="AY136" s="427"/>
      <c r="AZ136" s="427"/>
      <c r="BA136" s="427"/>
      <c r="BB136" s="427"/>
      <c r="BC136" s="427"/>
      <c r="BD136" s="427"/>
      <c r="BE136" s="427"/>
      <c r="BF136" s="427"/>
      <c r="BG136" s="427"/>
      <c r="BH136" s="427"/>
      <c r="BI136" s="427"/>
      <c r="BJ136" s="427"/>
      <c r="BK136" s="427"/>
      <c r="BL136" s="427"/>
      <c r="BM136" s="427"/>
      <c r="BN136" s="427"/>
      <c r="BO136" s="427"/>
      <c r="BP136" s="427"/>
      <c r="BQ136" s="427"/>
      <c r="BR136" s="427"/>
      <c r="BS136" s="427"/>
      <c r="BT136" s="427"/>
      <c r="BU136" s="427"/>
      <c r="BV136" s="427"/>
      <c r="BW136" s="427"/>
      <c r="BX136" s="428"/>
      <c r="BY136" s="428"/>
      <c r="BZ136" s="428"/>
      <c r="CA136" s="428"/>
      <c r="CB136" s="428"/>
      <c r="CC136" s="428"/>
      <c r="CD136" s="428"/>
      <c r="CE136" s="428"/>
      <c r="CF136" s="428"/>
      <c r="CG136" s="428"/>
      <c r="CH136" s="428"/>
      <c r="CI136" s="428"/>
      <c r="CJ136" s="428"/>
      <c r="CK136" s="428"/>
      <c r="CL136" s="428"/>
      <c r="CM136" s="428"/>
      <c r="CN136" s="428"/>
      <c r="CO136" s="428"/>
      <c r="CP136" s="428"/>
      <c r="CQ136" s="428"/>
      <c r="CR136" s="428"/>
      <c r="CS136" s="428"/>
      <c r="CT136" s="428"/>
      <c r="CU136" s="428"/>
      <c r="CV136" s="428"/>
      <c r="CW136" s="428"/>
      <c r="CX136" s="428"/>
      <c r="CY136" s="428"/>
      <c r="CZ136" s="428"/>
      <c r="DA136" s="428"/>
      <c r="DB136" s="428"/>
      <c r="DC136" s="428"/>
    </row>
    <row r="137" spans="1:107" s="73" customFormat="1">
      <c r="A137" s="67"/>
      <c r="B137" s="57"/>
      <c r="C137" s="57"/>
      <c r="D137" s="98"/>
      <c r="F137" s="223"/>
      <c r="G137" s="223"/>
      <c r="H137" s="223"/>
      <c r="I137" s="165"/>
      <c r="J137" s="165"/>
      <c r="K137" s="165"/>
      <c r="L137" s="165"/>
      <c r="M137" s="165"/>
      <c r="N137" s="165"/>
      <c r="O137" s="165"/>
      <c r="P137" s="165"/>
      <c r="Q137" s="165"/>
      <c r="R137" s="165"/>
      <c r="S137" s="165"/>
      <c r="T137" s="396"/>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234</v>
      </c>
      <c r="AU137"/>
      <c r="AV137" s="374" t="s">
        <v>112</v>
      </c>
      <c r="AW137" s="87">
        <v>1</v>
      </c>
      <c r="AX137" s="427"/>
      <c r="AY137" s="427"/>
      <c r="AZ137" s="427"/>
      <c r="BA137" s="427"/>
      <c r="BB137" s="427"/>
      <c r="BC137" s="427"/>
      <c r="BD137" s="427"/>
      <c r="BE137" s="429"/>
      <c r="BF137" s="427"/>
      <c r="BG137" s="427"/>
      <c r="BH137" s="427"/>
      <c r="BI137" s="427"/>
      <c r="BJ137" s="427"/>
      <c r="BK137" s="427"/>
      <c r="BL137" s="427"/>
      <c r="BM137" s="427"/>
      <c r="BN137" s="427"/>
      <c r="BO137" s="427"/>
      <c r="BP137" s="427"/>
      <c r="BQ137" s="427"/>
      <c r="BR137" s="427"/>
      <c r="BS137" s="427"/>
      <c r="BT137" s="427"/>
      <c r="BU137" s="427"/>
      <c r="BV137" s="427"/>
      <c r="BW137" s="427"/>
      <c r="BX137" s="428"/>
      <c r="BY137" s="428"/>
      <c r="BZ137" s="428"/>
      <c r="CA137" s="428"/>
      <c r="CB137" s="428"/>
      <c r="CC137" s="428"/>
      <c r="CD137" s="428"/>
      <c r="CE137" s="428"/>
      <c r="CF137" s="428"/>
      <c r="CG137" s="428"/>
      <c r="CH137" s="428"/>
      <c r="CI137" s="428"/>
      <c r="CJ137" s="428"/>
      <c r="CK137" s="428"/>
      <c r="CL137" s="428"/>
      <c r="CM137" s="428"/>
      <c r="CN137" s="428"/>
      <c r="CO137" s="428"/>
      <c r="CP137" s="428"/>
      <c r="CQ137" s="428"/>
      <c r="CR137" s="428"/>
      <c r="CS137" s="428"/>
      <c r="CT137" s="428"/>
      <c r="CU137" s="428"/>
      <c r="CV137" s="428"/>
      <c r="CW137" s="428"/>
      <c r="CX137" s="428"/>
      <c r="CY137" s="428"/>
      <c r="CZ137" s="428"/>
      <c r="DA137" s="428"/>
      <c r="DB137" s="428"/>
      <c r="DC137" s="428"/>
    </row>
    <row r="138" spans="1:107" s="73" customFormat="1">
      <c r="A138" s="67"/>
      <c r="B138" s="57"/>
      <c r="C138" s="57"/>
      <c r="D138" s="98"/>
      <c r="F138" s="223"/>
      <c r="G138" s="223"/>
      <c r="H138" s="223"/>
      <c r="I138" s="165"/>
      <c r="J138" s="165"/>
      <c r="K138" s="165"/>
      <c r="L138" s="165"/>
      <c r="M138" s="165"/>
      <c r="N138" s="165"/>
      <c r="O138" s="165"/>
      <c r="P138" s="165"/>
      <c r="Q138" s="165"/>
      <c r="R138" s="165"/>
      <c r="S138" s="165"/>
      <c r="T138" s="396"/>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237</v>
      </c>
      <c r="AU138"/>
      <c r="AV138" s="374" t="s">
        <v>113</v>
      </c>
      <c r="AW138" s="87">
        <v>1027</v>
      </c>
      <c r="AX138" s="427"/>
      <c r="AY138" s="427"/>
      <c r="AZ138" s="427"/>
      <c r="BA138" s="427"/>
      <c r="BB138" s="427"/>
      <c r="BC138" s="427"/>
      <c r="BD138" s="427"/>
      <c r="BE138" s="427"/>
      <c r="BF138" s="427"/>
      <c r="BG138" s="427"/>
      <c r="BH138" s="427"/>
      <c r="BI138" s="427"/>
      <c r="BJ138" s="427"/>
      <c r="BK138" s="427"/>
      <c r="BL138" s="427"/>
      <c r="BM138" s="427"/>
      <c r="BN138" s="427"/>
      <c r="BO138" s="427"/>
      <c r="BP138" s="427"/>
      <c r="BQ138" s="427"/>
      <c r="BR138" s="427"/>
      <c r="BS138" s="427"/>
      <c r="BT138" s="427"/>
      <c r="BU138" s="427"/>
      <c r="BV138" s="427"/>
      <c r="BW138" s="427"/>
      <c r="BX138" s="428"/>
      <c r="BY138" s="428"/>
      <c r="BZ138" s="428"/>
      <c r="CA138" s="428"/>
      <c r="CB138" s="428"/>
      <c r="CC138" s="428"/>
      <c r="CD138" s="428"/>
      <c r="CE138" s="428"/>
      <c r="CF138" s="428"/>
      <c r="CG138" s="428"/>
      <c r="CH138" s="428"/>
      <c r="CI138" s="428"/>
      <c r="CJ138" s="428"/>
      <c r="CK138" s="428"/>
      <c r="CL138" s="428"/>
      <c r="CM138" s="428"/>
      <c r="CN138" s="428"/>
      <c r="CO138" s="428"/>
      <c r="CP138" s="428"/>
      <c r="CQ138" s="428"/>
      <c r="CR138" s="428"/>
      <c r="CS138" s="428"/>
      <c r="CT138" s="428"/>
      <c r="CU138" s="428"/>
      <c r="CV138" s="428"/>
      <c r="CW138" s="428"/>
      <c r="CX138" s="428"/>
      <c r="CY138" s="428"/>
      <c r="CZ138" s="428"/>
      <c r="DA138" s="428"/>
      <c r="DB138" s="428"/>
      <c r="DC138" s="428"/>
    </row>
    <row r="139" spans="1:107"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235</v>
      </c>
      <c r="AU139" t="s">
        <v>102</v>
      </c>
      <c r="AV139" s="374" t="s">
        <v>89</v>
      </c>
      <c r="AW139" s="87" t="s">
        <v>101</v>
      </c>
      <c r="AX139" s="427"/>
      <c r="AY139" s="427"/>
      <c r="AZ139" s="427"/>
      <c r="BA139" s="427"/>
      <c r="BB139" s="427"/>
      <c r="BC139" s="427"/>
      <c r="BD139" s="427"/>
      <c r="BE139" s="427"/>
      <c r="BF139" s="427"/>
      <c r="BG139" s="427"/>
      <c r="BH139" s="427"/>
      <c r="BI139" s="427"/>
      <c r="BJ139" s="427"/>
      <c r="BK139" s="427"/>
      <c r="BL139" s="427"/>
      <c r="BM139" s="427"/>
      <c r="BN139" s="427"/>
      <c r="BO139" s="427"/>
      <c r="BP139" s="427"/>
      <c r="BQ139" s="427"/>
      <c r="BR139" s="427"/>
      <c r="BS139" s="427"/>
      <c r="BT139" s="427"/>
      <c r="BU139" s="427"/>
      <c r="BV139" s="427"/>
      <c r="BW139" s="427"/>
      <c r="BX139" s="428"/>
      <c r="BY139" s="428"/>
      <c r="BZ139" s="428"/>
      <c r="CA139" s="428"/>
      <c r="CB139" s="428"/>
      <c r="CC139" s="428"/>
      <c r="CD139" s="428"/>
      <c r="CE139" s="428"/>
      <c r="CF139" s="428"/>
      <c r="CG139" s="428"/>
      <c r="CH139" s="428"/>
      <c r="CI139" s="428"/>
      <c r="CJ139" s="428"/>
      <c r="CK139" s="428"/>
      <c r="CL139" s="428"/>
      <c r="CM139" s="428"/>
      <c r="CN139" s="428"/>
      <c r="CO139" s="428"/>
      <c r="CP139" s="428"/>
      <c r="CQ139" s="428"/>
      <c r="CR139" s="428"/>
      <c r="CS139" s="428"/>
      <c r="CT139" s="428"/>
      <c r="CU139" s="428"/>
      <c r="CV139" s="428"/>
      <c r="CW139" s="428"/>
      <c r="CX139" s="428"/>
      <c r="CY139" s="428"/>
      <c r="CZ139" s="428"/>
      <c r="DA139" s="428"/>
      <c r="DB139" s="428"/>
      <c r="DC139" s="428"/>
    </row>
    <row r="140" spans="1:107" s="73" customFormat="1">
      <c r="A140" s="67"/>
      <c r="B140" s="57"/>
      <c r="C140" s="57"/>
      <c r="D140" s="98"/>
      <c r="F140" s="223"/>
      <c r="G140" s="223"/>
      <c r="H140" s="223"/>
      <c r="I140" s="165"/>
      <c r="J140" s="165"/>
      <c r="K140" s="165"/>
      <c r="L140" s="165"/>
      <c r="M140" s="165"/>
      <c r="N140" s="165"/>
      <c r="O140" s="165"/>
      <c r="P140" s="165"/>
      <c r="Q140" s="165"/>
      <c r="R140" s="165"/>
      <c r="S140" s="165"/>
      <c r="T140" s="49"/>
      <c r="U140" s="399"/>
      <c r="V140" s="400"/>
      <c r="W140" s="400"/>
      <c r="X140" s="400"/>
      <c r="Y140" s="400"/>
      <c r="Z140" s="400"/>
      <c r="AA140" s="400"/>
      <c r="AB140" s="400"/>
      <c r="AC140" s="49"/>
      <c r="AD140" s="49"/>
      <c r="AE140" s="49"/>
      <c r="AF140" s="49"/>
      <c r="AG140" s="49"/>
      <c r="AH140" s="49"/>
      <c r="AI140" s="49"/>
      <c r="AJ140" s="49"/>
      <c r="AK140" s="49"/>
      <c r="AL140" s="49"/>
      <c r="AM140" s="49"/>
      <c r="AN140" s="49"/>
      <c r="AO140" s="49"/>
      <c r="AP140" s="49"/>
      <c r="AQ140" s="49"/>
      <c r="AR140" s="49"/>
      <c r="AS140" s="49"/>
      <c r="AT140" s="54" t="s">
        <v>236</v>
      </c>
      <c r="AU140" t="s">
        <v>102</v>
      </c>
      <c r="AV140" s="374" t="s">
        <v>89</v>
      </c>
      <c r="AW140" s="87" t="s">
        <v>101</v>
      </c>
      <c r="AX140" s="427"/>
      <c r="AY140" s="427"/>
      <c r="AZ140" s="427"/>
      <c r="BA140" s="427"/>
      <c r="BB140" s="427"/>
      <c r="BC140" s="427"/>
      <c r="BD140" s="427"/>
      <c r="BE140" s="427"/>
      <c r="BF140" s="427"/>
      <c r="BG140" s="427"/>
      <c r="BH140" s="427"/>
      <c r="BI140" s="427"/>
      <c r="BJ140" s="427"/>
      <c r="BK140" s="427"/>
      <c r="BL140" s="427"/>
      <c r="BM140" s="427"/>
      <c r="BN140" s="427"/>
      <c r="BO140" s="427"/>
      <c r="BP140" s="427"/>
      <c r="BQ140" s="427"/>
      <c r="BR140" s="427"/>
      <c r="BS140" s="427"/>
      <c r="BT140" s="427"/>
      <c r="BU140" s="427"/>
      <c r="BV140" s="427"/>
      <c r="BW140" s="427"/>
      <c r="BX140" s="428"/>
      <c r="BY140" s="428"/>
      <c r="BZ140" s="428"/>
      <c r="CA140" s="428"/>
      <c r="CB140" s="428"/>
      <c r="CC140" s="428"/>
      <c r="CD140" s="428"/>
      <c r="CE140" s="428"/>
      <c r="CF140" s="428"/>
      <c r="CG140" s="428"/>
      <c r="CH140" s="428"/>
      <c r="CI140" s="428"/>
      <c r="CJ140" s="428"/>
      <c r="CK140" s="428"/>
      <c r="CL140" s="428"/>
      <c r="CM140" s="428"/>
      <c r="CN140" s="428"/>
      <c r="CO140" s="428"/>
      <c r="CP140" s="428"/>
      <c r="CQ140" s="428"/>
      <c r="CR140" s="428"/>
      <c r="CS140" s="428"/>
      <c r="CT140" s="428"/>
      <c r="CU140" s="428"/>
      <c r="CV140" s="428"/>
      <c r="CW140" s="428"/>
      <c r="CX140" s="428"/>
      <c r="CY140" s="428"/>
      <c r="CZ140" s="428"/>
      <c r="DA140" s="428"/>
      <c r="DB140" s="428"/>
      <c r="DC140" s="428"/>
    </row>
    <row r="141" spans="1:107"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270</v>
      </c>
      <c r="AU141"/>
      <c r="AV141" s="374" t="s">
        <v>113</v>
      </c>
      <c r="AW141" s="87">
        <v>1325</v>
      </c>
      <c r="AX141" s="427"/>
      <c r="AY141" s="427"/>
      <c r="AZ141" s="427"/>
      <c r="BA141" s="427"/>
      <c r="BB141" s="427"/>
      <c r="BC141" s="427"/>
      <c r="BD141" s="427"/>
      <c r="BE141" s="427"/>
      <c r="BF141" s="427"/>
      <c r="BG141" s="427"/>
      <c r="BH141" s="427"/>
      <c r="BI141" s="427"/>
      <c r="BJ141" s="427"/>
      <c r="BK141" s="427"/>
      <c r="BL141" s="427"/>
      <c r="BM141" s="427"/>
      <c r="BN141" s="427"/>
      <c r="BO141" s="427"/>
      <c r="BP141" s="427"/>
      <c r="BQ141" s="427"/>
      <c r="BR141" s="427"/>
      <c r="BS141" s="427"/>
      <c r="BT141" s="427"/>
      <c r="BU141" s="427"/>
      <c r="BV141" s="427"/>
      <c r="BW141" s="427"/>
      <c r="BX141" s="428"/>
      <c r="BY141" s="428"/>
      <c r="BZ141" s="428"/>
      <c r="CA141" s="428"/>
      <c r="CB141" s="428"/>
      <c r="CC141" s="428"/>
      <c r="CD141" s="428"/>
      <c r="CE141" s="428"/>
      <c r="CF141" s="428"/>
      <c r="CG141" s="428"/>
      <c r="CH141" s="428"/>
      <c r="CI141" s="428"/>
      <c r="CJ141" s="428"/>
      <c r="CK141" s="428"/>
      <c r="CL141" s="428"/>
      <c r="CM141" s="428"/>
      <c r="CN141" s="428"/>
      <c r="CO141" s="428"/>
      <c r="CP141" s="428"/>
      <c r="CQ141" s="428"/>
      <c r="CR141" s="428"/>
      <c r="CS141" s="428"/>
      <c r="CT141" s="428"/>
      <c r="CU141" s="428"/>
      <c r="CV141" s="428"/>
      <c r="CW141" s="428"/>
      <c r="CX141" s="428"/>
      <c r="CY141" s="428"/>
      <c r="CZ141" s="428"/>
      <c r="DA141" s="428"/>
      <c r="DB141" s="428"/>
      <c r="DC141" s="428"/>
    </row>
    <row r="142" spans="1:107"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271</v>
      </c>
      <c r="AU142"/>
      <c r="AV142" s="374" t="s">
        <v>218</v>
      </c>
      <c r="AW142" s="87">
        <v>2</v>
      </c>
      <c r="AX142" s="427"/>
      <c r="AY142" s="427"/>
      <c r="AZ142" s="427"/>
      <c r="BA142" s="427"/>
      <c r="BB142" s="427"/>
      <c r="BC142" s="427"/>
      <c r="BD142" s="427"/>
      <c r="BE142" s="427"/>
      <c r="BF142" s="427"/>
      <c r="BG142" s="427"/>
      <c r="BH142" s="427"/>
      <c r="BI142" s="427"/>
      <c r="BJ142" s="427"/>
      <c r="BK142" s="427"/>
      <c r="BL142" s="427"/>
      <c r="BM142" s="427"/>
      <c r="BN142" s="427"/>
      <c r="BO142" s="427"/>
      <c r="BP142" s="427"/>
      <c r="BQ142" s="427"/>
      <c r="BR142" s="427"/>
      <c r="BS142" s="427"/>
      <c r="BT142" s="427"/>
      <c r="BU142" s="427"/>
      <c r="BV142" s="427"/>
      <c r="BW142" s="427"/>
      <c r="BX142" s="428"/>
      <c r="BY142" s="428"/>
      <c r="BZ142" s="428"/>
      <c r="CA142" s="428"/>
      <c r="CB142" s="428"/>
      <c r="CC142" s="428"/>
      <c r="CD142" s="428"/>
      <c r="CE142" s="428"/>
      <c r="CF142" s="428"/>
      <c r="CG142" s="428"/>
      <c r="CH142" s="428"/>
      <c r="CI142" s="428"/>
      <c r="CJ142" s="428"/>
      <c r="CK142" s="428"/>
      <c r="CL142" s="428"/>
      <c r="CM142" s="428"/>
      <c r="CN142" s="428"/>
      <c r="CO142" s="428"/>
      <c r="CP142" s="428"/>
      <c r="CQ142" s="428"/>
      <c r="CR142" s="428"/>
      <c r="CS142" s="428"/>
      <c r="CT142" s="428"/>
      <c r="CU142" s="428"/>
      <c r="CV142" s="428"/>
      <c r="CW142" s="428"/>
      <c r="CX142" s="428"/>
      <c r="CY142" s="428"/>
      <c r="CZ142" s="428"/>
      <c r="DA142" s="428"/>
      <c r="DB142" s="428"/>
      <c r="DC142" s="428"/>
    </row>
    <row r="143" spans="1:107"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272</v>
      </c>
      <c r="AU143"/>
      <c r="AV143" s="374" t="s">
        <v>218</v>
      </c>
      <c r="AW143" s="87">
        <v>300</v>
      </c>
      <c r="AX143" s="427"/>
      <c r="AY143" s="427"/>
      <c r="AZ143" s="427"/>
      <c r="BA143" s="427"/>
      <c r="BB143" s="427"/>
      <c r="BC143" s="427"/>
      <c r="BD143" s="427"/>
      <c r="BE143" s="427"/>
      <c r="BF143" s="427"/>
      <c r="BG143" s="427"/>
      <c r="BH143" s="427"/>
      <c r="BI143" s="427"/>
      <c r="BJ143" s="427"/>
      <c r="BK143" s="427"/>
      <c r="BL143" s="427"/>
      <c r="BM143" s="427"/>
      <c r="BN143" s="427"/>
      <c r="BO143" s="427"/>
      <c r="BP143" s="427"/>
      <c r="BQ143" s="427"/>
      <c r="BR143" s="427"/>
      <c r="BS143" s="427"/>
      <c r="BT143" s="427"/>
      <c r="BU143" s="427"/>
      <c r="BV143" s="427"/>
      <c r="BW143" s="427"/>
      <c r="BX143" s="428"/>
      <c r="BY143" s="428"/>
      <c r="BZ143" s="428"/>
      <c r="CA143" s="428"/>
      <c r="CB143" s="428"/>
      <c r="CC143" s="428"/>
      <c r="CD143" s="428"/>
      <c r="CE143" s="428"/>
      <c r="CF143" s="428"/>
      <c r="CG143" s="428"/>
      <c r="CH143" s="428"/>
      <c r="CI143" s="428"/>
      <c r="CJ143" s="428"/>
      <c r="CK143" s="428"/>
      <c r="CL143" s="428"/>
      <c r="CM143" s="428"/>
      <c r="CN143" s="428"/>
      <c r="CO143" s="428"/>
      <c r="CP143" s="428"/>
      <c r="CQ143" s="428"/>
      <c r="CR143" s="428"/>
      <c r="CS143" s="428"/>
      <c r="CT143" s="428"/>
      <c r="CU143" s="428"/>
      <c r="CV143" s="428"/>
      <c r="CW143" s="428"/>
      <c r="CX143" s="428"/>
      <c r="CY143" s="428"/>
      <c r="CZ143" s="428"/>
      <c r="DA143" s="428"/>
      <c r="DB143" s="428"/>
      <c r="DC143" s="428"/>
    </row>
    <row r="144" spans="1:107" s="73" customFormat="1" ht="26.25">
      <c r="A144" s="67"/>
      <c r="B144" s="57"/>
      <c r="C144" s="57"/>
      <c r="D144" s="98"/>
      <c r="F144" s="223"/>
      <c r="G144" s="223"/>
      <c r="H144" s="223"/>
      <c r="I144" s="165"/>
      <c r="J144" s="165"/>
      <c r="K144" s="165"/>
      <c r="L144" s="165"/>
      <c r="M144" s="165"/>
      <c r="N144" s="165"/>
      <c r="O144" s="165"/>
      <c r="P144" s="165"/>
      <c r="Q144" s="165"/>
      <c r="R144" s="165"/>
      <c r="S144" s="165"/>
      <c r="T144" s="49"/>
      <c r="U144" s="401" t="s">
        <v>295</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273</v>
      </c>
      <c r="AU144"/>
      <c r="AV144" s="49"/>
      <c r="AW144" s="87">
        <v>10</v>
      </c>
      <c r="AX144" s="427" t="s">
        <v>1138</v>
      </c>
      <c r="AY144" s="427" t="s">
        <v>1139</v>
      </c>
      <c r="AZ144" s="427" t="s">
        <v>1140</v>
      </c>
      <c r="BA144" s="427" t="s">
        <v>1138</v>
      </c>
      <c r="BB144" s="427" t="s">
        <v>1139</v>
      </c>
      <c r="BC144" s="427" t="s">
        <v>1140</v>
      </c>
      <c r="BD144" s="427" t="s">
        <v>1138</v>
      </c>
      <c r="BE144" s="427" t="s">
        <v>1139</v>
      </c>
      <c r="BF144" s="429" t="s">
        <v>1140</v>
      </c>
      <c r="BG144" s="429" t="s">
        <v>1138</v>
      </c>
      <c r="BH144" s="429" t="s">
        <v>1139</v>
      </c>
      <c r="BI144" s="429" t="s">
        <v>1140</v>
      </c>
      <c r="BJ144" s="429" t="s">
        <v>1138</v>
      </c>
      <c r="BK144" s="429" t="s">
        <v>1139</v>
      </c>
      <c r="BL144" s="429" t="s">
        <v>1140</v>
      </c>
      <c r="BM144" s="429" t="s">
        <v>1138</v>
      </c>
      <c r="BN144" s="429" t="s">
        <v>1139</v>
      </c>
      <c r="BO144" s="429" t="s">
        <v>1140</v>
      </c>
      <c r="BP144" s="429" t="s">
        <v>1138</v>
      </c>
      <c r="BQ144" s="429" t="s">
        <v>1139</v>
      </c>
      <c r="BR144" s="429" t="s">
        <v>1140</v>
      </c>
      <c r="BS144" s="429" t="s">
        <v>1138</v>
      </c>
      <c r="BT144" s="429" t="s">
        <v>1139</v>
      </c>
      <c r="BU144" s="429" t="s">
        <v>1140</v>
      </c>
      <c r="BV144" s="429" t="s">
        <v>1138</v>
      </c>
      <c r="BW144" s="429" t="s">
        <v>1139</v>
      </c>
      <c r="BX144" s="430" t="s">
        <v>1140</v>
      </c>
      <c r="BY144" s="430" t="s">
        <v>1138</v>
      </c>
      <c r="BZ144" s="430" t="s">
        <v>1139</v>
      </c>
      <c r="CA144" s="428" t="s">
        <v>1140</v>
      </c>
      <c r="CB144" s="428" t="s">
        <v>1138</v>
      </c>
      <c r="CC144" s="428" t="s">
        <v>1139</v>
      </c>
      <c r="CD144" s="428" t="s">
        <v>1140</v>
      </c>
      <c r="CE144" s="428" t="s">
        <v>1138</v>
      </c>
      <c r="CF144" s="428" t="s">
        <v>1139</v>
      </c>
      <c r="CG144" s="428" t="s">
        <v>1140</v>
      </c>
      <c r="CH144" s="428" t="s">
        <v>1138</v>
      </c>
      <c r="CI144" s="428" t="s">
        <v>1139</v>
      </c>
      <c r="CJ144" s="428" t="s">
        <v>1140</v>
      </c>
      <c r="CK144" s="428" t="s">
        <v>1138</v>
      </c>
      <c r="CL144" s="428" t="s">
        <v>1139</v>
      </c>
      <c r="CM144" s="428" t="s">
        <v>1140</v>
      </c>
      <c r="CN144" s="428" t="s">
        <v>1138</v>
      </c>
      <c r="CO144" s="428" t="s">
        <v>1139</v>
      </c>
      <c r="CP144" s="428" t="s">
        <v>1140</v>
      </c>
      <c r="CQ144" s="428" t="s">
        <v>1138</v>
      </c>
      <c r="CR144" s="428" t="s">
        <v>1139</v>
      </c>
      <c r="CS144" s="428" t="s">
        <v>1140</v>
      </c>
      <c r="CT144" s="428" t="s">
        <v>1138</v>
      </c>
      <c r="CU144" s="428" t="s">
        <v>1139</v>
      </c>
      <c r="CV144" s="428" t="s">
        <v>1140</v>
      </c>
      <c r="CW144" s="428" t="s">
        <v>1138</v>
      </c>
      <c r="CX144" s="428" t="s">
        <v>1139</v>
      </c>
      <c r="CY144" s="428" t="s">
        <v>1140</v>
      </c>
      <c r="CZ144" s="428"/>
      <c r="DA144" s="428"/>
      <c r="DB144" s="428"/>
      <c r="DC144" s="428"/>
    </row>
    <row r="145" spans="1:107"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4" t="s">
        <v>1121</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274</v>
      </c>
      <c r="AU145"/>
      <c r="AV145" s="49">
        <v>1</v>
      </c>
      <c r="AW145" s="87">
        <v>7.4999999999999997E-3</v>
      </c>
      <c r="AX145" s="427"/>
      <c r="AY145" s="427"/>
      <c r="AZ145" s="427"/>
      <c r="BA145" s="427"/>
      <c r="BB145" s="427"/>
      <c r="BC145" s="427"/>
      <c r="BD145" s="427"/>
      <c r="BE145" s="427"/>
      <c r="BF145" s="429"/>
      <c r="BG145" s="429"/>
      <c r="BH145" s="429"/>
      <c r="BI145" s="429"/>
      <c r="BJ145" s="429"/>
      <c r="BK145" s="429"/>
      <c r="BL145" s="429"/>
      <c r="BM145" s="429"/>
      <c r="BN145" s="429"/>
      <c r="BO145" s="429"/>
      <c r="BP145" s="429"/>
      <c r="BQ145" s="429"/>
      <c r="BR145" s="429"/>
      <c r="BS145" s="429"/>
      <c r="BT145" s="429"/>
      <c r="BU145" s="429"/>
      <c r="BV145" s="429"/>
      <c r="BW145" s="429"/>
      <c r="BX145" s="430"/>
      <c r="BY145" s="430"/>
      <c r="BZ145" s="430"/>
      <c r="CA145" s="428"/>
      <c r="CB145" s="428"/>
      <c r="CC145" s="428"/>
      <c r="CD145" s="428"/>
      <c r="CE145" s="428"/>
      <c r="CF145" s="428"/>
      <c r="CG145" s="428"/>
      <c r="CH145" s="428"/>
      <c r="CI145" s="428"/>
      <c r="CJ145" s="428"/>
      <c r="CK145" s="428"/>
      <c r="CL145" s="428"/>
      <c r="CM145" s="428"/>
      <c r="CN145" s="428"/>
      <c r="CO145" s="428"/>
      <c r="CP145" s="428"/>
      <c r="CQ145" s="428"/>
      <c r="CR145" s="428"/>
      <c r="CS145" s="428"/>
      <c r="CT145" s="428"/>
      <c r="CU145" s="428"/>
      <c r="CV145" s="428"/>
      <c r="CW145" s="428"/>
      <c r="CX145" s="428"/>
      <c r="CY145" s="428"/>
      <c r="CZ145" s="428"/>
      <c r="DA145" s="428"/>
      <c r="DB145" s="428"/>
      <c r="DC145" s="428"/>
    </row>
    <row r="146" spans="1:107"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275</v>
      </c>
      <c r="AU146" s="49"/>
      <c r="AV146" s="49">
        <v>1</v>
      </c>
      <c r="AW146" s="87">
        <v>6.4000000000000003E-3</v>
      </c>
      <c r="AX146" s="427"/>
      <c r="AY146" s="427"/>
      <c r="AZ146" s="427"/>
      <c r="BA146" s="427"/>
      <c r="BB146" s="427"/>
      <c r="BC146" s="427"/>
      <c r="BD146" s="427"/>
      <c r="BE146" s="427"/>
      <c r="BF146" s="429"/>
      <c r="BG146" s="429"/>
      <c r="BH146" s="429"/>
      <c r="BI146" s="429"/>
      <c r="BJ146" s="429"/>
      <c r="BK146" s="429"/>
      <c r="BL146" s="429"/>
      <c r="BM146" s="429"/>
      <c r="BN146" s="429"/>
      <c r="BO146" s="429"/>
      <c r="BP146" s="429"/>
      <c r="BQ146" s="429"/>
      <c r="BR146" s="429"/>
      <c r="BS146" s="429"/>
      <c r="BT146" s="429"/>
      <c r="BU146" s="429"/>
      <c r="BV146" s="429"/>
      <c r="BW146" s="429"/>
      <c r="BX146" s="430"/>
      <c r="BY146" s="430"/>
      <c r="BZ146" s="430"/>
      <c r="CA146" s="428"/>
      <c r="CB146" s="428"/>
      <c r="CC146" s="428"/>
      <c r="CD146" s="428"/>
      <c r="CE146" s="428"/>
      <c r="CF146" s="428"/>
      <c r="CG146" s="428"/>
      <c r="CH146" s="428"/>
      <c r="CI146" s="428"/>
      <c r="CJ146" s="428"/>
      <c r="CK146" s="428"/>
      <c r="CL146" s="428"/>
      <c r="CM146" s="428"/>
      <c r="CN146" s="428"/>
      <c r="CO146" s="428"/>
      <c r="CP146" s="428"/>
      <c r="CQ146" s="428"/>
      <c r="CR146" s="428"/>
      <c r="CS146" s="428"/>
      <c r="CT146" s="428"/>
      <c r="CU146" s="428"/>
      <c r="CV146" s="428"/>
      <c r="CW146" s="428"/>
      <c r="CX146" s="428"/>
      <c r="CY146" s="428"/>
      <c r="CZ146" s="428"/>
      <c r="DA146" s="428"/>
      <c r="DB146" s="428"/>
      <c r="DC146" s="428"/>
    </row>
    <row r="147" spans="1:107"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276</v>
      </c>
      <c r="AU147"/>
      <c r="AV147" s="49">
        <v>1</v>
      </c>
      <c r="AW147" s="87">
        <v>0.01</v>
      </c>
      <c r="AX147" s="427"/>
      <c r="AY147" s="427"/>
      <c r="AZ147" s="427"/>
      <c r="BA147" s="427"/>
      <c r="BB147" s="427"/>
      <c r="BC147" s="427"/>
      <c r="BD147" s="427"/>
      <c r="BE147" s="427"/>
      <c r="BF147" s="429"/>
      <c r="BG147" s="429"/>
      <c r="BH147" s="429"/>
      <c r="BI147" s="429"/>
      <c r="BJ147" s="429"/>
      <c r="BK147" s="429"/>
      <c r="BL147" s="429"/>
      <c r="BM147" s="429"/>
      <c r="BN147" s="429"/>
      <c r="BO147" s="429"/>
      <c r="BP147" s="429"/>
      <c r="BQ147" s="429"/>
      <c r="BR147" s="429"/>
      <c r="BS147" s="429"/>
      <c r="BT147" s="429"/>
      <c r="BU147" s="429"/>
      <c r="BV147" s="429"/>
      <c r="BW147" s="429"/>
      <c r="BX147" s="430"/>
      <c r="BY147" s="430"/>
      <c r="BZ147" s="430"/>
      <c r="CA147" s="428"/>
      <c r="CB147" s="428"/>
      <c r="CC147" s="428"/>
      <c r="CD147" s="428"/>
      <c r="CE147" s="428"/>
      <c r="CF147" s="428"/>
      <c r="CG147" s="428"/>
      <c r="CH147" s="428"/>
      <c r="CI147" s="428"/>
      <c r="CJ147" s="428"/>
      <c r="CK147" s="428"/>
      <c r="CL147" s="428"/>
      <c r="CM147" s="428"/>
      <c r="CN147" s="428"/>
      <c r="CO147" s="428"/>
      <c r="CP147" s="428"/>
      <c r="CQ147" s="428"/>
      <c r="CR147" s="428"/>
      <c r="CS147" s="428"/>
      <c r="CT147" s="428"/>
      <c r="CU147" s="428"/>
      <c r="CV147" s="428"/>
      <c r="CW147" s="428"/>
      <c r="CX147" s="428"/>
      <c r="CY147" s="428"/>
      <c r="CZ147" s="428"/>
      <c r="DA147" s="428"/>
      <c r="DB147" s="428"/>
      <c r="DC147" s="428"/>
    </row>
    <row r="148" spans="1:107"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277</v>
      </c>
      <c r="AU148"/>
      <c r="AV148" s="49" t="s">
        <v>278</v>
      </c>
      <c r="AW148" s="87">
        <v>36</v>
      </c>
      <c r="AX148" s="429">
        <v>10</v>
      </c>
      <c r="AY148" s="429">
        <v>10</v>
      </c>
      <c r="AZ148" s="429">
        <v>10</v>
      </c>
      <c r="BA148" s="429">
        <v>30</v>
      </c>
      <c r="BB148" s="429">
        <v>30</v>
      </c>
      <c r="BC148" s="429">
        <v>30</v>
      </c>
      <c r="BD148" s="429">
        <v>40</v>
      </c>
      <c r="BE148" s="427">
        <v>40</v>
      </c>
      <c r="BF148" s="429">
        <v>40</v>
      </c>
      <c r="BG148" s="429">
        <v>10</v>
      </c>
      <c r="BH148" s="429">
        <v>10</v>
      </c>
      <c r="BI148" s="429">
        <v>10</v>
      </c>
      <c r="BJ148" s="429">
        <v>30</v>
      </c>
      <c r="BK148" s="429">
        <v>30</v>
      </c>
      <c r="BL148" s="429">
        <v>30</v>
      </c>
      <c r="BM148" s="429">
        <v>40</v>
      </c>
      <c r="BN148" s="429">
        <v>40</v>
      </c>
      <c r="BO148" s="429">
        <v>40</v>
      </c>
      <c r="BP148" s="429">
        <v>10</v>
      </c>
      <c r="BQ148" s="429">
        <v>10</v>
      </c>
      <c r="BR148" s="429">
        <v>10</v>
      </c>
      <c r="BS148" s="429">
        <v>30</v>
      </c>
      <c r="BT148" s="429">
        <v>30</v>
      </c>
      <c r="BU148" s="429">
        <v>30</v>
      </c>
      <c r="BV148" s="429">
        <v>40</v>
      </c>
      <c r="BW148" s="429">
        <v>40</v>
      </c>
      <c r="BX148" s="430">
        <v>40</v>
      </c>
      <c r="BY148" s="430">
        <v>10</v>
      </c>
      <c r="BZ148" s="430">
        <v>10</v>
      </c>
      <c r="CA148" s="428">
        <v>10</v>
      </c>
      <c r="CB148" s="428">
        <v>30</v>
      </c>
      <c r="CC148" s="428">
        <v>30</v>
      </c>
      <c r="CD148" s="428">
        <v>30</v>
      </c>
      <c r="CE148" s="428">
        <v>40</v>
      </c>
      <c r="CF148" s="428">
        <v>40</v>
      </c>
      <c r="CG148" s="428">
        <v>40</v>
      </c>
      <c r="CH148" s="428">
        <v>10</v>
      </c>
      <c r="CI148" s="428">
        <v>10</v>
      </c>
      <c r="CJ148" s="428">
        <v>10</v>
      </c>
      <c r="CK148" s="428">
        <v>30</v>
      </c>
      <c r="CL148" s="428">
        <v>30</v>
      </c>
      <c r="CM148" s="428">
        <v>30</v>
      </c>
      <c r="CN148" s="428">
        <v>40</v>
      </c>
      <c r="CO148" s="428">
        <v>40</v>
      </c>
      <c r="CP148" s="428">
        <v>40</v>
      </c>
      <c r="CQ148" s="428">
        <v>10</v>
      </c>
      <c r="CR148" s="428">
        <v>10</v>
      </c>
      <c r="CS148" s="428">
        <v>10</v>
      </c>
      <c r="CT148" s="428">
        <v>30</v>
      </c>
      <c r="CU148" s="428">
        <v>30</v>
      </c>
      <c r="CV148" s="428">
        <v>30</v>
      </c>
      <c r="CW148" s="428">
        <v>40</v>
      </c>
      <c r="CX148" s="428">
        <v>40</v>
      </c>
      <c r="CY148" s="428">
        <v>40</v>
      </c>
      <c r="CZ148" s="428"/>
      <c r="DA148" s="428"/>
      <c r="DB148" s="428"/>
      <c r="DC148" s="428"/>
    </row>
    <row r="149" spans="1:107"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279</v>
      </c>
      <c r="AU149"/>
      <c r="AV149" s="49">
        <v>1</v>
      </c>
      <c r="AW149" s="87">
        <v>5</v>
      </c>
      <c r="AX149" s="427">
        <v>3</v>
      </c>
      <c r="AY149" s="427">
        <v>3</v>
      </c>
      <c r="AZ149" s="427">
        <v>3</v>
      </c>
      <c r="BA149" s="427">
        <v>3</v>
      </c>
      <c r="BB149" s="427">
        <v>3</v>
      </c>
      <c r="BC149" s="427">
        <v>3</v>
      </c>
      <c r="BD149" s="427">
        <v>3</v>
      </c>
      <c r="BE149" s="429">
        <v>3</v>
      </c>
      <c r="BF149" s="429">
        <v>3</v>
      </c>
      <c r="BG149" s="429">
        <v>4</v>
      </c>
      <c r="BH149" s="429">
        <v>4</v>
      </c>
      <c r="BI149" s="429">
        <v>4</v>
      </c>
      <c r="BJ149" s="429">
        <v>4</v>
      </c>
      <c r="BK149" s="429">
        <v>4</v>
      </c>
      <c r="BL149" s="429">
        <v>4</v>
      </c>
      <c r="BM149" s="429">
        <v>4</v>
      </c>
      <c r="BN149" s="429">
        <v>4</v>
      </c>
      <c r="BO149" s="429">
        <v>4</v>
      </c>
      <c r="BP149" s="429">
        <v>3</v>
      </c>
      <c r="BQ149" s="429">
        <v>3</v>
      </c>
      <c r="BR149" s="429">
        <v>3</v>
      </c>
      <c r="BS149" s="429">
        <v>3</v>
      </c>
      <c r="BT149" s="429">
        <v>3</v>
      </c>
      <c r="BU149" s="429">
        <v>3</v>
      </c>
      <c r="BV149" s="429">
        <v>3</v>
      </c>
      <c r="BW149" s="429">
        <v>3</v>
      </c>
      <c r="BX149" s="430">
        <v>3</v>
      </c>
      <c r="BY149" s="430">
        <v>4</v>
      </c>
      <c r="BZ149" s="430">
        <v>4</v>
      </c>
      <c r="CA149" s="428">
        <v>4</v>
      </c>
      <c r="CB149" s="428">
        <v>4</v>
      </c>
      <c r="CC149" s="428">
        <v>4</v>
      </c>
      <c r="CD149" s="428">
        <v>4</v>
      </c>
      <c r="CE149" s="428">
        <v>4</v>
      </c>
      <c r="CF149" s="428">
        <v>4</v>
      </c>
      <c r="CG149" s="428">
        <v>4</v>
      </c>
      <c r="CH149" s="428">
        <v>3</v>
      </c>
      <c r="CI149" s="428">
        <v>3</v>
      </c>
      <c r="CJ149" s="428">
        <v>3</v>
      </c>
      <c r="CK149" s="428">
        <v>3</v>
      </c>
      <c r="CL149" s="428">
        <v>3</v>
      </c>
      <c r="CM149" s="428">
        <v>3</v>
      </c>
      <c r="CN149" s="428">
        <v>3</v>
      </c>
      <c r="CO149" s="428">
        <v>3</v>
      </c>
      <c r="CP149" s="428">
        <v>3</v>
      </c>
      <c r="CQ149" s="428">
        <v>4</v>
      </c>
      <c r="CR149" s="428">
        <v>4</v>
      </c>
      <c r="CS149" s="428">
        <v>4</v>
      </c>
      <c r="CT149" s="428">
        <v>4</v>
      </c>
      <c r="CU149" s="428">
        <v>4</v>
      </c>
      <c r="CV149" s="428">
        <v>4</v>
      </c>
      <c r="CW149" s="428">
        <v>4</v>
      </c>
      <c r="CX149" s="428">
        <v>4</v>
      </c>
      <c r="CY149" s="428">
        <v>4</v>
      </c>
      <c r="CZ149" s="428"/>
      <c r="DA149" s="428"/>
      <c r="DB149" s="428"/>
      <c r="DC149" s="428"/>
    </row>
    <row r="150" spans="1:107"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302</v>
      </c>
      <c r="V150" s="49" t="s">
        <v>296</v>
      </c>
      <c r="W150" s="49" t="s">
        <v>297</v>
      </c>
      <c r="X150" s="49" t="s">
        <v>298</v>
      </c>
      <c r="Y150" s="49" t="s">
        <v>299</v>
      </c>
      <c r="Z150" s="49" t="s">
        <v>300</v>
      </c>
      <c r="AA150" s="49" t="s">
        <v>301</v>
      </c>
      <c r="AB150" s="49"/>
      <c r="AC150"/>
      <c r="AD150" s="49"/>
      <c r="AE150" s="49"/>
      <c r="AF150" s="49"/>
      <c r="AG150" s="49"/>
      <c r="AH150" s="49"/>
      <c r="AI150" s="49"/>
      <c r="AJ150" s="49"/>
      <c r="AK150" s="49"/>
      <c r="AL150" s="49"/>
      <c r="AM150" s="49"/>
      <c r="AN150" s="49"/>
      <c r="AO150" s="49"/>
      <c r="AP150" s="49"/>
      <c r="AQ150" s="49"/>
      <c r="AR150" s="49"/>
      <c r="AS150" s="49"/>
      <c r="AT150" s="54" t="s">
        <v>280</v>
      </c>
      <c r="AU150"/>
      <c r="AV150" s="49">
        <v>1</v>
      </c>
      <c r="AW150" s="375">
        <v>10000000</v>
      </c>
      <c r="AX150" s="427"/>
      <c r="AY150" s="427"/>
      <c r="AZ150" s="427"/>
      <c r="BA150" s="427"/>
      <c r="BB150" s="427"/>
      <c r="BC150" s="427"/>
      <c r="BD150" s="427"/>
      <c r="BE150" s="429"/>
      <c r="BF150" s="429"/>
      <c r="BG150" s="429"/>
      <c r="BH150" s="429"/>
      <c r="BI150" s="429"/>
      <c r="BJ150" s="429"/>
      <c r="BK150" s="429"/>
      <c r="BL150" s="429"/>
      <c r="BM150" s="429"/>
      <c r="BN150" s="429"/>
      <c r="BO150" s="429"/>
      <c r="BP150" s="429"/>
      <c r="BQ150" s="429"/>
      <c r="BR150" s="429"/>
      <c r="BS150" s="429"/>
      <c r="BT150" s="429"/>
      <c r="BU150" s="429"/>
      <c r="BV150" s="429"/>
      <c r="BW150" s="429"/>
      <c r="BX150" s="430"/>
      <c r="BY150" s="430"/>
      <c r="BZ150" s="430"/>
      <c r="CA150" s="428"/>
      <c r="CB150" s="428"/>
      <c r="CC150" s="428"/>
      <c r="CD150" s="428"/>
      <c r="CE150" s="428"/>
      <c r="CF150" s="428"/>
      <c r="CG150" s="428"/>
      <c r="CH150" s="428"/>
      <c r="CI150" s="428"/>
      <c r="CJ150" s="428"/>
      <c r="CK150" s="428"/>
      <c r="CL150" s="428"/>
      <c r="CM150" s="428"/>
      <c r="CN150" s="428"/>
      <c r="CO150" s="428"/>
      <c r="CP150" s="428"/>
      <c r="CQ150" s="428"/>
      <c r="CR150" s="428"/>
      <c r="CS150" s="428"/>
      <c r="CT150" s="428"/>
      <c r="CU150" s="428"/>
      <c r="CV150" s="428"/>
      <c r="CW150" s="428"/>
      <c r="CX150" s="428"/>
      <c r="CY150" s="428"/>
      <c r="CZ150" s="428"/>
      <c r="DA150" s="428"/>
      <c r="DB150" s="428"/>
      <c r="DC150" s="428"/>
    </row>
    <row r="151" spans="1:107"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353</v>
      </c>
      <c r="V151" s="275">
        <v>3314534012.7205801</v>
      </c>
      <c r="W151" s="275">
        <v>3081878158.8949699</v>
      </c>
      <c r="X151" s="275">
        <v>1840182184.3132601</v>
      </c>
      <c r="Y151" s="275">
        <v>2774384018.3643699</v>
      </c>
      <c r="Z151" s="275">
        <v>1512816415.4760299</v>
      </c>
      <c r="AA151" s="275">
        <v>1600511863.0887902</v>
      </c>
      <c r="AB151" s="275"/>
      <c r="AC151" s="313"/>
      <c r="AD151" s="275"/>
      <c r="AE151" s="275"/>
      <c r="AF151" s="275"/>
      <c r="AG151" s="275"/>
      <c r="AH151" s="275"/>
      <c r="AI151" s="275"/>
      <c r="AJ151" s="275"/>
      <c r="AK151" s="49"/>
      <c r="AL151" s="49"/>
      <c r="AM151" s="49"/>
      <c r="AN151" s="49"/>
      <c r="AO151" s="49"/>
      <c r="AP151" s="49"/>
      <c r="AQ151" s="49"/>
      <c r="AR151" s="49"/>
      <c r="AS151" s="49"/>
      <c r="AT151" s="54" t="s">
        <v>281</v>
      </c>
      <c r="AU151"/>
      <c r="AV151" s="49">
        <v>1</v>
      </c>
      <c r="AW151" s="87">
        <v>0.89500000000000002</v>
      </c>
      <c r="AX151" s="427"/>
      <c r="AY151" s="427"/>
      <c r="AZ151" s="427"/>
      <c r="BA151" s="427"/>
      <c r="BB151" s="427"/>
      <c r="BC151" s="427"/>
      <c r="BD151" s="427"/>
      <c r="BE151" s="429"/>
      <c r="BF151" s="429"/>
      <c r="BG151" s="429"/>
      <c r="BH151" s="429"/>
      <c r="BI151" s="429"/>
      <c r="BJ151" s="429"/>
      <c r="BK151" s="429"/>
      <c r="BL151" s="429"/>
      <c r="BM151" s="429"/>
      <c r="BN151" s="429"/>
      <c r="BO151" s="429"/>
      <c r="BP151" s="429"/>
      <c r="BQ151" s="429"/>
      <c r="BR151" s="429"/>
      <c r="BS151" s="429"/>
      <c r="BT151" s="429"/>
      <c r="BU151" s="429"/>
      <c r="BV151" s="429"/>
      <c r="BW151" s="429"/>
      <c r="BX151" s="430"/>
      <c r="BY151" s="430"/>
      <c r="BZ151" s="430"/>
      <c r="CA151" s="428"/>
      <c r="CB151" s="428"/>
      <c r="CC151" s="428"/>
      <c r="CD151" s="428"/>
      <c r="CE151" s="428"/>
      <c r="CF151" s="428"/>
      <c r="CG151" s="428"/>
      <c r="CH151" s="428"/>
      <c r="CI151" s="428"/>
      <c r="CJ151" s="428"/>
      <c r="CK151" s="428"/>
      <c r="CL151" s="428"/>
      <c r="CM151" s="428"/>
      <c r="CN151" s="428"/>
      <c r="CO151" s="428"/>
      <c r="CP151" s="428"/>
      <c r="CQ151" s="428"/>
      <c r="CR151" s="428"/>
      <c r="CS151" s="428"/>
      <c r="CT151" s="428"/>
      <c r="CU151" s="428"/>
      <c r="CV151" s="428"/>
      <c r="CW151" s="428"/>
      <c r="CX151" s="428"/>
      <c r="CY151" s="428"/>
      <c r="CZ151" s="428"/>
      <c r="DA151" s="428"/>
      <c r="DB151" s="428"/>
      <c r="DC151" s="428"/>
    </row>
    <row r="152" spans="1:107"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354</v>
      </c>
      <c r="V152" s="275">
        <v>1055891969963.09</v>
      </c>
      <c r="W152" s="275">
        <v>1055479154089.4</v>
      </c>
      <c r="X152" s="275">
        <v>948221129197.00696</v>
      </c>
      <c r="Y152" s="275">
        <v>1022542866466.14</v>
      </c>
      <c r="Z152" s="275">
        <v>894719232580.89404</v>
      </c>
      <c r="AA152" s="275">
        <v>926912366122.27295</v>
      </c>
      <c r="AB152" s="313"/>
      <c r="AC152" s="313"/>
      <c r="AD152" s="275"/>
      <c r="AE152" s="275"/>
      <c r="AF152" s="275"/>
      <c r="AG152" s="275"/>
      <c r="AH152" s="275"/>
      <c r="AI152" s="275"/>
      <c r="AJ152" s="275"/>
      <c r="AK152" s="49"/>
      <c r="AL152" s="49"/>
      <c r="AM152" s="49"/>
      <c r="AN152" s="49"/>
      <c r="AO152" s="49"/>
      <c r="AP152" s="49"/>
      <c r="AQ152" s="49"/>
      <c r="AR152" s="49"/>
      <c r="AS152" s="49"/>
      <c r="AT152" s="54" t="s">
        <v>282</v>
      </c>
      <c r="AU152" t="s">
        <v>283</v>
      </c>
      <c r="AV152" s="49" t="s">
        <v>89</v>
      </c>
      <c r="AW152" s="87" t="s">
        <v>101</v>
      </c>
      <c r="AX152" s="427"/>
      <c r="AY152" s="427"/>
      <c r="AZ152" s="427"/>
      <c r="BA152" s="427"/>
      <c r="BB152" s="427"/>
      <c r="BC152" s="427"/>
      <c r="BD152" s="427"/>
      <c r="BE152" s="429"/>
      <c r="BF152" s="429"/>
      <c r="BG152" s="429"/>
      <c r="BH152" s="429"/>
      <c r="BI152" s="429"/>
      <c r="BJ152" s="429"/>
      <c r="BK152" s="429"/>
      <c r="BL152" s="429"/>
      <c r="BM152" s="429"/>
      <c r="BN152" s="429"/>
      <c r="BO152" s="429"/>
      <c r="BP152" s="429"/>
      <c r="BQ152" s="429"/>
      <c r="BR152" s="429"/>
      <c r="BS152" s="429"/>
      <c r="BT152" s="429"/>
      <c r="BU152" s="429"/>
      <c r="BV152" s="429"/>
      <c r="BW152" s="429"/>
      <c r="BX152" s="430"/>
      <c r="BY152" s="430"/>
      <c r="BZ152" s="430"/>
      <c r="CA152" s="428"/>
      <c r="CB152" s="428"/>
      <c r="CC152" s="428"/>
      <c r="CD152" s="428"/>
      <c r="CE152" s="428"/>
      <c r="CF152" s="428"/>
      <c r="CG152" s="428"/>
      <c r="CH152" s="428"/>
      <c r="CI152" s="428"/>
      <c r="CJ152" s="428"/>
      <c r="CK152" s="428"/>
      <c r="CL152" s="428"/>
      <c r="CM152" s="428"/>
      <c r="CN152" s="428"/>
      <c r="CO152" s="428"/>
      <c r="CP152" s="428"/>
      <c r="CQ152" s="428"/>
      <c r="CR152" s="428"/>
      <c r="CS152" s="428"/>
      <c r="CT152" s="428"/>
      <c r="CU152" s="428"/>
      <c r="CV152" s="428"/>
      <c r="CW152" s="428"/>
      <c r="CX152" s="428"/>
      <c r="CY152" s="428"/>
      <c r="CZ152" s="428"/>
      <c r="DA152" s="428"/>
      <c r="DB152" s="428"/>
      <c r="DC152" s="428"/>
    </row>
    <row r="153" spans="1:107" ht="22.15" customHeight="1">
      <c r="T153" s="262"/>
      <c r="U153" s="53" t="s">
        <v>355</v>
      </c>
      <c r="V153" s="275">
        <v>-45147326232.825699</v>
      </c>
      <c r="W153" s="275">
        <v>-44949393770.070694</v>
      </c>
      <c r="X153" s="275">
        <v>-35464515613.138397</v>
      </c>
      <c r="Y153" s="275">
        <v>-41741902656.033951</v>
      </c>
      <c r="Z153" s="275">
        <v>-32139751520.124847</v>
      </c>
      <c r="AA153" s="275">
        <v>-33410997607.811249</v>
      </c>
      <c r="AB153" s="275"/>
      <c r="AC153" s="313"/>
      <c r="AD153" s="275"/>
      <c r="AE153" s="275"/>
      <c r="AF153" s="275"/>
      <c r="AG153" s="275"/>
      <c r="AH153" s="275"/>
      <c r="AI153" s="275"/>
      <c r="AJ153" s="275"/>
      <c r="AT153" s="54" t="s">
        <v>284</v>
      </c>
      <c r="AU153" t="s">
        <v>102</v>
      </c>
      <c r="AV153" s="49" t="s">
        <v>89</v>
      </c>
      <c r="AW153" s="87" t="s">
        <v>101</v>
      </c>
      <c r="AX153" s="427"/>
      <c r="AY153" s="427"/>
      <c r="AZ153" s="427"/>
      <c r="BA153" s="427"/>
      <c r="BB153" s="427"/>
      <c r="BC153" s="427"/>
      <c r="BD153" s="427"/>
      <c r="BE153" s="427"/>
      <c r="BF153" s="427"/>
      <c r="BG153" s="427"/>
      <c r="BH153" s="427"/>
      <c r="BI153" s="427"/>
      <c r="BJ153" s="427"/>
      <c r="BK153" s="427"/>
      <c r="BL153" s="427"/>
      <c r="BM153" s="427"/>
      <c r="BN153" s="427"/>
      <c r="BO153" s="427"/>
      <c r="BP153" s="427"/>
      <c r="BQ153" s="427"/>
      <c r="BR153" s="427"/>
      <c r="BS153" s="427"/>
      <c r="BT153" s="427"/>
      <c r="BU153" s="427"/>
      <c r="BV153" s="427"/>
      <c r="BW153" s="427"/>
      <c r="BX153" s="428"/>
      <c r="BY153" s="428"/>
      <c r="BZ153" s="428"/>
      <c r="CA153" s="428"/>
      <c r="CB153" s="428"/>
      <c r="CC153" s="428"/>
      <c r="CD153" s="428"/>
      <c r="CE153" s="428"/>
      <c r="CF153" s="428"/>
      <c r="CG153" s="428"/>
      <c r="CH153" s="428"/>
      <c r="CI153" s="428"/>
      <c r="CJ153" s="428"/>
      <c r="CK153" s="428"/>
      <c r="CL153" s="428"/>
      <c r="CM153" s="428"/>
      <c r="CN153" s="428"/>
      <c r="CO153" s="428"/>
      <c r="CP153" s="428"/>
      <c r="CQ153" s="428"/>
      <c r="CR153" s="428"/>
      <c r="CS153" s="428"/>
      <c r="CT153" s="428"/>
      <c r="CU153" s="428"/>
      <c r="CV153" s="428"/>
      <c r="CW153" s="428"/>
      <c r="CX153" s="428"/>
      <c r="CY153" s="428"/>
      <c r="CZ153" s="428"/>
      <c r="DA153" s="428"/>
      <c r="DB153" s="428"/>
      <c r="DC153" s="428"/>
    </row>
    <row r="154" spans="1:107">
      <c r="T154" s="262"/>
      <c r="U154" s="263"/>
      <c r="V154" s="262"/>
      <c r="W154" s="262"/>
      <c r="X154" s="262"/>
      <c r="Y154" s="262"/>
      <c r="Z154" s="262"/>
      <c r="AA154" s="262"/>
      <c r="AB154" s="264"/>
      <c r="AC154"/>
      <c r="AT154" s="54" t="s">
        <v>285</v>
      </c>
      <c r="AV154" s="49">
        <v>1</v>
      </c>
      <c r="AW154" s="87">
        <v>0.11</v>
      </c>
      <c r="AX154" s="427"/>
      <c r="AY154" s="427"/>
      <c r="AZ154" s="427"/>
      <c r="BA154" s="427"/>
      <c r="BB154" s="427"/>
      <c r="BC154" s="427"/>
      <c r="BD154" s="427"/>
      <c r="BE154" s="427"/>
      <c r="BF154" s="427"/>
      <c r="BG154" s="427"/>
      <c r="BH154" s="427"/>
      <c r="BI154" s="427"/>
      <c r="BJ154" s="427"/>
      <c r="BK154" s="427"/>
      <c r="BL154" s="427"/>
      <c r="BM154" s="427"/>
      <c r="BN154" s="427"/>
      <c r="BO154" s="427"/>
      <c r="BP154" s="427"/>
      <c r="BQ154" s="427"/>
      <c r="BR154" s="427"/>
      <c r="BS154" s="427"/>
      <c r="BT154" s="427"/>
      <c r="BU154" s="427"/>
      <c r="BV154" s="427"/>
      <c r="BW154" s="427"/>
      <c r="BX154" s="428"/>
      <c r="BY154" s="428"/>
      <c r="BZ154" s="428"/>
      <c r="CA154" s="428"/>
      <c r="CB154" s="428"/>
      <c r="CC154" s="428"/>
      <c r="CD154" s="428"/>
      <c r="CE154" s="428"/>
      <c r="CF154" s="428"/>
      <c r="CG154" s="428"/>
      <c r="CH154" s="428"/>
      <c r="CI154" s="428"/>
      <c r="CJ154" s="428"/>
      <c r="CK154" s="428"/>
      <c r="CL154" s="428"/>
      <c r="CM154" s="428"/>
      <c r="CN154" s="428"/>
      <c r="CO154" s="428"/>
      <c r="CP154" s="428"/>
      <c r="CQ154" s="428"/>
      <c r="CR154" s="428"/>
      <c r="CS154" s="428"/>
      <c r="CT154" s="428"/>
      <c r="CU154" s="428"/>
      <c r="CV154" s="428"/>
      <c r="CW154" s="428"/>
      <c r="CX154" s="428"/>
      <c r="CY154" s="428"/>
      <c r="CZ154" s="428"/>
      <c r="DA154" s="428"/>
      <c r="DB154" s="428"/>
      <c r="DC154" s="428"/>
    </row>
    <row r="155" spans="1:107" ht="18.75">
      <c r="T155" s="262"/>
      <c r="U155" s="314" t="s">
        <v>356</v>
      </c>
      <c r="V155" s="262"/>
      <c r="W155" s="262"/>
      <c r="X155" s="262"/>
      <c r="Y155" s="262"/>
      <c r="Z155" s="262"/>
      <c r="AA155" s="262"/>
      <c r="AB155" s="264"/>
      <c r="AC155"/>
      <c r="AT155" s="54" t="s">
        <v>286</v>
      </c>
      <c r="AV155" s="49" t="s">
        <v>287</v>
      </c>
      <c r="AW155" s="87">
        <v>0</v>
      </c>
      <c r="AX155" s="427"/>
      <c r="AY155" s="427"/>
      <c r="AZ155" s="427"/>
      <c r="BA155" s="427"/>
      <c r="BB155" s="427"/>
      <c r="BC155" s="427"/>
      <c r="BD155" s="427"/>
      <c r="BE155" s="427"/>
      <c r="BF155" s="427"/>
      <c r="BG155" s="427"/>
      <c r="BH155" s="427"/>
      <c r="BI155" s="427"/>
      <c r="BJ155" s="427"/>
      <c r="BK155" s="427"/>
      <c r="BL155" s="427"/>
      <c r="BM155" s="427"/>
      <c r="BN155" s="427"/>
      <c r="BO155" s="427"/>
      <c r="BP155" s="427"/>
      <c r="BQ155" s="427"/>
      <c r="BR155" s="427"/>
      <c r="BS155" s="427"/>
      <c r="BT155" s="427"/>
      <c r="BU155" s="427"/>
      <c r="BV155" s="427"/>
      <c r="BW155" s="427"/>
      <c r="BX155" s="428"/>
      <c r="BY155" s="428"/>
      <c r="BZ155" s="428"/>
      <c r="CA155" s="428"/>
      <c r="CB155" s="428"/>
      <c r="CC155" s="428"/>
      <c r="CD155" s="428"/>
      <c r="CE155" s="428"/>
      <c r="CF155" s="428"/>
      <c r="CG155" s="428"/>
      <c r="CH155" s="428"/>
      <c r="CI155" s="428"/>
      <c r="CJ155" s="428"/>
      <c r="CK155" s="428"/>
      <c r="CL155" s="428"/>
      <c r="CM155" s="428"/>
      <c r="CN155" s="428"/>
      <c r="CO155" s="428"/>
      <c r="CP155" s="428"/>
      <c r="CQ155" s="428"/>
      <c r="CR155" s="428"/>
      <c r="CS155" s="428"/>
      <c r="CT155" s="428"/>
      <c r="CU155" s="428"/>
      <c r="CV155" s="428"/>
      <c r="CW155" s="428"/>
      <c r="CX155" s="428"/>
      <c r="CY155" s="428"/>
      <c r="CZ155" s="428"/>
      <c r="DA155" s="428"/>
      <c r="DB155" s="428"/>
      <c r="DC155" s="428"/>
    </row>
    <row r="156" spans="1:107">
      <c r="T156" s="262"/>
      <c r="U156" s="264"/>
      <c r="V156" s="262"/>
      <c r="W156" s="262"/>
      <c r="X156" s="262"/>
      <c r="Y156" s="262"/>
      <c r="Z156" s="262"/>
      <c r="AA156" s="262"/>
      <c r="AB156" s="264"/>
      <c r="AC156"/>
      <c r="AT156" s="54" t="s">
        <v>288</v>
      </c>
      <c r="AV156" s="49" t="s">
        <v>57</v>
      </c>
      <c r="AW156" s="87">
        <v>0</v>
      </c>
      <c r="AX156" s="427"/>
      <c r="AY156" s="427"/>
      <c r="AZ156" s="427"/>
      <c r="BA156" s="427"/>
      <c r="BB156" s="427"/>
      <c r="BC156" s="427"/>
      <c r="BD156" s="427"/>
      <c r="BE156" s="427"/>
      <c r="BF156" s="427"/>
      <c r="BG156" s="427"/>
      <c r="BH156" s="427"/>
      <c r="BI156" s="427"/>
      <c r="BJ156" s="427"/>
      <c r="BK156" s="427"/>
      <c r="BL156" s="427"/>
      <c r="BM156" s="427"/>
      <c r="BN156" s="427"/>
      <c r="BO156" s="427"/>
      <c r="BP156" s="427"/>
      <c r="BQ156" s="427"/>
      <c r="BR156" s="427"/>
      <c r="BS156" s="427"/>
      <c r="BT156" s="427"/>
      <c r="BU156" s="427"/>
      <c r="BV156" s="427"/>
      <c r="BW156" s="427"/>
      <c r="BX156" s="428"/>
      <c r="BY156" s="428"/>
      <c r="BZ156" s="428"/>
      <c r="CA156" s="428"/>
      <c r="CB156" s="428"/>
      <c r="CC156" s="428"/>
      <c r="CD156" s="428"/>
      <c r="CE156" s="428"/>
      <c r="CF156" s="428"/>
      <c r="CG156" s="428"/>
      <c r="CH156" s="428"/>
      <c r="CI156" s="428"/>
      <c r="CJ156" s="428"/>
      <c r="CK156" s="428"/>
      <c r="CL156" s="428"/>
      <c r="CM156" s="428"/>
      <c r="CN156" s="428"/>
      <c r="CO156" s="428"/>
      <c r="CP156" s="428"/>
      <c r="CQ156" s="428"/>
      <c r="CR156" s="428"/>
      <c r="CS156" s="428"/>
      <c r="CT156" s="428"/>
      <c r="CU156" s="428"/>
      <c r="CV156" s="428"/>
      <c r="CW156" s="428"/>
      <c r="CX156" s="428"/>
      <c r="CY156" s="428"/>
      <c r="CZ156" s="428"/>
      <c r="DA156" s="428"/>
      <c r="DB156" s="428"/>
      <c r="DC156" s="428"/>
    </row>
    <row r="157" spans="1:107">
      <c r="T157" s="262"/>
      <c r="U157" s="263"/>
      <c r="V157" s="262"/>
      <c r="W157" s="262"/>
      <c r="X157" s="262"/>
      <c r="Y157" s="262"/>
      <c r="Z157" s="262"/>
      <c r="AA157" s="262"/>
      <c r="AB157" s="262"/>
      <c r="AT157" s="54" t="s">
        <v>289</v>
      </c>
      <c r="AV157" s="49" t="s">
        <v>57</v>
      </c>
      <c r="AW157" s="87">
        <v>1</v>
      </c>
      <c r="AX157" s="427"/>
      <c r="AY157" s="427"/>
      <c r="AZ157" s="427"/>
      <c r="BA157" s="427"/>
      <c r="BB157" s="427"/>
      <c r="BC157" s="427"/>
      <c r="BD157" s="427"/>
      <c r="BE157" s="427"/>
      <c r="BF157" s="427"/>
      <c r="BG157" s="427"/>
      <c r="BH157" s="427"/>
      <c r="BI157" s="427"/>
      <c r="BJ157" s="427"/>
      <c r="BK157" s="427"/>
      <c r="BL157" s="427"/>
      <c r="BM157" s="427"/>
      <c r="BN157" s="427"/>
      <c r="BO157" s="427"/>
      <c r="BP157" s="427"/>
      <c r="BQ157" s="427"/>
      <c r="BR157" s="427"/>
      <c r="BS157" s="427"/>
      <c r="BT157" s="427"/>
      <c r="BU157" s="427"/>
      <c r="BV157" s="427"/>
      <c r="BW157" s="427"/>
      <c r="BX157" s="428"/>
      <c r="BY157" s="428"/>
      <c r="BZ157" s="428"/>
      <c r="CA157" s="428"/>
      <c r="CB157" s="428"/>
      <c r="CC157" s="428"/>
      <c r="CD157" s="428"/>
      <c r="CE157" s="428"/>
      <c r="CF157" s="428"/>
      <c r="CG157" s="428"/>
      <c r="CH157" s="428"/>
      <c r="CI157" s="428"/>
      <c r="CJ157" s="428"/>
      <c r="CK157" s="428"/>
      <c r="CL157" s="428"/>
      <c r="CM157" s="428"/>
      <c r="CN157" s="428"/>
      <c r="CO157" s="428"/>
      <c r="CP157" s="428"/>
      <c r="CQ157" s="428"/>
      <c r="CR157" s="428"/>
      <c r="CS157" s="428"/>
      <c r="CT157" s="428"/>
      <c r="CU157" s="428"/>
      <c r="CV157" s="428"/>
      <c r="CW157" s="428"/>
      <c r="CX157" s="428"/>
      <c r="CY157" s="428"/>
      <c r="CZ157" s="428"/>
      <c r="DA157" s="428"/>
      <c r="DB157" s="428"/>
      <c r="DC157" s="428"/>
    </row>
    <row r="158" spans="1:107">
      <c r="T158" s="262"/>
      <c r="U158" s="263"/>
      <c r="V158" s="262"/>
      <c r="W158" s="262"/>
      <c r="X158" s="262"/>
      <c r="Y158" s="262"/>
      <c r="Z158" s="262"/>
      <c r="AA158" s="262"/>
      <c r="AB158" s="264"/>
      <c r="AC158"/>
      <c r="AT158" s="433" t="s">
        <v>290</v>
      </c>
      <c r="AU158" s="428"/>
      <c r="AV158" s="427" t="s">
        <v>57</v>
      </c>
      <c r="AW158" s="434" t="s">
        <v>292</v>
      </c>
      <c r="AX158" s="432" t="s">
        <v>218</v>
      </c>
      <c r="AY158" s="427"/>
      <c r="AZ158" s="427"/>
      <c r="BA158" s="427"/>
      <c r="BB158" s="427"/>
      <c r="BC158" s="427"/>
      <c r="BD158" s="427"/>
      <c r="BE158" s="427"/>
      <c r="BF158" s="427"/>
      <c r="BG158" s="427"/>
      <c r="BH158" s="427"/>
      <c r="BI158" s="427"/>
      <c r="BJ158" s="427"/>
      <c r="BK158" s="427"/>
      <c r="BL158" s="427"/>
      <c r="BM158" s="427"/>
      <c r="BN158" s="427"/>
      <c r="BO158" s="427"/>
      <c r="BP158" s="427"/>
      <c r="BQ158" s="427"/>
      <c r="BR158" s="427"/>
      <c r="BS158" s="427"/>
      <c r="BT158" s="427"/>
      <c r="BU158" s="427"/>
      <c r="BV158" s="427"/>
      <c r="BW158" s="427"/>
      <c r="BX158" s="428"/>
      <c r="BY158" s="428"/>
      <c r="BZ158" s="428"/>
      <c r="CA158" s="428"/>
      <c r="CB158" s="428"/>
      <c r="CC158" s="428"/>
      <c r="CD158" s="428"/>
      <c r="CE158" s="428"/>
      <c r="CF158" s="428"/>
      <c r="CG158" s="428"/>
      <c r="CH158" s="428"/>
      <c r="CI158" s="428"/>
      <c r="CJ158" s="428"/>
      <c r="CK158" s="428"/>
      <c r="CL158" s="428"/>
      <c r="CM158" s="428"/>
      <c r="CN158" s="428"/>
      <c r="CO158" s="428"/>
      <c r="CP158" s="428"/>
      <c r="CQ158" s="428"/>
      <c r="CR158" s="428"/>
      <c r="CS158" s="428"/>
      <c r="CT158" s="428"/>
      <c r="CU158" s="428"/>
      <c r="CV158" s="428"/>
      <c r="CW158" s="428"/>
      <c r="CX158" s="428"/>
      <c r="CY158" s="428"/>
      <c r="CZ158" s="428"/>
      <c r="DA158" s="428"/>
      <c r="DB158" s="428"/>
      <c r="DC158" s="428"/>
    </row>
    <row r="159" spans="1:107" ht="19.5" thickBot="1">
      <c r="T159" s="262"/>
      <c r="U159" s="314" t="s">
        <v>362</v>
      </c>
      <c r="V159" s="262"/>
      <c r="W159" s="262"/>
      <c r="X159" s="262"/>
      <c r="Y159" s="262"/>
      <c r="Z159" s="262"/>
      <c r="AA159" s="262"/>
      <c r="AB159" s="264"/>
      <c r="AC159"/>
      <c r="AD159"/>
      <c r="AT159" s="433" t="s">
        <v>291</v>
      </c>
      <c r="AU159" s="435" t="s">
        <v>1224</v>
      </c>
      <c r="AV159" s="436"/>
      <c r="AW159" s="434" t="s">
        <v>1225</v>
      </c>
      <c r="AX159" s="437" t="s">
        <v>218</v>
      </c>
      <c r="AY159" s="427"/>
      <c r="AZ159" s="427"/>
      <c r="BA159" s="427"/>
      <c r="BB159" s="427"/>
      <c r="BC159" s="427"/>
      <c r="BD159" s="427"/>
      <c r="BE159" s="427"/>
      <c r="BF159" s="427"/>
      <c r="BG159" s="427"/>
      <c r="BH159" s="427"/>
      <c r="BI159" s="427"/>
      <c r="BJ159" s="427"/>
      <c r="BK159" s="427"/>
      <c r="BL159" s="427"/>
      <c r="BM159" s="427"/>
      <c r="BN159" s="427"/>
      <c r="BO159" s="427"/>
      <c r="BP159" s="427"/>
      <c r="BQ159" s="427"/>
      <c r="BR159" s="427"/>
      <c r="BS159" s="427"/>
      <c r="BT159" s="427"/>
      <c r="BU159" s="427"/>
      <c r="BV159" s="427"/>
      <c r="BW159" s="427"/>
      <c r="BX159" s="428"/>
      <c r="BY159" s="428"/>
      <c r="BZ159" s="428"/>
      <c r="CA159" s="428"/>
      <c r="CB159" s="428"/>
      <c r="CC159" s="428"/>
      <c r="CD159" s="428"/>
      <c r="CE159" s="428"/>
      <c r="CF159" s="428"/>
      <c r="CG159" s="428"/>
      <c r="CH159" s="428"/>
      <c r="CI159" s="428"/>
      <c r="CJ159" s="428"/>
      <c r="CK159" s="428"/>
      <c r="CL159" s="428"/>
      <c r="CM159" s="428"/>
      <c r="CN159" s="428"/>
      <c r="CO159" s="428"/>
      <c r="CP159" s="428"/>
      <c r="CQ159" s="428"/>
      <c r="CR159" s="428"/>
      <c r="CS159" s="428"/>
      <c r="CT159" s="428"/>
      <c r="CU159" s="428"/>
      <c r="CV159" s="428"/>
      <c r="CW159" s="428"/>
      <c r="CX159" s="428"/>
      <c r="CY159" s="428"/>
      <c r="CZ159" s="428"/>
      <c r="DA159" s="428"/>
      <c r="DB159" s="428"/>
      <c r="DC159" s="428"/>
    </row>
    <row r="160" spans="1:107">
      <c r="T160" s="262"/>
      <c r="U160" s="266"/>
      <c r="V160" s="267" t="s">
        <v>358</v>
      </c>
      <c r="W160" s="268"/>
      <c r="X160" s="268"/>
      <c r="Y160" s="268"/>
      <c r="Z160" s="268"/>
      <c r="AA160" s="268"/>
      <c r="AB160" s="269"/>
      <c r="AC160"/>
      <c r="AD160"/>
      <c r="AT160" s="427"/>
      <c r="AU160" s="427"/>
      <c r="AV160" s="427"/>
      <c r="AW160" s="427"/>
      <c r="AX160" s="432" t="s">
        <v>218</v>
      </c>
      <c r="AY160" s="427"/>
      <c r="AZ160" s="427"/>
      <c r="BA160" s="427"/>
      <c r="BB160" s="429"/>
      <c r="BC160" s="429"/>
      <c r="BD160" s="429"/>
      <c r="BE160" s="427"/>
      <c r="BF160" s="427"/>
      <c r="BG160" s="427"/>
      <c r="BH160" s="427"/>
      <c r="BI160" s="427"/>
      <c r="BJ160" s="427"/>
      <c r="BK160" s="427"/>
      <c r="BL160" s="427"/>
      <c r="BM160" s="427"/>
      <c r="BN160" s="427"/>
      <c r="BO160" s="427"/>
      <c r="BP160" s="427"/>
      <c r="BQ160" s="427"/>
      <c r="BR160" s="427"/>
      <c r="BS160" s="427"/>
      <c r="BT160" s="427"/>
      <c r="BU160" s="427"/>
      <c r="BV160" s="427"/>
      <c r="BW160" s="427"/>
      <c r="BX160" s="428"/>
      <c r="BY160" s="428"/>
      <c r="BZ160" s="428"/>
      <c r="CA160" s="428"/>
      <c r="CB160" s="428"/>
      <c r="CC160" s="428"/>
      <c r="CD160" s="428"/>
      <c r="CE160" s="428"/>
      <c r="CF160" s="428"/>
      <c r="CG160" s="428"/>
      <c r="CH160" s="428"/>
      <c r="CI160" s="428"/>
      <c r="CJ160" s="428"/>
      <c r="CK160" s="428"/>
      <c r="CL160" s="428"/>
      <c r="CM160" s="428"/>
      <c r="CN160" s="428"/>
      <c r="CO160" s="428"/>
      <c r="CP160" s="428"/>
      <c r="CQ160" s="428"/>
      <c r="CR160" s="428"/>
      <c r="CS160" s="428"/>
      <c r="CT160" s="428"/>
      <c r="CU160" s="428"/>
      <c r="CV160" s="428"/>
      <c r="CW160" s="428"/>
      <c r="CX160" s="428"/>
      <c r="CY160" s="428"/>
      <c r="CZ160" s="428"/>
      <c r="DA160" s="428"/>
      <c r="DB160" s="428"/>
      <c r="DC160" s="428"/>
    </row>
    <row r="161" spans="20:107">
      <c r="T161" s="262"/>
      <c r="U161" s="187"/>
      <c r="V161" s="152" t="s">
        <v>360</v>
      </c>
      <c r="W161" s="153"/>
      <c r="X161" s="153"/>
      <c r="Y161" s="153"/>
      <c r="Z161" s="153"/>
      <c r="AA161" s="153"/>
      <c r="AB161" s="227"/>
      <c r="AC161"/>
      <c r="AD161"/>
      <c r="AT161" s="427"/>
      <c r="AU161" s="427"/>
      <c r="AV161" s="427"/>
      <c r="AW161" s="427"/>
      <c r="AX161" s="432" t="s">
        <v>218</v>
      </c>
      <c r="AY161" s="427"/>
      <c r="AZ161" s="427"/>
      <c r="BA161" s="427"/>
      <c r="BB161" s="429"/>
      <c r="BC161" s="429"/>
      <c r="BD161" s="429"/>
      <c r="BE161" s="429"/>
      <c r="BF161" s="429"/>
      <c r="BG161" s="429"/>
      <c r="BH161" s="429"/>
      <c r="BI161" s="429"/>
      <c r="BJ161" s="429"/>
      <c r="BK161" s="429"/>
      <c r="BL161" s="429"/>
      <c r="BM161" s="429"/>
      <c r="BN161" s="429"/>
      <c r="BO161" s="429"/>
      <c r="BP161" s="429"/>
      <c r="BQ161" s="429"/>
      <c r="BR161" s="429"/>
      <c r="BS161" s="429"/>
      <c r="BT161" s="429"/>
      <c r="BU161" s="429"/>
      <c r="BV161" s="429"/>
      <c r="BW161" s="429"/>
      <c r="BX161" s="430"/>
      <c r="BY161" s="430"/>
      <c r="BZ161" s="430"/>
      <c r="CA161" s="430"/>
      <c r="CB161" s="430"/>
      <c r="CC161" s="430"/>
      <c r="CD161" s="430"/>
      <c r="CE161" s="430"/>
      <c r="CF161" s="430"/>
      <c r="CG161" s="430"/>
      <c r="CH161" s="430"/>
      <c r="CI161" s="430"/>
      <c r="CJ161" s="430"/>
      <c r="CK161" s="430"/>
      <c r="CL161" s="430"/>
      <c r="CM161" s="430"/>
      <c r="CN161" s="430"/>
      <c r="CO161" s="430"/>
      <c r="CP161" s="430"/>
      <c r="CQ161" s="430"/>
      <c r="CR161" s="430"/>
      <c r="CS161" s="430"/>
      <c r="CT161" s="430"/>
      <c r="CU161" s="430"/>
      <c r="CV161" s="430"/>
      <c r="CW161" s="430"/>
      <c r="CX161" s="430"/>
      <c r="CY161" s="430"/>
      <c r="CZ161" s="430"/>
      <c r="DA161" s="430"/>
      <c r="DB161" s="430"/>
      <c r="DC161" s="430"/>
    </row>
    <row r="162" spans="20:107">
      <c r="T162" s="262"/>
      <c r="U162" s="187"/>
      <c r="V162" s="264"/>
      <c r="W162" s="262"/>
      <c r="X162" s="262"/>
      <c r="Y162" s="262"/>
      <c r="Z162" s="262"/>
      <c r="AA162" s="262"/>
      <c r="AB162" s="270"/>
      <c r="AT162" s="427"/>
      <c r="AU162" s="427"/>
      <c r="AV162" s="427"/>
      <c r="AW162" s="427"/>
      <c r="AX162" s="432" t="s">
        <v>218</v>
      </c>
      <c r="AY162" s="427"/>
      <c r="AZ162" s="427"/>
      <c r="BA162" s="427"/>
      <c r="BB162" s="429"/>
      <c r="BC162" s="429"/>
      <c r="BD162" s="429"/>
      <c r="BE162" s="427"/>
      <c r="BF162" s="427"/>
      <c r="BG162" s="427"/>
      <c r="BH162" s="427"/>
      <c r="BI162" s="427"/>
      <c r="BJ162" s="427"/>
      <c r="BK162" s="427"/>
      <c r="BL162" s="427"/>
      <c r="BM162" s="427"/>
      <c r="BN162" s="427"/>
      <c r="BO162" s="427"/>
      <c r="BP162" s="427"/>
      <c r="BQ162" s="427"/>
      <c r="BR162" s="427"/>
      <c r="BS162" s="427"/>
      <c r="BT162" s="427"/>
      <c r="BU162" s="427"/>
      <c r="BV162" s="427"/>
      <c r="BW162" s="427"/>
      <c r="BX162" s="428"/>
      <c r="BY162" s="428"/>
      <c r="BZ162" s="428"/>
      <c r="CA162" s="428"/>
      <c r="CB162" s="428"/>
      <c r="CC162" s="428"/>
      <c r="CD162" s="428"/>
      <c r="CE162" s="428"/>
      <c r="CF162" s="428"/>
      <c r="CG162" s="428"/>
      <c r="CH162" s="428"/>
      <c r="CI162" s="428"/>
      <c r="CJ162" s="428"/>
      <c r="CK162" s="428"/>
      <c r="CL162" s="428"/>
      <c r="CM162" s="428"/>
      <c r="CN162" s="428"/>
      <c r="CO162" s="428"/>
      <c r="CP162" s="428"/>
      <c r="CQ162" s="428"/>
      <c r="CR162" s="428"/>
      <c r="CS162" s="428"/>
      <c r="CT162" s="428"/>
      <c r="CU162" s="428"/>
      <c r="CV162" s="428"/>
      <c r="CW162" s="428"/>
      <c r="CX162" s="428"/>
      <c r="CY162" s="428"/>
      <c r="CZ162" s="428"/>
      <c r="DA162" s="428"/>
      <c r="DB162" s="428"/>
      <c r="DC162" s="428"/>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217</v>
      </c>
    </row>
    <row r="171" spans="20:107">
      <c r="U171" s="223"/>
      <c r="V171" s="165"/>
      <c r="W171" s="165"/>
      <c r="X171" s="165"/>
      <c r="Y171" s="165"/>
      <c r="Z171" s="165"/>
      <c r="AA171" s="165"/>
      <c r="AB171" s="165"/>
    </row>
    <row r="172" spans="20:107">
      <c r="U172" s="249" t="s">
        <v>176</v>
      </c>
    </row>
    <row r="173" spans="20:107">
      <c r="U173" s="53" t="s">
        <v>141</v>
      </c>
      <c r="V173" s="49" t="s">
        <v>68</v>
      </c>
      <c r="W173" s="49" t="s">
        <v>142</v>
      </c>
      <c r="X173" s="49" t="s">
        <v>152</v>
      </c>
      <c r="Y173" s="50" t="s">
        <v>143</v>
      </c>
      <c r="Z173" s="50" t="s">
        <v>303</v>
      </c>
      <c r="AA173" s="49" t="s">
        <v>153</v>
      </c>
      <c r="AB173" s="49" t="s">
        <v>267</v>
      </c>
      <c r="AC173" s="53" t="s">
        <v>19</v>
      </c>
      <c r="AF173" s="49" t="s">
        <v>64</v>
      </c>
      <c r="AG173" s="49" t="s">
        <v>144</v>
      </c>
      <c r="AH173" s="49" t="s">
        <v>141</v>
      </c>
      <c r="AI173" s="49" t="s">
        <v>118</v>
      </c>
      <c r="AJ173" s="49" t="s">
        <v>145</v>
      </c>
      <c r="AK173" s="49" t="s">
        <v>146</v>
      </c>
      <c r="AL173" s="49" t="s">
        <v>147</v>
      </c>
      <c r="AM173" s="49" t="s">
        <v>148</v>
      </c>
      <c r="AN173" s="49" t="s">
        <v>149</v>
      </c>
      <c r="AO173" s="49" t="s">
        <v>150</v>
      </c>
    </row>
    <row r="174" spans="20:107">
      <c r="U174" s="53">
        <v>1</v>
      </c>
      <c r="V174" s="51">
        <v>160</v>
      </c>
      <c r="W174" s="49">
        <v>0</v>
      </c>
      <c r="X174" s="49">
        <v>0</v>
      </c>
      <c r="Y174" s="50">
        <v>0</v>
      </c>
      <c r="Z174" s="50"/>
      <c r="AA174" s="49" t="b">
        <v>0</v>
      </c>
      <c r="AB174" s="49" t="b">
        <v>0</v>
      </c>
      <c r="AC174" s="53"/>
      <c r="AF174" s="49" t="s">
        <v>52</v>
      </c>
      <c r="AG174" s="49" t="s">
        <v>833</v>
      </c>
      <c r="AH174" s="49">
        <v>1</v>
      </c>
      <c r="AI174" s="51">
        <v>6.5</v>
      </c>
      <c r="AJ174" s="49">
        <v>46</v>
      </c>
      <c r="AK174" s="49">
        <v>0.9</v>
      </c>
      <c r="AL174" s="49">
        <v>2</v>
      </c>
      <c r="AM174" s="49">
        <v>0</v>
      </c>
      <c r="AN174" s="49">
        <v>7850</v>
      </c>
      <c r="AO174" s="49" t="s">
        <v>140</v>
      </c>
    </row>
    <row r="175" spans="20:107">
      <c r="U175" s="53">
        <v>2</v>
      </c>
      <c r="V175" s="49">
        <v>159.87</v>
      </c>
      <c r="W175" s="49">
        <v>0</v>
      </c>
      <c r="X175" s="49">
        <v>0</v>
      </c>
      <c r="Y175" s="50">
        <v>6061</v>
      </c>
      <c r="Z175" s="50"/>
      <c r="AA175" s="49" t="b">
        <v>1</v>
      </c>
      <c r="AB175" s="49" t="b">
        <v>0</v>
      </c>
      <c r="AC175" s="53" t="s">
        <v>1075</v>
      </c>
      <c r="AF175" s="49" t="s">
        <v>52</v>
      </c>
      <c r="AG175" s="49" t="s">
        <v>834</v>
      </c>
      <c r="AH175" s="49">
        <v>2</v>
      </c>
      <c r="AI175" s="51">
        <v>6.5</v>
      </c>
      <c r="AJ175" s="49">
        <v>46</v>
      </c>
      <c r="AK175" s="49">
        <v>0.9</v>
      </c>
      <c r="AL175" s="49">
        <v>2</v>
      </c>
      <c r="AM175" s="49">
        <v>0</v>
      </c>
      <c r="AN175" s="49">
        <v>7850</v>
      </c>
      <c r="AO175" s="49" t="s">
        <v>140</v>
      </c>
    </row>
    <row r="176" spans="20:107">
      <c r="U176" s="53">
        <v>3</v>
      </c>
      <c r="V176" s="49">
        <v>159.74</v>
      </c>
      <c r="W176" s="49">
        <v>0</v>
      </c>
      <c r="X176" s="49">
        <v>0</v>
      </c>
      <c r="Y176" s="50">
        <v>0</v>
      </c>
      <c r="Z176" s="50"/>
      <c r="AA176" s="49" t="b">
        <v>0</v>
      </c>
      <c r="AB176" s="49" t="b">
        <v>0</v>
      </c>
      <c r="AC176" s="53"/>
      <c r="AF176" s="49" t="s">
        <v>52</v>
      </c>
      <c r="AG176" s="49" t="s">
        <v>835</v>
      </c>
      <c r="AH176" s="49">
        <v>2</v>
      </c>
      <c r="AI176" s="51">
        <v>6.5</v>
      </c>
      <c r="AJ176" s="49">
        <v>46</v>
      </c>
      <c r="AK176" s="49">
        <v>0.9</v>
      </c>
      <c r="AL176" s="49">
        <v>2</v>
      </c>
      <c r="AM176" s="49">
        <v>0</v>
      </c>
      <c r="AN176" s="49">
        <v>7850</v>
      </c>
      <c r="AO176" s="49" t="s">
        <v>140</v>
      </c>
    </row>
    <row r="177" spans="21:41">
      <c r="U177" s="53">
        <v>4</v>
      </c>
      <c r="V177" s="49">
        <v>158.76</v>
      </c>
      <c r="W177" s="49">
        <v>0</v>
      </c>
      <c r="X177" s="49">
        <v>0</v>
      </c>
      <c r="Y177" s="50">
        <v>1428</v>
      </c>
      <c r="Z177" s="50"/>
      <c r="AA177" s="49" t="b">
        <v>1</v>
      </c>
      <c r="AB177" s="49" t="b">
        <v>0</v>
      </c>
      <c r="AC177" s="53" t="s">
        <v>1076</v>
      </c>
      <c r="AF177" s="49" t="s">
        <v>52</v>
      </c>
      <c r="AG177" s="49" t="s">
        <v>836</v>
      </c>
      <c r="AH177" s="49">
        <v>3</v>
      </c>
      <c r="AI177" s="51">
        <v>6.5</v>
      </c>
      <c r="AJ177" s="49">
        <v>46</v>
      </c>
      <c r="AK177" s="49">
        <v>0.9</v>
      </c>
      <c r="AL177" s="49">
        <v>2</v>
      </c>
      <c r="AM177" s="49">
        <v>0</v>
      </c>
      <c r="AN177" s="49">
        <v>7850</v>
      </c>
      <c r="AO177" s="49" t="s">
        <v>140</v>
      </c>
    </row>
    <row r="178" spans="21:41">
      <c r="U178" s="53">
        <v>5</v>
      </c>
      <c r="V178" s="49">
        <v>158.04</v>
      </c>
      <c r="W178" s="49">
        <v>0</v>
      </c>
      <c r="X178" s="49">
        <v>0</v>
      </c>
      <c r="Y178" s="50">
        <v>12008</v>
      </c>
      <c r="Z178" s="50"/>
      <c r="AA178" s="49" t="b">
        <v>1</v>
      </c>
      <c r="AB178" s="49" t="b">
        <v>0</v>
      </c>
      <c r="AC178" s="53" t="s">
        <v>1077</v>
      </c>
      <c r="AF178" s="49" t="s">
        <v>52</v>
      </c>
      <c r="AG178" s="49" t="s">
        <v>837</v>
      </c>
      <c r="AH178" s="49">
        <v>3</v>
      </c>
      <c r="AI178" s="51">
        <v>6.5</v>
      </c>
      <c r="AJ178" s="49">
        <v>46</v>
      </c>
      <c r="AK178" s="49">
        <v>0.9</v>
      </c>
      <c r="AL178" s="49">
        <v>2</v>
      </c>
      <c r="AM178" s="49">
        <v>0</v>
      </c>
      <c r="AN178" s="49">
        <v>7850</v>
      </c>
      <c r="AO178" s="49" t="s">
        <v>140</v>
      </c>
    </row>
    <row r="179" spans="21:41">
      <c r="U179" s="53">
        <v>6</v>
      </c>
      <c r="V179" s="49">
        <v>157.69</v>
      </c>
      <c r="W179" s="49">
        <v>0</v>
      </c>
      <c r="X179" s="49">
        <v>0</v>
      </c>
      <c r="Y179" s="50">
        <v>17996</v>
      </c>
      <c r="Z179" s="50"/>
      <c r="AA179" s="49" t="b">
        <v>1</v>
      </c>
      <c r="AB179" s="49" t="b">
        <v>0</v>
      </c>
      <c r="AC179" s="53" t="s">
        <v>1078</v>
      </c>
      <c r="AF179" s="49" t="s">
        <v>52</v>
      </c>
      <c r="AG179" s="49" t="s">
        <v>838</v>
      </c>
      <c r="AH179" s="49">
        <v>4</v>
      </c>
      <c r="AI179" s="51">
        <v>6.5</v>
      </c>
      <c r="AJ179" s="49">
        <v>46</v>
      </c>
      <c r="AK179" s="49">
        <v>0.9</v>
      </c>
      <c r="AL179" s="49">
        <v>2</v>
      </c>
      <c r="AM179" s="49">
        <v>0</v>
      </c>
      <c r="AN179" s="49">
        <v>7850</v>
      </c>
      <c r="AO179" s="49" t="s">
        <v>140</v>
      </c>
    </row>
    <row r="180" spans="21:41">
      <c r="U180" s="53">
        <v>7</v>
      </c>
      <c r="V180" s="49">
        <v>156.84</v>
      </c>
      <c r="W180" s="49">
        <v>0</v>
      </c>
      <c r="X180" s="49">
        <v>0</v>
      </c>
      <c r="Y180" s="50">
        <v>0</v>
      </c>
      <c r="Z180" s="50"/>
      <c r="AA180" s="49" t="b">
        <v>0</v>
      </c>
      <c r="AB180" s="49" t="b">
        <v>0</v>
      </c>
      <c r="AC180" s="53"/>
      <c r="AF180" s="49" t="s">
        <v>52</v>
      </c>
      <c r="AG180" s="49" t="s">
        <v>839</v>
      </c>
      <c r="AH180" s="49">
        <v>4</v>
      </c>
      <c r="AI180" s="51">
        <v>6.5</v>
      </c>
      <c r="AJ180" s="49">
        <v>46</v>
      </c>
      <c r="AK180" s="49">
        <v>0.9</v>
      </c>
      <c r="AL180" s="49">
        <v>2</v>
      </c>
      <c r="AM180" s="49">
        <v>0</v>
      </c>
      <c r="AN180" s="49">
        <v>7850</v>
      </c>
      <c r="AO180" s="49" t="s">
        <v>140</v>
      </c>
    </row>
    <row r="181" spans="21:41">
      <c r="U181" s="53">
        <v>8</v>
      </c>
      <c r="V181" s="49">
        <v>155.54</v>
      </c>
      <c r="W181" s="49">
        <v>0</v>
      </c>
      <c r="X181" s="49">
        <v>0</v>
      </c>
      <c r="Y181" s="50">
        <v>0</v>
      </c>
      <c r="Z181" s="50"/>
      <c r="AA181" s="49" t="b">
        <v>0</v>
      </c>
      <c r="AB181" s="49" t="b">
        <v>0</v>
      </c>
      <c r="AC181" s="53"/>
      <c r="AF181" s="49" t="s">
        <v>52</v>
      </c>
      <c r="AG181" s="49" t="s">
        <v>840</v>
      </c>
      <c r="AH181" s="49">
        <v>5</v>
      </c>
      <c r="AI181" s="51">
        <v>6.5</v>
      </c>
      <c r="AJ181" s="49">
        <v>46</v>
      </c>
      <c r="AK181" s="49">
        <v>0.9</v>
      </c>
      <c r="AL181" s="49">
        <v>2</v>
      </c>
      <c r="AM181" s="49">
        <v>0</v>
      </c>
      <c r="AN181" s="49">
        <v>7850</v>
      </c>
      <c r="AO181" s="49" t="s">
        <v>140</v>
      </c>
    </row>
    <row r="182" spans="21:41">
      <c r="U182" s="53">
        <v>9</v>
      </c>
      <c r="V182" s="49">
        <v>154.4</v>
      </c>
      <c r="W182" s="49">
        <v>0</v>
      </c>
      <c r="X182" s="49">
        <v>0</v>
      </c>
      <c r="Y182" s="50">
        <v>12209</v>
      </c>
      <c r="Z182" s="50"/>
      <c r="AA182" s="49" t="b">
        <v>1</v>
      </c>
      <c r="AB182" s="49" t="b">
        <v>0</v>
      </c>
      <c r="AC182" s="53" t="s">
        <v>1079</v>
      </c>
      <c r="AF182" s="49" t="s">
        <v>52</v>
      </c>
      <c r="AG182" s="49" t="s">
        <v>841</v>
      </c>
      <c r="AH182" s="49">
        <v>5</v>
      </c>
      <c r="AI182" s="51">
        <v>6.5</v>
      </c>
      <c r="AJ182" s="49">
        <v>46</v>
      </c>
      <c r="AK182" s="49">
        <v>0.9</v>
      </c>
      <c r="AL182" s="49">
        <v>2</v>
      </c>
      <c r="AM182" s="49">
        <v>0</v>
      </c>
      <c r="AN182" s="49">
        <v>7850</v>
      </c>
      <c r="AO182" s="49" t="s">
        <v>140</v>
      </c>
    </row>
    <row r="183" spans="21:41">
      <c r="U183" s="53">
        <v>10</v>
      </c>
      <c r="V183" s="49">
        <v>154.05000000000001</v>
      </c>
      <c r="W183" s="49">
        <v>0</v>
      </c>
      <c r="X183" s="49">
        <v>0</v>
      </c>
      <c r="Y183" s="50">
        <v>17996</v>
      </c>
      <c r="Z183" s="50"/>
      <c r="AA183" s="49" t="b">
        <v>1</v>
      </c>
      <c r="AB183" s="49" t="b">
        <v>0</v>
      </c>
      <c r="AC183" s="53" t="s">
        <v>1078</v>
      </c>
      <c r="AF183" s="49" t="s">
        <v>52</v>
      </c>
      <c r="AG183" s="49" t="s">
        <v>842</v>
      </c>
      <c r="AH183" s="49">
        <v>6</v>
      </c>
      <c r="AI183" s="51">
        <v>6.5</v>
      </c>
      <c r="AJ183" s="49">
        <v>46</v>
      </c>
      <c r="AK183" s="49">
        <v>0.9</v>
      </c>
      <c r="AL183" s="49">
        <v>2</v>
      </c>
      <c r="AM183" s="49">
        <v>0</v>
      </c>
      <c r="AN183" s="49">
        <v>7850</v>
      </c>
      <c r="AO183" s="49" t="s">
        <v>140</v>
      </c>
    </row>
    <row r="184" spans="21:41">
      <c r="U184" s="53">
        <v>11</v>
      </c>
      <c r="V184" s="49">
        <v>152.6</v>
      </c>
      <c r="W184" s="49">
        <v>0</v>
      </c>
      <c r="X184" s="49">
        <v>0</v>
      </c>
      <c r="Y184" s="50">
        <v>0</v>
      </c>
      <c r="Z184" s="50"/>
      <c r="AA184" s="49" t="b">
        <v>0</v>
      </c>
      <c r="AB184" s="49" t="b">
        <v>0</v>
      </c>
      <c r="AC184" s="53"/>
      <c r="AF184" s="49" t="s">
        <v>52</v>
      </c>
      <c r="AG184" s="49" t="s">
        <v>843</v>
      </c>
      <c r="AH184" s="49">
        <v>6</v>
      </c>
      <c r="AI184" s="51">
        <v>6.5</v>
      </c>
      <c r="AJ184" s="49">
        <v>46</v>
      </c>
      <c r="AK184" s="49">
        <v>0.9</v>
      </c>
      <c r="AL184" s="49">
        <v>2</v>
      </c>
      <c r="AM184" s="49">
        <v>0</v>
      </c>
      <c r="AN184" s="49">
        <v>7850</v>
      </c>
      <c r="AO184" s="49" t="s">
        <v>140</v>
      </c>
    </row>
    <row r="185" spans="21:41">
      <c r="U185" s="53">
        <v>12</v>
      </c>
      <c r="V185" s="49">
        <v>151.75</v>
      </c>
      <c r="W185" s="49">
        <v>0</v>
      </c>
      <c r="X185" s="49">
        <v>0</v>
      </c>
      <c r="Y185" s="50">
        <v>1440</v>
      </c>
      <c r="Z185" s="50"/>
      <c r="AA185" s="49" t="b">
        <v>1</v>
      </c>
      <c r="AB185" s="49" t="b">
        <v>0</v>
      </c>
      <c r="AC185" s="53" t="s">
        <v>1080</v>
      </c>
      <c r="AF185" s="49" t="s">
        <v>52</v>
      </c>
      <c r="AG185" s="49" t="s">
        <v>844</v>
      </c>
      <c r="AH185" s="49">
        <v>7</v>
      </c>
      <c r="AI185" s="51">
        <v>6.5</v>
      </c>
      <c r="AJ185" s="49">
        <v>46</v>
      </c>
      <c r="AK185" s="49">
        <v>0.9</v>
      </c>
      <c r="AL185" s="49">
        <v>2</v>
      </c>
      <c r="AM185" s="49">
        <v>0</v>
      </c>
      <c r="AN185" s="49">
        <v>7850</v>
      </c>
      <c r="AO185" s="49" t="s">
        <v>140</v>
      </c>
    </row>
    <row r="186" spans="21:41">
      <c r="U186" s="53">
        <v>13</v>
      </c>
      <c r="V186" s="49">
        <v>150.9</v>
      </c>
      <c r="W186" s="49">
        <v>0</v>
      </c>
      <c r="X186" s="49">
        <v>0</v>
      </c>
      <c r="Y186" s="50">
        <v>5713</v>
      </c>
      <c r="Z186" s="50"/>
      <c r="AA186" s="49" t="b">
        <v>1</v>
      </c>
      <c r="AB186" s="49" t="b">
        <v>0</v>
      </c>
      <c r="AC186" s="53" t="s">
        <v>1081</v>
      </c>
      <c r="AF186" s="49" t="s">
        <v>52</v>
      </c>
      <c r="AG186" s="49" t="s">
        <v>845</v>
      </c>
      <c r="AH186" s="49">
        <v>7</v>
      </c>
      <c r="AI186" s="51">
        <v>6.5</v>
      </c>
      <c r="AJ186" s="49">
        <v>46</v>
      </c>
      <c r="AK186" s="49">
        <v>0.9</v>
      </c>
      <c r="AL186" s="49">
        <v>2</v>
      </c>
      <c r="AM186" s="49">
        <v>0</v>
      </c>
      <c r="AN186" s="49">
        <v>7850</v>
      </c>
      <c r="AO186" s="49" t="s">
        <v>140</v>
      </c>
    </row>
    <row r="187" spans="21:41">
      <c r="U187" s="53">
        <v>14</v>
      </c>
      <c r="V187" s="49">
        <v>150.76</v>
      </c>
      <c r="W187" s="49">
        <v>0</v>
      </c>
      <c r="X187" s="49">
        <v>0</v>
      </c>
      <c r="Y187" s="50">
        <v>910</v>
      </c>
      <c r="Z187" s="50"/>
      <c r="AA187" s="49" t="b">
        <v>1</v>
      </c>
      <c r="AB187" s="49" t="b">
        <v>0</v>
      </c>
      <c r="AC187" s="53" t="s">
        <v>1082</v>
      </c>
      <c r="AF187" s="49" t="s">
        <v>52</v>
      </c>
      <c r="AG187" s="49" t="s">
        <v>846</v>
      </c>
      <c r="AH187" s="49">
        <v>8</v>
      </c>
      <c r="AI187" s="51">
        <v>6.5</v>
      </c>
      <c r="AJ187" s="49">
        <v>46</v>
      </c>
      <c r="AK187" s="49">
        <v>0.9</v>
      </c>
      <c r="AL187" s="49">
        <v>2</v>
      </c>
      <c r="AM187" s="49">
        <v>0</v>
      </c>
      <c r="AN187" s="49">
        <v>7850</v>
      </c>
      <c r="AO187" s="49" t="s">
        <v>140</v>
      </c>
    </row>
    <row r="188" spans="21:41">
      <c r="U188" s="53">
        <v>15</v>
      </c>
      <c r="V188" s="49">
        <v>149.66</v>
      </c>
      <c r="W188" s="49">
        <v>0</v>
      </c>
      <c r="X188" s="49">
        <v>0</v>
      </c>
      <c r="Y188" s="50">
        <v>5000</v>
      </c>
      <c r="Z188" s="50"/>
      <c r="AA188" s="49" t="b">
        <v>0</v>
      </c>
      <c r="AB188" s="49" t="b">
        <v>0</v>
      </c>
      <c r="AC188" s="53" t="s">
        <v>1083</v>
      </c>
      <c r="AF188" s="49" t="s">
        <v>52</v>
      </c>
      <c r="AG188" s="49" t="s">
        <v>847</v>
      </c>
      <c r="AH188" s="49">
        <v>8</v>
      </c>
      <c r="AI188" s="51">
        <v>6.5</v>
      </c>
      <c r="AJ188" s="49">
        <v>46</v>
      </c>
      <c r="AK188" s="49">
        <v>0.9</v>
      </c>
      <c r="AL188" s="49">
        <v>2</v>
      </c>
      <c r="AM188" s="49">
        <v>0</v>
      </c>
      <c r="AN188" s="49">
        <v>7850</v>
      </c>
      <c r="AO188" s="49" t="s">
        <v>140</v>
      </c>
    </row>
    <row r="189" spans="21:41">
      <c r="U189" s="53">
        <v>16</v>
      </c>
      <c r="V189" s="49">
        <v>147.1</v>
      </c>
      <c r="W189" s="49">
        <v>0</v>
      </c>
      <c r="X189" s="49">
        <v>0</v>
      </c>
      <c r="Y189" s="50">
        <v>0</v>
      </c>
      <c r="Z189" s="50"/>
      <c r="AA189" s="49" t="b">
        <v>0</v>
      </c>
      <c r="AB189" s="49" t="b">
        <v>0</v>
      </c>
      <c r="AC189" s="53"/>
      <c r="AF189" s="49" t="s">
        <v>52</v>
      </c>
      <c r="AG189" s="49" t="s">
        <v>848</v>
      </c>
      <c r="AH189" s="49">
        <v>9</v>
      </c>
      <c r="AI189" s="51">
        <v>6.5</v>
      </c>
      <c r="AJ189" s="49">
        <v>46</v>
      </c>
      <c r="AK189" s="49">
        <v>0.9</v>
      </c>
      <c r="AL189" s="49">
        <v>2</v>
      </c>
      <c r="AM189" s="49">
        <v>0</v>
      </c>
      <c r="AN189" s="49">
        <v>7850</v>
      </c>
      <c r="AO189" s="49" t="s">
        <v>140</v>
      </c>
    </row>
    <row r="190" spans="21:41">
      <c r="U190" s="53">
        <v>17</v>
      </c>
      <c r="V190" s="49">
        <v>146.80000000000001</v>
      </c>
      <c r="W190" s="49">
        <v>0</v>
      </c>
      <c r="X190" s="49">
        <v>0</v>
      </c>
      <c r="Y190" s="50">
        <v>455</v>
      </c>
      <c r="Z190" s="50"/>
      <c r="AA190" s="49" t="b">
        <v>1</v>
      </c>
      <c r="AB190" s="49" t="b">
        <v>0</v>
      </c>
      <c r="AC190" s="53" t="s">
        <v>1084</v>
      </c>
      <c r="AF190" s="49" t="s">
        <v>52</v>
      </c>
      <c r="AG190" s="49" t="s">
        <v>849</v>
      </c>
      <c r="AH190" s="49">
        <v>9</v>
      </c>
      <c r="AI190" s="51">
        <v>6.5</v>
      </c>
      <c r="AJ190" s="49">
        <v>46</v>
      </c>
      <c r="AK190" s="49">
        <v>0.9</v>
      </c>
      <c r="AL190" s="49">
        <v>2</v>
      </c>
      <c r="AM190" s="49">
        <v>0</v>
      </c>
      <c r="AN190" s="49">
        <v>7850</v>
      </c>
      <c r="AO190" s="49" t="s">
        <v>140</v>
      </c>
    </row>
    <row r="191" spans="21:41">
      <c r="U191" s="53">
        <v>18</v>
      </c>
      <c r="V191" s="49">
        <v>144.72</v>
      </c>
      <c r="W191" s="49">
        <v>0</v>
      </c>
      <c r="X191" s="49">
        <v>0</v>
      </c>
      <c r="Y191" s="50">
        <v>7201</v>
      </c>
      <c r="Z191" s="50"/>
      <c r="AA191" s="49" t="b">
        <v>1</v>
      </c>
      <c r="AB191" s="49" t="b">
        <v>0</v>
      </c>
      <c r="AC191" s="53" t="s">
        <v>1085</v>
      </c>
      <c r="AF191" s="49" t="s">
        <v>52</v>
      </c>
      <c r="AG191" s="49" t="s">
        <v>850</v>
      </c>
      <c r="AH191" s="49">
        <v>10</v>
      </c>
      <c r="AI191" s="51">
        <v>6.5</v>
      </c>
      <c r="AJ191" s="49">
        <v>46</v>
      </c>
      <c r="AK191" s="49">
        <v>0.9</v>
      </c>
      <c r="AL191" s="49">
        <v>2</v>
      </c>
      <c r="AM191" s="49">
        <v>0</v>
      </c>
      <c r="AN191" s="49">
        <v>7850</v>
      </c>
      <c r="AO191" s="49" t="s">
        <v>140</v>
      </c>
    </row>
    <row r="192" spans="21:41">
      <c r="U192" s="53">
        <v>19</v>
      </c>
      <c r="V192" s="49">
        <v>144.54</v>
      </c>
      <c r="W192" s="49">
        <v>0</v>
      </c>
      <c r="X192" s="49">
        <v>0</v>
      </c>
      <c r="Y192" s="50">
        <v>0</v>
      </c>
      <c r="Z192" s="50"/>
      <c r="AA192" s="49" t="b">
        <v>0</v>
      </c>
      <c r="AB192" s="49" t="b">
        <v>0</v>
      </c>
      <c r="AC192" s="53"/>
      <c r="AF192" s="49" t="s">
        <v>52</v>
      </c>
      <c r="AG192" s="49" t="s">
        <v>851</v>
      </c>
      <c r="AH192" s="49">
        <v>10</v>
      </c>
      <c r="AI192" s="51">
        <v>6.5</v>
      </c>
      <c r="AJ192" s="49">
        <v>46</v>
      </c>
      <c r="AK192" s="49">
        <v>0.9</v>
      </c>
      <c r="AL192" s="49">
        <v>2</v>
      </c>
      <c r="AM192" s="49">
        <v>0</v>
      </c>
      <c r="AN192" s="49">
        <v>7850</v>
      </c>
      <c r="AO192" s="49" t="s">
        <v>140</v>
      </c>
    </row>
    <row r="193" spans="21:41">
      <c r="U193" s="53">
        <v>20</v>
      </c>
      <c r="V193" s="49">
        <v>141.94999999999999</v>
      </c>
      <c r="W193" s="49">
        <v>0</v>
      </c>
      <c r="X193" s="49">
        <v>0</v>
      </c>
      <c r="Y193" s="50">
        <v>4525</v>
      </c>
      <c r="Z193" s="50"/>
      <c r="AA193" s="49" t="b">
        <v>0</v>
      </c>
      <c r="AB193" s="49" t="b">
        <v>0</v>
      </c>
      <c r="AC193" s="53" t="s">
        <v>1086</v>
      </c>
      <c r="AF193" s="49" t="s">
        <v>52</v>
      </c>
      <c r="AG193" s="49" t="s">
        <v>852</v>
      </c>
      <c r="AH193" s="49">
        <v>11</v>
      </c>
      <c r="AI193" s="51">
        <v>6.5</v>
      </c>
      <c r="AJ193" s="49">
        <v>46</v>
      </c>
      <c r="AK193" s="49">
        <v>0.9</v>
      </c>
      <c r="AL193" s="49">
        <v>2</v>
      </c>
      <c r="AM193" s="49">
        <v>0</v>
      </c>
      <c r="AN193" s="49">
        <v>7850</v>
      </c>
      <c r="AO193" s="49" t="s">
        <v>140</v>
      </c>
    </row>
    <row r="194" spans="21:41">
      <c r="U194" s="53">
        <v>21</v>
      </c>
      <c r="V194" s="49">
        <v>141.80000000000001</v>
      </c>
      <c r="W194" s="49">
        <v>0</v>
      </c>
      <c r="X194" s="49">
        <v>0</v>
      </c>
      <c r="Y194" s="50">
        <v>4525</v>
      </c>
      <c r="Z194" s="50"/>
      <c r="AA194" s="49" t="b">
        <v>0</v>
      </c>
      <c r="AB194" s="49" t="b">
        <v>0</v>
      </c>
      <c r="AC194" s="53" t="s">
        <v>1087</v>
      </c>
      <c r="AF194" s="49" t="s">
        <v>52</v>
      </c>
      <c r="AG194" s="49" t="s">
        <v>853</v>
      </c>
      <c r="AH194" s="49">
        <v>11</v>
      </c>
      <c r="AI194" s="51">
        <v>6.49</v>
      </c>
      <c r="AJ194" s="49">
        <v>32</v>
      </c>
      <c r="AK194" s="49">
        <v>0.9</v>
      </c>
      <c r="AL194" s="49">
        <v>2</v>
      </c>
      <c r="AM194" s="49">
        <v>0</v>
      </c>
      <c r="AN194" s="49">
        <v>7850</v>
      </c>
      <c r="AO194" s="49" t="s">
        <v>140</v>
      </c>
    </row>
    <row r="195" spans="21:41">
      <c r="U195" s="53">
        <v>22</v>
      </c>
      <c r="V195" s="49">
        <v>141.66</v>
      </c>
      <c r="W195" s="49">
        <v>0</v>
      </c>
      <c r="X195" s="49">
        <v>0</v>
      </c>
      <c r="Y195" s="50">
        <v>0</v>
      </c>
      <c r="Z195" s="50"/>
      <c r="AA195" s="49" t="b">
        <v>0</v>
      </c>
      <c r="AB195" s="49" t="b">
        <v>0</v>
      </c>
      <c r="AC195" s="53"/>
      <c r="AF195" s="49" t="s">
        <v>52</v>
      </c>
      <c r="AG195" s="49" t="s">
        <v>854</v>
      </c>
      <c r="AH195" s="49">
        <v>12</v>
      </c>
      <c r="AI195" s="51">
        <v>6.49</v>
      </c>
      <c r="AJ195" s="49">
        <v>32</v>
      </c>
      <c r="AK195" s="49">
        <v>0.9</v>
      </c>
      <c r="AL195" s="49">
        <v>2</v>
      </c>
      <c r="AM195" s="49">
        <v>0</v>
      </c>
      <c r="AN195" s="49">
        <v>7850</v>
      </c>
      <c r="AO195" s="49" t="s">
        <v>140</v>
      </c>
    </row>
    <row r="196" spans="21:41">
      <c r="U196" s="53">
        <v>23</v>
      </c>
      <c r="V196" s="49">
        <v>140.4</v>
      </c>
      <c r="W196" s="49">
        <v>0</v>
      </c>
      <c r="X196" s="49">
        <v>0</v>
      </c>
      <c r="Y196" s="50">
        <v>5941</v>
      </c>
      <c r="Z196" s="50"/>
      <c r="AA196" s="49" t="b">
        <v>1</v>
      </c>
      <c r="AB196" s="49" t="b">
        <v>0</v>
      </c>
      <c r="AC196" s="53" t="s">
        <v>1088</v>
      </c>
      <c r="AF196" s="49" t="s">
        <v>52</v>
      </c>
      <c r="AG196" s="49" t="s">
        <v>855</v>
      </c>
      <c r="AH196" s="49">
        <v>12</v>
      </c>
      <c r="AI196" s="51">
        <v>6.49</v>
      </c>
      <c r="AJ196" s="49">
        <v>32</v>
      </c>
      <c r="AK196" s="49">
        <v>0.9</v>
      </c>
      <c r="AL196" s="49">
        <v>2</v>
      </c>
      <c r="AM196" s="49">
        <v>0</v>
      </c>
      <c r="AN196" s="49">
        <v>7850</v>
      </c>
      <c r="AO196" s="49" t="s">
        <v>140</v>
      </c>
    </row>
    <row r="197" spans="21:41">
      <c r="U197" s="53">
        <v>24</v>
      </c>
      <c r="V197" s="49">
        <v>139.32</v>
      </c>
      <c r="W197" s="49">
        <v>0</v>
      </c>
      <c r="X197" s="49">
        <v>0</v>
      </c>
      <c r="Y197" s="50">
        <v>0</v>
      </c>
      <c r="Z197" s="50"/>
      <c r="AA197" s="49" t="b">
        <v>0</v>
      </c>
      <c r="AB197" s="49" t="b">
        <v>0</v>
      </c>
      <c r="AC197" s="53"/>
      <c r="AF197" s="49" t="s">
        <v>52</v>
      </c>
      <c r="AG197" s="49" t="s">
        <v>856</v>
      </c>
      <c r="AH197" s="49">
        <v>13</v>
      </c>
      <c r="AI197" s="51">
        <v>6.49</v>
      </c>
      <c r="AJ197" s="49">
        <v>32</v>
      </c>
      <c r="AK197" s="49">
        <v>0.9</v>
      </c>
      <c r="AL197" s="49">
        <v>2</v>
      </c>
      <c r="AM197" s="49">
        <v>0</v>
      </c>
      <c r="AN197" s="49">
        <v>7850</v>
      </c>
      <c r="AO197" s="49" t="s">
        <v>140</v>
      </c>
    </row>
    <row r="198" spans="21:41" ht="27.6" customHeight="1">
      <c r="U198" s="53">
        <v>25</v>
      </c>
      <c r="V198" s="51">
        <v>137.02000000000001</v>
      </c>
      <c r="W198" s="49">
        <v>0</v>
      </c>
      <c r="X198" s="49">
        <v>0</v>
      </c>
      <c r="Y198" s="50">
        <v>0</v>
      </c>
      <c r="Z198" s="50"/>
      <c r="AA198" s="49" t="b">
        <v>0</v>
      </c>
      <c r="AB198" s="49" t="b">
        <v>0</v>
      </c>
      <c r="AC198" s="53"/>
      <c r="AF198" s="49" t="s">
        <v>52</v>
      </c>
      <c r="AG198" s="49" t="s">
        <v>857</v>
      </c>
      <c r="AH198" s="49">
        <v>13</v>
      </c>
      <c r="AI198" s="51">
        <v>6.49</v>
      </c>
      <c r="AJ198" s="49">
        <v>32</v>
      </c>
      <c r="AK198" s="49">
        <v>0.9</v>
      </c>
      <c r="AL198" s="49">
        <v>2</v>
      </c>
      <c r="AM198" s="49">
        <v>0</v>
      </c>
      <c r="AN198" s="49">
        <v>7850</v>
      </c>
      <c r="AO198" s="49" t="s">
        <v>140</v>
      </c>
    </row>
    <row r="199" spans="21:41">
      <c r="U199" s="53">
        <v>26</v>
      </c>
      <c r="V199" s="51">
        <v>134.72</v>
      </c>
      <c r="W199" s="49">
        <v>0</v>
      </c>
      <c r="X199" s="49">
        <v>0</v>
      </c>
      <c r="Y199" s="50">
        <v>0</v>
      </c>
      <c r="Z199" s="50"/>
      <c r="AA199" s="49" t="b">
        <v>0</v>
      </c>
      <c r="AB199" s="49" t="b">
        <v>0</v>
      </c>
      <c r="AC199" s="53"/>
      <c r="AF199" s="49" t="s">
        <v>52</v>
      </c>
      <c r="AG199" s="49" t="s">
        <v>858</v>
      </c>
      <c r="AH199" s="49">
        <v>14</v>
      </c>
      <c r="AI199" s="51">
        <v>6.49</v>
      </c>
      <c r="AJ199" s="49">
        <v>32</v>
      </c>
      <c r="AK199" s="49">
        <v>0.9</v>
      </c>
      <c r="AL199" s="49">
        <v>2</v>
      </c>
      <c r="AM199" s="49">
        <v>0</v>
      </c>
      <c r="AN199" s="49">
        <v>7850</v>
      </c>
      <c r="AO199" s="49" t="s">
        <v>140</v>
      </c>
    </row>
    <row r="200" spans="21:41">
      <c r="U200" s="53">
        <v>27</v>
      </c>
      <c r="V200" s="51">
        <v>132.41</v>
      </c>
      <c r="W200" s="49">
        <v>0</v>
      </c>
      <c r="X200" s="49">
        <v>0</v>
      </c>
      <c r="Y200" s="50">
        <v>0</v>
      </c>
      <c r="Z200" s="50"/>
      <c r="AA200" s="49" t="b">
        <v>0</v>
      </c>
      <c r="AB200" s="49" t="b">
        <v>0</v>
      </c>
      <c r="AC200" s="53"/>
      <c r="AF200" s="49" t="s">
        <v>52</v>
      </c>
      <c r="AG200" s="49" t="s">
        <v>859</v>
      </c>
      <c r="AH200" s="49">
        <v>14</v>
      </c>
      <c r="AI200" s="51">
        <v>6.49</v>
      </c>
      <c r="AJ200" s="49">
        <v>32</v>
      </c>
      <c r="AK200" s="49">
        <v>0.9</v>
      </c>
      <c r="AL200" s="49">
        <v>2</v>
      </c>
      <c r="AM200" s="49">
        <v>0</v>
      </c>
      <c r="AN200" s="49">
        <v>7850</v>
      </c>
      <c r="AO200" s="49" t="s">
        <v>140</v>
      </c>
    </row>
    <row r="201" spans="21:41">
      <c r="U201" s="53">
        <v>28</v>
      </c>
      <c r="V201" s="51">
        <v>130.11000000000001</v>
      </c>
      <c r="W201" s="49">
        <v>0</v>
      </c>
      <c r="X201" s="49">
        <v>0</v>
      </c>
      <c r="Y201" s="50">
        <v>0</v>
      </c>
      <c r="Z201" s="50"/>
      <c r="AA201" s="49" t="b">
        <v>0</v>
      </c>
      <c r="AB201" s="49" t="b">
        <v>0</v>
      </c>
      <c r="AC201" s="53"/>
      <c r="AF201" s="49" t="s">
        <v>52</v>
      </c>
      <c r="AG201" s="49" t="s">
        <v>860</v>
      </c>
      <c r="AH201" s="49">
        <v>15</v>
      </c>
      <c r="AI201" s="51">
        <v>6.49</v>
      </c>
      <c r="AJ201" s="49">
        <v>32</v>
      </c>
      <c r="AK201" s="49">
        <v>0.9</v>
      </c>
      <c r="AL201" s="49">
        <v>2</v>
      </c>
      <c r="AM201" s="49">
        <v>0</v>
      </c>
      <c r="AN201" s="49">
        <v>7850</v>
      </c>
      <c r="AO201" s="49" t="s">
        <v>140</v>
      </c>
    </row>
    <row r="202" spans="21:41">
      <c r="U202" s="53">
        <v>29</v>
      </c>
      <c r="V202" s="51">
        <v>127.81</v>
      </c>
      <c r="W202" s="49">
        <v>0</v>
      </c>
      <c r="X202" s="49">
        <v>0</v>
      </c>
      <c r="Y202" s="50">
        <v>9189</v>
      </c>
      <c r="Z202" s="50"/>
      <c r="AA202" s="49" t="b">
        <v>0</v>
      </c>
      <c r="AB202" s="49" t="b">
        <v>0</v>
      </c>
      <c r="AC202" s="53" t="s">
        <v>1089</v>
      </c>
      <c r="AF202" s="49" t="s">
        <v>52</v>
      </c>
      <c r="AG202" s="49" t="s">
        <v>861</v>
      </c>
      <c r="AH202" s="49">
        <v>15</v>
      </c>
      <c r="AI202" s="51">
        <v>6.48</v>
      </c>
      <c r="AJ202" s="49">
        <v>24</v>
      </c>
      <c r="AK202" s="49">
        <v>0.9</v>
      </c>
      <c r="AL202" s="49">
        <v>2</v>
      </c>
      <c r="AM202" s="49">
        <v>0</v>
      </c>
      <c r="AN202" s="49">
        <v>7850</v>
      </c>
      <c r="AO202" s="49" t="s">
        <v>140</v>
      </c>
    </row>
    <row r="203" spans="21:41">
      <c r="U203" s="53">
        <v>30</v>
      </c>
      <c r="V203" s="51">
        <v>125.51</v>
      </c>
      <c r="W203" s="49">
        <v>0</v>
      </c>
      <c r="X203" s="49">
        <v>0</v>
      </c>
      <c r="Y203" s="50">
        <v>0</v>
      </c>
      <c r="Z203" s="50"/>
      <c r="AA203" s="49" t="b">
        <v>0</v>
      </c>
      <c r="AB203" s="49" t="b">
        <v>0</v>
      </c>
      <c r="AC203" s="53"/>
      <c r="AF203" s="49" t="s">
        <v>52</v>
      </c>
      <c r="AG203" s="49" t="s">
        <v>862</v>
      </c>
      <c r="AH203" s="49">
        <v>16</v>
      </c>
      <c r="AI203" s="51">
        <v>6.48</v>
      </c>
      <c r="AJ203" s="49">
        <v>24</v>
      </c>
      <c r="AK203" s="49">
        <v>0.9</v>
      </c>
      <c r="AL203" s="49">
        <v>2</v>
      </c>
      <c r="AM203" s="49">
        <v>0</v>
      </c>
      <c r="AN203" s="49">
        <v>7850</v>
      </c>
      <c r="AO203" s="49" t="s">
        <v>140</v>
      </c>
    </row>
    <row r="204" spans="21:41">
      <c r="U204" s="53">
        <v>31</v>
      </c>
      <c r="V204" s="51">
        <v>123.21</v>
      </c>
      <c r="W204" s="49">
        <v>0</v>
      </c>
      <c r="X204" s="49">
        <v>0</v>
      </c>
      <c r="Y204" s="50">
        <v>0</v>
      </c>
      <c r="Z204" s="50"/>
      <c r="AA204" s="49" t="b">
        <v>0</v>
      </c>
      <c r="AB204" s="49" t="b">
        <v>0</v>
      </c>
      <c r="AC204" s="53"/>
      <c r="AF204" s="49" t="s">
        <v>52</v>
      </c>
      <c r="AG204" s="49" t="s">
        <v>863</v>
      </c>
      <c r="AH204" s="49">
        <v>16</v>
      </c>
      <c r="AI204" s="51">
        <v>6.48</v>
      </c>
      <c r="AJ204" s="49">
        <v>30</v>
      </c>
      <c r="AK204" s="49">
        <v>0.9</v>
      </c>
      <c r="AL204" s="49">
        <v>2</v>
      </c>
      <c r="AM204" s="49">
        <v>0</v>
      </c>
      <c r="AN204" s="49">
        <v>7850</v>
      </c>
      <c r="AO204" s="49" t="s">
        <v>140</v>
      </c>
    </row>
    <row r="205" spans="21:41">
      <c r="U205" s="53">
        <v>32</v>
      </c>
      <c r="V205" s="51">
        <v>120.91</v>
      </c>
      <c r="W205" s="49">
        <v>0</v>
      </c>
      <c r="X205" s="49">
        <v>0</v>
      </c>
      <c r="Y205" s="50">
        <v>0</v>
      </c>
      <c r="Z205" s="50"/>
      <c r="AA205" s="49" t="b">
        <v>0</v>
      </c>
      <c r="AB205" s="49" t="b">
        <v>0</v>
      </c>
      <c r="AC205" s="53"/>
      <c r="AF205" s="49" t="s">
        <v>52</v>
      </c>
      <c r="AG205" s="49" t="s">
        <v>864</v>
      </c>
      <c r="AH205" s="49">
        <v>17</v>
      </c>
      <c r="AI205" s="51">
        <v>6.48</v>
      </c>
      <c r="AJ205" s="49">
        <v>30</v>
      </c>
      <c r="AK205" s="49">
        <v>0.9</v>
      </c>
      <c r="AL205" s="49">
        <v>2</v>
      </c>
      <c r="AM205" s="49">
        <v>0</v>
      </c>
      <c r="AN205" s="49">
        <v>7850</v>
      </c>
      <c r="AO205" s="49" t="s">
        <v>140</v>
      </c>
    </row>
    <row r="206" spans="21:41">
      <c r="U206" s="53">
        <v>33</v>
      </c>
      <c r="V206" s="51">
        <v>118.6</v>
      </c>
      <c r="W206" s="49">
        <v>0</v>
      </c>
      <c r="X206" s="49">
        <v>0</v>
      </c>
      <c r="Y206" s="50">
        <v>0</v>
      </c>
      <c r="Z206" s="50"/>
      <c r="AA206" s="49" t="b">
        <v>0</v>
      </c>
      <c r="AB206" s="49" t="b">
        <v>0</v>
      </c>
      <c r="AC206" s="53"/>
      <c r="AF206" s="49" t="s">
        <v>52</v>
      </c>
      <c r="AG206" s="49" t="s">
        <v>865</v>
      </c>
      <c r="AH206" s="49">
        <v>17</v>
      </c>
      <c r="AI206" s="51">
        <v>6.48</v>
      </c>
      <c r="AJ206" s="49">
        <v>30</v>
      </c>
      <c r="AK206" s="49">
        <v>0.9</v>
      </c>
      <c r="AL206" s="49">
        <v>2</v>
      </c>
      <c r="AM206" s="49">
        <v>0</v>
      </c>
      <c r="AN206" s="49">
        <v>7850</v>
      </c>
      <c r="AO206" s="49" t="s">
        <v>140</v>
      </c>
    </row>
    <row r="207" spans="21:41">
      <c r="U207" s="53">
        <v>34</v>
      </c>
      <c r="V207" s="51">
        <v>116.3</v>
      </c>
      <c r="W207" s="49">
        <v>0</v>
      </c>
      <c r="X207" s="49">
        <v>0</v>
      </c>
      <c r="Y207" s="50">
        <v>0</v>
      </c>
      <c r="Z207" s="50"/>
      <c r="AA207" s="49" t="b">
        <v>0</v>
      </c>
      <c r="AB207" s="49" t="b">
        <v>0</v>
      </c>
      <c r="AC207" s="53"/>
      <c r="AF207" s="49" t="s">
        <v>52</v>
      </c>
      <c r="AG207" s="49" t="s">
        <v>866</v>
      </c>
      <c r="AH207" s="49">
        <v>18</v>
      </c>
      <c r="AI207" s="51">
        <v>6.48</v>
      </c>
      <c r="AJ207" s="49">
        <v>30</v>
      </c>
      <c r="AK207" s="49">
        <v>0.9</v>
      </c>
      <c r="AL207" s="49">
        <v>2</v>
      </c>
      <c r="AM207" s="49">
        <v>0</v>
      </c>
      <c r="AN207" s="49">
        <v>7850</v>
      </c>
      <c r="AO207" s="49" t="s">
        <v>140</v>
      </c>
    </row>
    <row r="208" spans="21:41">
      <c r="U208" s="53">
        <v>35</v>
      </c>
      <c r="V208" s="51">
        <v>113.95</v>
      </c>
      <c r="W208" s="49">
        <v>0</v>
      </c>
      <c r="X208" s="49">
        <v>0</v>
      </c>
      <c r="Y208" s="50">
        <v>6660</v>
      </c>
      <c r="Z208" s="50"/>
      <c r="AA208" s="49" t="b">
        <v>0</v>
      </c>
      <c r="AB208" s="49" t="b">
        <v>0</v>
      </c>
      <c r="AC208" s="53" t="s">
        <v>1090</v>
      </c>
      <c r="AF208" s="49" t="s">
        <v>52</v>
      </c>
      <c r="AG208" s="49" t="s">
        <v>867</v>
      </c>
      <c r="AH208" s="49">
        <v>18</v>
      </c>
      <c r="AI208" s="51">
        <v>6.48</v>
      </c>
      <c r="AJ208" s="49">
        <v>30</v>
      </c>
      <c r="AK208" s="49">
        <v>0.9</v>
      </c>
      <c r="AL208" s="49">
        <v>2</v>
      </c>
      <c r="AM208" s="49">
        <v>0</v>
      </c>
      <c r="AN208" s="49">
        <v>7850</v>
      </c>
      <c r="AO208" s="49" t="s">
        <v>140</v>
      </c>
    </row>
    <row r="209" spans="21:52" ht="18.75">
      <c r="U209" s="53">
        <v>36</v>
      </c>
      <c r="V209" s="51">
        <v>113.8</v>
      </c>
      <c r="W209" s="49">
        <v>0</v>
      </c>
      <c r="X209" s="49">
        <v>0</v>
      </c>
      <c r="Y209" s="50">
        <v>6660</v>
      </c>
      <c r="Z209" s="50"/>
      <c r="AA209" s="49" t="b">
        <v>0</v>
      </c>
      <c r="AB209" s="49" t="b">
        <v>0</v>
      </c>
      <c r="AC209" s="53" t="s">
        <v>1091</v>
      </c>
      <c r="AF209" s="49" t="s">
        <v>52</v>
      </c>
      <c r="AG209" s="49" t="s">
        <v>868</v>
      </c>
      <c r="AH209" s="49">
        <v>19</v>
      </c>
      <c r="AI209" s="51">
        <v>6.48</v>
      </c>
      <c r="AJ209" s="49">
        <v>30</v>
      </c>
      <c r="AK209" s="49">
        <v>0.9</v>
      </c>
      <c r="AL209" s="49">
        <v>2</v>
      </c>
      <c r="AM209" s="49">
        <v>0</v>
      </c>
      <c r="AN209" s="49">
        <v>7850</v>
      </c>
      <c r="AO209" s="49" t="s">
        <v>140</v>
      </c>
      <c r="AT209" s="66" t="s">
        <v>582</v>
      </c>
    </row>
    <row r="210" spans="21:52">
      <c r="U210" s="53">
        <v>37</v>
      </c>
      <c r="V210" s="51">
        <v>113.65</v>
      </c>
      <c r="W210" s="49">
        <v>0</v>
      </c>
      <c r="X210" s="49">
        <v>0</v>
      </c>
      <c r="Y210" s="50">
        <v>0</v>
      </c>
      <c r="Z210" s="50"/>
      <c r="AA210" s="49" t="b">
        <v>0</v>
      </c>
      <c r="AB210" s="49" t="b">
        <v>0</v>
      </c>
      <c r="AC210" s="53"/>
      <c r="AF210" s="49" t="s">
        <v>52</v>
      </c>
      <c r="AG210" s="49" t="s">
        <v>869</v>
      </c>
      <c r="AH210" s="49">
        <v>19</v>
      </c>
      <c r="AI210" s="51">
        <v>6.49</v>
      </c>
      <c r="AJ210" s="49">
        <v>32</v>
      </c>
      <c r="AK210" s="49">
        <v>0.9</v>
      </c>
      <c r="AL210" s="49">
        <v>2</v>
      </c>
      <c r="AM210" s="49">
        <v>0</v>
      </c>
      <c r="AN210" s="49">
        <v>7850</v>
      </c>
      <c r="AO210" s="49" t="s">
        <v>140</v>
      </c>
      <c r="AT210" t="s">
        <v>583</v>
      </c>
      <c r="AU210" s="49" t="s">
        <v>584</v>
      </c>
      <c r="AV210" s="49" t="s">
        <v>588</v>
      </c>
      <c r="AW210" s="49" t="s">
        <v>585</v>
      </c>
      <c r="AX210" s="49" t="s">
        <v>589</v>
      </c>
      <c r="AY210" s="49" t="s">
        <v>586</v>
      </c>
      <c r="AZ210" s="49" t="s">
        <v>590</v>
      </c>
    </row>
    <row r="211" spans="21:52">
      <c r="U211" s="53">
        <v>38</v>
      </c>
      <c r="V211" s="51">
        <v>112.4</v>
      </c>
      <c r="W211" s="49">
        <v>0</v>
      </c>
      <c r="X211" s="49">
        <v>0</v>
      </c>
      <c r="Y211" s="50">
        <v>9000</v>
      </c>
      <c r="Z211" s="50"/>
      <c r="AA211" s="49" t="b">
        <v>1</v>
      </c>
      <c r="AB211" s="49" t="b">
        <v>0</v>
      </c>
      <c r="AC211" s="53" t="s">
        <v>1092</v>
      </c>
      <c r="AF211" s="49" t="s">
        <v>52</v>
      </c>
      <c r="AG211" s="49" t="s">
        <v>870</v>
      </c>
      <c r="AH211" s="49">
        <v>20</v>
      </c>
      <c r="AI211" s="51">
        <v>6.5</v>
      </c>
      <c r="AJ211" s="49">
        <v>32</v>
      </c>
      <c r="AK211" s="49">
        <v>0.9</v>
      </c>
      <c r="AL211" s="49">
        <v>2</v>
      </c>
      <c r="AM211" s="49">
        <v>0</v>
      </c>
      <c r="AN211" s="49">
        <v>7850</v>
      </c>
      <c r="AO211" s="49" t="s">
        <v>140</v>
      </c>
      <c r="AU211" s="49"/>
    </row>
    <row r="212" spans="21:52">
      <c r="U212" s="53">
        <v>39</v>
      </c>
      <c r="V212" s="51">
        <v>110.74</v>
      </c>
      <c r="W212" s="49">
        <v>0</v>
      </c>
      <c r="X212" s="49">
        <v>0</v>
      </c>
      <c r="Y212" s="50">
        <v>0</v>
      </c>
      <c r="Z212" s="50"/>
      <c r="AA212" s="49" t="b">
        <v>0</v>
      </c>
      <c r="AB212" s="49" t="b">
        <v>0</v>
      </c>
      <c r="AC212" s="53"/>
      <c r="AF212" s="49" t="s">
        <v>52</v>
      </c>
      <c r="AG212" s="49" t="s">
        <v>871</v>
      </c>
      <c r="AH212" s="49">
        <v>20</v>
      </c>
      <c r="AI212" s="51">
        <v>6.5</v>
      </c>
      <c r="AJ212" s="49">
        <v>32</v>
      </c>
      <c r="AK212" s="49">
        <v>0.9</v>
      </c>
      <c r="AL212" s="49">
        <v>2</v>
      </c>
      <c r="AM212" s="49">
        <v>0</v>
      </c>
      <c r="AN212" s="49">
        <v>7850</v>
      </c>
      <c r="AO212" s="49" t="s">
        <v>140</v>
      </c>
      <c r="AU212" s="49"/>
    </row>
    <row r="213" spans="21:52">
      <c r="U213" s="53">
        <v>40</v>
      </c>
      <c r="V213" s="51">
        <v>107.87</v>
      </c>
      <c r="W213" s="49">
        <v>0</v>
      </c>
      <c r="X213" s="49">
        <v>0</v>
      </c>
      <c r="Y213" s="50">
        <v>0</v>
      </c>
      <c r="Z213" s="50"/>
      <c r="AA213" s="49" t="b">
        <v>0</v>
      </c>
      <c r="AB213" s="49" t="b">
        <v>0</v>
      </c>
      <c r="AC213" s="53"/>
      <c r="AD213" s="53"/>
      <c r="AF213" s="49" t="s">
        <v>52</v>
      </c>
      <c r="AG213" s="49" t="s">
        <v>872</v>
      </c>
      <c r="AH213" s="49">
        <v>21</v>
      </c>
      <c r="AI213" s="51">
        <v>6.5</v>
      </c>
      <c r="AJ213" s="49">
        <v>32</v>
      </c>
      <c r="AK213" s="49">
        <v>0.9</v>
      </c>
      <c r="AL213" s="49">
        <v>2</v>
      </c>
      <c r="AM213" s="49">
        <v>0</v>
      </c>
      <c r="AN213" s="49">
        <v>7850</v>
      </c>
      <c r="AO213" s="49" t="s">
        <v>140</v>
      </c>
      <c r="AU213" s="49"/>
    </row>
    <row r="214" spans="21:52">
      <c r="U214" s="53">
        <v>41</v>
      </c>
      <c r="V214" s="51">
        <v>105</v>
      </c>
      <c r="W214" s="49">
        <v>0</v>
      </c>
      <c r="X214" s="49">
        <v>0</v>
      </c>
      <c r="Y214" s="50">
        <v>0</v>
      </c>
      <c r="Z214" s="50"/>
      <c r="AA214" s="49" t="b">
        <v>0</v>
      </c>
      <c r="AB214" s="49" t="b">
        <v>0</v>
      </c>
      <c r="AC214" s="53"/>
      <c r="AD214" s="53"/>
      <c r="AF214" s="49" t="s">
        <v>52</v>
      </c>
      <c r="AG214" s="49" t="s">
        <v>873</v>
      </c>
      <c r="AH214" s="49">
        <v>21</v>
      </c>
      <c r="AI214" s="51">
        <v>6.5</v>
      </c>
      <c r="AJ214" s="49">
        <v>32</v>
      </c>
      <c r="AK214" s="49">
        <v>0.9</v>
      </c>
      <c r="AL214" s="49">
        <v>2</v>
      </c>
      <c r="AM214" s="49">
        <v>0</v>
      </c>
      <c r="AN214" s="49">
        <v>7850</v>
      </c>
      <c r="AO214" s="49" t="s">
        <v>140</v>
      </c>
      <c r="AU214" s="49"/>
    </row>
    <row r="215" spans="21:52">
      <c r="U215" s="53">
        <v>42</v>
      </c>
      <c r="V215" s="51">
        <v>102.14</v>
      </c>
      <c r="W215" s="49">
        <v>0</v>
      </c>
      <c r="X215" s="49">
        <v>0</v>
      </c>
      <c r="Y215" s="50">
        <v>0</v>
      </c>
      <c r="Z215" s="50"/>
      <c r="AA215" s="49" t="b">
        <v>0</v>
      </c>
      <c r="AB215" s="49" t="b">
        <v>0</v>
      </c>
      <c r="AC215" s="53"/>
      <c r="AD215" s="53"/>
      <c r="AF215" s="49" t="s">
        <v>52</v>
      </c>
      <c r="AG215" s="49" t="s">
        <v>874</v>
      </c>
      <c r="AH215" s="49">
        <v>22</v>
      </c>
      <c r="AI215" s="51">
        <v>6.5</v>
      </c>
      <c r="AJ215" s="49">
        <v>32</v>
      </c>
      <c r="AK215" s="49">
        <v>0.9</v>
      </c>
      <c r="AL215" s="49">
        <v>2</v>
      </c>
      <c r="AM215" s="49">
        <v>0</v>
      </c>
      <c r="AN215" s="49">
        <v>7850</v>
      </c>
      <c r="AO215" s="49" t="s">
        <v>140</v>
      </c>
      <c r="AU215" s="49"/>
    </row>
    <row r="216" spans="21:52">
      <c r="U216" s="53">
        <v>43</v>
      </c>
      <c r="V216" s="51">
        <v>99.27</v>
      </c>
      <c r="W216" s="49">
        <v>0</v>
      </c>
      <c r="X216" s="49">
        <v>0</v>
      </c>
      <c r="Y216" s="50">
        <v>0</v>
      </c>
      <c r="Z216" s="50"/>
      <c r="AA216" s="49" t="b">
        <v>0</v>
      </c>
      <c r="AB216" s="49" t="b">
        <v>0</v>
      </c>
      <c r="AC216" s="53"/>
      <c r="AD216" s="53"/>
      <c r="AF216" s="49" t="s">
        <v>52</v>
      </c>
      <c r="AG216" s="49" t="s">
        <v>875</v>
      </c>
      <c r="AH216" s="49">
        <v>22</v>
      </c>
      <c r="AI216" s="51">
        <v>6.5</v>
      </c>
      <c r="AJ216" s="49">
        <v>32</v>
      </c>
      <c r="AK216" s="49">
        <v>0.9</v>
      </c>
      <c r="AL216" s="49">
        <v>2</v>
      </c>
      <c r="AM216" s="49">
        <v>0</v>
      </c>
      <c r="AN216" s="49">
        <v>7850</v>
      </c>
      <c r="AO216" s="49" t="s">
        <v>140</v>
      </c>
      <c r="AU216" s="49"/>
    </row>
    <row r="217" spans="21:52">
      <c r="U217" s="53">
        <v>44</v>
      </c>
      <c r="V217" s="51">
        <v>97.84</v>
      </c>
      <c r="W217" s="49">
        <v>0</v>
      </c>
      <c r="X217" s="49">
        <v>0</v>
      </c>
      <c r="Y217" s="50">
        <v>10632</v>
      </c>
      <c r="Z217" s="50"/>
      <c r="AA217" s="49" t="b">
        <v>1</v>
      </c>
      <c r="AB217" s="49" t="b">
        <v>0</v>
      </c>
      <c r="AC217" s="53" t="s">
        <v>1093</v>
      </c>
      <c r="AD217" s="53"/>
      <c r="AF217" s="49" t="s">
        <v>52</v>
      </c>
      <c r="AG217" s="49" t="s">
        <v>876</v>
      </c>
      <c r="AH217" s="49">
        <v>23</v>
      </c>
      <c r="AI217" s="51">
        <v>6.5699999999999994</v>
      </c>
      <c r="AJ217" s="49">
        <v>32</v>
      </c>
      <c r="AK217" s="49">
        <v>0.9</v>
      </c>
      <c r="AL217" s="49">
        <v>2</v>
      </c>
      <c r="AM217" s="49">
        <v>0</v>
      </c>
      <c r="AN217" s="49">
        <v>7850</v>
      </c>
      <c r="AO217" s="49" t="s">
        <v>140</v>
      </c>
      <c r="AU217" s="49"/>
    </row>
    <row r="218" spans="21:52">
      <c r="U218" s="53">
        <v>45</v>
      </c>
      <c r="V218" s="51">
        <v>96.41</v>
      </c>
      <c r="W218" s="49">
        <v>0</v>
      </c>
      <c r="X218" s="49">
        <v>0</v>
      </c>
      <c r="Y218" s="50">
        <v>0</v>
      </c>
      <c r="Z218" s="50"/>
      <c r="AA218" s="49" t="b">
        <v>0</v>
      </c>
      <c r="AB218" s="49" t="b">
        <v>0</v>
      </c>
      <c r="AC218" s="53"/>
      <c r="AD218" s="53"/>
      <c r="AF218" s="49" t="s">
        <v>52</v>
      </c>
      <c r="AG218" s="49" t="s">
        <v>877</v>
      </c>
      <c r="AH218" s="49">
        <v>23</v>
      </c>
      <c r="AI218" s="51">
        <v>6.5699999999999994</v>
      </c>
      <c r="AJ218" s="49">
        <v>32</v>
      </c>
      <c r="AK218" s="49">
        <v>0.9</v>
      </c>
      <c r="AL218" s="49">
        <v>2</v>
      </c>
      <c r="AM218" s="49">
        <v>0</v>
      </c>
      <c r="AN218" s="49">
        <v>7850</v>
      </c>
      <c r="AO218" s="49" t="s">
        <v>140</v>
      </c>
      <c r="AU218" s="49"/>
    </row>
    <row r="219" spans="21:52">
      <c r="U219" s="53">
        <v>46</v>
      </c>
      <c r="V219" s="51">
        <v>93.54</v>
      </c>
      <c r="W219" s="49">
        <v>0</v>
      </c>
      <c r="X219" s="49">
        <v>0</v>
      </c>
      <c r="Y219" s="50">
        <v>0</v>
      </c>
      <c r="Z219" s="50"/>
      <c r="AA219" s="49" t="b">
        <v>0</v>
      </c>
      <c r="AB219" s="49" t="b">
        <v>0</v>
      </c>
      <c r="AC219" s="53"/>
      <c r="AD219" s="53"/>
      <c r="AF219" s="49" t="s">
        <v>52</v>
      </c>
      <c r="AG219" s="49" t="s">
        <v>878</v>
      </c>
      <c r="AH219" s="49">
        <v>24</v>
      </c>
      <c r="AI219" s="51">
        <v>6.63</v>
      </c>
      <c r="AJ219" s="49">
        <v>32</v>
      </c>
      <c r="AK219" s="49">
        <v>0.9</v>
      </c>
      <c r="AL219" s="49">
        <v>2</v>
      </c>
      <c r="AM219" s="49">
        <v>0</v>
      </c>
      <c r="AN219" s="49">
        <v>7850</v>
      </c>
      <c r="AO219" s="49" t="s">
        <v>140</v>
      </c>
      <c r="AU219" s="49"/>
    </row>
    <row r="220" spans="21:52">
      <c r="U220" s="53">
        <v>47</v>
      </c>
      <c r="V220" s="51">
        <v>90.68</v>
      </c>
      <c r="W220" s="49">
        <v>0</v>
      </c>
      <c r="X220" s="49">
        <v>0</v>
      </c>
      <c r="Y220" s="50">
        <v>0</v>
      </c>
      <c r="Z220" s="50"/>
      <c r="AA220" s="49" t="b">
        <v>0</v>
      </c>
      <c r="AB220" s="49" t="b">
        <v>0</v>
      </c>
      <c r="AC220" s="53"/>
      <c r="AD220" s="53"/>
      <c r="AF220" s="49" t="s">
        <v>52</v>
      </c>
      <c r="AG220" s="49" t="s">
        <v>879</v>
      </c>
      <c r="AH220" s="49">
        <v>24</v>
      </c>
      <c r="AI220" s="51">
        <v>6.62</v>
      </c>
      <c r="AJ220" s="49">
        <v>28</v>
      </c>
      <c r="AK220" s="49">
        <v>0.9</v>
      </c>
      <c r="AL220" s="49">
        <v>2</v>
      </c>
      <c r="AM220" s="49">
        <v>0</v>
      </c>
      <c r="AN220" s="49">
        <v>7850</v>
      </c>
      <c r="AO220" s="49" t="s">
        <v>140</v>
      </c>
      <c r="AU220" s="49"/>
    </row>
    <row r="221" spans="21:52">
      <c r="U221" s="53">
        <v>48</v>
      </c>
      <c r="V221" s="51">
        <v>87.81</v>
      </c>
      <c r="W221" s="49">
        <v>0</v>
      </c>
      <c r="X221" s="49">
        <v>0</v>
      </c>
      <c r="Y221" s="50">
        <v>0</v>
      </c>
      <c r="Z221" s="50"/>
      <c r="AA221" s="49" t="b">
        <v>0</v>
      </c>
      <c r="AB221" s="49" t="b">
        <v>0</v>
      </c>
      <c r="AC221" s="53"/>
      <c r="AD221" s="53"/>
      <c r="AF221" s="49" t="s">
        <v>52</v>
      </c>
      <c r="AG221" s="49" t="s">
        <v>880</v>
      </c>
      <c r="AH221" s="49">
        <v>25</v>
      </c>
      <c r="AI221" s="51">
        <v>6.75</v>
      </c>
      <c r="AJ221" s="49">
        <v>28</v>
      </c>
      <c r="AK221" s="49">
        <v>0.9</v>
      </c>
      <c r="AL221" s="49">
        <v>2</v>
      </c>
      <c r="AM221" s="49">
        <v>0</v>
      </c>
      <c r="AN221" s="49">
        <v>7850</v>
      </c>
      <c r="AO221" s="49" t="s">
        <v>140</v>
      </c>
      <c r="AU221" s="49"/>
    </row>
    <row r="222" spans="21:52">
      <c r="U222" s="53">
        <v>49</v>
      </c>
      <c r="V222" s="51">
        <v>84.95</v>
      </c>
      <c r="W222" s="49">
        <v>0</v>
      </c>
      <c r="X222" s="49">
        <v>0</v>
      </c>
      <c r="Y222" s="50">
        <v>0</v>
      </c>
      <c r="Z222" s="50"/>
      <c r="AA222" s="49" t="b">
        <v>0</v>
      </c>
      <c r="AB222" s="49" t="b">
        <v>0</v>
      </c>
      <c r="AC222" s="53"/>
      <c r="AD222" s="53"/>
      <c r="AF222" s="49" t="s">
        <v>52</v>
      </c>
      <c r="AG222" s="49" t="s">
        <v>881</v>
      </c>
      <c r="AH222" s="49">
        <v>25</v>
      </c>
      <c r="AI222" s="51">
        <v>6.75</v>
      </c>
      <c r="AJ222" s="49">
        <v>28</v>
      </c>
      <c r="AK222" s="49">
        <v>0.9</v>
      </c>
      <c r="AL222" s="49">
        <v>2</v>
      </c>
      <c r="AM222" s="49">
        <v>0</v>
      </c>
      <c r="AN222" s="49">
        <v>7850</v>
      </c>
      <c r="AO222" s="49" t="s">
        <v>140</v>
      </c>
      <c r="AU222" s="49"/>
    </row>
    <row r="223" spans="21:52">
      <c r="U223" s="53">
        <v>50</v>
      </c>
      <c r="V223" s="51">
        <v>82.09</v>
      </c>
      <c r="W223" s="49">
        <v>0</v>
      </c>
      <c r="X223" s="49">
        <v>0</v>
      </c>
      <c r="Y223" s="50">
        <v>0</v>
      </c>
      <c r="Z223" s="50"/>
      <c r="AA223" s="49" t="b">
        <v>0</v>
      </c>
      <c r="AB223" s="49" t="b">
        <v>0</v>
      </c>
      <c r="AC223" s="53"/>
      <c r="AD223" s="53"/>
      <c r="AF223" s="49" t="s">
        <v>52</v>
      </c>
      <c r="AG223" s="49" t="s">
        <v>882</v>
      </c>
      <c r="AH223" s="49">
        <v>26</v>
      </c>
      <c r="AI223" s="51">
        <v>6.87</v>
      </c>
      <c r="AJ223" s="49">
        <v>28</v>
      </c>
      <c r="AK223" s="49">
        <v>0.9</v>
      </c>
      <c r="AL223" s="49">
        <v>2</v>
      </c>
      <c r="AM223" s="49">
        <v>0</v>
      </c>
      <c r="AN223" s="49">
        <v>7850</v>
      </c>
      <c r="AO223" s="49" t="s">
        <v>140</v>
      </c>
      <c r="AU223" s="49"/>
    </row>
    <row r="224" spans="21:52">
      <c r="U224" s="53">
        <v>51</v>
      </c>
      <c r="V224" s="51">
        <v>81.98</v>
      </c>
      <c r="W224" s="49">
        <v>0</v>
      </c>
      <c r="X224" s="49">
        <v>0</v>
      </c>
      <c r="Y224" s="50">
        <v>11206</v>
      </c>
      <c r="Z224" s="50"/>
      <c r="AA224" s="49" t="b">
        <v>1</v>
      </c>
      <c r="AB224" s="49" t="b">
        <v>0</v>
      </c>
      <c r="AC224" s="53" t="s">
        <v>1094</v>
      </c>
      <c r="AD224" s="53"/>
      <c r="AF224" s="49" t="s">
        <v>52</v>
      </c>
      <c r="AG224" s="49" t="s">
        <v>883</v>
      </c>
      <c r="AH224" s="49">
        <v>26</v>
      </c>
      <c r="AI224" s="51">
        <v>6.87</v>
      </c>
      <c r="AJ224" s="49">
        <v>28</v>
      </c>
      <c r="AK224" s="49">
        <v>0.9</v>
      </c>
      <c r="AL224" s="49">
        <v>2</v>
      </c>
      <c r="AM224" s="49">
        <v>0</v>
      </c>
      <c r="AN224" s="49">
        <v>7850</v>
      </c>
      <c r="AO224" s="49" t="s">
        <v>140</v>
      </c>
      <c r="AU224" s="49"/>
    </row>
    <row r="225" spans="21:47">
      <c r="U225" s="53">
        <v>52</v>
      </c>
      <c r="V225" s="51">
        <v>81.88</v>
      </c>
      <c r="W225" s="49">
        <v>0</v>
      </c>
      <c r="X225" s="49">
        <v>0</v>
      </c>
      <c r="Y225" s="50">
        <v>11206</v>
      </c>
      <c r="Z225" s="50"/>
      <c r="AA225" s="49" t="b">
        <v>0</v>
      </c>
      <c r="AB225" s="49" t="b">
        <v>0</v>
      </c>
      <c r="AC225" s="53" t="s">
        <v>1095</v>
      </c>
      <c r="AD225" s="53"/>
      <c r="AF225" s="49" t="s">
        <v>52</v>
      </c>
      <c r="AG225" s="49" t="s">
        <v>884</v>
      </c>
      <c r="AH225" s="49">
        <v>27</v>
      </c>
      <c r="AI225" s="51">
        <v>7</v>
      </c>
      <c r="AJ225" s="49">
        <v>28</v>
      </c>
      <c r="AK225" s="49">
        <v>0.9</v>
      </c>
      <c r="AL225" s="49">
        <v>2</v>
      </c>
      <c r="AM225" s="49">
        <v>0</v>
      </c>
      <c r="AN225" s="49">
        <v>7850</v>
      </c>
      <c r="AO225" s="49" t="s">
        <v>140</v>
      </c>
      <c r="AU225" s="49"/>
    </row>
    <row r="226" spans="21:47">
      <c r="U226" s="53">
        <v>53</v>
      </c>
      <c r="V226" s="51">
        <v>81.67</v>
      </c>
      <c r="W226" s="49">
        <v>0</v>
      </c>
      <c r="X226" s="49">
        <v>0</v>
      </c>
      <c r="Y226" s="50">
        <v>0</v>
      </c>
      <c r="Z226" s="50"/>
      <c r="AA226" s="49" t="b">
        <v>0</v>
      </c>
      <c r="AB226" s="49" t="b">
        <v>0</v>
      </c>
      <c r="AC226" s="53"/>
      <c r="AD226" s="53"/>
      <c r="AF226" s="49" t="s">
        <v>52</v>
      </c>
      <c r="AG226" s="49" t="s">
        <v>885</v>
      </c>
      <c r="AH226" s="49">
        <v>27</v>
      </c>
      <c r="AI226" s="51">
        <v>7</v>
      </c>
      <c r="AJ226" s="49">
        <v>28</v>
      </c>
      <c r="AK226" s="49">
        <v>0.9</v>
      </c>
      <c r="AL226" s="49">
        <v>2</v>
      </c>
      <c r="AM226" s="49">
        <v>0</v>
      </c>
      <c r="AN226" s="49">
        <v>7850</v>
      </c>
      <c r="AO226" s="49" t="s">
        <v>140</v>
      </c>
      <c r="AU226" s="49"/>
    </row>
    <row r="227" spans="21:47">
      <c r="U227" s="53">
        <v>54</v>
      </c>
      <c r="V227" s="51">
        <v>80.48</v>
      </c>
      <c r="W227" s="49">
        <v>0</v>
      </c>
      <c r="X227" s="49">
        <v>0</v>
      </c>
      <c r="Y227" s="50">
        <v>9000</v>
      </c>
      <c r="Z227" s="50"/>
      <c r="AA227" s="49" t="b">
        <v>1</v>
      </c>
      <c r="AB227" s="49" t="b">
        <v>0</v>
      </c>
      <c r="AC227" s="53" t="s">
        <v>1096</v>
      </c>
      <c r="AD227" s="53"/>
      <c r="AF227" s="49" t="s">
        <v>52</v>
      </c>
      <c r="AG227" s="49" t="s">
        <v>886</v>
      </c>
      <c r="AH227" s="49">
        <v>28</v>
      </c>
      <c r="AI227" s="51">
        <v>7.12</v>
      </c>
      <c r="AJ227" s="49">
        <v>28</v>
      </c>
      <c r="AK227" s="49">
        <v>0.9</v>
      </c>
      <c r="AL227" s="49">
        <v>2</v>
      </c>
      <c r="AM227" s="49">
        <v>0</v>
      </c>
      <c r="AN227" s="49">
        <v>7850</v>
      </c>
      <c r="AO227" s="49" t="s">
        <v>140</v>
      </c>
      <c r="AU227" s="49"/>
    </row>
    <row r="228" spans="21:47">
      <c r="U228" s="53">
        <v>55</v>
      </c>
      <c r="V228" s="51">
        <v>78.92</v>
      </c>
      <c r="W228" s="49">
        <v>0</v>
      </c>
      <c r="X228" s="49">
        <v>0</v>
      </c>
      <c r="Y228" s="50">
        <v>0</v>
      </c>
      <c r="Z228" s="50"/>
      <c r="AA228" s="49" t="b">
        <v>0</v>
      </c>
      <c r="AB228" s="49" t="b">
        <v>0</v>
      </c>
      <c r="AC228" s="53"/>
      <c r="AD228" s="53"/>
      <c r="AF228" s="49" t="s">
        <v>52</v>
      </c>
      <c r="AG228" s="49" t="s">
        <v>887</v>
      </c>
      <c r="AH228" s="49">
        <v>28</v>
      </c>
      <c r="AI228" s="51">
        <v>7.12</v>
      </c>
      <c r="AJ228" s="49">
        <v>29</v>
      </c>
      <c r="AK228" s="49">
        <v>0.9</v>
      </c>
      <c r="AL228" s="49">
        <v>2</v>
      </c>
      <c r="AM228" s="49">
        <v>0</v>
      </c>
      <c r="AN228" s="49">
        <v>7850</v>
      </c>
      <c r="AO228" s="49" t="s">
        <v>140</v>
      </c>
      <c r="AU228" s="49"/>
    </row>
    <row r="229" spans="21:47">
      <c r="U229" s="53">
        <v>56</v>
      </c>
      <c r="V229" s="51">
        <v>76.16</v>
      </c>
      <c r="W229" s="49">
        <v>0</v>
      </c>
      <c r="X229" s="49">
        <v>0</v>
      </c>
      <c r="Y229" s="50">
        <v>0</v>
      </c>
      <c r="Z229" s="50"/>
      <c r="AA229" s="49" t="b">
        <v>0</v>
      </c>
      <c r="AB229" s="49" t="b">
        <v>0</v>
      </c>
      <c r="AC229" s="53"/>
      <c r="AD229" s="53"/>
      <c r="AF229" s="49" t="s">
        <v>52</v>
      </c>
      <c r="AG229" s="49" t="s">
        <v>888</v>
      </c>
      <c r="AH229" s="49">
        <v>29</v>
      </c>
      <c r="AI229" s="51">
        <v>7.24</v>
      </c>
      <c r="AJ229" s="49">
        <v>29</v>
      </c>
      <c r="AK229" s="49">
        <v>0.9</v>
      </c>
      <c r="AL229" s="49">
        <v>2</v>
      </c>
      <c r="AM229" s="49">
        <v>0</v>
      </c>
      <c r="AN229" s="49">
        <v>7850</v>
      </c>
      <c r="AO229" s="49" t="s">
        <v>140</v>
      </c>
      <c r="AU229" s="49"/>
    </row>
    <row r="230" spans="21:47">
      <c r="U230" s="53">
        <v>57</v>
      </c>
      <c r="V230" s="51">
        <v>73.400000000000006</v>
      </c>
      <c r="W230" s="49">
        <v>0</v>
      </c>
      <c r="X230" s="49">
        <v>0</v>
      </c>
      <c r="Y230" s="50">
        <v>0</v>
      </c>
      <c r="Z230" s="50"/>
      <c r="AA230" s="49" t="b">
        <v>0</v>
      </c>
      <c r="AB230" s="49" t="b">
        <v>0</v>
      </c>
      <c r="AC230" s="53"/>
      <c r="AF230" s="49" t="s">
        <v>52</v>
      </c>
      <c r="AG230" s="49" t="s">
        <v>889</v>
      </c>
      <c r="AH230" s="49">
        <v>29</v>
      </c>
      <c r="AI230" s="51">
        <v>7.24</v>
      </c>
      <c r="AJ230" s="49">
        <v>29</v>
      </c>
      <c r="AK230" s="49">
        <v>0.9</v>
      </c>
      <c r="AL230" s="49">
        <v>2</v>
      </c>
      <c r="AM230" s="49">
        <v>0</v>
      </c>
      <c r="AN230" s="49">
        <v>7850</v>
      </c>
      <c r="AO230" s="49" t="s">
        <v>140</v>
      </c>
      <c r="AU230" s="49"/>
    </row>
    <row r="231" spans="21:47">
      <c r="U231" s="53">
        <v>58</v>
      </c>
      <c r="V231" s="51">
        <v>70.64</v>
      </c>
      <c r="W231" s="49">
        <v>0</v>
      </c>
      <c r="X231" s="49">
        <v>0</v>
      </c>
      <c r="Y231" s="50">
        <v>0</v>
      </c>
      <c r="Z231" s="50"/>
      <c r="AA231" s="49" t="b">
        <v>0</v>
      </c>
      <c r="AB231" s="49" t="b">
        <v>0</v>
      </c>
      <c r="AC231" s="53"/>
      <c r="AF231" s="49" t="s">
        <v>52</v>
      </c>
      <c r="AG231" s="49" t="s">
        <v>890</v>
      </c>
      <c r="AH231" s="49">
        <v>30</v>
      </c>
      <c r="AI231" s="51">
        <v>7.37</v>
      </c>
      <c r="AJ231" s="49">
        <v>29</v>
      </c>
      <c r="AK231" s="49">
        <v>0.9</v>
      </c>
      <c r="AL231" s="49">
        <v>2</v>
      </c>
      <c r="AM231" s="49">
        <v>0</v>
      </c>
      <c r="AN231" s="49">
        <v>7850</v>
      </c>
      <c r="AO231" s="49" t="s">
        <v>140</v>
      </c>
      <c r="AU231" s="49"/>
    </row>
    <row r="232" spans="21:47">
      <c r="U232" s="53">
        <v>59</v>
      </c>
      <c r="V232" s="51">
        <v>67.88</v>
      </c>
      <c r="W232" s="49">
        <v>0</v>
      </c>
      <c r="X232" s="49">
        <v>0</v>
      </c>
      <c r="Y232" s="50">
        <v>9326</v>
      </c>
      <c r="Z232" s="50"/>
      <c r="AA232" s="49" t="b">
        <v>0</v>
      </c>
      <c r="AB232" s="49" t="b">
        <v>0</v>
      </c>
      <c r="AC232" s="53" t="s">
        <v>1097</v>
      </c>
      <c r="AF232" s="49" t="s">
        <v>52</v>
      </c>
      <c r="AG232" s="49" t="s">
        <v>891</v>
      </c>
      <c r="AH232" s="49">
        <v>30</v>
      </c>
      <c r="AI232" s="51">
        <v>7.37</v>
      </c>
      <c r="AJ232" s="49">
        <v>29</v>
      </c>
      <c r="AK232" s="49">
        <v>0.9</v>
      </c>
      <c r="AL232" s="49">
        <v>2</v>
      </c>
      <c r="AM232" s="49">
        <v>0</v>
      </c>
      <c r="AN232" s="49">
        <v>7850</v>
      </c>
      <c r="AO232" s="49" t="s">
        <v>140</v>
      </c>
      <c r="AU232" s="49"/>
    </row>
    <row r="233" spans="21:47">
      <c r="U233" s="53">
        <v>60</v>
      </c>
      <c r="V233" s="51">
        <v>65.12</v>
      </c>
      <c r="W233" s="49">
        <v>0</v>
      </c>
      <c r="X233" s="49">
        <v>0</v>
      </c>
      <c r="Y233" s="50">
        <v>0</v>
      </c>
      <c r="Z233" s="50"/>
      <c r="AA233" s="49" t="b">
        <v>0</v>
      </c>
      <c r="AB233" s="49" t="b">
        <v>0</v>
      </c>
      <c r="AC233" s="53"/>
      <c r="AF233" s="49" t="s">
        <v>52</v>
      </c>
      <c r="AG233" s="49" t="s">
        <v>892</v>
      </c>
      <c r="AH233" s="49">
        <v>31</v>
      </c>
      <c r="AI233" s="51">
        <v>7.49</v>
      </c>
      <c r="AJ233" s="49">
        <v>29</v>
      </c>
      <c r="AK233" s="49">
        <v>0.9</v>
      </c>
      <c r="AL233" s="49">
        <v>2</v>
      </c>
      <c r="AM233" s="49">
        <v>0</v>
      </c>
      <c r="AN233" s="49">
        <v>7850</v>
      </c>
      <c r="AO233" s="49" t="s">
        <v>140</v>
      </c>
      <c r="AU233" s="49"/>
    </row>
    <row r="234" spans="21:47">
      <c r="U234" s="53">
        <v>61</v>
      </c>
      <c r="V234" s="51">
        <v>62.36</v>
      </c>
      <c r="W234" s="49">
        <v>0</v>
      </c>
      <c r="X234" s="49">
        <v>0</v>
      </c>
      <c r="Y234" s="50">
        <v>0</v>
      </c>
      <c r="Z234" s="50"/>
      <c r="AA234" s="49" t="b">
        <v>0</v>
      </c>
      <c r="AB234" s="49" t="b">
        <v>0</v>
      </c>
      <c r="AC234" s="53"/>
      <c r="AF234" s="49" t="s">
        <v>52</v>
      </c>
      <c r="AG234" s="49" t="s">
        <v>893</v>
      </c>
      <c r="AH234" s="49">
        <v>31</v>
      </c>
      <c r="AI234" s="51">
        <v>7.49</v>
      </c>
      <c r="AJ234" s="49">
        <v>30</v>
      </c>
      <c r="AK234" s="49">
        <v>0.9</v>
      </c>
      <c r="AL234" s="49">
        <v>2</v>
      </c>
      <c r="AM234" s="49">
        <v>0</v>
      </c>
      <c r="AN234" s="49">
        <v>7850</v>
      </c>
      <c r="AO234" s="49" t="s">
        <v>140</v>
      </c>
      <c r="AU234" s="49"/>
    </row>
    <row r="235" spans="21:47">
      <c r="U235" s="53">
        <v>62</v>
      </c>
      <c r="V235" s="51">
        <v>59.6</v>
      </c>
      <c r="W235" s="49">
        <v>0</v>
      </c>
      <c r="X235" s="49">
        <v>0</v>
      </c>
      <c r="Y235" s="50">
        <v>0</v>
      </c>
      <c r="Z235" s="50"/>
      <c r="AA235" s="49" t="b">
        <v>0</v>
      </c>
      <c r="AB235" s="49" t="b">
        <v>0</v>
      </c>
      <c r="AC235" s="53"/>
      <c r="AF235" s="49" t="s">
        <v>52</v>
      </c>
      <c r="AG235" s="49" t="s">
        <v>894</v>
      </c>
      <c r="AH235" s="49">
        <v>32</v>
      </c>
      <c r="AI235" s="51">
        <v>7.62</v>
      </c>
      <c r="AJ235" s="49">
        <v>30</v>
      </c>
      <c r="AK235" s="49">
        <v>0.9</v>
      </c>
      <c r="AL235" s="49">
        <v>2</v>
      </c>
      <c r="AM235" s="49">
        <v>0</v>
      </c>
      <c r="AN235" s="49">
        <v>7850</v>
      </c>
      <c r="AO235" s="49" t="s">
        <v>140</v>
      </c>
      <c r="AU235" s="49"/>
    </row>
    <row r="236" spans="21:47">
      <c r="U236" s="53">
        <v>63</v>
      </c>
      <c r="V236" s="51">
        <v>56.84</v>
      </c>
      <c r="W236" s="49">
        <v>0</v>
      </c>
      <c r="X236" s="49">
        <v>0</v>
      </c>
      <c r="Y236" s="50">
        <v>0</v>
      </c>
      <c r="Z236" s="50"/>
      <c r="AA236" s="49" t="b">
        <v>0</v>
      </c>
      <c r="AB236" s="49" t="b">
        <v>0</v>
      </c>
      <c r="AC236" s="53"/>
      <c r="AF236" s="49" t="s">
        <v>52</v>
      </c>
      <c r="AG236" s="49" t="s">
        <v>895</v>
      </c>
      <c r="AH236" s="49">
        <v>32</v>
      </c>
      <c r="AI236" s="51">
        <v>7.62</v>
      </c>
      <c r="AJ236" s="49">
        <v>30</v>
      </c>
      <c r="AK236" s="49">
        <v>0.9</v>
      </c>
      <c r="AL236" s="49">
        <v>2</v>
      </c>
      <c r="AM236" s="49">
        <v>0</v>
      </c>
      <c r="AN236" s="49">
        <v>7850</v>
      </c>
      <c r="AO236" s="49" t="s">
        <v>140</v>
      </c>
      <c r="AU236" s="49"/>
    </row>
    <row r="237" spans="21:47">
      <c r="U237" s="53">
        <v>64</v>
      </c>
      <c r="V237" s="51">
        <v>54.16</v>
      </c>
      <c r="W237" s="49">
        <v>0</v>
      </c>
      <c r="X237" s="49">
        <v>0</v>
      </c>
      <c r="Y237" s="50">
        <v>0</v>
      </c>
      <c r="Z237" s="50"/>
      <c r="AA237" s="49" t="b">
        <v>0</v>
      </c>
      <c r="AB237" s="49" t="b">
        <v>0</v>
      </c>
      <c r="AC237" s="53"/>
      <c r="AF237" s="49" t="s">
        <v>52</v>
      </c>
      <c r="AG237" s="49" t="s">
        <v>896</v>
      </c>
      <c r="AH237" s="49">
        <v>33</v>
      </c>
      <c r="AI237" s="51">
        <v>7.74</v>
      </c>
      <c r="AJ237" s="49">
        <v>30</v>
      </c>
      <c r="AK237" s="49">
        <v>0.9</v>
      </c>
      <c r="AL237" s="49">
        <v>2</v>
      </c>
      <c r="AM237" s="49">
        <v>0</v>
      </c>
      <c r="AN237" s="49">
        <v>7850</v>
      </c>
      <c r="AO237" s="49" t="s">
        <v>140</v>
      </c>
      <c r="AU237" s="49"/>
    </row>
    <row r="238" spans="21:47">
      <c r="U238" s="53">
        <v>65</v>
      </c>
      <c r="V238" s="51">
        <v>54.02</v>
      </c>
      <c r="W238" s="49">
        <v>0</v>
      </c>
      <c r="X238" s="49">
        <v>0</v>
      </c>
      <c r="Y238" s="50">
        <v>19789</v>
      </c>
      <c r="Z238" s="50"/>
      <c r="AA238" s="49" t="b">
        <v>1</v>
      </c>
      <c r="AB238" s="49" t="b">
        <v>0</v>
      </c>
      <c r="AC238" s="53" t="s">
        <v>1098</v>
      </c>
      <c r="AF238" s="49" t="s">
        <v>52</v>
      </c>
      <c r="AG238" s="49" t="s">
        <v>897</v>
      </c>
      <c r="AH238" s="49">
        <v>33</v>
      </c>
      <c r="AI238" s="51">
        <v>7.74</v>
      </c>
      <c r="AJ238" s="49">
        <v>30</v>
      </c>
      <c r="AK238" s="49">
        <v>0.9</v>
      </c>
      <c r="AL238" s="49">
        <v>2</v>
      </c>
      <c r="AM238" s="49">
        <v>0</v>
      </c>
      <c r="AN238" s="49">
        <v>7850</v>
      </c>
      <c r="AO238" s="49" t="s">
        <v>140</v>
      </c>
      <c r="AU238" s="49"/>
    </row>
    <row r="239" spans="21:47">
      <c r="U239" s="53">
        <v>66</v>
      </c>
      <c r="V239" s="51">
        <v>53.88</v>
      </c>
      <c r="W239" s="49">
        <v>0</v>
      </c>
      <c r="X239" s="49">
        <v>0</v>
      </c>
      <c r="Y239" s="50">
        <v>0</v>
      </c>
      <c r="Z239" s="50"/>
      <c r="AA239" s="49" t="b">
        <v>0</v>
      </c>
      <c r="AB239" s="49" t="b">
        <v>0</v>
      </c>
      <c r="AC239" s="53"/>
      <c r="AF239" s="49" t="s">
        <v>52</v>
      </c>
      <c r="AG239" s="49" t="s">
        <v>898</v>
      </c>
      <c r="AH239" s="49">
        <v>34</v>
      </c>
      <c r="AI239" s="51">
        <v>7.87</v>
      </c>
      <c r="AJ239" s="49">
        <v>30</v>
      </c>
      <c r="AK239" s="49">
        <v>0.9</v>
      </c>
      <c r="AL239" s="49">
        <v>2</v>
      </c>
      <c r="AM239" s="49">
        <v>0</v>
      </c>
      <c r="AN239" s="49">
        <v>7850</v>
      </c>
      <c r="AO239" s="49" t="s">
        <v>140</v>
      </c>
      <c r="AU239" s="49"/>
    </row>
    <row r="240" spans="21:47">
      <c r="U240" s="53">
        <v>67</v>
      </c>
      <c r="V240" s="51">
        <v>53.74</v>
      </c>
      <c r="W240" s="49">
        <v>0</v>
      </c>
      <c r="X240" s="49">
        <v>0</v>
      </c>
      <c r="Y240" s="50">
        <v>19789</v>
      </c>
      <c r="Z240" s="50"/>
      <c r="AA240" s="49" t="b">
        <v>1</v>
      </c>
      <c r="AB240" s="49" t="b">
        <v>0</v>
      </c>
      <c r="AC240" s="53" t="s">
        <v>1099</v>
      </c>
      <c r="AF240" s="49" t="s">
        <v>52</v>
      </c>
      <c r="AG240" s="49" t="s">
        <v>899</v>
      </c>
      <c r="AH240" s="49">
        <v>34</v>
      </c>
      <c r="AI240" s="51">
        <v>7.87</v>
      </c>
      <c r="AJ240" s="49">
        <v>36</v>
      </c>
      <c r="AK240" s="49">
        <v>0.9</v>
      </c>
      <c r="AL240" s="49">
        <v>2</v>
      </c>
      <c r="AM240" s="49">
        <v>0</v>
      </c>
      <c r="AN240" s="49">
        <v>7850</v>
      </c>
      <c r="AO240" s="49" t="s">
        <v>140</v>
      </c>
      <c r="AU240" s="49"/>
    </row>
    <row r="241" spans="21:47">
      <c r="U241" s="53">
        <v>68</v>
      </c>
      <c r="V241" s="51">
        <v>53.6</v>
      </c>
      <c r="W241" s="49">
        <v>0</v>
      </c>
      <c r="X241" s="49">
        <v>0</v>
      </c>
      <c r="Y241" s="50">
        <v>0</v>
      </c>
      <c r="Z241" s="50"/>
      <c r="AA241" s="49" t="b">
        <v>0</v>
      </c>
      <c r="AB241" s="49" t="b">
        <v>0</v>
      </c>
      <c r="AC241" s="53"/>
      <c r="AF241" s="49" t="s">
        <v>52</v>
      </c>
      <c r="AG241" s="49" t="s">
        <v>900</v>
      </c>
      <c r="AH241" s="49">
        <v>35</v>
      </c>
      <c r="AI241" s="51">
        <v>8</v>
      </c>
      <c r="AJ241" s="49">
        <v>36</v>
      </c>
      <c r="AK241" s="49">
        <v>0.9</v>
      </c>
      <c r="AL241" s="49">
        <v>2</v>
      </c>
      <c r="AM241" s="49">
        <v>0</v>
      </c>
      <c r="AN241" s="49">
        <v>7850</v>
      </c>
      <c r="AO241" s="49" t="s">
        <v>140</v>
      </c>
      <c r="AU241" s="49"/>
    </row>
    <row r="242" spans="21:47">
      <c r="U242" s="53">
        <v>69</v>
      </c>
      <c r="V242" s="51">
        <v>52.480000000000004</v>
      </c>
      <c r="W242" s="49">
        <v>0</v>
      </c>
      <c r="X242" s="49">
        <v>0</v>
      </c>
      <c r="Y242" s="50">
        <v>9000</v>
      </c>
      <c r="Z242" s="50"/>
      <c r="AA242" s="49" t="b">
        <v>1</v>
      </c>
      <c r="AB242" s="49" t="b">
        <v>0</v>
      </c>
      <c r="AC242" s="53" t="s">
        <v>1100</v>
      </c>
      <c r="AF242" s="49" t="s">
        <v>52</v>
      </c>
      <c r="AG242" s="49" t="s">
        <v>901</v>
      </c>
      <c r="AH242" s="49">
        <v>35</v>
      </c>
      <c r="AI242" s="51">
        <v>8</v>
      </c>
      <c r="AJ242" s="49">
        <v>36</v>
      </c>
      <c r="AK242" s="49">
        <v>0.9</v>
      </c>
      <c r="AL242" s="49">
        <v>2</v>
      </c>
      <c r="AM242" s="49">
        <v>0</v>
      </c>
      <c r="AN242" s="49">
        <v>7850</v>
      </c>
      <c r="AO242" s="49" t="s">
        <v>140</v>
      </c>
      <c r="AU242" s="49"/>
    </row>
    <row r="243" spans="21:47">
      <c r="U243" s="53">
        <v>70</v>
      </c>
      <c r="V243" s="51">
        <v>51.07</v>
      </c>
      <c r="W243" s="49">
        <v>0</v>
      </c>
      <c r="X243" s="49">
        <v>0</v>
      </c>
      <c r="Y243" s="50">
        <v>0</v>
      </c>
      <c r="Z243" s="50"/>
      <c r="AA243" s="49" t="b">
        <v>0</v>
      </c>
      <c r="AB243" s="49" t="b">
        <v>0</v>
      </c>
      <c r="AC243" s="53"/>
      <c r="AF243" s="49" t="s">
        <v>52</v>
      </c>
      <c r="AG243" s="49" t="s">
        <v>902</v>
      </c>
      <c r="AH243" s="49">
        <v>36</v>
      </c>
      <c r="AI243" s="51">
        <v>8</v>
      </c>
      <c r="AJ243" s="49">
        <v>36</v>
      </c>
      <c r="AK243" s="49">
        <v>0.9</v>
      </c>
      <c r="AL243" s="49">
        <v>2</v>
      </c>
      <c r="AM243" s="49">
        <v>0</v>
      </c>
      <c r="AN243" s="49">
        <v>7850</v>
      </c>
      <c r="AO243" s="49" t="s">
        <v>140</v>
      </c>
      <c r="AU243" s="49"/>
    </row>
    <row r="244" spans="21:47">
      <c r="U244" s="53">
        <v>71</v>
      </c>
      <c r="V244" s="51">
        <v>48.46</v>
      </c>
      <c r="W244" s="49">
        <v>0</v>
      </c>
      <c r="X244" s="49">
        <v>0</v>
      </c>
      <c r="Y244" s="50">
        <v>0</v>
      </c>
      <c r="Z244" s="50"/>
      <c r="AA244" s="49" t="b">
        <v>0</v>
      </c>
      <c r="AB244" s="49" t="b">
        <v>0</v>
      </c>
      <c r="AC244" s="53"/>
      <c r="AF244" s="49" t="s">
        <v>52</v>
      </c>
      <c r="AG244" s="49" t="s">
        <v>903</v>
      </c>
      <c r="AH244" s="49">
        <v>36</v>
      </c>
      <c r="AI244" s="51">
        <v>8</v>
      </c>
      <c r="AJ244" s="49">
        <v>36</v>
      </c>
      <c r="AK244" s="49">
        <v>0.9</v>
      </c>
      <c r="AL244" s="49">
        <v>2</v>
      </c>
      <c r="AM244" s="49">
        <v>0</v>
      </c>
      <c r="AN244" s="49">
        <v>7850</v>
      </c>
      <c r="AO244" s="49" t="s">
        <v>140</v>
      </c>
      <c r="AU244" s="49"/>
    </row>
    <row r="245" spans="21:47">
      <c r="U245" s="53">
        <v>72</v>
      </c>
      <c r="V245" s="51">
        <v>45.85</v>
      </c>
      <c r="W245" s="49">
        <v>0</v>
      </c>
      <c r="X245" s="49">
        <v>0</v>
      </c>
      <c r="Y245" s="50">
        <v>0</v>
      </c>
      <c r="Z245" s="50"/>
      <c r="AA245" s="49" t="b">
        <v>0</v>
      </c>
      <c r="AB245" s="49" t="b">
        <v>0</v>
      </c>
      <c r="AC245" s="53"/>
      <c r="AF245" s="49" t="s">
        <v>52</v>
      </c>
      <c r="AG245" s="49" t="s">
        <v>904</v>
      </c>
      <c r="AH245" s="49">
        <v>37</v>
      </c>
      <c r="AI245" s="51">
        <v>8</v>
      </c>
      <c r="AJ245" s="49">
        <v>36</v>
      </c>
      <c r="AK245" s="49">
        <v>0.9</v>
      </c>
      <c r="AL245" s="49">
        <v>2</v>
      </c>
      <c r="AM245" s="49">
        <v>0</v>
      </c>
      <c r="AN245" s="49">
        <v>7850</v>
      </c>
      <c r="AO245" s="49" t="s">
        <v>140</v>
      </c>
      <c r="AU245" s="49"/>
    </row>
    <row r="246" spans="21:47">
      <c r="U246" s="53">
        <v>73</v>
      </c>
      <c r="V246" s="51">
        <v>44.5</v>
      </c>
      <c r="W246" s="49">
        <v>0</v>
      </c>
      <c r="X246" s="49">
        <v>0</v>
      </c>
      <c r="Y246" s="50">
        <v>6248</v>
      </c>
      <c r="Z246" s="50"/>
      <c r="AA246" s="49" t="b">
        <v>1</v>
      </c>
      <c r="AB246" s="49" t="b">
        <v>0</v>
      </c>
      <c r="AC246" s="53" t="s">
        <v>1101</v>
      </c>
      <c r="AF246" s="49" t="s">
        <v>52</v>
      </c>
      <c r="AG246" s="49" t="s">
        <v>905</v>
      </c>
      <c r="AH246" s="49">
        <v>37</v>
      </c>
      <c r="AI246" s="51">
        <v>8</v>
      </c>
      <c r="AJ246" s="49">
        <v>36</v>
      </c>
      <c r="AK246" s="49">
        <v>0.9</v>
      </c>
      <c r="AL246" s="49">
        <v>2</v>
      </c>
      <c r="AM246" s="49">
        <v>0</v>
      </c>
      <c r="AN246" s="49">
        <v>7850</v>
      </c>
      <c r="AO246" s="49" t="s">
        <v>140</v>
      </c>
      <c r="AU246" s="49"/>
    </row>
    <row r="247" spans="21:47">
      <c r="U247" s="53">
        <v>74</v>
      </c>
      <c r="V247" s="51">
        <v>43.25</v>
      </c>
      <c r="W247" s="49">
        <v>0</v>
      </c>
      <c r="X247" s="49">
        <v>0</v>
      </c>
      <c r="Y247" s="50">
        <v>0</v>
      </c>
      <c r="Z247" s="50"/>
      <c r="AA247" s="49" t="b">
        <v>0</v>
      </c>
      <c r="AB247" s="49" t="b">
        <v>0</v>
      </c>
      <c r="AC247" s="53"/>
      <c r="AF247" s="49" t="s">
        <v>52</v>
      </c>
      <c r="AG247" s="49" t="s">
        <v>906</v>
      </c>
      <c r="AH247" s="49">
        <v>38</v>
      </c>
      <c r="AI247" s="51">
        <v>8</v>
      </c>
      <c r="AJ247" s="49">
        <v>36</v>
      </c>
      <c r="AK247" s="49">
        <v>0.9</v>
      </c>
      <c r="AL247" s="49">
        <v>2</v>
      </c>
      <c r="AM247" s="49">
        <v>0</v>
      </c>
      <c r="AN247" s="49">
        <v>7850</v>
      </c>
      <c r="AO247" s="49" t="s">
        <v>140</v>
      </c>
      <c r="AU247" s="49"/>
    </row>
    <row r="248" spans="21:47">
      <c r="U248" s="53">
        <v>75</v>
      </c>
      <c r="V248" s="51">
        <v>40.64</v>
      </c>
      <c r="W248" s="49">
        <v>0</v>
      </c>
      <c r="X248" s="49">
        <v>0</v>
      </c>
      <c r="Y248" s="50">
        <v>0</v>
      </c>
      <c r="Z248" s="50"/>
      <c r="AA248" s="49" t="b">
        <v>0</v>
      </c>
      <c r="AB248" s="49" t="b">
        <v>0</v>
      </c>
      <c r="AC248" s="53"/>
      <c r="AF248" s="49" t="s">
        <v>52</v>
      </c>
      <c r="AG248" s="49" t="s">
        <v>907</v>
      </c>
      <c r="AH248" s="49">
        <v>38</v>
      </c>
      <c r="AI248" s="51">
        <v>8</v>
      </c>
      <c r="AJ248" s="49">
        <v>36</v>
      </c>
      <c r="AK248" s="49">
        <v>0.9</v>
      </c>
      <c r="AL248" s="49">
        <v>2</v>
      </c>
      <c r="AM248" s="49">
        <v>0</v>
      </c>
      <c r="AN248" s="49">
        <v>7850</v>
      </c>
      <c r="AO248" s="49" t="s">
        <v>140</v>
      </c>
      <c r="AU248" s="49"/>
    </row>
    <row r="249" spans="21:47">
      <c r="U249" s="53">
        <v>76</v>
      </c>
      <c r="V249" s="51">
        <v>38.03</v>
      </c>
      <c r="W249" s="49">
        <v>0</v>
      </c>
      <c r="X249" s="49">
        <v>0</v>
      </c>
      <c r="Y249" s="50">
        <v>0</v>
      </c>
      <c r="Z249" s="50"/>
      <c r="AA249" s="49" t="b">
        <v>0</v>
      </c>
      <c r="AB249" s="49" t="b">
        <v>0</v>
      </c>
      <c r="AC249" s="53"/>
      <c r="AF249" s="49" t="s">
        <v>52</v>
      </c>
      <c r="AG249" s="49" t="s">
        <v>908</v>
      </c>
      <c r="AH249" s="49">
        <v>39</v>
      </c>
      <c r="AI249" s="51">
        <v>8</v>
      </c>
      <c r="AJ249" s="49">
        <v>36</v>
      </c>
      <c r="AK249" s="49">
        <v>0.9</v>
      </c>
      <c r="AL249" s="49">
        <v>2</v>
      </c>
      <c r="AM249" s="49">
        <v>0</v>
      </c>
      <c r="AN249" s="49">
        <v>7850</v>
      </c>
      <c r="AO249" s="49" t="s">
        <v>140</v>
      </c>
      <c r="AU249" s="49"/>
    </row>
    <row r="250" spans="21:47">
      <c r="U250" s="53">
        <v>77</v>
      </c>
      <c r="V250" s="51">
        <v>35.32</v>
      </c>
      <c r="W250" s="49">
        <v>0</v>
      </c>
      <c r="X250" s="49">
        <v>0</v>
      </c>
      <c r="Y250" s="50">
        <v>0</v>
      </c>
      <c r="Z250" s="50"/>
      <c r="AA250" s="49" t="b">
        <v>0</v>
      </c>
      <c r="AB250" s="49" t="b">
        <v>0</v>
      </c>
      <c r="AC250" s="53"/>
      <c r="AF250" s="49" t="s">
        <v>52</v>
      </c>
      <c r="AG250" s="49" t="s">
        <v>909</v>
      </c>
      <c r="AH250" s="49">
        <v>39</v>
      </c>
      <c r="AI250" s="51">
        <v>8</v>
      </c>
      <c r="AJ250" s="49">
        <v>33</v>
      </c>
      <c r="AK250" s="49">
        <v>0.9</v>
      </c>
      <c r="AL250" s="49">
        <v>2</v>
      </c>
      <c r="AM250" s="49">
        <v>0</v>
      </c>
      <c r="AN250" s="49">
        <v>7850</v>
      </c>
      <c r="AO250" s="49" t="s">
        <v>140</v>
      </c>
      <c r="AU250" s="49"/>
    </row>
    <row r="251" spans="21:47">
      <c r="U251" s="53">
        <v>78</v>
      </c>
      <c r="V251" s="51">
        <v>35.22</v>
      </c>
      <c r="W251" s="49">
        <v>0</v>
      </c>
      <c r="X251" s="49">
        <v>0</v>
      </c>
      <c r="Y251" s="50">
        <v>33576</v>
      </c>
      <c r="Z251" s="50"/>
      <c r="AA251" s="49" t="b">
        <v>1</v>
      </c>
      <c r="AB251" s="49" t="b">
        <v>0</v>
      </c>
      <c r="AC251" s="53" t="s">
        <v>1102</v>
      </c>
      <c r="AF251" s="49" t="s">
        <v>52</v>
      </c>
      <c r="AG251" s="49" t="s">
        <v>910</v>
      </c>
      <c r="AH251" s="49">
        <v>40</v>
      </c>
      <c r="AI251" s="51">
        <v>8</v>
      </c>
      <c r="AJ251" s="49">
        <v>33</v>
      </c>
      <c r="AK251" s="49">
        <v>0.9</v>
      </c>
      <c r="AL251" s="49">
        <v>2</v>
      </c>
      <c r="AM251" s="49">
        <v>0</v>
      </c>
      <c r="AN251" s="49">
        <v>7850</v>
      </c>
      <c r="AO251" s="49" t="s">
        <v>140</v>
      </c>
      <c r="AU251" s="49"/>
    </row>
    <row r="252" spans="21:47">
      <c r="U252" s="53">
        <v>79</v>
      </c>
      <c r="V252" s="51">
        <v>35.119999999999997</v>
      </c>
      <c r="W252" s="49">
        <v>0</v>
      </c>
      <c r="X252" s="49">
        <v>0</v>
      </c>
      <c r="Y252" s="50">
        <v>0</v>
      </c>
      <c r="Z252" s="50"/>
      <c r="AA252" s="49" t="b">
        <v>0</v>
      </c>
      <c r="AB252" s="49" t="b">
        <v>0</v>
      </c>
      <c r="AC252" s="53"/>
      <c r="AF252" s="49" t="s">
        <v>52</v>
      </c>
      <c r="AG252" s="49" t="s">
        <v>911</v>
      </c>
      <c r="AH252" s="49">
        <v>40</v>
      </c>
      <c r="AI252" s="51">
        <v>8</v>
      </c>
      <c r="AJ252" s="49">
        <v>34</v>
      </c>
      <c r="AK252" s="49">
        <v>0.9</v>
      </c>
      <c r="AL252" s="49">
        <v>2</v>
      </c>
      <c r="AM252" s="49">
        <v>0</v>
      </c>
      <c r="AN252" s="49">
        <v>7850</v>
      </c>
      <c r="AO252" s="49" t="s">
        <v>140</v>
      </c>
      <c r="AU252" s="49"/>
    </row>
    <row r="253" spans="21:47">
      <c r="U253" s="53">
        <v>80</v>
      </c>
      <c r="V253" s="51">
        <v>34.81</v>
      </c>
      <c r="W253" s="49">
        <v>0</v>
      </c>
      <c r="X253" s="49">
        <v>0</v>
      </c>
      <c r="Y253" s="50">
        <v>24324</v>
      </c>
      <c r="Z253" s="50"/>
      <c r="AA253" s="49" t="b">
        <v>1</v>
      </c>
      <c r="AB253" s="49" t="b">
        <v>0</v>
      </c>
      <c r="AC253" s="53" t="s">
        <v>1103</v>
      </c>
      <c r="AF253" s="49" t="s">
        <v>52</v>
      </c>
      <c r="AG253" s="49" t="s">
        <v>912</v>
      </c>
      <c r="AH253" s="49">
        <v>41</v>
      </c>
      <c r="AI253" s="51">
        <v>8</v>
      </c>
      <c r="AJ253" s="49">
        <v>34</v>
      </c>
      <c r="AK253" s="49">
        <v>0.9</v>
      </c>
      <c r="AL253" s="49">
        <v>2</v>
      </c>
      <c r="AM253" s="49">
        <v>0</v>
      </c>
      <c r="AN253" s="49">
        <v>7850</v>
      </c>
      <c r="AO253" s="49" t="s">
        <v>140</v>
      </c>
      <c r="AU253" s="49"/>
    </row>
    <row r="254" spans="21:47">
      <c r="U254" s="53">
        <v>81</v>
      </c>
      <c r="V254" s="51">
        <v>34.51</v>
      </c>
      <c r="W254" s="49">
        <v>0</v>
      </c>
      <c r="X254" s="49">
        <v>0</v>
      </c>
      <c r="Y254" s="50">
        <v>0</v>
      </c>
      <c r="Z254" s="50"/>
      <c r="AA254" s="49" t="b">
        <v>0</v>
      </c>
      <c r="AB254" s="49" t="b">
        <v>0</v>
      </c>
      <c r="AC254" s="53"/>
      <c r="AF254" s="49" t="s">
        <v>52</v>
      </c>
      <c r="AG254" s="49" t="s">
        <v>913</v>
      </c>
      <c r="AH254" s="49">
        <v>41</v>
      </c>
      <c r="AI254" s="51">
        <v>8</v>
      </c>
      <c r="AJ254" s="49">
        <v>35</v>
      </c>
      <c r="AK254" s="49">
        <v>0.9</v>
      </c>
      <c r="AL254" s="49">
        <v>2</v>
      </c>
      <c r="AM254" s="49">
        <v>0</v>
      </c>
      <c r="AN254" s="49">
        <v>7850</v>
      </c>
      <c r="AO254" s="49" t="s">
        <v>140</v>
      </c>
      <c r="AU254" s="49"/>
    </row>
    <row r="255" spans="21:47">
      <c r="U255" s="53">
        <v>82</v>
      </c>
      <c r="V255" s="51">
        <v>33.880000000000003</v>
      </c>
      <c r="W255" s="49">
        <v>0</v>
      </c>
      <c r="X255" s="49">
        <v>0</v>
      </c>
      <c r="Y255" s="50">
        <v>13950</v>
      </c>
      <c r="Z255" s="50"/>
      <c r="AA255" s="49" t="b">
        <v>1</v>
      </c>
      <c r="AB255" s="49" t="b">
        <v>0</v>
      </c>
      <c r="AC255" s="53" t="s">
        <v>1104</v>
      </c>
      <c r="AF255" s="49" t="s">
        <v>52</v>
      </c>
      <c r="AG255" s="49" t="s">
        <v>914</v>
      </c>
      <c r="AH255" s="49">
        <v>42</v>
      </c>
      <c r="AI255" s="51">
        <v>8</v>
      </c>
      <c r="AJ255" s="49">
        <v>35</v>
      </c>
      <c r="AK255" s="49">
        <v>0.9</v>
      </c>
      <c r="AL255" s="49">
        <v>2</v>
      </c>
      <c r="AM255" s="49">
        <v>0</v>
      </c>
      <c r="AN255" s="49">
        <v>7850</v>
      </c>
      <c r="AO255" s="49" t="s">
        <v>140</v>
      </c>
      <c r="AU255" s="49"/>
    </row>
    <row r="256" spans="21:47">
      <c r="U256" s="53">
        <v>83</v>
      </c>
      <c r="V256" s="51">
        <v>31.89</v>
      </c>
      <c r="W256" s="49">
        <v>0</v>
      </c>
      <c r="X256" s="49">
        <v>0</v>
      </c>
      <c r="Y256" s="50">
        <v>0</v>
      </c>
      <c r="Z256" s="50"/>
      <c r="AA256" s="49" t="b">
        <v>0</v>
      </c>
      <c r="AB256" s="49" t="b">
        <v>0</v>
      </c>
      <c r="AC256" s="53"/>
      <c r="AF256" s="49" t="s">
        <v>52</v>
      </c>
      <c r="AG256" s="49" t="s">
        <v>915</v>
      </c>
      <c r="AH256" s="49">
        <v>42</v>
      </c>
      <c r="AI256" s="51">
        <v>8</v>
      </c>
      <c r="AJ256" s="49">
        <v>36</v>
      </c>
      <c r="AK256" s="49">
        <v>0.9</v>
      </c>
      <c r="AL256" s="49">
        <v>2</v>
      </c>
      <c r="AM256" s="49">
        <v>0</v>
      </c>
      <c r="AN256" s="49">
        <v>7850</v>
      </c>
      <c r="AO256" s="49" t="s">
        <v>140</v>
      </c>
      <c r="AU256" s="49"/>
    </row>
    <row r="257" spans="21:47">
      <c r="U257" s="53">
        <v>84</v>
      </c>
      <c r="V257" s="51">
        <v>28.96</v>
      </c>
      <c r="W257" s="49">
        <v>0</v>
      </c>
      <c r="X257" s="49">
        <v>0</v>
      </c>
      <c r="Y257" s="50">
        <v>0</v>
      </c>
      <c r="Z257" s="50"/>
      <c r="AA257" s="49" t="b">
        <v>0</v>
      </c>
      <c r="AB257" s="49" t="b">
        <v>0</v>
      </c>
      <c r="AC257" s="53"/>
      <c r="AF257" s="49" t="s">
        <v>52</v>
      </c>
      <c r="AG257" s="49" t="s">
        <v>916</v>
      </c>
      <c r="AH257" s="49">
        <v>43</v>
      </c>
      <c r="AI257" s="51">
        <v>8</v>
      </c>
      <c r="AJ257" s="49">
        <v>36</v>
      </c>
      <c r="AK257" s="49">
        <v>0.9</v>
      </c>
      <c r="AL257" s="49">
        <v>2</v>
      </c>
      <c r="AM257" s="49">
        <v>0</v>
      </c>
      <c r="AN257" s="49">
        <v>7850</v>
      </c>
      <c r="AO257" s="49" t="s">
        <v>140</v>
      </c>
      <c r="AU257" s="49"/>
    </row>
    <row r="258" spans="21:47">
      <c r="U258" s="53">
        <v>85</v>
      </c>
      <c r="V258" s="51">
        <v>27.560000000000002</v>
      </c>
      <c r="W258" s="49">
        <v>0</v>
      </c>
      <c r="X258" s="49">
        <v>0</v>
      </c>
      <c r="Y258" s="50">
        <v>6504</v>
      </c>
      <c r="Z258" s="50"/>
      <c r="AA258" s="49" t="b">
        <v>1</v>
      </c>
      <c r="AB258" s="49" t="b">
        <v>0</v>
      </c>
      <c r="AC258" s="53" t="s">
        <v>1105</v>
      </c>
      <c r="AF258" s="49" t="s">
        <v>52</v>
      </c>
      <c r="AG258" s="49" t="s">
        <v>917</v>
      </c>
      <c r="AH258" s="49">
        <v>43</v>
      </c>
      <c r="AI258" s="51">
        <v>8</v>
      </c>
      <c r="AJ258" s="49">
        <v>37</v>
      </c>
      <c r="AK258" s="49">
        <v>0.9</v>
      </c>
      <c r="AL258" s="49">
        <v>2</v>
      </c>
      <c r="AM258" s="49">
        <v>0</v>
      </c>
      <c r="AN258" s="49">
        <v>7850</v>
      </c>
      <c r="AO258" s="49" t="s">
        <v>140</v>
      </c>
      <c r="AU258" s="49"/>
    </row>
    <row r="259" spans="21:47">
      <c r="U259" s="53">
        <v>86</v>
      </c>
      <c r="V259" s="51">
        <v>26.03</v>
      </c>
      <c r="W259" s="49">
        <v>0</v>
      </c>
      <c r="X259" s="49">
        <v>0</v>
      </c>
      <c r="Y259" s="50">
        <v>0</v>
      </c>
      <c r="Z259" s="50"/>
      <c r="AA259" s="49" t="b">
        <v>0</v>
      </c>
      <c r="AB259" s="49" t="b">
        <v>0</v>
      </c>
      <c r="AC259" s="53"/>
      <c r="AF259" s="49" t="s">
        <v>52</v>
      </c>
      <c r="AG259" s="49" t="s">
        <v>918</v>
      </c>
      <c r="AH259" s="49">
        <v>44</v>
      </c>
      <c r="AI259" s="51">
        <v>8</v>
      </c>
      <c r="AJ259" s="49">
        <v>37</v>
      </c>
      <c r="AK259" s="49">
        <v>0.9</v>
      </c>
      <c r="AL259" s="49">
        <v>2</v>
      </c>
      <c r="AM259" s="49">
        <v>0</v>
      </c>
      <c r="AN259" s="49">
        <v>7850</v>
      </c>
      <c r="AO259" s="49" t="s">
        <v>140</v>
      </c>
      <c r="AU259" s="49"/>
    </row>
    <row r="260" spans="21:47">
      <c r="U260" s="53">
        <v>87</v>
      </c>
      <c r="V260" s="51">
        <v>24.45</v>
      </c>
      <c r="W260" s="49">
        <v>0</v>
      </c>
      <c r="X260" s="49">
        <v>0</v>
      </c>
      <c r="Y260" s="50">
        <v>0</v>
      </c>
      <c r="Z260" s="50"/>
      <c r="AA260" s="49" t="b">
        <v>0</v>
      </c>
      <c r="AB260" s="49" t="b">
        <v>0</v>
      </c>
      <c r="AC260" s="53"/>
      <c r="AF260" s="49" t="s">
        <v>52</v>
      </c>
      <c r="AG260" s="49" t="s">
        <v>919</v>
      </c>
      <c r="AH260" s="49">
        <v>44</v>
      </c>
      <c r="AI260" s="51">
        <v>8</v>
      </c>
      <c r="AJ260" s="49">
        <v>37</v>
      </c>
      <c r="AK260" s="49">
        <v>0.9</v>
      </c>
      <c r="AL260" s="49">
        <v>2</v>
      </c>
      <c r="AM260" s="49">
        <v>0</v>
      </c>
      <c r="AN260" s="49">
        <v>7850</v>
      </c>
      <c r="AO260" s="49" t="s">
        <v>140</v>
      </c>
      <c r="AU260" s="49"/>
    </row>
    <row r="261" spans="21:47">
      <c r="U261" s="53">
        <v>88</v>
      </c>
      <c r="V261" s="51">
        <v>23.400000000000002</v>
      </c>
      <c r="W261" s="49">
        <v>0</v>
      </c>
      <c r="X261" s="49">
        <v>0</v>
      </c>
      <c r="Y261" s="50">
        <v>3000</v>
      </c>
      <c r="Z261" s="50"/>
      <c r="AA261" s="49" t="b">
        <v>1</v>
      </c>
      <c r="AB261" s="49" t="b">
        <v>0</v>
      </c>
      <c r="AC261" s="53" t="s">
        <v>1106</v>
      </c>
      <c r="AF261" s="49" t="s">
        <v>52</v>
      </c>
      <c r="AG261" s="49" t="s">
        <v>920</v>
      </c>
      <c r="AH261" s="49">
        <v>45</v>
      </c>
      <c r="AI261" s="51">
        <v>8</v>
      </c>
      <c r="AJ261" s="49">
        <v>37</v>
      </c>
      <c r="AK261" s="49">
        <v>0.9</v>
      </c>
      <c r="AL261" s="49">
        <v>2</v>
      </c>
      <c r="AM261" s="49">
        <v>0</v>
      </c>
      <c r="AN261" s="49">
        <v>7850</v>
      </c>
      <c r="AO261" s="49" t="s">
        <v>140</v>
      </c>
      <c r="AU261" s="49"/>
    </row>
    <row r="262" spans="21:47">
      <c r="U262" s="53">
        <v>89</v>
      </c>
      <c r="V262" s="51">
        <v>21.93</v>
      </c>
      <c r="W262" s="49">
        <v>0</v>
      </c>
      <c r="X262" s="49">
        <v>0</v>
      </c>
      <c r="Y262" s="50">
        <v>12598</v>
      </c>
      <c r="Z262" s="50"/>
      <c r="AA262" s="49" t="b">
        <v>1</v>
      </c>
      <c r="AB262" s="49" t="b">
        <v>0</v>
      </c>
      <c r="AC262" s="53" t="s">
        <v>1107</v>
      </c>
      <c r="AF262" s="49" t="s">
        <v>52</v>
      </c>
      <c r="AG262" s="49" t="s">
        <v>921</v>
      </c>
      <c r="AH262" s="49">
        <v>45</v>
      </c>
      <c r="AI262" s="51">
        <v>8</v>
      </c>
      <c r="AJ262" s="49">
        <v>38</v>
      </c>
      <c r="AK262" s="49">
        <v>0.9</v>
      </c>
      <c r="AL262" s="49">
        <v>2</v>
      </c>
      <c r="AM262" s="49">
        <v>0</v>
      </c>
      <c r="AN262" s="49">
        <v>7850</v>
      </c>
      <c r="AO262" s="49" t="s">
        <v>140</v>
      </c>
      <c r="AU262" s="49"/>
    </row>
    <row r="263" spans="21:47">
      <c r="U263" s="53">
        <v>90</v>
      </c>
      <c r="V263" s="51">
        <v>21.49</v>
      </c>
      <c r="W263" s="49">
        <v>0</v>
      </c>
      <c r="X263" s="49">
        <v>0</v>
      </c>
      <c r="Y263" s="50">
        <v>0</v>
      </c>
      <c r="Z263" s="50"/>
      <c r="AA263" s="49" t="b">
        <v>0</v>
      </c>
      <c r="AB263" s="49" t="b">
        <v>0</v>
      </c>
      <c r="AC263" s="53"/>
      <c r="AF263" s="49" t="s">
        <v>52</v>
      </c>
      <c r="AG263" s="49" t="s">
        <v>922</v>
      </c>
      <c r="AH263" s="49">
        <v>46</v>
      </c>
      <c r="AI263" s="51">
        <v>8</v>
      </c>
      <c r="AJ263" s="49">
        <v>38</v>
      </c>
      <c r="AK263" s="49">
        <v>0.9</v>
      </c>
      <c r="AL263" s="49">
        <v>2</v>
      </c>
      <c r="AM263" s="49">
        <v>0</v>
      </c>
      <c r="AN263" s="49">
        <v>7850</v>
      </c>
      <c r="AO263" s="49" t="s">
        <v>140</v>
      </c>
      <c r="AU263" s="49"/>
    </row>
    <row r="264" spans="21:47">
      <c r="U264" s="53">
        <v>91</v>
      </c>
      <c r="V264" s="51">
        <v>20.239999999999998</v>
      </c>
      <c r="W264" s="49">
        <v>0</v>
      </c>
      <c r="X264" s="49">
        <v>0</v>
      </c>
      <c r="Y264" s="50">
        <v>0</v>
      </c>
      <c r="Z264" s="50"/>
      <c r="AA264" s="49" t="b">
        <v>0</v>
      </c>
      <c r="AB264" s="49" t="b">
        <v>0</v>
      </c>
      <c r="AC264" s="53"/>
      <c r="AF264" s="49" t="s">
        <v>52</v>
      </c>
      <c r="AG264" s="49" t="s">
        <v>923</v>
      </c>
      <c r="AH264" s="49">
        <v>46</v>
      </c>
      <c r="AI264" s="51">
        <v>8</v>
      </c>
      <c r="AJ264" s="49">
        <v>39</v>
      </c>
      <c r="AK264" s="49">
        <v>0.9</v>
      </c>
      <c r="AL264" s="49">
        <v>2</v>
      </c>
      <c r="AM264" s="49">
        <v>0</v>
      </c>
      <c r="AN264" s="49">
        <v>7850</v>
      </c>
      <c r="AO264" s="49" t="s">
        <v>140</v>
      </c>
      <c r="AU264" s="49"/>
    </row>
    <row r="265" spans="21:47">
      <c r="U265" s="53">
        <v>92</v>
      </c>
      <c r="V265" s="51">
        <v>20.12</v>
      </c>
      <c r="W265" s="49">
        <v>0</v>
      </c>
      <c r="X265" s="49">
        <v>0</v>
      </c>
      <c r="Y265" s="50">
        <v>40072</v>
      </c>
      <c r="Z265" s="50"/>
      <c r="AA265" s="49" t="b">
        <v>1</v>
      </c>
      <c r="AB265" s="49" t="b">
        <v>0</v>
      </c>
      <c r="AC265" s="53" t="s">
        <v>1108</v>
      </c>
      <c r="AF265" s="49" t="s">
        <v>52</v>
      </c>
      <c r="AG265" s="49" t="s">
        <v>924</v>
      </c>
      <c r="AH265" s="49">
        <v>47</v>
      </c>
      <c r="AI265" s="51">
        <v>8</v>
      </c>
      <c r="AJ265" s="49">
        <v>39</v>
      </c>
      <c r="AK265" s="49">
        <v>0.9</v>
      </c>
      <c r="AL265" s="49">
        <v>2</v>
      </c>
      <c r="AM265" s="49">
        <v>0</v>
      </c>
      <c r="AN265" s="49">
        <v>7850</v>
      </c>
      <c r="AO265" s="49" t="s">
        <v>140</v>
      </c>
      <c r="AU265" s="49"/>
    </row>
    <row r="266" spans="21:47">
      <c r="U266" s="53">
        <v>93</v>
      </c>
      <c r="V266" s="51">
        <v>20</v>
      </c>
      <c r="W266" s="49">
        <v>0</v>
      </c>
      <c r="X266" s="49">
        <v>0</v>
      </c>
      <c r="Y266" s="50">
        <v>30000</v>
      </c>
      <c r="Z266" s="50"/>
      <c r="AA266" s="49" t="b">
        <v>0</v>
      </c>
      <c r="AB266" s="49" t="b">
        <v>0</v>
      </c>
      <c r="AC266" s="53" t="s">
        <v>1109</v>
      </c>
      <c r="AF266" s="49" t="s">
        <v>52</v>
      </c>
      <c r="AG266" s="49" t="s">
        <v>925</v>
      </c>
      <c r="AH266" s="49">
        <v>47</v>
      </c>
      <c r="AI266" s="51">
        <v>8</v>
      </c>
      <c r="AJ266" s="49">
        <v>40</v>
      </c>
      <c r="AK266" s="49">
        <v>0.9</v>
      </c>
      <c r="AL266" s="49">
        <v>2</v>
      </c>
      <c r="AM266" s="49">
        <v>0</v>
      </c>
      <c r="AN266" s="49">
        <v>7850</v>
      </c>
      <c r="AO266" s="49" t="s">
        <v>140</v>
      </c>
      <c r="AU266" s="49"/>
    </row>
    <row r="267" spans="21:47">
      <c r="U267" s="53">
        <v>94</v>
      </c>
      <c r="V267" s="51">
        <v>19.899999999999999</v>
      </c>
      <c r="W267" s="49">
        <v>0</v>
      </c>
      <c r="X267" s="49">
        <v>0</v>
      </c>
      <c r="Y267" s="50">
        <v>15087</v>
      </c>
      <c r="Z267" s="50"/>
      <c r="AA267" s="49" t="b">
        <v>1</v>
      </c>
      <c r="AB267" s="49" t="b">
        <v>0</v>
      </c>
      <c r="AC267" s="53" t="s">
        <v>1110</v>
      </c>
      <c r="AF267" s="49" t="s">
        <v>52</v>
      </c>
      <c r="AG267" s="49" t="s">
        <v>926</v>
      </c>
      <c r="AH267" s="49">
        <v>48</v>
      </c>
      <c r="AI267" s="51">
        <v>8</v>
      </c>
      <c r="AJ267" s="49">
        <v>40</v>
      </c>
      <c r="AK267" s="49">
        <v>0.9</v>
      </c>
      <c r="AL267" s="49">
        <v>2</v>
      </c>
      <c r="AM267" s="49">
        <v>0</v>
      </c>
      <c r="AN267" s="49">
        <v>7850</v>
      </c>
      <c r="AO267" s="49" t="s">
        <v>140</v>
      </c>
      <c r="AU267" s="49"/>
    </row>
    <row r="268" spans="21:47">
      <c r="U268" s="53">
        <v>95</v>
      </c>
      <c r="V268" s="51">
        <v>19.399999999999999</v>
      </c>
      <c r="W268" s="49">
        <v>0</v>
      </c>
      <c r="X268" s="49">
        <v>0</v>
      </c>
      <c r="Y268" s="50">
        <v>26000</v>
      </c>
      <c r="Z268" s="50"/>
      <c r="AA268" s="49" t="b">
        <v>1</v>
      </c>
      <c r="AB268" s="49" t="b">
        <v>0</v>
      </c>
      <c r="AC268" s="53" t="s">
        <v>1111</v>
      </c>
      <c r="AF268" s="49" t="s">
        <v>52</v>
      </c>
      <c r="AG268" s="49" t="s">
        <v>927</v>
      </c>
      <c r="AH268" s="49">
        <v>48</v>
      </c>
      <c r="AI268" s="51">
        <v>8.01</v>
      </c>
      <c r="AJ268" s="49">
        <v>42</v>
      </c>
      <c r="AK268" s="49">
        <v>0.9</v>
      </c>
      <c r="AL268" s="49">
        <v>2</v>
      </c>
      <c r="AM268" s="49">
        <v>0</v>
      </c>
      <c r="AN268" s="49">
        <v>7850</v>
      </c>
      <c r="AO268" s="49" t="s">
        <v>140</v>
      </c>
      <c r="AU268" s="49"/>
    </row>
    <row r="269" spans="21:47">
      <c r="U269" s="53">
        <v>96</v>
      </c>
      <c r="V269" s="51">
        <v>18.8</v>
      </c>
      <c r="W269" s="49">
        <v>0</v>
      </c>
      <c r="X269" s="49">
        <v>0</v>
      </c>
      <c r="Y269" s="50">
        <v>5000</v>
      </c>
      <c r="Z269" s="50"/>
      <c r="AA269" s="49" t="b">
        <v>1</v>
      </c>
      <c r="AB269" s="49" t="b">
        <v>0</v>
      </c>
      <c r="AC269" s="53" t="s">
        <v>1112</v>
      </c>
      <c r="AF269" s="49" t="s">
        <v>52</v>
      </c>
      <c r="AG269" s="49" t="s">
        <v>928</v>
      </c>
      <c r="AH269" s="49">
        <v>49</v>
      </c>
      <c r="AI269" s="51">
        <v>8.01</v>
      </c>
      <c r="AJ269" s="49">
        <v>42</v>
      </c>
      <c r="AK269" s="49">
        <v>0.9</v>
      </c>
      <c r="AL269" s="49">
        <v>2</v>
      </c>
      <c r="AM269" s="49">
        <v>0</v>
      </c>
      <c r="AN269" s="49">
        <v>7850</v>
      </c>
      <c r="AO269" s="49" t="s">
        <v>140</v>
      </c>
      <c r="AU269" s="49"/>
    </row>
    <row r="270" spans="21:47">
      <c r="U270" s="53">
        <v>97</v>
      </c>
      <c r="V270" s="51">
        <v>16.899999999999999</v>
      </c>
      <c r="W270" s="49">
        <v>0</v>
      </c>
      <c r="X270" s="49">
        <v>0</v>
      </c>
      <c r="Y270" s="50">
        <v>0</v>
      </c>
      <c r="Z270" s="50"/>
      <c r="AA270" s="49" t="b">
        <v>0</v>
      </c>
      <c r="AB270" s="49" t="b">
        <v>0</v>
      </c>
      <c r="AC270" s="53"/>
      <c r="AF270" s="49" t="s">
        <v>52</v>
      </c>
      <c r="AG270" s="49" t="s">
        <v>929</v>
      </c>
      <c r="AH270" s="49">
        <v>49</v>
      </c>
      <c r="AI270" s="51">
        <v>8.02</v>
      </c>
      <c r="AJ270" s="49">
        <v>54</v>
      </c>
      <c r="AK270" s="49">
        <v>0.9</v>
      </c>
      <c r="AL270" s="49">
        <v>2</v>
      </c>
      <c r="AM270" s="49">
        <v>0</v>
      </c>
      <c r="AN270" s="49">
        <v>7850</v>
      </c>
      <c r="AO270" s="49" t="s">
        <v>140</v>
      </c>
      <c r="AU270" s="49"/>
    </row>
    <row r="271" spans="21:47">
      <c r="U271" s="53">
        <v>98</v>
      </c>
      <c r="V271" s="51">
        <v>16.55</v>
      </c>
      <c r="W271" s="49">
        <v>0</v>
      </c>
      <c r="X271" s="49">
        <v>0</v>
      </c>
      <c r="Y271" s="50">
        <v>6000</v>
      </c>
      <c r="Z271" s="50"/>
      <c r="AA271" s="49" t="b">
        <v>1</v>
      </c>
      <c r="AB271" s="49" t="b">
        <v>0</v>
      </c>
      <c r="AC271" s="53" t="s">
        <v>1113</v>
      </c>
      <c r="AF271" s="49" t="s">
        <v>52</v>
      </c>
      <c r="AG271" s="49" t="s">
        <v>930</v>
      </c>
      <c r="AH271" s="49">
        <v>50</v>
      </c>
      <c r="AI271" s="51">
        <v>8</v>
      </c>
      <c r="AJ271" s="49">
        <v>54</v>
      </c>
      <c r="AK271" s="49">
        <v>0.9</v>
      </c>
      <c r="AL271" s="49">
        <v>2</v>
      </c>
      <c r="AM271" s="49">
        <v>0</v>
      </c>
      <c r="AN271" s="49">
        <v>7850</v>
      </c>
      <c r="AO271" s="49" t="s">
        <v>140</v>
      </c>
      <c r="AU271" s="49"/>
    </row>
    <row r="272" spans="21:47">
      <c r="U272" s="53">
        <v>99</v>
      </c>
      <c r="V272" s="51">
        <v>14.5</v>
      </c>
      <c r="W272" s="49">
        <v>0</v>
      </c>
      <c r="X272" s="49">
        <v>0</v>
      </c>
      <c r="Y272" s="50">
        <v>31000</v>
      </c>
      <c r="Z272" s="50"/>
      <c r="AA272" s="49" t="b">
        <v>1</v>
      </c>
      <c r="AB272" s="49" t="b">
        <v>0</v>
      </c>
      <c r="AC272" s="53" t="s">
        <v>1114</v>
      </c>
      <c r="AF272" s="49" t="s">
        <v>52</v>
      </c>
      <c r="AG272" s="49" t="s">
        <v>931</v>
      </c>
      <c r="AH272" s="49">
        <v>50</v>
      </c>
      <c r="AI272" s="51">
        <v>8</v>
      </c>
      <c r="AJ272" s="49">
        <v>54</v>
      </c>
      <c r="AK272" s="49">
        <v>0.9</v>
      </c>
      <c r="AL272" s="49">
        <v>2</v>
      </c>
      <c r="AM272" s="49">
        <v>0</v>
      </c>
      <c r="AN272" s="49">
        <v>7850</v>
      </c>
      <c r="AO272" s="49" t="s">
        <v>140</v>
      </c>
      <c r="AU272" s="49"/>
    </row>
    <row r="273" spans="21:47">
      <c r="U273" s="53">
        <v>100</v>
      </c>
      <c r="V273" s="51">
        <v>12.9</v>
      </c>
      <c r="W273" s="49">
        <v>0</v>
      </c>
      <c r="X273" s="49">
        <v>0</v>
      </c>
      <c r="Y273" s="50">
        <v>0</v>
      </c>
      <c r="Z273" s="50"/>
      <c r="AA273" s="49" t="b">
        <v>0</v>
      </c>
      <c r="AB273" s="49" t="b">
        <v>0</v>
      </c>
      <c r="AC273" s="53"/>
      <c r="AF273" s="49" t="s">
        <v>52</v>
      </c>
      <c r="AG273" s="49" t="s">
        <v>932</v>
      </c>
      <c r="AH273" s="49">
        <v>51</v>
      </c>
      <c r="AI273" s="51">
        <v>8</v>
      </c>
      <c r="AJ273" s="49">
        <v>54</v>
      </c>
      <c r="AK273" s="49">
        <v>0.9</v>
      </c>
      <c r="AL273" s="49">
        <v>2</v>
      </c>
      <c r="AM273" s="49">
        <v>0</v>
      </c>
      <c r="AN273" s="49">
        <v>7850</v>
      </c>
      <c r="AO273" s="49" t="s">
        <v>140</v>
      </c>
      <c r="AU273" s="49"/>
    </row>
    <row r="274" spans="21:47">
      <c r="U274" s="53">
        <v>101</v>
      </c>
      <c r="V274" s="51">
        <v>11.85</v>
      </c>
      <c r="W274" s="49">
        <v>0</v>
      </c>
      <c r="X274" s="49">
        <v>0</v>
      </c>
      <c r="Y274" s="50">
        <v>3000</v>
      </c>
      <c r="Z274" s="50"/>
      <c r="AA274" s="49" t="b">
        <v>1</v>
      </c>
      <c r="AB274" s="49" t="b">
        <v>0</v>
      </c>
      <c r="AC274" s="53" t="s">
        <v>1115</v>
      </c>
      <c r="AF274" s="49" t="s">
        <v>52</v>
      </c>
      <c r="AG274" s="49" t="s">
        <v>933</v>
      </c>
      <c r="AH274" s="49">
        <v>51</v>
      </c>
      <c r="AI274" s="51">
        <v>8</v>
      </c>
      <c r="AJ274" s="49">
        <v>54</v>
      </c>
      <c r="AK274" s="49">
        <v>0.9</v>
      </c>
      <c r="AL274" s="49">
        <v>2</v>
      </c>
      <c r="AM274" s="49">
        <v>0</v>
      </c>
      <c r="AN274" s="49">
        <v>7850</v>
      </c>
      <c r="AO274" s="49" t="s">
        <v>140</v>
      </c>
      <c r="AU274" s="49"/>
    </row>
    <row r="275" spans="21:47">
      <c r="U275" s="53">
        <v>102</v>
      </c>
      <c r="V275" s="51">
        <v>9.1999999999999993</v>
      </c>
      <c r="W275" s="49">
        <v>0</v>
      </c>
      <c r="X275" s="49">
        <v>0</v>
      </c>
      <c r="Y275" s="50">
        <v>0</v>
      </c>
      <c r="Z275" s="50"/>
      <c r="AA275" s="49" t="b">
        <v>0</v>
      </c>
      <c r="AB275" s="49" t="b">
        <v>0</v>
      </c>
      <c r="AC275" s="53"/>
      <c r="AF275" s="49" t="s">
        <v>52</v>
      </c>
      <c r="AG275" s="49" t="s">
        <v>934</v>
      </c>
      <c r="AH275" s="49">
        <v>52</v>
      </c>
      <c r="AI275" s="51">
        <v>8</v>
      </c>
      <c r="AJ275" s="49">
        <v>54</v>
      </c>
      <c r="AK275" s="49">
        <v>0.9</v>
      </c>
      <c r="AL275" s="49">
        <v>2</v>
      </c>
      <c r="AM275" s="49">
        <v>0</v>
      </c>
      <c r="AN275" s="49">
        <v>7850</v>
      </c>
      <c r="AO275" s="49" t="s">
        <v>140</v>
      </c>
      <c r="AU275" s="49"/>
    </row>
    <row r="276" spans="21:47">
      <c r="U276" s="53">
        <v>103</v>
      </c>
      <c r="V276" s="51">
        <v>5.8</v>
      </c>
      <c r="W276" s="49">
        <v>0</v>
      </c>
      <c r="X276" s="49">
        <v>0</v>
      </c>
      <c r="Y276" s="50">
        <v>6000</v>
      </c>
      <c r="Z276" s="50"/>
      <c r="AA276" s="49" t="b">
        <v>1</v>
      </c>
      <c r="AB276" s="49" t="b">
        <v>0</v>
      </c>
      <c r="AC276" s="53" t="s">
        <v>1116</v>
      </c>
      <c r="AF276" s="49" t="s">
        <v>52</v>
      </c>
      <c r="AG276" s="49" t="s">
        <v>935</v>
      </c>
      <c r="AH276" s="49">
        <v>52</v>
      </c>
      <c r="AI276" s="51">
        <v>8</v>
      </c>
      <c r="AJ276" s="49">
        <v>54</v>
      </c>
      <c r="AK276" s="49">
        <v>0.9</v>
      </c>
      <c r="AL276" s="49">
        <v>2</v>
      </c>
      <c r="AM276" s="49">
        <v>0</v>
      </c>
      <c r="AN276" s="49">
        <v>7850</v>
      </c>
      <c r="AO276" s="49" t="s">
        <v>140</v>
      </c>
      <c r="AU276" s="49"/>
    </row>
    <row r="277" spans="21:47">
      <c r="U277" s="53">
        <v>104</v>
      </c>
      <c r="V277" s="51">
        <v>5.6</v>
      </c>
      <c r="W277" s="49">
        <v>0</v>
      </c>
      <c r="X277" s="49">
        <v>0</v>
      </c>
      <c r="Y277" s="50">
        <v>130000</v>
      </c>
      <c r="Z277" s="50"/>
      <c r="AA277" s="49" t="b">
        <v>0</v>
      </c>
      <c r="AB277" s="49" t="b">
        <v>0</v>
      </c>
      <c r="AC277" s="53" t="s">
        <v>1117</v>
      </c>
      <c r="AF277" s="49" t="s">
        <v>52</v>
      </c>
      <c r="AG277" s="49" t="s">
        <v>936</v>
      </c>
      <c r="AH277" s="49">
        <v>53</v>
      </c>
      <c r="AI277" s="51">
        <v>8</v>
      </c>
      <c r="AJ277" s="49">
        <v>54</v>
      </c>
      <c r="AK277" s="49">
        <v>0.9</v>
      </c>
      <c r="AL277" s="49">
        <v>2</v>
      </c>
      <c r="AM277" s="49">
        <v>0</v>
      </c>
      <c r="AN277" s="49">
        <v>7850</v>
      </c>
      <c r="AO277" s="49" t="s">
        <v>140</v>
      </c>
      <c r="AU277" s="49"/>
    </row>
    <row r="278" spans="21:47">
      <c r="U278" s="53">
        <v>105</v>
      </c>
      <c r="V278" s="51">
        <v>4.8499999999999996</v>
      </c>
      <c r="W278" s="49">
        <v>0</v>
      </c>
      <c r="X278" s="49">
        <v>0</v>
      </c>
      <c r="Y278" s="50">
        <v>20000</v>
      </c>
      <c r="Z278" s="50"/>
      <c r="AA278" s="49" t="b">
        <v>1</v>
      </c>
      <c r="AB278" s="49" t="b">
        <v>0</v>
      </c>
      <c r="AC278" s="53" t="s">
        <v>1118</v>
      </c>
      <c r="AF278" s="49" t="s">
        <v>52</v>
      </c>
      <c r="AG278" s="49" t="s">
        <v>937</v>
      </c>
      <c r="AH278" s="49">
        <v>53</v>
      </c>
      <c r="AI278" s="51">
        <v>8</v>
      </c>
      <c r="AJ278" s="49">
        <v>54</v>
      </c>
      <c r="AK278" s="49">
        <v>0.9</v>
      </c>
      <c r="AL278" s="49">
        <v>2</v>
      </c>
      <c r="AM278" s="49">
        <v>0</v>
      </c>
      <c r="AN278" s="49">
        <v>7850</v>
      </c>
      <c r="AO278" s="49" t="s">
        <v>140</v>
      </c>
      <c r="AU278" s="49"/>
    </row>
    <row r="279" spans="21:47">
      <c r="U279" s="53">
        <v>106</v>
      </c>
      <c r="V279" s="51">
        <v>4.2</v>
      </c>
      <c r="W279" s="49">
        <v>0</v>
      </c>
      <c r="X279" s="49">
        <v>0</v>
      </c>
      <c r="Y279" s="50">
        <v>9000</v>
      </c>
      <c r="Z279" s="50"/>
      <c r="AA279" s="49" t="b">
        <v>1</v>
      </c>
      <c r="AB279" s="49" t="b">
        <v>0</v>
      </c>
      <c r="AC279" s="53" t="s">
        <v>1119</v>
      </c>
      <c r="AF279" s="49" t="s">
        <v>52</v>
      </c>
      <c r="AG279" s="49" t="s">
        <v>938</v>
      </c>
      <c r="AH279" s="49">
        <v>54</v>
      </c>
      <c r="AI279" s="51">
        <v>8</v>
      </c>
      <c r="AJ279" s="49">
        <v>54</v>
      </c>
      <c r="AK279" s="49">
        <v>0.9</v>
      </c>
      <c r="AL279" s="49">
        <v>2</v>
      </c>
      <c r="AM279" s="49">
        <v>0</v>
      </c>
      <c r="AN279" s="49">
        <v>7850</v>
      </c>
      <c r="AO279" s="49" t="s">
        <v>140</v>
      </c>
      <c r="AU279" s="49"/>
    </row>
    <row r="280" spans="21:47">
      <c r="U280" s="53">
        <v>107</v>
      </c>
      <c r="V280" s="51">
        <v>2</v>
      </c>
      <c r="W280" s="49">
        <v>0</v>
      </c>
      <c r="X280" s="49">
        <v>0</v>
      </c>
      <c r="Y280" s="50">
        <v>0</v>
      </c>
      <c r="Z280" s="50"/>
      <c r="AA280" s="49" t="b">
        <v>1</v>
      </c>
      <c r="AB280" s="49" t="b">
        <v>0</v>
      </c>
      <c r="AC280" s="53" t="s">
        <v>1120</v>
      </c>
      <c r="AF280" s="49" t="s">
        <v>52</v>
      </c>
      <c r="AG280" s="49" t="s">
        <v>939</v>
      </c>
      <c r="AH280" s="49">
        <v>54</v>
      </c>
      <c r="AI280" s="51">
        <v>8</v>
      </c>
      <c r="AJ280" s="49">
        <v>54</v>
      </c>
      <c r="AK280" s="49">
        <v>0.9</v>
      </c>
      <c r="AL280" s="49">
        <v>2</v>
      </c>
      <c r="AM280" s="49">
        <v>0</v>
      </c>
      <c r="AN280" s="49">
        <v>7850</v>
      </c>
      <c r="AO280" s="49" t="s">
        <v>140</v>
      </c>
      <c r="AU280" s="49"/>
    </row>
    <row r="281" spans="21:47">
      <c r="U281" s="53">
        <v>108</v>
      </c>
      <c r="V281" s="51">
        <v>1.6</v>
      </c>
      <c r="W281" s="49">
        <v>0</v>
      </c>
      <c r="X281" s="49">
        <v>0</v>
      </c>
      <c r="Y281" s="50">
        <v>0</v>
      </c>
      <c r="Z281" s="50"/>
      <c r="AA281" s="49" t="b">
        <v>0</v>
      </c>
      <c r="AB281" s="49" t="b">
        <v>0</v>
      </c>
      <c r="AC281" s="53"/>
      <c r="AF281" s="49" t="s">
        <v>52</v>
      </c>
      <c r="AG281" s="49" t="s">
        <v>940</v>
      </c>
      <c r="AH281" s="49">
        <v>55</v>
      </c>
      <c r="AI281" s="51">
        <v>8</v>
      </c>
      <c r="AJ281" s="49">
        <v>54</v>
      </c>
      <c r="AK281" s="49">
        <v>0.9</v>
      </c>
      <c r="AL281" s="49">
        <v>2</v>
      </c>
      <c r="AM281" s="49">
        <v>0</v>
      </c>
      <c r="AN281" s="49">
        <v>7850</v>
      </c>
      <c r="AO281" s="49" t="s">
        <v>140</v>
      </c>
      <c r="AU281" s="49"/>
    </row>
    <row r="282" spans="21:47">
      <c r="U282" s="53">
        <v>109</v>
      </c>
      <c r="V282" s="51">
        <v>-2</v>
      </c>
      <c r="W282" s="49">
        <v>0</v>
      </c>
      <c r="X282" s="49">
        <v>0</v>
      </c>
      <c r="Y282" s="50">
        <v>0</v>
      </c>
      <c r="Z282" s="50"/>
      <c r="AA282" s="49" t="b">
        <v>1</v>
      </c>
      <c r="AB282" s="49" t="b">
        <v>0</v>
      </c>
      <c r="AC282" s="53" t="s">
        <v>1120</v>
      </c>
      <c r="AF282" s="49" t="s">
        <v>52</v>
      </c>
      <c r="AG282" s="49" t="s">
        <v>941</v>
      </c>
      <c r="AH282" s="49">
        <v>55</v>
      </c>
      <c r="AI282" s="51">
        <v>7.99</v>
      </c>
      <c r="AJ282" s="49">
        <v>45</v>
      </c>
      <c r="AK282" s="49">
        <v>0.9</v>
      </c>
      <c r="AL282" s="49">
        <v>2</v>
      </c>
      <c r="AM282" s="49">
        <v>0</v>
      </c>
      <c r="AN282" s="49">
        <v>7850</v>
      </c>
      <c r="AO282" s="49" t="s">
        <v>140</v>
      </c>
      <c r="AU282" s="49"/>
    </row>
    <row r="283" spans="21:47">
      <c r="U283" s="53">
        <v>110</v>
      </c>
      <c r="V283" s="51">
        <v>-2.2999999999999998</v>
      </c>
      <c r="W283" s="49">
        <v>0</v>
      </c>
      <c r="X283" s="49">
        <v>0</v>
      </c>
      <c r="Y283" s="50">
        <v>0</v>
      </c>
      <c r="Z283" s="50"/>
      <c r="AA283" s="49" t="b">
        <v>0</v>
      </c>
      <c r="AB283" s="49" t="b">
        <v>0</v>
      </c>
      <c r="AC283" s="53"/>
      <c r="AF283" s="49" t="s">
        <v>52</v>
      </c>
      <c r="AG283" s="49" t="s">
        <v>942</v>
      </c>
      <c r="AH283" s="49">
        <v>56</v>
      </c>
      <c r="AI283" s="51">
        <v>7.99</v>
      </c>
      <c r="AJ283" s="49">
        <v>45</v>
      </c>
      <c r="AK283" s="49">
        <v>0.9</v>
      </c>
      <c r="AL283" s="49">
        <v>2</v>
      </c>
      <c r="AM283" s="49">
        <v>0</v>
      </c>
      <c r="AN283" s="49">
        <v>7850</v>
      </c>
      <c r="AO283" s="49" t="s">
        <v>140</v>
      </c>
      <c r="AU283" s="49"/>
    </row>
    <row r="284" spans="21:47">
      <c r="U284" s="53">
        <v>111</v>
      </c>
      <c r="V284" s="51">
        <v>-5</v>
      </c>
      <c r="W284" s="49">
        <v>0</v>
      </c>
      <c r="X284" s="49">
        <v>0</v>
      </c>
      <c r="Y284" s="50">
        <v>0</v>
      </c>
      <c r="Z284" s="50"/>
      <c r="AA284" s="49" t="b">
        <v>1</v>
      </c>
      <c r="AB284" s="49" t="b">
        <v>0</v>
      </c>
      <c r="AC284" s="53" t="s">
        <v>1120</v>
      </c>
      <c r="AF284" s="49" t="s">
        <v>52</v>
      </c>
      <c r="AG284" s="49" t="s">
        <v>943</v>
      </c>
      <c r="AH284" s="49">
        <v>56</v>
      </c>
      <c r="AI284" s="51">
        <v>7.99</v>
      </c>
      <c r="AJ284" s="49">
        <v>46</v>
      </c>
      <c r="AK284" s="49">
        <v>0.9</v>
      </c>
      <c r="AL284" s="49">
        <v>2</v>
      </c>
      <c r="AM284" s="49">
        <v>0</v>
      </c>
      <c r="AN284" s="49">
        <v>7850</v>
      </c>
      <c r="AO284" s="49" t="s">
        <v>140</v>
      </c>
      <c r="AU284" s="49"/>
    </row>
    <row r="285" spans="21:47">
      <c r="U285" s="53">
        <v>112</v>
      </c>
      <c r="V285" s="51">
        <v>-6.2</v>
      </c>
      <c r="W285" s="49">
        <v>0</v>
      </c>
      <c r="X285" s="49">
        <v>0</v>
      </c>
      <c r="Y285" s="50">
        <v>0</v>
      </c>
      <c r="Z285" s="50"/>
      <c r="AA285" s="49" t="b">
        <v>0</v>
      </c>
      <c r="AB285" s="49" t="b">
        <v>0</v>
      </c>
      <c r="AC285" s="53"/>
      <c r="AF285" s="49" t="s">
        <v>52</v>
      </c>
      <c r="AG285" s="49" t="s">
        <v>944</v>
      </c>
      <c r="AH285" s="49">
        <v>57</v>
      </c>
      <c r="AI285" s="51">
        <v>7.99</v>
      </c>
      <c r="AJ285" s="49">
        <v>46</v>
      </c>
      <c r="AK285" s="49">
        <v>0.9</v>
      </c>
      <c r="AL285" s="49">
        <v>2</v>
      </c>
      <c r="AM285" s="49">
        <v>0</v>
      </c>
      <c r="AN285" s="49">
        <v>7850</v>
      </c>
      <c r="AO285" s="49" t="s">
        <v>140</v>
      </c>
      <c r="AU285" s="49"/>
    </row>
    <row r="286" spans="21:47">
      <c r="U286" s="53">
        <v>113</v>
      </c>
      <c r="V286" s="51">
        <v>-10.1</v>
      </c>
      <c r="W286" s="49">
        <v>0</v>
      </c>
      <c r="X286" s="49">
        <v>0</v>
      </c>
      <c r="Y286" s="50">
        <v>0</v>
      </c>
      <c r="Z286" s="50"/>
      <c r="AA286" s="49" t="b">
        <v>0</v>
      </c>
      <c r="AB286" s="49" t="b">
        <v>0</v>
      </c>
      <c r="AC286" s="53"/>
      <c r="AF286" s="49" t="s">
        <v>52</v>
      </c>
      <c r="AG286" s="49" t="s">
        <v>945</v>
      </c>
      <c r="AH286" s="49">
        <v>57</v>
      </c>
      <c r="AI286" s="51">
        <v>7.99</v>
      </c>
      <c r="AJ286" s="49">
        <v>47</v>
      </c>
      <c r="AK286" s="49">
        <v>0.9</v>
      </c>
      <c r="AL286" s="49">
        <v>2</v>
      </c>
      <c r="AM286" s="49">
        <v>0</v>
      </c>
      <c r="AN286" s="49">
        <v>7850</v>
      </c>
      <c r="AO286" s="49" t="s">
        <v>140</v>
      </c>
      <c r="AU286" s="49"/>
    </row>
    <row r="287" spans="21:47">
      <c r="U287" s="53">
        <v>114</v>
      </c>
      <c r="V287" s="51">
        <v>-14</v>
      </c>
      <c r="W287" s="49">
        <v>0</v>
      </c>
      <c r="X287" s="49">
        <v>0</v>
      </c>
      <c r="Y287" s="50">
        <v>0</v>
      </c>
      <c r="Z287" s="50"/>
      <c r="AA287" s="49" t="b">
        <v>0</v>
      </c>
      <c r="AB287" s="49" t="b">
        <v>0</v>
      </c>
      <c r="AC287" s="53"/>
      <c r="AF287" s="49" t="s">
        <v>52</v>
      </c>
      <c r="AG287" s="49" t="s">
        <v>946</v>
      </c>
      <c r="AH287" s="49">
        <v>58</v>
      </c>
      <c r="AI287" s="51">
        <v>7.99</v>
      </c>
      <c r="AJ287" s="49">
        <v>47</v>
      </c>
      <c r="AK287" s="49">
        <v>0.9</v>
      </c>
      <c r="AL287" s="49">
        <v>2</v>
      </c>
      <c r="AM287" s="49">
        <v>0</v>
      </c>
      <c r="AN287" s="49">
        <v>7850</v>
      </c>
      <c r="AO287" s="49" t="s">
        <v>140</v>
      </c>
      <c r="AU287" s="49"/>
    </row>
    <row r="288" spans="21:47">
      <c r="U288" s="53">
        <v>115</v>
      </c>
      <c r="V288" s="51">
        <v>-17.899999999999999</v>
      </c>
      <c r="W288" s="49">
        <v>0</v>
      </c>
      <c r="X288" s="49">
        <v>0</v>
      </c>
      <c r="Y288" s="50">
        <v>0</v>
      </c>
      <c r="Z288" s="50"/>
      <c r="AA288" s="49" t="b">
        <v>0</v>
      </c>
      <c r="AB288" s="49" t="b">
        <v>0</v>
      </c>
      <c r="AC288" s="53"/>
      <c r="AF288" s="49" t="s">
        <v>52</v>
      </c>
      <c r="AG288" s="49" t="s">
        <v>947</v>
      </c>
      <c r="AH288" s="49">
        <v>58</v>
      </c>
      <c r="AI288" s="51">
        <v>7.99</v>
      </c>
      <c r="AJ288" s="49">
        <v>48</v>
      </c>
      <c r="AK288" s="49">
        <v>0.9</v>
      </c>
      <c r="AL288" s="49">
        <v>2</v>
      </c>
      <c r="AM288" s="49">
        <v>0</v>
      </c>
      <c r="AN288" s="49">
        <v>7850</v>
      </c>
      <c r="AO288" s="49" t="s">
        <v>140</v>
      </c>
      <c r="AU288" s="49"/>
    </row>
    <row r="289" spans="21:47">
      <c r="U289" s="53">
        <v>116</v>
      </c>
      <c r="V289" s="51">
        <v>-21.8</v>
      </c>
      <c r="W289" s="49">
        <v>0</v>
      </c>
      <c r="X289" s="49">
        <v>0</v>
      </c>
      <c r="Y289" s="50">
        <v>0</v>
      </c>
      <c r="Z289" s="50"/>
      <c r="AA289" s="49" t="b">
        <v>0</v>
      </c>
      <c r="AB289" s="49" t="b">
        <v>0</v>
      </c>
      <c r="AC289" s="53"/>
      <c r="AF289" s="49" t="s">
        <v>52</v>
      </c>
      <c r="AG289" s="49" t="s">
        <v>948</v>
      </c>
      <c r="AH289" s="49">
        <v>59</v>
      </c>
      <c r="AI289" s="51">
        <v>7.99</v>
      </c>
      <c r="AJ289" s="49">
        <v>48</v>
      </c>
      <c r="AK289" s="49">
        <v>0.9</v>
      </c>
      <c r="AL289" s="49">
        <v>2</v>
      </c>
      <c r="AM289" s="49">
        <v>0</v>
      </c>
      <c r="AN289" s="49">
        <v>7850</v>
      </c>
      <c r="AO289" s="49" t="s">
        <v>140</v>
      </c>
      <c r="AU289" s="49"/>
    </row>
    <row r="290" spans="21:47">
      <c r="U290" s="53">
        <v>117</v>
      </c>
      <c r="V290" s="51">
        <v>-25.7</v>
      </c>
      <c r="W290" s="49">
        <v>0</v>
      </c>
      <c r="X290" s="49">
        <v>0</v>
      </c>
      <c r="Y290" s="50">
        <v>0</v>
      </c>
      <c r="Z290" s="50"/>
      <c r="AA290" s="49" t="b">
        <v>0</v>
      </c>
      <c r="AB290" s="49" t="b">
        <v>0</v>
      </c>
      <c r="AC290" s="53"/>
      <c r="AF290" s="49" t="s">
        <v>52</v>
      </c>
      <c r="AG290" s="49" t="s">
        <v>949</v>
      </c>
      <c r="AH290" s="49">
        <v>59</v>
      </c>
      <c r="AI290" s="51">
        <v>8</v>
      </c>
      <c r="AJ290" s="49">
        <v>49</v>
      </c>
      <c r="AK290" s="49">
        <v>0.9</v>
      </c>
      <c r="AL290" s="49">
        <v>2</v>
      </c>
      <c r="AM290" s="49">
        <v>0</v>
      </c>
      <c r="AN290" s="49">
        <v>7850</v>
      </c>
      <c r="AO290" s="49" t="s">
        <v>140</v>
      </c>
      <c r="AU290" s="49"/>
    </row>
    <row r="291" spans="21:47">
      <c r="U291" s="53">
        <v>118</v>
      </c>
      <c r="V291" s="51">
        <v>-29.6</v>
      </c>
      <c r="W291" s="49">
        <v>0</v>
      </c>
      <c r="X291" s="49">
        <v>0</v>
      </c>
      <c r="Y291" s="50">
        <v>0</v>
      </c>
      <c r="Z291" s="50"/>
      <c r="AA291" s="49" t="b">
        <v>0</v>
      </c>
      <c r="AB291" s="49" t="b">
        <v>0</v>
      </c>
      <c r="AC291" s="53"/>
      <c r="AF291" s="49" t="s">
        <v>52</v>
      </c>
      <c r="AG291" s="49" t="s">
        <v>950</v>
      </c>
      <c r="AH291" s="49">
        <v>60</v>
      </c>
      <c r="AI291" s="51">
        <v>8</v>
      </c>
      <c r="AJ291" s="49">
        <v>49</v>
      </c>
      <c r="AK291" s="49">
        <v>0.9</v>
      </c>
      <c r="AL291" s="49">
        <v>2</v>
      </c>
      <c r="AM291" s="49">
        <v>0</v>
      </c>
      <c r="AN291" s="49">
        <v>7850</v>
      </c>
      <c r="AO291" s="49" t="s">
        <v>140</v>
      </c>
      <c r="AU291" s="49"/>
    </row>
    <row r="292" spans="21:47">
      <c r="U292" s="53">
        <v>119</v>
      </c>
      <c r="V292" s="51">
        <v>-33.5</v>
      </c>
      <c r="W292" s="49">
        <v>0</v>
      </c>
      <c r="X292" s="49">
        <v>0</v>
      </c>
      <c r="Y292" s="50">
        <v>0</v>
      </c>
      <c r="Z292" s="50"/>
      <c r="AA292" s="49" t="b">
        <v>0</v>
      </c>
      <c r="AB292" s="49" t="b">
        <v>0</v>
      </c>
      <c r="AC292" s="53"/>
      <c r="AF292" s="49" t="s">
        <v>52</v>
      </c>
      <c r="AG292" s="49" t="s">
        <v>951</v>
      </c>
      <c r="AH292" s="49">
        <v>60</v>
      </c>
      <c r="AI292" s="51">
        <v>8</v>
      </c>
      <c r="AJ292" s="49">
        <v>50</v>
      </c>
      <c r="AK292" s="49">
        <v>0.9</v>
      </c>
      <c r="AL292" s="49">
        <v>2</v>
      </c>
      <c r="AM292" s="49">
        <v>0</v>
      </c>
      <c r="AN292" s="49">
        <v>7850</v>
      </c>
      <c r="AO292" s="49" t="s">
        <v>140</v>
      </c>
      <c r="AU292" s="49"/>
    </row>
    <row r="293" spans="21:47">
      <c r="U293" s="53">
        <v>120</v>
      </c>
      <c r="V293" s="51">
        <v>-36.799999999999997</v>
      </c>
      <c r="W293" s="49">
        <v>0</v>
      </c>
      <c r="X293" s="49">
        <v>0</v>
      </c>
      <c r="Y293" s="50">
        <v>0</v>
      </c>
      <c r="Z293" s="50"/>
      <c r="AA293" s="49" t="b">
        <v>0</v>
      </c>
      <c r="AB293" s="49" t="b">
        <v>0</v>
      </c>
      <c r="AC293" s="53"/>
      <c r="AF293" s="49" t="s">
        <v>52</v>
      </c>
      <c r="AG293" s="49" t="s">
        <v>952</v>
      </c>
      <c r="AH293" s="49">
        <v>61</v>
      </c>
      <c r="AI293" s="51">
        <v>8</v>
      </c>
      <c r="AJ293" s="49">
        <v>50</v>
      </c>
      <c r="AK293" s="49">
        <v>0.9</v>
      </c>
      <c r="AL293" s="49">
        <v>2</v>
      </c>
      <c r="AM293" s="49">
        <v>0</v>
      </c>
      <c r="AN293" s="49">
        <v>7850</v>
      </c>
      <c r="AO293" s="49" t="s">
        <v>140</v>
      </c>
      <c r="AU293" s="49"/>
    </row>
    <row r="294" spans="21:47">
      <c r="U294" s="53">
        <v>121</v>
      </c>
      <c r="V294" s="51">
        <v>-40.200000000000003</v>
      </c>
      <c r="W294" s="49">
        <v>0</v>
      </c>
      <c r="X294" s="49">
        <v>0</v>
      </c>
      <c r="Y294" s="50">
        <v>0</v>
      </c>
      <c r="Z294" s="50"/>
      <c r="AA294" s="49" t="b">
        <v>0</v>
      </c>
      <c r="AB294" s="49" t="b">
        <v>0</v>
      </c>
      <c r="AC294" s="53"/>
      <c r="AF294" s="49" t="s">
        <v>52</v>
      </c>
      <c r="AG294" s="49" t="s">
        <v>953</v>
      </c>
      <c r="AH294" s="49">
        <v>61</v>
      </c>
      <c r="AI294" s="51">
        <v>8</v>
      </c>
      <c r="AJ294" s="49">
        <v>51</v>
      </c>
      <c r="AK294" s="49">
        <v>0.9</v>
      </c>
      <c r="AL294" s="49">
        <v>2</v>
      </c>
      <c r="AM294" s="49">
        <v>0</v>
      </c>
      <c r="AN294" s="49">
        <v>7850</v>
      </c>
      <c r="AO294" s="49" t="s">
        <v>140</v>
      </c>
      <c r="AU294" s="49"/>
    </row>
    <row r="295" spans="21:47">
      <c r="U295" s="53">
        <v>122</v>
      </c>
      <c r="V295" s="51">
        <v>-43.14</v>
      </c>
      <c r="W295" s="49">
        <v>0</v>
      </c>
      <c r="X295" s="49">
        <v>0</v>
      </c>
      <c r="Y295" s="50">
        <v>0</v>
      </c>
      <c r="Z295" s="50"/>
      <c r="AA295" s="49" t="b">
        <v>0</v>
      </c>
      <c r="AB295" s="49" t="b">
        <v>1</v>
      </c>
      <c r="AC295" s="53"/>
      <c r="AF295" s="49" t="s">
        <v>52</v>
      </c>
      <c r="AG295" s="49" t="s">
        <v>954</v>
      </c>
      <c r="AH295" s="49">
        <v>62</v>
      </c>
      <c r="AI295" s="51">
        <v>8</v>
      </c>
      <c r="AJ295" s="49">
        <v>51</v>
      </c>
      <c r="AK295" s="49">
        <v>0.9</v>
      </c>
      <c r="AL295" s="49">
        <v>2</v>
      </c>
      <c r="AM295" s="49">
        <v>0</v>
      </c>
      <c r="AN295" s="49">
        <v>7850</v>
      </c>
      <c r="AO295" s="49" t="s">
        <v>140</v>
      </c>
      <c r="AU295" s="49"/>
    </row>
    <row r="296" spans="21:47">
      <c r="V296" s="51"/>
      <c r="Y296" s="50"/>
      <c r="Z296" s="50"/>
      <c r="AC296" s="53"/>
      <c r="AF296" s="49" t="s">
        <v>52</v>
      </c>
      <c r="AG296" s="49" t="s">
        <v>955</v>
      </c>
      <c r="AH296" s="49">
        <v>62</v>
      </c>
      <c r="AI296" s="51">
        <v>8</v>
      </c>
      <c r="AJ296" s="49">
        <v>58</v>
      </c>
      <c r="AK296" s="49">
        <v>0.9</v>
      </c>
      <c r="AL296" s="49">
        <v>2</v>
      </c>
      <c r="AM296" s="49">
        <v>0</v>
      </c>
      <c r="AN296" s="49">
        <v>7850</v>
      </c>
      <c r="AO296" s="49" t="s">
        <v>140</v>
      </c>
      <c r="AU296" s="49"/>
    </row>
    <row r="297" spans="21:47">
      <c r="V297" s="51"/>
      <c r="Y297" s="50"/>
      <c r="Z297" s="50"/>
      <c r="AC297" s="53"/>
      <c r="AF297" s="49" t="s">
        <v>52</v>
      </c>
      <c r="AG297" s="49" t="s">
        <v>956</v>
      </c>
      <c r="AH297" s="49">
        <v>63</v>
      </c>
      <c r="AI297" s="51">
        <v>8</v>
      </c>
      <c r="AJ297" s="49">
        <v>58</v>
      </c>
      <c r="AK297" s="49">
        <v>0.9</v>
      </c>
      <c r="AL297" s="49">
        <v>2</v>
      </c>
      <c r="AM297" s="49">
        <v>0</v>
      </c>
      <c r="AN297" s="49">
        <v>7850</v>
      </c>
      <c r="AO297" s="49" t="s">
        <v>140</v>
      </c>
      <c r="AU297" s="49"/>
    </row>
    <row r="298" spans="21:47">
      <c r="V298" s="51"/>
      <c r="Y298" s="50"/>
      <c r="Z298" s="50"/>
      <c r="AC298" s="53"/>
      <c r="AF298" s="49" t="s">
        <v>52</v>
      </c>
      <c r="AG298" s="49" t="s">
        <v>957</v>
      </c>
      <c r="AH298" s="49">
        <v>63</v>
      </c>
      <c r="AI298" s="51">
        <v>8.02</v>
      </c>
      <c r="AJ298" s="49">
        <v>72</v>
      </c>
      <c r="AK298" s="49">
        <v>0.9</v>
      </c>
      <c r="AL298" s="49">
        <v>2</v>
      </c>
      <c r="AM298" s="49">
        <v>0</v>
      </c>
      <c r="AN298" s="49">
        <v>7850</v>
      </c>
      <c r="AO298" s="49" t="s">
        <v>140</v>
      </c>
      <c r="AU298" s="49"/>
    </row>
    <row r="299" spans="21:47">
      <c r="V299" s="51"/>
      <c r="Y299" s="50"/>
      <c r="Z299" s="50"/>
      <c r="AC299" s="53"/>
      <c r="AF299" s="49" t="s">
        <v>52</v>
      </c>
      <c r="AG299" s="49" t="s">
        <v>958</v>
      </c>
      <c r="AH299" s="49">
        <v>64</v>
      </c>
      <c r="AI299" s="51">
        <v>8</v>
      </c>
      <c r="AJ299" s="49">
        <v>72</v>
      </c>
      <c r="AK299" s="49">
        <v>0.9</v>
      </c>
      <c r="AL299" s="49">
        <v>2</v>
      </c>
      <c r="AM299" s="49">
        <v>0</v>
      </c>
      <c r="AN299" s="49">
        <v>7850</v>
      </c>
      <c r="AO299" s="49" t="s">
        <v>140</v>
      </c>
      <c r="AU299" s="49"/>
    </row>
    <row r="300" spans="21:47">
      <c r="V300" s="51"/>
      <c r="Y300" s="50"/>
      <c r="Z300" s="50"/>
      <c r="AC300" s="53"/>
      <c r="AF300" s="49" t="s">
        <v>52</v>
      </c>
      <c r="AG300" s="49" t="s">
        <v>959</v>
      </c>
      <c r="AH300" s="49">
        <v>64</v>
      </c>
      <c r="AI300" s="51">
        <v>8</v>
      </c>
      <c r="AJ300" s="49">
        <v>72</v>
      </c>
      <c r="AK300" s="49">
        <v>0.9</v>
      </c>
      <c r="AL300" s="49">
        <v>2</v>
      </c>
      <c r="AM300" s="49">
        <v>0</v>
      </c>
      <c r="AN300" s="49">
        <v>7850</v>
      </c>
      <c r="AO300" s="49" t="s">
        <v>140</v>
      </c>
      <c r="AU300" s="49"/>
    </row>
    <row r="301" spans="21:47">
      <c r="V301" s="51"/>
      <c r="Y301" s="50"/>
      <c r="Z301" s="50"/>
      <c r="AC301" s="53"/>
      <c r="AF301" s="49" t="s">
        <v>52</v>
      </c>
      <c r="AG301" s="49" t="s">
        <v>960</v>
      </c>
      <c r="AH301" s="49">
        <v>65</v>
      </c>
      <c r="AI301" s="51">
        <v>8</v>
      </c>
      <c r="AJ301" s="49">
        <v>72</v>
      </c>
      <c r="AK301" s="49">
        <v>0.9</v>
      </c>
      <c r="AL301" s="49">
        <v>2</v>
      </c>
      <c r="AM301" s="49">
        <v>0</v>
      </c>
      <c r="AN301" s="49">
        <v>7850</v>
      </c>
      <c r="AO301" s="49" t="s">
        <v>140</v>
      </c>
      <c r="AU301" s="49"/>
    </row>
    <row r="302" spans="21:47">
      <c r="V302" s="51"/>
      <c r="Y302" s="50"/>
      <c r="Z302" s="50"/>
      <c r="AC302" s="53"/>
      <c r="AF302" s="49" t="s">
        <v>52</v>
      </c>
      <c r="AG302" s="49" t="s">
        <v>961</v>
      </c>
      <c r="AH302" s="49">
        <v>65</v>
      </c>
      <c r="AI302" s="51">
        <v>8</v>
      </c>
      <c r="AJ302" s="49">
        <v>72</v>
      </c>
      <c r="AK302" s="49">
        <v>0.9</v>
      </c>
      <c r="AL302" s="49">
        <v>2</v>
      </c>
      <c r="AM302" s="49">
        <v>0</v>
      </c>
      <c r="AN302" s="49">
        <v>7850</v>
      </c>
      <c r="AO302" s="49" t="s">
        <v>140</v>
      </c>
      <c r="AU302" s="49"/>
    </row>
    <row r="303" spans="21:47">
      <c r="V303" s="51"/>
      <c r="Y303" s="50"/>
      <c r="Z303" s="50"/>
      <c r="AC303" s="53"/>
      <c r="AF303" s="49" t="s">
        <v>52</v>
      </c>
      <c r="AG303" s="49" t="s">
        <v>962</v>
      </c>
      <c r="AH303" s="49">
        <v>66</v>
      </c>
      <c r="AI303" s="51">
        <v>8</v>
      </c>
      <c r="AJ303" s="49">
        <v>72</v>
      </c>
      <c r="AK303" s="49">
        <v>0.9</v>
      </c>
      <c r="AL303" s="49">
        <v>2</v>
      </c>
      <c r="AM303" s="49">
        <v>0</v>
      </c>
      <c r="AN303" s="49">
        <v>7850</v>
      </c>
      <c r="AO303" s="49" t="s">
        <v>140</v>
      </c>
      <c r="AU303" s="49"/>
    </row>
    <row r="304" spans="21:47">
      <c r="V304" s="51"/>
      <c r="Y304" s="50"/>
      <c r="Z304" s="50"/>
      <c r="AC304" s="53"/>
      <c r="AF304" s="49" t="s">
        <v>52</v>
      </c>
      <c r="AG304" s="49" t="s">
        <v>963</v>
      </c>
      <c r="AH304" s="49">
        <v>66</v>
      </c>
      <c r="AI304" s="51">
        <v>8</v>
      </c>
      <c r="AJ304" s="49">
        <v>72</v>
      </c>
      <c r="AK304" s="49">
        <v>0.9</v>
      </c>
      <c r="AL304" s="49">
        <v>2</v>
      </c>
      <c r="AM304" s="49">
        <v>0</v>
      </c>
      <c r="AN304" s="49">
        <v>7850</v>
      </c>
      <c r="AO304" s="49" t="s">
        <v>140</v>
      </c>
      <c r="AU304" s="49"/>
    </row>
    <row r="305" spans="22:47">
      <c r="V305" s="51"/>
      <c r="Y305" s="50"/>
      <c r="Z305" s="50"/>
      <c r="AC305" s="53"/>
      <c r="AF305" s="49" t="s">
        <v>52</v>
      </c>
      <c r="AG305" s="49" t="s">
        <v>964</v>
      </c>
      <c r="AH305" s="49">
        <v>67</v>
      </c>
      <c r="AI305" s="51">
        <v>8</v>
      </c>
      <c r="AJ305" s="49">
        <v>72</v>
      </c>
      <c r="AK305" s="49">
        <v>0.9</v>
      </c>
      <c r="AL305" s="49">
        <v>2</v>
      </c>
      <c r="AM305" s="49">
        <v>0</v>
      </c>
      <c r="AN305" s="49">
        <v>7850</v>
      </c>
      <c r="AO305" s="49" t="s">
        <v>140</v>
      </c>
      <c r="AU305" s="49"/>
    </row>
    <row r="306" spans="22:47">
      <c r="V306" s="51"/>
      <c r="Y306" s="50"/>
      <c r="Z306" s="50"/>
      <c r="AC306" s="53"/>
      <c r="AF306" s="49" t="s">
        <v>52</v>
      </c>
      <c r="AG306" s="49" t="s">
        <v>965</v>
      </c>
      <c r="AH306" s="49">
        <v>67</v>
      </c>
      <c r="AI306" s="51">
        <v>8</v>
      </c>
      <c r="AJ306" s="49">
        <v>72</v>
      </c>
      <c r="AK306" s="49">
        <v>0.9</v>
      </c>
      <c r="AL306" s="49">
        <v>2</v>
      </c>
      <c r="AM306" s="49">
        <v>0</v>
      </c>
      <c r="AN306" s="49">
        <v>7850</v>
      </c>
      <c r="AO306" s="49" t="s">
        <v>140</v>
      </c>
      <c r="AU306" s="49"/>
    </row>
    <row r="307" spans="22:47">
      <c r="V307" s="51"/>
      <c r="Y307" s="50"/>
      <c r="Z307" s="50"/>
      <c r="AC307" s="53"/>
      <c r="AF307" s="49" t="s">
        <v>52</v>
      </c>
      <c r="AG307" s="49" t="s">
        <v>966</v>
      </c>
      <c r="AH307" s="49">
        <v>68</v>
      </c>
      <c r="AI307" s="51">
        <v>8</v>
      </c>
      <c r="AJ307" s="49">
        <v>72</v>
      </c>
      <c r="AK307" s="49">
        <v>0.9</v>
      </c>
      <c r="AL307" s="49">
        <v>2</v>
      </c>
      <c r="AM307" s="49">
        <v>0</v>
      </c>
      <c r="AN307" s="49">
        <v>7850</v>
      </c>
      <c r="AO307" s="49" t="s">
        <v>140</v>
      </c>
      <c r="AU307" s="49"/>
    </row>
    <row r="308" spans="22:47">
      <c r="V308" s="51"/>
      <c r="Y308" s="50"/>
      <c r="Z308" s="50"/>
      <c r="AC308" s="53"/>
      <c r="AF308" s="49" t="s">
        <v>52</v>
      </c>
      <c r="AG308" s="49" t="s">
        <v>967</v>
      </c>
      <c r="AH308" s="49">
        <v>68</v>
      </c>
      <c r="AI308" s="51">
        <v>8</v>
      </c>
      <c r="AJ308" s="49">
        <v>72</v>
      </c>
      <c r="AK308" s="49">
        <v>0.9</v>
      </c>
      <c r="AL308" s="49">
        <v>2</v>
      </c>
      <c r="AM308" s="49">
        <v>0</v>
      </c>
      <c r="AN308" s="49">
        <v>7850</v>
      </c>
      <c r="AO308" s="49" t="s">
        <v>140</v>
      </c>
      <c r="AU308" s="49"/>
    </row>
    <row r="309" spans="22:47">
      <c r="V309" s="51"/>
      <c r="Y309" s="50"/>
      <c r="Z309" s="50"/>
      <c r="AC309" s="53"/>
      <c r="AF309" s="49" t="s">
        <v>52</v>
      </c>
      <c r="AG309" s="49" t="s">
        <v>968</v>
      </c>
      <c r="AH309" s="49">
        <v>69</v>
      </c>
      <c r="AI309" s="51">
        <v>8</v>
      </c>
      <c r="AJ309" s="49">
        <v>72</v>
      </c>
      <c r="AK309" s="49">
        <v>0.9</v>
      </c>
      <c r="AL309" s="49">
        <v>2</v>
      </c>
      <c r="AM309" s="49">
        <v>0</v>
      </c>
      <c r="AN309" s="49">
        <v>7850</v>
      </c>
      <c r="AO309" s="49" t="s">
        <v>140</v>
      </c>
      <c r="AU309" s="49"/>
    </row>
    <row r="310" spans="22:47">
      <c r="V310" s="51"/>
      <c r="Y310" s="50"/>
      <c r="Z310" s="50"/>
      <c r="AC310" s="53"/>
      <c r="AF310" s="49" t="s">
        <v>52</v>
      </c>
      <c r="AG310" s="49" t="s">
        <v>969</v>
      </c>
      <c r="AH310" s="49">
        <v>69</v>
      </c>
      <c r="AI310" s="51">
        <v>8</v>
      </c>
      <c r="AJ310" s="49">
        <v>72</v>
      </c>
      <c r="AK310" s="49">
        <v>0.9</v>
      </c>
      <c r="AL310" s="49">
        <v>2</v>
      </c>
      <c r="AM310" s="49">
        <v>0</v>
      </c>
      <c r="AN310" s="49">
        <v>7850</v>
      </c>
      <c r="AO310" s="49" t="s">
        <v>140</v>
      </c>
      <c r="AU310" s="49"/>
    </row>
    <row r="311" spans="22:47">
      <c r="V311" s="51"/>
      <c r="Y311" s="50"/>
      <c r="Z311" s="50"/>
      <c r="AC311" s="53"/>
      <c r="AF311" s="49" t="s">
        <v>52</v>
      </c>
      <c r="AG311" s="49" t="s">
        <v>970</v>
      </c>
      <c r="AH311" s="49">
        <v>70</v>
      </c>
      <c r="AI311" s="51">
        <v>8</v>
      </c>
      <c r="AJ311" s="49">
        <v>72</v>
      </c>
      <c r="AK311" s="49">
        <v>0.9</v>
      </c>
      <c r="AL311" s="49">
        <v>2</v>
      </c>
      <c r="AM311" s="49">
        <v>0</v>
      </c>
      <c r="AN311" s="49">
        <v>7850</v>
      </c>
      <c r="AO311" s="49" t="s">
        <v>140</v>
      </c>
      <c r="AU311" s="49"/>
    </row>
    <row r="312" spans="22:47">
      <c r="V312" s="51"/>
      <c r="Y312" s="50"/>
      <c r="Z312" s="50"/>
      <c r="AC312" s="53"/>
      <c r="AF312" s="49" t="s">
        <v>52</v>
      </c>
      <c r="AG312" s="49" t="s">
        <v>971</v>
      </c>
      <c r="AH312" s="49">
        <v>70</v>
      </c>
      <c r="AI312" s="51">
        <v>7.99</v>
      </c>
      <c r="AJ312" s="49">
        <v>58</v>
      </c>
      <c r="AK312" s="49">
        <v>0.9</v>
      </c>
      <c r="AL312" s="49">
        <v>2</v>
      </c>
      <c r="AM312" s="49">
        <v>0</v>
      </c>
      <c r="AN312" s="49">
        <v>7850</v>
      </c>
      <c r="AO312" s="49" t="s">
        <v>140</v>
      </c>
      <c r="AU312" s="49"/>
    </row>
    <row r="313" spans="22:47">
      <c r="V313" s="51"/>
      <c r="Y313" s="50"/>
      <c r="Z313" s="50"/>
      <c r="AC313" s="53"/>
      <c r="AF313" s="49" t="s">
        <v>52</v>
      </c>
      <c r="AG313" s="49" t="s">
        <v>972</v>
      </c>
      <c r="AH313" s="49">
        <v>71</v>
      </c>
      <c r="AI313" s="51">
        <v>7.99</v>
      </c>
      <c r="AJ313" s="49">
        <v>58</v>
      </c>
      <c r="AK313" s="49">
        <v>0.9</v>
      </c>
      <c r="AL313" s="49">
        <v>2</v>
      </c>
      <c r="AM313" s="49">
        <v>0</v>
      </c>
      <c r="AN313" s="49">
        <v>7850</v>
      </c>
      <c r="AO313" s="49" t="s">
        <v>140</v>
      </c>
      <c r="AU313" s="49"/>
    </row>
    <row r="314" spans="22:47">
      <c r="V314" s="51"/>
      <c r="Y314" s="50"/>
      <c r="Z314" s="50"/>
      <c r="AC314" s="53"/>
      <c r="AF314" s="49" t="s">
        <v>52</v>
      </c>
      <c r="AG314" s="49" t="s">
        <v>973</v>
      </c>
      <c r="AH314" s="49">
        <v>71</v>
      </c>
      <c r="AI314" s="51">
        <v>7.99</v>
      </c>
      <c r="AJ314" s="49">
        <v>59</v>
      </c>
      <c r="AK314" s="49">
        <v>0.9</v>
      </c>
      <c r="AL314" s="49">
        <v>2</v>
      </c>
      <c r="AM314" s="49">
        <v>0</v>
      </c>
      <c r="AN314" s="49">
        <v>7850</v>
      </c>
      <c r="AO314" s="49" t="s">
        <v>140</v>
      </c>
      <c r="AU314" s="49"/>
    </row>
    <row r="315" spans="22:47">
      <c r="V315" s="51"/>
      <c r="Y315" s="50"/>
      <c r="Z315" s="50"/>
      <c r="AC315" s="53"/>
      <c r="AF315" s="49" t="s">
        <v>52</v>
      </c>
      <c r="AG315" s="49" t="s">
        <v>974</v>
      </c>
      <c r="AH315" s="49">
        <v>72</v>
      </c>
      <c r="AI315" s="51">
        <v>7.99</v>
      </c>
      <c r="AJ315" s="49">
        <v>59</v>
      </c>
      <c r="AK315" s="49">
        <v>0.9</v>
      </c>
      <c r="AL315" s="49">
        <v>2</v>
      </c>
      <c r="AM315" s="49">
        <v>0</v>
      </c>
      <c r="AN315" s="49">
        <v>7850</v>
      </c>
      <c r="AO315" s="49" t="s">
        <v>140</v>
      </c>
      <c r="AU315" s="49"/>
    </row>
    <row r="316" spans="22:47">
      <c r="V316" s="51"/>
      <c r="Y316" s="50"/>
      <c r="Z316" s="50"/>
      <c r="AC316" s="53"/>
      <c r="AF316" s="49" t="s">
        <v>52</v>
      </c>
      <c r="AG316" s="49" t="s">
        <v>975</v>
      </c>
      <c r="AH316" s="49">
        <v>72</v>
      </c>
      <c r="AI316" s="51">
        <v>7.99</v>
      </c>
      <c r="AJ316" s="49">
        <v>60</v>
      </c>
      <c r="AK316" s="49">
        <v>0.9</v>
      </c>
      <c r="AL316" s="49">
        <v>2</v>
      </c>
      <c r="AM316" s="49">
        <v>0</v>
      </c>
      <c r="AN316" s="49">
        <v>7850</v>
      </c>
      <c r="AO316" s="49" t="s">
        <v>140</v>
      </c>
      <c r="AU316" s="49"/>
    </row>
    <row r="317" spans="22:47">
      <c r="V317" s="51"/>
      <c r="Y317" s="50"/>
      <c r="Z317" s="50"/>
      <c r="AC317" s="53"/>
      <c r="AF317" s="49" t="s">
        <v>52</v>
      </c>
      <c r="AG317" s="49" t="s">
        <v>976</v>
      </c>
      <c r="AH317" s="49">
        <v>73</v>
      </c>
      <c r="AI317" s="51">
        <v>7.99</v>
      </c>
      <c r="AJ317" s="49">
        <v>60</v>
      </c>
      <c r="AK317" s="49">
        <v>0.9</v>
      </c>
      <c r="AL317" s="49">
        <v>2</v>
      </c>
      <c r="AM317" s="49">
        <v>0</v>
      </c>
      <c r="AN317" s="49">
        <v>7850</v>
      </c>
      <c r="AO317" s="49" t="s">
        <v>140</v>
      </c>
      <c r="AU317" s="49"/>
    </row>
    <row r="318" spans="22:47">
      <c r="V318" s="51"/>
      <c r="Y318" s="50"/>
      <c r="Z318" s="50"/>
      <c r="AC318" s="53"/>
      <c r="AF318" s="49" t="s">
        <v>52</v>
      </c>
      <c r="AG318" s="49" t="s">
        <v>977</v>
      </c>
      <c r="AH318" s="49">
        <v>73</v>
      </c>
      <c r="AI318" s="51">
        <v>7.99</v>
      </c>
      <c r="AJ318" s="49">
        <v>60</v>
      </c>
      <c r="AK318" s="49">
        <v>0.9</v>
      </c>
      <c r="AL318" s="49">
        <v>2</v>
      </c>
      <c r="AM318" s="49">
        <v>0</v>
      </c>
      <c r="AN318" s="49">
        <v>7850</v>
      </c>
      <c r="AO318" s="49" t="s">
        <v>140</v>
      </c>
      <c r="AU318" s="49"/>
    </row>
    <row r="319" spans="22:47">
      <c r="V319" s="51"/>
      <c r="Y319" s="50"/>
      <c r="Z319" s="50"/>
      <c r="AC319" s="53"/>
      <c r="AF319" s="49" t="s">
        <v>52</v>
      </c>
      <c r="AG319" s="49" t="s">
        <v>978</v>
      </c>
      <c r="AH319" s="49">
        <v>74</v>
      </c>
      <c r="AI319" s="51">
        <v>7.99</v>
      </c>
      <c r="AJ319" s="49">
        <v>60</v>
      </c>
      <c r="AK319" s="49">
        <v>0.9</v>
      </c>
      <c r="AL319" s="49">
        <v>2</v>
      </c>
      <c r="AM319" s="49">
        <v>0</v>
      </c>
      <c r="AN319" s="49">
        <v>7850</v>
      </c>
      <c r="AO319" s="49" t="s">
        <v>140</v>
      </c>
      <c r="AU319" s="49"/>
    </row>
    <row r="320" spans="22:47">
      <c r="V320" s="51"/>
      <c r="Y320" s="50"/>
      <c r="Z320" s="50"/>
      <c r="AC320" s="53"/>
      <c r="AF320" s="49" t="s">
        <v>52</v>
      </c>
      <c r="AG320" s="49" t="s">
        <v>979</v>
      </c>
      <c r="AH320" s="49">
        <v>74</v>
      </c>
      <c r="AI320" s="51">
        <v>7.99</v>
      </c>
      <c r="AJ320" s="49">
        <v>62</v>
      </c>
      <c r="AK320" s="49">
        <v>0.9</v>
      </c>
      <c r="AL320" s="49">
        <v>2</v>
      </c>
      <c r="AM320" s="49">
        <v>0</v>
      </c>
      <c r="AN320" s="49">
        <v>7850</v>
      </c>
      <c r="AO320" s="49" t="s">
        <v>140</v>
      </c>
      <c r="AU320" s="49"/>
    </row>
    <row r="321" spans="22:47">
      <c r="V321" s="51"/>
      <c r="Y321" s="50"/>
      <c r="Z321" s="50"/>
      <c r="AC321" s="53"/>
      <c r="AF321" s="49" t="s">
        <v>52</v>
      </c>
      <c r="AG321" s="49" t="s">
        <v>980</v>
      </c>
      <c r="AH321" s="49">
        <v>75</v>
      </c>
      <c r="AI321" s="51">
        <v>7.99</v>
      </c>
      <c r="AJ321" s="49">
        <v>62</v>
      </c>
      <c r="AK321" s="49">
        <v>0.9</v>
      </c>
      <c r="AL321" s="49">
        <v>2</v>
      </c>
      <c r="AM321" s="49">
        <v>0</v>
      </c>
      <c r="AN321" s="49">
        <v>7850</v>
      </c>
      <c r="AO321" s="49" t="s">
        <v>140</v>
      </c>
      <c r="AU321" s="49"/>
    </row>
    <row r="322" spans="22:47">
      <c r="V322" s="51"/>
      <c r="Y322" s="50"/>
      <c r="Z322" s="50"/>
      <c r="AC322" s="53"/>
      <c r="AF322" s="49" t="s">
        <v>52</v>
      </c>
      <c r="AG322" s="49" t="s">
        <v>981</v>
      </c>
      <c r="AH322" s="49">
        <v>75</v>
      </c>
      <c r="AI322" s="51">
        <v>8</v>
      </c>
      <c r="AJ322" s="49">
        <v>70</v>
      </c>
      <c r="AK322" s="49">
        <v>0.9</v>
      </c>
      <c r="AL322" s="49">
        <v>2</v>
      </c>
      <c r="AM322" s="49">
        <v>0</v>
      </c>
      <c r="AN322" s="49">
        <v>7850</v>
      </c>
      <c r="AO322" s="49" t="s">
        <v>140</v>
      </c>
      <c r="AU322" s="49"/>
    </row>
    <row r="323" spans="22:47">
      <c r="V323" s="51"/>
      <c r="Y323" s="50"/>
      <c r="Z323" s="50"/>
      <c r="AC323" s="53"/>
      <c r="AF323" s="49" t="s">
        <v>52</v>
      </c>
      <c r="AG323" s="49" t="s">
        <v>982</v>
      </c>
      <c r="AH323" s="49">
        <v>76</v>
      </c>
      <c r="AI323" s="51">
        <v>8</v>
      </c>
      <c r="AJ323" s="49">
        <v>70</v>
      </c>
      <c r="AK323" s="49">
        <v>0.9</v>
      </c>
      <c r="AL323" s="49">
        <v>2</v>
      </c>
      <c r="AM323" s="49">
        <v>0</v>
      </c>
      <c r="AN323" s="49">
        <v>7850</v>
      </c>
      <c r="AO323" s="49" t="s">
        <v>140</v>
      </c>
      <c r="AU323" s="49"/>
    </row>
    <row r="324" spans="22:47">
      <c r="V324" s="51"/>
      <c r="Y324" s="50"/>
      <c r="Z324" s="50"/>
      <c r="AC324" s="53"/>
      <c r="AF324" s="49" t="s">
        <v>52</v>
      </c>
      <c r="AG324" s="49" t="s">
        <v>983</v>
      </c>
      <c r="AH324" s="49">
        <v>76</v>
      </c>
      <c r="AI324" s="51">
        <v>8.01</v>
      </c>
      <c r="AJ324" s="49">
        <v>84</v>
      </c>
      <c r="AK324" s="49">
        <v>0.9</v>
      </c>
      <c r="AL324" s="49">
        <v>2</v>
      </c>
      <c r="AM324" s="49">
        <v>0</v>
      </c>
      <c r="AN324" s="49">
        <v>7850</v>
      </c>
      <c r="AO324" s="49" t="s">
        <v>140</v>
      </c>
      <c r="AU324" s="49"/>
    </row>
    <row r="325" spans="22:47">
      <c r="V325" s="51"/>
      <c r="Y325" s="50"/>
      <c r="Z325" s="50"/>
      <c r="AC325" s="53"/>
      <c r="AF325" s="49" t="s">
        <v>52</v>
      </c>
      <c r="AG325" s="49" t="s">
        <v>984</v>
      </c>
      <c r="AH325" s="49">
        <v>77</v>
      </c>
      <c r="AI325" s="51">
        <v>8</v>
      </c>
      <c r="AJ325" s="49">
        <v>84</v>
      </c>
      <c r="AK325" s="49">
        <v>0.9</v>
      </c>
      <c r="AL325" s="49">
        <v>2</v>
      </c>
      <c r="AM325" s="49">
        <v>0</v>
      </c>
      <c r="AN325" s="49">
        <v>7850</v>
      </c>
      <c r="AO325" s="49" t="s">
        <v>140</v>
      </c>
      <c r="AU325" s="49"/>
    </row>
    <row r="326" spans="22:47">
      <c r="V326" s="51"/>
      <c r="Y326" s="50"/>
      <c r="Z326" s="50"/>
      <c r="AC326" s="53"/>
      <c r="AF326" s="49" t="s">
        <v>52</v>
      </c>
      <c r="AG326" s="49" t="s">
        <v>985</v>
      </c>
      <c r="AH326" s="49">
        <v>77</v>
      </c>
      <c r="AI326" s="51">
        <v>8</v>
      </c>
      <c r="AJ326" s="49">
        <v>84</v>
      </c>
      <c r="AK326" s="49">
        <v>0.9</v>
      </c>
      <c r="AL326" s="49">
        <v>2</v>
      </c>
      <c r="AM326" s="49">
        <v>0</v>
      </c>
      <c r="AN326" s="49">
        <v>7850</v>
      </c>
      <c r="AO326" s="49" t="s">
        <v>140</v>
      </c>
      <c r="AU326" s="49"/>
    </row>
    <row r="327" spans="22:47">
      <c r="V327" s="51"/>
      <c r="Y327" s="50"/>
      <c r="Z327" s="50"/>
      <c r="AC327" s="53"/>
      <c r="AF327" s="49" t="s">
        <v>52</v>
      </c>
      <c r="AG327" s="49" t="s">
        <v>986</v>
      </c>
      <c r="AH327" s="49">
        <v>78</v>
      </c>
      <c r="AI327" s="51">
        <v>8</v>
      </c>
      <c r="AJ327" s="49">
        <v>84</v>
      </c>
      <c r="AK327" s="49">
        <v>0.9</v>
      </c>
      <c r="AL327" s="49">
        <v>2</v>
      </c>
      <c r="AM327" s="49">
        <v>0</v>
      </c>
      <c r="AN327" s="49">
        <v>7850</v>
      </c>
      <c r="AO327" s="49" t="s">
        <v>140</v>
      </c>
      <c r="AU327" s="49"/>
    </row>
    <row r="328" spans="22:47">
      <c r="V328" s="51"/>
      <c r="Y328" s="50"/>
      <c r="Z328" s="50"/>
      <c r="AC328" s="53"/>
      <c r="AF328" s="49" t="s">
        <v>52</v>
      </c>
      <c r="AG328" s="49" t="s">
        <v>987</v>
      </c>
      <c r="AH328" s="49">
        <v>78</v>
      </c>
      <c r="AI328" s="51">
        <v>8</v>
      </c>
      <c r="AJ328" s="49">
        <v>84</v>
      </c>
      <c r="AK328" s="49">
        <v>0.9</v>
      </c>
      <c r="AL328" s="49">
        <v>2</v>
      </c>
      <c r="AM328" s="49">
        <v>0</v>
      </c>
      <c r="AN328" s="49">
        <v>7850</v>
      </c>
      <c r="AO328" s="49" t="s">
        <v>140</v>
      </c>
      <c r="AU328" s="49"/>
    </row>
    <row r="329" spans="22:47">
      <c r="V329" s="51"/>
      <c r="Y329" s="50"/>
      <c r="Z329" s="50"/>
      <c r="AC329" s="53"/>
      <c r="AF329" s="49" t="s">
        <v>52</v>
      </c>
      <c r="AG329" s="49" t="s">
        <v>988</v>
      </c>
      <c r="AH329" s="49">
        <v>79</v>
      </c>
      <c r="AI329" s="51">
        <v>8</v>
      </c>
      <c r="AJ329" s="49">
        <v>84</v>
      </c>
      <c r="AK329" s="49">
        <v>0.9</v>
      </c>
      <c r="AL329" s="49">
        <v>2</v>
      </c>
      <c r="AM329" s="49">
        <v>0</v>
      </c>
      <c r="AN329" s="49">
        <v>7850</v>
      </c>
      <c r="AO329" s="49" t="s">
        <v>140</v>
      </c>
      <c r="AU329" s="49"/>
    </row>
    <row r="330" spans="22:47">
      <c r="V330" s="51"/>
      <c r="Y330" s="50"/>
      <c r="Z330" s="50"/>
      <c r="AC330" s="53"/>
      <c r="AF330" s="49" t="s">
        <v>52</v>
      </c>
      <c r="AG330" s="49" t="s">
        <v>989</v>
      </c>
      <c r="AH330" s="49">
        <v>79</v>
      </c>
      <c r="AI330" s="51">
        <v>8</v>
      </c>
      <c r="AJ330" s="49">
        <v>84</v>
      </c>
      <c r="AK330" s="49">
        <v>0.9</v>
      </c>
      <c r="AL330" s="49">
        <v>2</v>
      </c>
      <c r="AM330" s="49">
        <v>0</v>
      </c>
      <c r="AN330" s="49">
        <v>7850</v>
      </c>
      <c r="AO330" s="49" t="s">
        <v>140</v>
      </c>
      <c r="AU330" s="49"/>
    </row>
    <row r="331" spans="22:47">
      <c r="V331" s="51"/>
      <c r="Y331" s="50"/>
      <c r="Z331" s="50"/>
      <c r="AC331" s="53"/>
      <c r="AF331" s="49" t="s">
        <v>52</v>
      </c>
      <c r="AG331" s="49" t="s">
        <v>990</v>
      </c>
      <c r="AH331" s="49">
        <v>80</v>
      </c>
      <c r="AI331" s="51">
        <v>8</v>
      </c>
      <c r="AJ331" s="49">
        <v>84</v>
      </c>
      <c r="AK331" s="49">
        <v>0.9</v>
      </c>
      <c r="AL331" s="49">
        <v>2</v>
      </c>
      <c r="AM331" s="49">
        <v>0</v>
      </c>
      <c r="AN331" s="49">
        <v>7850</v>
      </c>
      <c r="AO331" s="49" t="s">
        <v>140</v>
      </c>
      <c r="AU331" s="49"/>
    </row>
    <row r="332" spans="22:47">
      <c r="V332" s="51"/>
      <c r="Y332" s="50"/>
      <c r="Z332" s="50"/>
      <c r="AC332" s="53"/>
      <c r="AF332" s="49" t="s">
        <v>52</v>
      </c>
      <c r="AG332" s="49" t="s">
        <v>991</v>
      </c>
      <c r="AH332" s="49">
        <v>80</v>
      </c>
      <c r="AI332" s="51">
        <v>8</v>
      </c>
      <c r="AJ332" s="49">
        <v>84</v>
      </c>
      <c r="AK332" s="49">
        <v>0.9</v>
      </c>
      <c r="AL332" s="49">
        <v>2</v>
      </c>
      <c r="AM332" s="49">
        <v>0</v>
      </c>
      <c r="AN332" s="49">
        <v>7850</v>
      </c>
      <c r="AO332" s="49" t="s">
        <v>140</v>
      </c>
      <c r="AU332" s="49"/>
    </row>
    <row r="333" spans="22:47">
      <c r="V333" s="51"/>
      <c r="Y333" s="50"/>
      <c r="Z333" s="50"/>
      <c r="AC333" s="53"/>
      <c r="AF333" s="49" t="s">
        <v>52</v>
      </c>
      <c r="AG333" s="49" t="s">
        <v>992</v>
      </c>
      <c r="AH333" s="49">
        <v>81</v>
      </c>
      <c r="AI333" s="51">
        <v>8</v>
      </c>
      <c r="AJ333" s="49">
        <v>84</v>
      </c>
      <c r="AK333" s="49">
        <v>0.9</v>
      </c>
      <c r="AL333" s="49">
        <v>2</v>
      </c>
      <c r="AM333" s="49">
        <v>0</v>
      </c>
      <c r="AN333" s="49">
        <v>7850</v>
      </c>
      <c r="AO333" s="49" t="s">
        <v>140</v>
      </c>
      <c r="AU333" s="49"/>
    </row>
    <row r="334" spans="22:47">
      <c r="V334" s="51"/>
      <c r="Y334" s="50"/>
      <c r="Z334" s="50"/>
      <c r="AC334" s="53"/>
      <c r="AF334" s="49" t="s">
        <v>52</v>
      </c>
      <c r="AG334" s="49" t="s">
        <v>993</v>
      </c>
      <c r="AH334" s="49">
        <v>81</v>
      </c>
      <c r="AI334" s="51">
        <v>8</v>
      </c>
      <c r="AJ334" s="49">
        <v>84</v>
      </c>
      <c r="AK334" s="49">
        <v>0.9</v>
      </c>
      <c r="AL334" s="49">
        <v>2</v>
      </c>
      <c r="AM334" s="49">
        <v>0</v>
      </c>
      <c r="AN334" s="49">
        <v>7850</v>
      </c>
      <c r="AO334" s="49" t="s">
        <v>140</v>
      </c>
      <c r="AU334" s="49"/>
    </row>
    <row r="335" spans="22:47">
      <c r="V335" s="51"/>
      <c r="Y335" s="50"/>
      <c r="Z335" s="50"/>
      <c r="AC335" s="53"/>
      <c r="AF335" s="49" t="s">
        <v>52</v>
      </c>
      <c r="AG335" s="49" t="s">
        <v>994</v>
      </c>
      <c r="AH335" s="49">
        <v>82</v>
      </c>
      <c r="AI335" s="51">
        <v>8</v>
      </c>
      <c r="AJ335" s="49">
        <v>84</v>
      </c>
      <c r="AK335" s="49">
        <v>0.9</v>
      </c>
      <c r="AL335" s="49">
        <v>2</v>
      </c>
      <c r="AM335" s="49">
        <v>0</v>
      </c>
      <c r="AN335" s="49">
        <v>7850</v>
      </c>
      <c r="AO335" s="49" t="s">
        <v>140</v>
      </c>
      <c r="AU335" s="49"/>
    </row>
    <row r="336" spans="22:47">
      <c r="V336" s="51"/>
      <c r="Y336" s="50"/>
      <c r="Z336" s="50"/>
      <c r="AC336" s="53"/>
      <c r="AF336" s="49" t="s">
        <v>52</v>
      </c>
      <c r="AG336" s="49" t="s">
        <v>995</v>
      </c>
      <c r="AH336" s="49">
        <v>82</v>
      </c>
      <c r="AI336" s="51">
        <v>8</v>
      </c>
      <c r="AJ336" s="49">
        <v>84</v>
      </c>
      <c r="AK336" s="49">
        <v>0.9</v>
      </c>
      <c r="AL336" s="49">
        <v>2</v>
      </c>
      <c r="AM336" s="49">
        <v>0</v>
      </c>
      <c r="AN336" s="49">
        <v>7850</v>
      </c>
      <c r="AO336" s="49" t="s">
        <v>140</v>
      </c>
      <c r="AU336" s="49"/>
    </row>
    <row r="337" spans="22:47">
      <c r="V337" s="51"/>
      <c r="Y337" s="50"/>
      <c r="Z337" s="50"/>
      <c r="AC337" s="53"/>
      <c r="AF337" s="49" t="s">
        <v>52</v>
      </c>
      <c r="AG337" s="49" t="s">
        <v>996</v>
      </c>
      <c r="AH337" s="49">
        <v>83</v>
      </c>
      <c r="AI337" s="51">
        <v>8</v>
      </c>
      <c r="AJ337" s="49">
        <v>84</v>
      </c>
      <c r="AK337" s="49">
        <v>0.9</v>
      </c>
      <c r="AL337" s="49">
        <v>2</v>
      </c>
      <c r="AM337" s="49">
        <v>0</v>
      </c>
      <c r="AN337" s="49">
        <v>7850</v>
      </c>
      <c r="AO337" s="49" t="s">
        <v>140</v>
      </c>
      <c r="AU337" s="49"/>
    </row>
    <row r="338" spans="22:47">
      <c r="V338" s="51"/>
      <c r="Y338" s="50"/>
      <c r="Z338" s="50"/>
      <c r="AC338" s="53"/>
      <c r="AF338" s="49" t="s">
        <v>52</v>
      </c>
      <c r="AG338" s="49" t="s">
        <v>997</v>
      </c>
      <c r="AH338" s="49">
        <v>83</v>
      </c>
      <c r="AI338" s="51">
        <v>8</v>
      </c>
      <c r="AJ338" s="49">
        <v>88</v>
      </c>
      <c r="AK338" s="49">
        <v>0.9</v>
      </c>
      <c r="AL338" s="49">
        <v>2</v>
      </c>
      <c r="AM338" s="49">
        <v>0</v>
      </c>
      <c r="AN338" s="49">
        <v>7850</v>
      </c>
      <c r="AO338" s="49" t="s">
        <v>140</v>
      </c>
      <c r="AU338" s="49"/>
    </row>
    <row r="339" spans="22:47">
      <c r="V339" s="51"/>
      <c r="Y339" s="50"/>
      <c r="Z339" s="50"/>
      <c r="AC339" s="53"/>
      <c r="AF339" s="49" t="s">
        <v>52</v>
      </c>
      <c r="AG339" s="49" t="s">
        <v>998</v>
      </c>
      <c r="AH339" s="49">
        <v>84</v>
      </c>
      <c r="AI339" s="51">
        <v>8</v>
      </c>
      <c r="AJ339" s="49">
        <v>88</v>
      </c>
      <c r="AK339" s="49">
        <v>0.9</v>
      </c>
      <c r="AL339" s="49">
        <v>2</v>
      </c>
      <c r="AM339" s="49">
        <v>0</v>
      </c>
      <c r="AN339" s="49">
        <v>7850</v>
      </c>
      <c r="AO339" s="49" t="s">
        <v>140</v>
      </c>
      <c r="AU339" s="49"/>
    </row>
    <row r="340" spans="22:47">
      <c r="V340" s="51"/>
      <c r="Y340" s="50"/>
      <c r="Z340" s="50"/>
      <c r="AC340" s="53"/>
      <c r="AF340" s="49" t="s">
        <v>52</v>
      </c>
      <c r="AG340" s="49" t="s">
        <v>999</v>
      </c>
      <c r="AH340" s="49">
        <v>84</v>
      </c>
      <c r="AI340" s="51">
        <v>8.02</v>
      </c>
      <c r="AJ340" s="49">
        <v>102</v>
      </c>
      <c r="AK340" s="49">
        <v>0.9</v>
      </c>
      <c r="AL340" s="49">
        <v>2</v>
      </c>
      <c r="AM340" s="49">
        <v>0</v>
      </c>
      <c r="AN340" s="49">
        <v>7850</v>
      </c>
      <c r="AO340" s="49" t="s">
        <v>140</v>
      </c>
      <c r="AU340" s="49"/>
    </row>
    <row r="341" spans="22:47">
      <c r="V341" s="51"/>
      <c r="Y341" s="50"/>
      <c r="Z341" s="50"/>
      <c r="AC341" s="53"/>
      <c r="AF341" s="49" t="s">
        <v>52</v>
      </c>
      <c r="AG341" s="49" t="s">
        <v>1000</v>
      </c>
      <c r="AH341" s="49">
        <v>85</v>
      </c>
      <c r="AI341" s="51">
        <v>8.0056655290102388</v>
      </c>
      <c r="AJ341" s="49">
        <v>102</v>
      </c>
      <c r="AK341" s="49">
        <v>0.9</v>
      </c>
      <c r="AL341" s="49">
        <v>2</v>
      </c>
      <c r="AM341" s="49">
        <v>0</v>
      </c>
      <c r="AN341" s="49">
        <v>7850</v>
      </c>
      <c r="AO341" s="49" t="s">
        <v>140</v>
      </c>
      <c r="AU341" s="49"/>
    </row>
    <row r="342" spans="22:47">
      <c r="V342" s="51"/>
      <c r="Y342" s="50"/>
      <c r="Z342" s="50"/>
      <c r="AC342" s="53"/>
      <c r="AF342" s="49" t="s">
        <v>52</v>
      </c>
      <c r="AG342" s="49" t="s">
        <v>1001</v>
      </c>
      <c r="AH342" s="49">
        <v>85</v>
      </c>
      <c r="AI342" s="51">
        <v>8.0056655290102388</v>
      </c>
      <c r="AJ342" s="49">
        <v>102</v>
      </c>
      <c r="AK342" s="49">
        <v>0.9</v>
      </c>
      <c r="AL342" s="49">
        <v>2</v>
      </c>
      <c r="AM342" s="49">
        <v>0</v>
      </c>
      <c r="AN342" s="49">
        <v>7850</v>
      </c>
      <c r="AO342" s="49" t="s">
        <v>140</v>
      </c>
      <c r="AU342" s="49"/>
    </row>
    <row r="343" spans="22:47">
      <c r="V343" s="51"/>
      <c r="Y343" s="50"/>
      <c r="Z343" s="50"/>
      <c r="AC343" s="53"/>
      <c r="AF343" s="49" t="s">
        <v>52</v>
      </c>
      <c r="AG343" s="49" t="s">
        <v>1002</v>
      </c>
      <c r="AH343" s="49">
        <v>86</v>
      </c>
      <c r="AI343" s="51">
        <v>7.99</v>
      </c>
      <c r="AJ343" s="49">
        <v>102</v>
      </c>
      <c r="AK343" s="49">
        <v>0.9</v>
      </c>
      <c r="AL343" s="49">
        <v>2</v>
      </c>
      <c r="AM343" s="49">
        <v>0</v>
      </c>
      <c r="AN343" s="49">
        <v>7850</v>
      </c>
      <c r="AO343" s="49" t="s">
        <v>140</v>
      </c>
      <c r="AU343" s="49"/>
    </row>
    <row r="344" spans="22:47">
      <c r="V344" s="51"/>
      <c r="Y344" s="50"/>
      <c r="Z344" s="50"/>
      <c r="AC344" s="53"/>
      <c r="AF344" s="49" t="s">
        <v>52</v>
      </c>
      <c r="AG344" s="49" t="s">
        <v>1003</v>
      </c>
      <c r="AH344" s="49">
        <v>86</v>
      </c>
      <c r="AI344" s="51">
        <v>8</v>
      </c>
      <c r="AJ344" s="49">
        <v>116</v>
      </c>
      <c r="AK344" s="49">
        <v>0.9</v>
      </c>
      <c r="AL344" s="49">
        <v>2</v>
      </c>
      <c r="AM344" s="49">
        <v>0</v>
      </c>
      <c r="AN344" s="49">
        <v>7850</v>
      </c>
      <c r="AO344" s="49" t="s">
        <v>140</v>
      </c>
      <c r="AU344" s="49"/>
    </row>
    <row r="345" spans="22:47">
      <c r="V345" s="51"/>
      <c r="Y345" s="50"/>
      <c r="Z345" s="50"/>
      <c r="AC345" s="53"/>
      <c r="AF345" s="49" t="s">
        <v>52</v>
      </c>
      <c r="AG345" s="49" t="s">
        <v>1004</v>
      </c>
      <c r="AH345" s="49">
        <v>87</v>
      </c>
      <c r="AI345" s="51">
        <v>8</v>
      </c>
      <c r="AJ345" s="49">
        <v>116</v>
      </c>
      <c r="AK345" s="49">
        <v>0.9</v>
      </c>
      <c r="AL345" s="49">
        <v>2</v>
      </c>
      <c r="AM345" s="49">
        <v>0</v>
      </c>
      <c r="AN345" s="49">
        <v>7850</v>
      </c>
      <c r="AO345" s="49" t="s">
        <v>140</v>
      </c>
      <c r="AU345" s="49"/>
    </row>
    <row r="346" spans="22:47">
      <c r="V346" s="51"/>
      <c r="Y346" s="50"/>
      <c r="Z346" s="50"/>
      <c r="AC346" s="53"/>
      <c r="AF346" s="49" t="s">
        <v>52</v>
      </c>
      <c r="AG346" s="49" t="s">
        <v>1005</v>
      </c>
      <c r="AH346" s="49">
        <v>87</v>
      </c>
      <c r="AI346" s="51">
        <v>8</v>
      </c>
      <c r="AJ346" s="49">
        <v>116</v>
      </c>
      <c r="AK346" s="49">
        <v>0.9</v>
      </c>
      <c r="AL346" s="49">
        <v>2</v>
      </c>
      <c r="AM346" s="49">
        <v>0</v>
      </c>
      <c r="AN346" s="49">
        <v>7850</v>
      </c>
      <c r="AO346" s="49" t="s">
        <v>140</v>
      </c>
      <c r="AU346" s="49"/>
    </row>
    <row r="347" spans="22:47">
      <c r="V347" s="51"/>
      <c r="Y347" s="50"/>
      <c r="Z347" s="50"/>
      <c r="AC347" s="53"/>
      <c r="AF347" s="49" t="s">
        <v>52</v>
      </c>
      <c r="AG347" s="49" t="s">
        <v>1006</v>
      </c>
      <c r="AH347" s="49">
        <v>88</v>
      </c>
      <c r="AI347" s="51">
        <v>8</v>
      </c>
      <c r="AJ347" s="49">
        <v>116</v>
      </c>
      <c r="AK347" s="49">
        <v>0.9</v>
      </c>
      <c r="AL347" s="49">
        <v>2</v>
      </c>
      <c r="AM347" s="49">
        <v>0</v>
      </c>
      <c r="AN347" s="49">
        <v>7850</v>
      </c>
      <c r="AO347" s="49" t="s">
        <v>140</v>
      </c>
      <c r="AU347" s="49"/>
    </row>
    <row r="348" spans="22:47">
      <c r="V348" s="51"/>
      <c r="Y348" s="50"/>
      <c r="Z348" s="50"/>
      <c r="AC348" s="53"/>
      <c r="AF348" s="49" t="s">
        <v>52</v>
      </c>
      <c r="AG348" s="49" t="s">
        <v>1007</v>
      </c>
      <c r="AH348" s="49">
        <v>88</v>
      </c>
      <c r="AI348" s="51">
        <v>8</v>
      </c>
      <c r="AJ348" s="49">
        <v>116</v>
      </c>
      <c r="AK348" s="49">
        <v>0.9</v>
      </c>
      <c r="AL348" s="49">
        <v>2</v>
      </c>
      <c r="AM348" s="49">
        <v>0</v>
      </c>
      <c r="AN348" s="49">
        <v>7850</v>
      </c>
      <c r="AO348" s="49" t="s">
        <v>140</v>
      </c>
      <c r="AU348" s="49"/>
    </row>
    <row r="349" spans="22:47">
      <c r="V349" s="51"/>
      <c r="Y349" s="50"/>
      <c r="Z349" s="50"/>
      <c r="AC349" s="53"/>
      <c r="AF349" s="49" t="s">
        <v>52</v>
      </c>
      <c r="AG349" s="49" t="s">
        <v>1008</v>
      </c>
      <c r="AH349" s="49">
        <v>89</v>
      </c>
      <c r="AI349" s="51">
        <v>8</v>
      </c>
      <c r="AJ349" s="49">
        <v>116</v>
      </c>
      <c r="AK349" s="49">
        <v>0.9</v>
      </c>
      <c r="AL349" s="49">
        <v>2</v>
      </c>
      <c r="AM349" s="49">
        <v>0</v>
      </c>
      <c r="AN349" s="49">
        <v>7850</v>
      </c>
      <c r="AO349" s="49" t="s">
        <v>140</v>
      </c>
      <c r="AU349" s="49"/>
    </row>
    <row r="350" spans="22:47">
      <c r="V350" s="51"/>
      <c r="Y350" s="50"/>
      <c r="Z350" s="50"/>
      <c r="AC350" s="53"/>
      <c r="AF350" s="49" t="s">
        <v>52</v>
      </c>
      <c r="AG350" s="49" t="s">
        <v>1009</v>
      </c>
      <c r="AH350" s="49">
        <v>89</v>
      </c>
      <c r="AI350" s="51">
        <v>8</v>
      </c>
      <c r="AJ350" s="49">
        <v>116</v>
      </c>
      <c r="AK350" s="49">
        <v>0.9</v>
      </c>
      <c r="AL350" s="49">
        <v>2</v>
      </c>
      <c r="AM350" s="49">
        <v>0</v>
      </c>
      <c r="AN350" s="49">
        <v>7850</v>
      </c>
      <c r="AO350" s="49" t="s">
        <v>140</v>
      </c>
      <c r="AU350" s="49"/>
    </row>
    <row r="351" spans="22:47">
      <c r="V351" s="51"/>
      <c r="Y351" s="50"/>
      <c r="Z351" s="50"/>
      <c r="AC351" s="53"/>
      <c r="AF351" s="49" t="s">
        <v>52</v>
      </c>
      <c r="AG351" s="49" t="s">
        <v>1010</v>
      </c>
      <c r="AH351" s="49">
        <v>90</v>
      </c>
      <c r="AI351" s="51">
        <v>8</v>
      </c>
      <c r="AJ351" s="49">
        <v>116</v>
      </c>
      <c r="AK351" s="49">
        <v>0.9</v>
      </c>
      <c r="AL351" s="49">
        <v>2</v>
      </c>
      <c r="AM351" s="49">
        <v>0</v>
      </c>
      <c r="AN351" s="49">
        <v>7850</v>
      </c>
      <c r="AO351" s="49" t="s">
        <v>140</v>
      </c>
      <c r="AU351" s="49"/>
    </row>
    <row r="352" spans="22:47">
      <c r="V352" s="51"/>
      <c r="Y352" s="50"/>
      <c r="Z352" s="50"/>
      <c r="AC352" s="53"/>
      <c r="AF352" s="49" t="s">
        <v>52</v>
      </c>
      <c r="AG352" s="49" t="s">
        <v>1011</v>
      </c>
      <c r="AH352" s="49">
        <v>90</v>
      </c>
      <c r="AI352" s="51">
        <v>8</v>
      </c>
      <c r="AJ352" s="49">
        <v>116</v>
      </c>
      <c r="AK352" s="49">
        <v>0.9</v>
      </c>
      <c r="AL352" s="49">
        <v>2</v>
      </c>
      <c r="AM352" s="49">
        <v>0</v>
      </c>
      <c r="AN352" s="49">
        <v>7850</v>
      </c>
      <c r="AO352" s="49" t="s">
        <v>140</v>
      </c>
      <c r="AU352" s="49"/>
    </row>
    <row r="353" spans="22:47">
      <c r="V353" s="51"/>
      <c r="Y353" s="50"/>
      <c r="Z353" s="50"/>
      <c r="AC353" s="53"/>
      <c r="AF353" s="49" t="s">
        <v>52</v>
      </c>
      <c r="AG353" s="49" t="s">
        <v>1012</v>
      </c>
      <c r="AH353" s="49">
        <v>91</v>
      </c>
      <c r="AI353" s="51">
        <v>8</v>
      </c>
      <c r="AJ353" s="49">
        <v>116</v>
      </c>
      <c r="AK353" s="49">
        <v>0.9</v>
      </c>
      <c r="AL353" s="49">
        <v>2</v>
      </c>
      <c r="AM353" s="49">
        <v>0</v>
      </c>
      <c r="AN353" s="49">
        <v>7850</v>
      </c>
      <c r="AO353" s="49" t="s">
        <v>140</v>
      </c>
      <c r="AU353" s="49"/>
    </row>
    <row r="354" spans="22:47">
      <c r="V354" s="51"/>
      <c r="Y354" s="50"/>
      <c r="Z354" s="50"/>
      <c r="AC354" s="53"/>
      <c r="AF354" s="49" t="s">
        <v>52</v>
      </c>
      <c r="AG354" s="49" t="s">
        <v>1013</v>
      </c>
      <c r="AH354" s="49">
        <v>91</v>
      </c>
      <c r="AI354" s="51">
        <v>8</v>
      </c>
      <c r="AJ354" s="49">
        <v>116</v>
      </c>
      <c r="AK354" s="49">
        <v>0.9</v>
      </c>
      <c r="AL354" s="49">
        <v>2</v>
      </c>
      <c r="AM354" s="49">
        <v>0</v>
      </c>
      <c r="AN354" s="49">
        <v>7850</v>
      </c>
      <c r="AO354" s="49" t="s">
        <v>140</v>
      </c>
      <c r="AU354" s="49"/>
    </row>
    <row r="355" spans="22:47">
      <c r="V355" s="51"/>
      <c r="Y355" s="50"/>
      <c r="Z355" s="50"/>
      <c r="AC355" s="53"/>
      <c r="AF355" s="49" t="s">
        <v>52</v>
      </c>
      <c r="AG355" s="49" t="s">
        <v>1014</v>
      </c>
      <c r="AH355" s="49">
        <v>92</v>
      </c>
      <c r="AI355" s="51">
        <v>8</v>
      </c>
      <c r="AJ355" s="49">
        <v>116</v>
      </c>
      <c r="AK355" s="49">
        <v>0.9</v>
      </c>
      <c r="AL355" s="49">
        <v>2</v>
      </c>
      <c r="AM355" s="49">
        <v>0</v>
      </c>
      <c r="AN355" s="49">
        <v>7850</v>
      </c>
      <c r="AO355" s="49" t="s">
        <v>140</v>
      </c>
      <c r="AU355" s="49"/>
    </row>
    <row r="356" spans="22:47">
      <c r="V356" s="51"/>
      <c r="Y356" s="50"/>
      <c r="Z356" s="50"/>
      <c r="AC356" s="53"/>
      <c r="AF356" s="49" t="s">
        <v>52</v>
      </c>
      <c r="AG356" s="49" t="s">
        <v>1015</v>
      </c>
      <c r="AH356" s="49">
        <v>92</v>
      </c>
      <c r="AI356" s="51">
        <v>8</v>
      </c>
      <c r="AJ356" s="49">
        <v>116</v>
      </c>
      <c r="AK356" s="49">
        <v>0.9</v>
      </c>
      <c r="AL356" s="49">
        <v>2</v>
      </c>
      <c r="AM356" s="49">
        <v>0</v>
      </c>
      <c r="AN356" s="49">
        <v>7850</v>
      </c>
      <c r="AO356" s="49" t="s">
        <v>140</v>
      </c>
      <c r="AU356" s="49"/>
    </row>
    <row r="357" spans="22:47">
      <c r="V357" s="51"/>
      <c r="Y357" s="50"/>
      <c r="Z357" s="50"/>
      <c r="AC357" s="53"/>
      <c r="AF357" s="49" t="s">
        <v>52</v>
      </c>
      <c r="AG357" s="49" t="s">
        <v>1016</v>
      </c>
      <c r="AH357" s="49">
        <v>93</v>
      </c>
      <c r="AI357" s="51">
        <v>8</v>
      </c>
      <c r="AJ357" s="49">
        <v>116</v>
      </c>
      <c r="AK357" s="49">
        <v>0.9</v>
      </c>
      <c r="AL357" s="49">
        <v>2</v>
      </c>
      <c r="AM357" s="49">
        <v>0</v>
      </c>
      <c r="AN357" s="49">
        <v>7850</v>
      </c>
      <c r="AO357" s="49" t="s">
        <v>140</v>
      </c>
      <c r="AU357" s="49"/>
    </row>
    <row r="358" spans="22:47">
      <c r="V358" s="51"/>
      <c r="Y358" s="50"/>
      <c r="Z358" s="50"/>
      <c r="AC358" s="53"/>
      <c r="AF358" s="49" t="s">
        <v>62</v>
      </c>
      <c r="AG358" s="49" t="s">
        <v>1017</v>
      </c>
      <c r="AH358" s="49">
        <v>93</v>
      </c>
      <c r="AI358" s="51">
        <v>7.5</v>
      </c>
      <c r="AJ358" s="49">
        <v>90</v>
      </c>
      <c r="AK358" s="49">
        <v>0.9</v>
      </c>
      <c r="AL358" s="49">
        <v>2</v>
      </c>
      <c r="AM358" s="49">
        <v>0</v>
      </c>
      <c r="AN358" s="49">
        <v>7850</v>
      </c>
      <c r="AO358" s="49" t="s">
        <v>140</v>
      </c>
      <c r="AU358" s="49"/>
    </row>
    <row r="359" spans="22:47">
      <c r="V359" s="51"/>
      <c r="Y359" s="50"/>
      <c r="Z359" s="50"/>
      <c r="AC359" s="53"/>
      <c r="AF359" s="49" t="s">
        <v>62</v>
      </c>
      <c r="AG359" s="49" t="s">
        <v>1018</v>
      </c>
      <c r="AH359" s="49">
        <v>94</v>
      </c>
      <c r="AI359" s="51">
        <v>7.5</v>
      </c>
      <c r="AJ359" s="49">
        <v>90</v>
      </c>
      <c r="AK359" s="49">
        <v>0.9</v>
      </c>
      <c r="AL359" s="49">
        <v>2</v>
      </c>
      <c r="AM359" s="49">
        <v>0</v>
      </c>
      <c r="AN359" s="49">
        <v>7850</v>
      </c>
      <c r="AO359" s="49" t="s">
        <v>140</v>
      </c>
      <c r="AU359" s="49"/>
    </row>
    <row r="360" spans="22:47">
      <c r="V360" s="51"/>
      <c r="Y360" s="50"/>
      <c r="Z360" s="50"/>
      <c r="AC360" s="53"/>
      <c r="AF360" s="49" t="s">
        <v>62</v>
      </c>
      <c r="AG360" s="49" t="s">
        <v>1019</v>
      </c>
      <c r="AH360" s="49">
        <v>94</v>
      </c>
      <c r="AI360" s="51">
        <v>7.5</v>
      </c>
      <c r="AJ360" s="49">
        <v>90</v>
      </c>
      <c r="AK360" s="49">
        <v>0.9</v>
      </c>
      <c r="AL360" s="49">
        <v>2</v>
      </c>
      <c r="AM360" s="49">
        <v>0</v>
      </c>
      <c r="AN360" s="49">
        <v>7850</v>
      </c>
      <c r="AO360" s="49" t="s">
        <v>140</v>
      </c>
      <c r="AU360" s="49"/>
    </row>
    <row r="361" spans="22:47">
      <c r="V361" s="51"/>
      <c r="Y361" s="50"/>
      <c r="Z361" s="50"/>
      <c r="AC361" s="53"/>
      <c r="AF361" s="49" t="s">
        <v>62</v>
      </c>
      <c r="AG361" s="49" t="s">
        <v>1020</v>
      </c>
      <c r="AH361" s="49">
        <v>95</v>
      </c>
      <c r="AI361" s="51">
        <v>7.5</v>
      </c>
      <c r="AJ361" s="49">
        <v>90</v>
      </c>
      <c r="AK361" s="49">
        <v>0.9</v>
      </c>
      <c r="AL361" s="49">
        <v>2</v>
      </c>
      <c r="AM361" s="49">
        <v>0</v>
      </c>
      <c r="AN361" s="49">
        <v>7850</v>
      </c>
      <c r="AO361" s="49" t="s">
        <v>140</v>
      </c>
      <c r="AU361" s="49"/>
    </row>
    <row r="362" spans="22:47">
      <c r="V362" s="51"/>
      <c r="Y362" s="50"/>
      <c r="Z362" s="50"/>
      <c r="AC362" s="53"/>
      <c r="AF362" s="49" t="s">
        <v>62</v>
      </c>
      <c r="AG362" s="49" t="s">
        <v>1021</v>
      </c>
      <c r="AH362" s="49">
        <v>95</v>
      </c>
      <c r="AI362" s="51">
        <v>7.5</v>
      </c>
      <c r="AJ362" s="49">
        <v>90</v>
      </c>
      <c r="AK362" s="49">
        <v>0.9</v>
      </c>
      <c r="AL362" s="49">
        <v>2</v>
      </c>
      <c r="AM362" s="49">
        <v>0</v>
      </c>
      <c r="AN362" s="49">
        <v>7850</v>
      </c>
      <c r="AO362" s="49" t="s">
        <v>140</v>
      </c>
      <c r="AU362" s="49"/>
    </row>
    <row r="363" spans="22:47">
      <c r="V363" s="51"/>
      <c r="Y363" s="50"/>
      <c r="Z363" s="50"/>
      <c r="AC363" s="53"/>
      <c r="AF363" s="49" t="s">
        <v>62</v>
      </c>
      <c r="AG363" s="49" t="s">
        <v>1022</v>
      </c>
      <c r="AH363" s="49">
        <v>96</v>
      </c>
      <c r="AI363" s="51">
        <v>7.5</v>
      </c>
      <c r="AJ363" s="49">
        <v>90</v>
      </c>
      <c r="AK363" s="49">
        <v>0.9</v>
      </c>
      <c r="AL363" s="49">
        <v>2</v>
      </c>
      <c r="AM363" s="49">
        <v>0</v>
      </c>
      <c r="AN363" s="49">
        <v>7850</v>
      </c>
      <c r="AO363" s="49" t="s">
        <v>140</v>
      </c>
      <c r="AU363" s="49"/>
    </row>
    <row r="364" spans="22:47">
      <c r="V364" s="51"/>
      <c r="Y364" s="50"/>
      <c r="Z364" s="50"/>
      <c r="AC364" s="53"/>
      <c r="AF364" s="49" t="s">
        <v>62</v>
      </c>
      <c r="AG364" s="49" t="s">
        <v>1023</v>
      </c>
      <c r="AH364" s="49">
        <v>96</v>
      </c>
      <c r="AI364" s="51">
        <v>7.5</v>
      </c>
      <c r="AJ364" s="49">
        <v>90</v>
      </c>
      <c r="AK364" s="49">
        <v>0.9</v>
      </c>
      <c r="AL364" s="49">
        <v>2</v>
      </c>
      <c r="AM364" s="49">
        <v>0</v>
      </c>
      <c r="AN364" s="49">
        <v>7850</v>
      </c>
      <c r="AO364" s="49" t="s">
        <v>140</v>
      </c>
      <c r="AU364" s="49"/>
    </row>
    <row r="365" spans="22:47">
      <c r="V365" s="51"/>
      <c r="Y365" s="50"/>
      <c r="Z365" s="50"/>
      <c r="AC365" s="53"/>
      <c r="AF365" s="49" t="s">
        <v>62</v>
      </c>
      <c r="AG365" s="49" t="s">
        <v>1024</v>
      </c>
      <c r="AH365" s="49">
        <v>97</v>
      </c>
      <c r="AI365" s="51">
        <v>7.5</v>
      </c>
      <c r="AJ365" s="49">
        <v>90</v>
      </c>
      <c r="AK365" s="49">
        <v>0.9</v>
      </c>
      <c r="AL365" s="49">
        <v>2</v>
      </c>
      <c r="AM365" s="49">
        <v>0</v>
      </c>
      <c r="AN365" s="49">
        <v>7850</v>
      </c>
      <c r="AO365" s="49" t="s">
        <v>140</v>
      </c>
      <c r="AU365" s="49"/>
    </row>
    <row r="366" spans="22:47">
      <c r="V366" s="51"/>
      <c r="Y366" s="50"/>
      <c r="Z366" s="50"/>
      <c r="AC366" s="53"/>
      <c r="AF366" s="49" t="s">
        <v>62</v>
      </c>
      <c r="AG366" s="49" t="s">
        <v>1025</v>
      </c>
      <c r="AH366" s="49">
        <v>97</v>
      </c>
      <c r="AI366" s="51">
        <v>7.5</v>
      </c>
      <c r="AJ366" s="49">
        <v>90</v>
      </c>
      <c r="AK366" s="49">
        <v>0.9</v>
      </c>
      <c r="AL366" s="49">
        <v>2</v>
      </c>
      <c r="AM366" s="49">
        <v>0</v>
      </c>
      <c r="AN366" s="49">
        <v>7850</v>
      </c>
      <c r="AO366" s="49" t="s">
        <v>140</v>
      </c>
      <c r="AU366" s="49"/>
    </row>
    <row r="367" spans="22:47">
      <c r="V367" s="51"/>
      <c r="Y367" s="50"/>
      <c r="Z367" s="50"/>
      <c r="AC367" s="53"/>
      <c r="AF367" s="49" t="s">
        <v>62</v>
      </c>
      <c r="AG367" s="49" t="s">
        <v>1026</v>
      </c>
      <c r="AH367" s="49">
        <v>98</v>
      </c>
      <c r="AI367" s="51">
        <v>7.5</v>
      </c>
      <c r="AJ367" s="49">
        <v>90</v>
      </c>
      <c r="AK367" s="49">
        <v>0.9</v>
      </c>
      <c r="AL367" s="49">
        <v>2</v>
      </c>
      <c r="AM367" s="49">
        <v>0</v>
      </c>
      <c r="AN367" s="49">
        <v>7850</v>
      </c>
      <c r="AO367" s="49" t="s">
        <v>140</v>
      </c>
      <c r="AU367" s="49"/>
    </row>
    <row r="368" spans="22:47">
      <c r="V368" s="51"/>
      <c r="Y368" s="50"/>
      <c r="Z368" s="50"/>
      <c r="AC368" s="53"/>
      <c r="AF368" s="49" t="s">
        <v>62</v>
      </c>
      <c r="AG368" s="49" t="s">
        <v>1027</v>
      </c>
      <c r="AH368" s="49">
        <v>98</v>
      </c>
      <c r="AI368" s="51">
        <v>7.5</v>
      </c>
      <c r="AJ368" s="49">
        <v>90</v>
      </c>
      <c r="AK368" s="49">
        <v>0.9</v>
      </c>
      <c r="AL368" s="49">
        <v>2</v>
      </c>
      <c r="AM368" s="49">
        <v>0</v>
      </c>
      <c r="AN368" s="49">
        <v>7850</v>
      </c>
      <c r="AO368" s="49" t="s">
        <v>140</v>
      </c>
      <c r="AU368" s="49"/>
    </row>
    <row r="369" spans="22:47">
      <c r="V369" s="51"/>
      <c r="Y369" s="50"/>
      <c r="Z369" s="50"/>
      <c r="AC369" s="53"/>
      <c r="AF369" s="49" t="s">
        <v>62</v>
      </c>
      <c r="AG369" s="49" t="s">
        <v>1028</v>
      </c>
      <c r="AH369" s="49">
        <v>99</v>
      </c>
      <c r="AI369" s="51">
        <v>7.5</v>
      </c>
      <c r="AJ369" s="49">
        <v>90</v>
      </c>
      <c r="AK369" s="49">
        <v>0.9</v>
      </c>
      <c r="AL369" s="49">
        <v>2</v>
      </c>
      <c r="AM369" s="49">
        <v>0</v>
      </c>
      <c r="AN369" s="49">
        <v>7850</v>
      </c>
      <c r="AO369" s="49" t="s">
        <v>140</v>
      </c>
      <c r="AU369" s="49"/>
    </row>
    <row r="370" spans="22:47">
      <c r="V370" s="51"/>
      <c r="Y370" s="50"/>
      <c r="Z370" s="50"/>
      <c r="AC370" s="53"/>
      <c r="AF370" s="49" t="s">
        <v>62</v>
      </c>
      <c r="AG370" s="49" t="s">
        <v>1029</v>
      </c>
      <c r="AH370" s="49">
        <v>99</v>
      </c>
      <c r="AI370" s="51">
        <v>7.5</v>
      </c>
      <c r="AJ370" s="49">
        <v>90</v>
      </c>
      <c r="AK370" s="49">
        <v>0.9</v>
      </c>
      <c r="AL370" s="49">
        <v>2</v>
      </c>
      <c r="AM370" s="49">
        <v>0</v>
      </c>
      <c r="AN370" s="49">
        <v>7850</v>
      </c>
      <c r="AO370" s="49" t="s">
        <v>140</v>
      </c>
      <c r="AU370" s="49"/>
    </row>
    <row r="371" spans="22:47">
      <c r="V371" s="51"/>
      <c r="Y371" s="50"/>
      <c r="Z371" s="50"/>
      <c r="AC371" s="53"/>
      <c r="AF371" s="49" t="s">
        <v>62</v>
      </c>
      <c r="AG371" s="49" t="s">
        <v>1030</v>
      </c>
      <c r="AH371" s="49">
        <v>100</v>
      </c>
      <c r="AI371" s="51">
        <v>7.5</v>
      </c>
      <c r="AJ371" s="49">
        <v>90</v>
      </c>
      <c r="AK371" s="49">
        <v>0.9</v>
      </c>
      <c r="AL371" s="49">
        <v>2</v>
      </c>
      <c r="AM371" s="49">
        <v>0</v>
      </c>
      <c r="AN371" s="49">
        <v>7850</v>
      </c>
      <c r="AO371" s="49" t="s">
        <v>140</v>
      </c>
      <c r="AU371" s="49"/>
    </row>
    <row r="372" spans="22:47">
      <c r="V372" s="51"/>
      <c r="Y372" s="50"/>
      <c r="Z372" s="50"/>
      <c r="AC372" s="53"/>
      <c r="AF372" s="49" t="s">
        <v>62</v>
      </c>
      <c r="AG372" s="49" t="s">
        <v>1031</v>
      </c>
      <c r="AH372" s="49">
        <v>100</v>
      </c>
      <c r="AI372" s="51">
        <v>7.5</v>
      </c>
      <c r="AJ372" s="49">
        <v>95</v>
      </c>
      <c r="AK372" s="49">
        <v>0.9</v>
      </c>
      <c r="AL372" s="49">
        <v>2</v>
      </c>
      <c r="AM372" s="49">
        <v>0</v>
      </c>
      <c r="AN372" s="49">
        <v>7850</v>
      </c>
      <c r="AO372" s="49" t="s">
        <v>140</v>
      </c>
      <c r="AU372" s="49"/>
    </row>
    <row r="373" spans="22:47">
      <c r="V373" s="51"/>
      <c r="Y373" s="50"/>
      <c r="Z373" s="50"/>
      <c r="AC373" s="53"/>
      <c r="AF373" s="49" t="s">
        <v>62</v>
      </c>
      <c r="AG373" s="49" t="s">
        <v>1032</v>
      </c>
      <c r="AH373" s="49">
        <v>101</v>
      </c>
      <c r="AI373" s="51">
        <v>7.5</v>
      </c>
      <c r="AJ373" s="49">
        <v>95</v>
      </c>
      <c r="AK373" s="49">
        <v>0.9</v>
      </c>
      <c r="AL373" s="49">
        <v>2</v>
      </c>
      <c r="AM373" s="49">
        <v>0</v>
      </c>
      <c r="AN373" s="49">
        <v>7850</v>
      </c>
      <c r="AO373" s="49" t="s">
        <v>140</v>
      </c>
      <c r="AU373" s="49"/>
    </row>
    <row r="374" spans="22:47">
      <c r="V374" s="51"/>
      <c r="Y374" s="50"/>
      <c r="Z374" s="50"/>
      <c r="AC374" s="53"/>
      <c r="AF374" s="49" t="s">
        <v>62</v>
      </c>
      <c r="AG374" s="49" t="s">
        <v>1033</v>
      </c>
      <c r="AH374" s="49">
        <v>101</v>
      </c>
      <c r="AI374" s="51">
        <v>7.5</v>
      </c>
      <c r="AJ374" s="49">
        <v>95</v>
      </c>
      <c r="AK374" s="49">
        <v>0.9</v>
      </c>
      <c r="AL374" s="49">
        <v>2</v>
      </c>
      <c r="AM374" s="49">
        <v>0</v>
      </c>
      <c r="AN374" s="49">
        <v>7850</v>
      </c>
      <c r="AO374" s="49" t="s">
        <v>140</v>
      </c>
      <c r="AU374" s="49"/>
    </row>
    <row r="375" spans="22:47">
      <c r="V375" s="51"/>
      <c r="Y375" s="50"/>
      <c r="Z375" s="50"/>
      <c r="AC375" s="53"/>
      <c r="AF375" s="49" t="s">
        <v>62</v>
      </c>
      <c r="AG375" s="49" t="s">
        <v>1034</v>
      </c>
      <c r="AH375" s="49">
        <v>102</v>
      </c>
      <c r="AI375" s="51">
        <v>7.5</v>
      </c>
      <c r="AJ375" s="49">
        <v>95</v>
      </c>
      <c r="AK375" s="49">
        <v>0.9</v>
      </c>
      <c r="AL375" s="49">
        <v>2</v>
      </c>
      <c r="AM375" s="49">
        <v>0</v>
      </c>
      <c r="AN375" s="49">
        <v>7850</v>
      </c>
      <c r="AO375" s="49" t="s">
        <v>140</v>
      </c>
      <c r="AU375" s="49"/>
    </row>
    <row r="376" spans="22:47">
      <c r="V376" s="51"/>
      <c r="Y376" s="50"/>
      <c r="Z376" s="50"/>
      <c r="AC376" s="53"/>
      <c r="AF376" s="49" t="s">
        <v>62</v>
      </c>
      <c r="AG376" s="49" t="s">
        <v>1035</v>
      </c>
      <c r="AH376" s="49">
        <v>102</v>
      </c>
      <c r="AI376" s="51">
        <v>7.5</v>
      </c>
      <c r="AJ376" s="49">
        <v>98</v>
      </c>
      <c r="AK376" s="49">
        <v>0.9</v>
      </c>
      <c r="AL376" s="49">
        <v>2</v>
      </c>
      <c r="AM376" s="49">
        <v>0</v>
      </c>
      <c r="AN376" s="49">
        <v>7850</v>
      </c>
      <c r="AO376" s="49" t="s">
        <v>140</v>
      </c>
      <c r="AU376" s="49"/>
    </row>
    <row r="377" spans="22:47">
      <c r="V377" s="51"/>
      <c r="Y377" s="50"/>
      <c r="Z377" s="50"/>
      <c r="AC377" s="53"/>
      <c r="AF377" s="49" t="s">
        <v>62</v>
      </c>
      <c r="AG377" s="49" t="s">
        <v>1036</v>
      </c>
      <c r="AH377" s="49">
        <v>103</v>
      </c>
      <c r="AI377" s="51">
        <v>7.5</v>
      </c>
      <c r="AJ377" s="49">
        <v>98</v>
      </c>
      <c r="AK377" s="49">
        <v>0.9</v>
      </c>
      <c r="AL377" s="49">
        <v>2</v>
      </c>
      <c r="AM377" s="49">
        <v>0</v>
      </c>
      <c r="AN377" s="49">
        <v>7850</v>
      </c>
      <c r="AO377" s="49" t="s">
        <v>140</v>
      </c>
      <c r="AU377" s="49"/>
    </row>
    <row r="378" spans="22:47">
      <c r="V378" s="51"/>
      <c r="Y378" s="50"/>
      <c r="Z378" s="50"/>
      <c r="AC378" s="53"/>
      <c r="AF378" s="49" t="s">
        <v>62</v>
      </c>
      <c r="AG378" s="49" t="s">
        <v>1037</v>
      </c>
      <c r="AH378" s="49">
        <v>103</v>
      </c>
      <c r="AI378" s="51">
        <v>7.5</v>
      </c>
      <c r="AJ378" s="49">
        <v>98</v>
      </c>
      <c r="AK378" s="49">
        <v>0.9</v>
      </c>
      <c r="AL378" s="49">
        <v>2</v>
      </c>
      <c r="AM378" s="49">
        <v>0</v>
      </c>
      <c r="AN378" s="49">
        <v>7850</v>
      </c>
      <c r="AO378" s="49" t="s">
        <v>140</v>
      </c>
      <c r="AU378" s="49"/>
    </row>
    <row r="379" spans="22:47">
      <c r="V379" s="51"/>
      <c r="Y379" s="50"/>
      <c r="Z379" s="50"/>
      <c r="AC379" s="53"/>
      <c r="AF379" s="49" t="s">
        <v>62</v>
      </c>
      <c r="AG379" s="49" t="s">
        <v>1038</v>
      </c>
      <c r="AH379" s="49">
        <v>104</v>
      </c>
      <c r="AI379" s="51">
        <v>7.5</v>
      </c>
      <c r="AJ379" s="49">
        <v>98</v>
      </c>
      <c r="AK379" s="49">
        <v>0.9</v>
      </c>
      <c r="AL379" s="49">
        <v>2</v>
      </c>
      <c r="AM379" s="49">
        <v>0</v>
      </c>
      <c r="AN379" s="49">
        <v>7850</v>
      </c>
      <c r="AO379" s="49" t="s">
        <v>140</v>
      </c>
      <c r="AU379" s="49"/>
    </row>
    <row r="380" spans="22:47">
      <c r="V380" s="51"/>
      <c r="Y380" s="50"/>
      <c r="Z380" s="50"/>
      <c r="AC380" s="53"/>
      <c r="AF380" s="49" t="s">
        <v>50</v>
      </c>
      <c r="AG380" s="49" t="s">
        <v>1039</v>
      </c>
      <c r="AH380" s="49">
        <v>104</v>
      </c>
      <c r="AI380" s="51">
        <v>7.5</v>
      </c>
      <c r="AJ380" s="49">
        <v>108</v>
      </c>
      <c r="AK380" s="49">
        <v>0.9</v>
      </c>
      <c r="AL380" s="49">
        <v>2</v>
      </c>
      <c r="AM380" s="49">
        <v>0</v>
      </c>
      <c r="AN380" s="49">
        <v>7850</v>
      </c>
      <c r="AO380" s="49" t="s">
        <v>140</v>
      </c>
      <c r="AU380" s="49"/>
    </row>
    <row r="381" spans="22:47">
      <c r="V381" s="51"/>
      <c r="Y381" s="50"/>
      <c r="Z381" s="50"/>
      <c r="AC381" s="53"/>
      <c r="AF381" s="49" t="s">
        <v>50</v>
      </c>
      <c r="AG381" s="49" t="s">
        <v>1040</v>
      </c>
      <c r="AH381" s="49">
        <v>105</v>
      </c>
      <c r="AI381" s="51">
        <v>7.5</v>
      </c>
      <c r="AJ381" s="49">
        <v>108</v>
      </c>
      <c r="AK381" s="49">
        <v>0.9</v>
      </c>
      <c r="AL381" s="49">
        <v>2</v>
      </c>
      <c r="AM381" s="49">
        <v>0</v>
      </c>
      <c r="AN381" s="49">
        <v>7850</v>
      </c>
      <c r="AO381" s="49" t="s">
        <v>140</v>
      </c>
      <c r="AU381" s="49"/>
    </row>
    <row r="382" spans="22:47">
      <c r="V382" s="51"/>
      <c r="Y382" s="50"/>
      <c r="Z382" s="50"/>
      <c r="AC382" s="53"/>
      <c r="AF382" s="49" t="s">
        <v>50</v>
      </c>
      <c r="AG382" s="49" t="s">
        <v>1041</v>
      </c>
      <c r="AH382" s="49">
        <v>105</v>
      </c>
      <c r="AI382" s="51">
        <v>7.5</v>
      </c>
      <c r="AJ382" s="49">
        <v>108</v>
      </c>
      <c r="AK382" s="49">
        <v>0.9</v>
      </c>
      <c r="AL382" s="49">
        <v>2</v>
      </c>
      <c r="AM382" s="49">
        <v>0</v>
      </c>
      <c r="AN382" s="49">
        <v>7850</v>
      </c>
      <c r="AO382" s="49" t="s">
        <v>140</v>
      </c>
      <c r="AU382" s="49"/>
    </row>
    <row r="383" spans="22:47">
      <c r="V383" s="51"/>
      <c r="Y383" s="50"/>
      <c r="Z383" s="50"/>
      <c r="AC383" s="53"/>
      <c r="AF383" s="49" t="s">
        <v>50</v>
      </c>
      <c r="AG383" s="49" t="s">
        <v>1042</v>
      </c>
      <c r="AH383" s="49">
        <v>106</v>
      </c>
      <c r="AI383" s="51">
        <v>7.5</v>
      </c>
      <c r="AJ383" s="49">
        <v>108</v>
      </c>
      <c r="AK383" s="49">
        <v>0.9</v>
      </c>
      <c r="AL383" s="49">
        <v>2</v>
      </c>
      <c r="AM383" s="49">
        <v>0</v>
      </c>
      <c r="AN383" s="49">
        <v>7850</v>
      </c>
      <c r="AO383" s="49" t="s">
        <v>140</v>
      </c>
      <c r="AU383" s="49"/>
    </row>
    <row r="384" spans="22:47">
      <c r="V384" s="51"/>
      <c r="Y384" s="50"/>
      <c r="Z384" s="50"/>
      <c r="AC384" s="53"/>
      <c r="AF384" s="49" t="s">
        <v>50</v>
      </c>
      <c r="AG384" s="49" t="s">
        <v>1043</v>
      </c>
      <c r="AH384" s="49">
        <v>106</v>
      </c>
      <c r="AI384" s="51">
        <v>7.5</v>
      </c>
      <c r="AJ384" s="49">
        <v>108</v>
      </c>
      <c r="AK384" s="49">
        <v>0.9</v>
      </c>
      <c r="AL384" s="49">
        <v>2</v>
      </c>
      <c r="AM384" s="49">
        <v>0</v>
      </c>
      <c r="AN384" s="49">
        <v>7850</v>
      </c>
      <c r="AO384" s="49" t="s">
        <v>140</v>
      </c>
      <c r="AU384" s="49"/>
    </row>
    <row r="385" spans="22:47">
      <c r="V385" s="51"/>
      <c r="Y385" s="50"/>
      <c r="Z385" s="50"/>
      <c r="AC385" s="53"/>
      <c r="AF385" s="49" t="s">
        <v>50</v>
      </c>
      <c r="AG385" s="49" t="s">
        <v>1044</v>
      </c>
      <c r="AH385" s="49">
        <v>107</v>
      </c>
      <c r="AI385" s="51">
        <v>7.5</v>
      </c>
      <c r="AJ385" s="49">
        <v>108</v>
      </c>
      <c r="AK385" s="49">
        <v>0.9</v>
      </c>
      <c r="AL385" s="49">
        <v>2</v>
      </c>
      <c r="AM385" s="49">
        <v>150</v>
      </c>
      <c r="AN385" s="49">
        <v>7850</v>
      </c>
      <c r="AO385" s="49" t="s">
        <v>140</v>
      </c>
      <c r="AU385" s="49"/>
    </row>
    <row r="386" spans="22:47">
      <c r="V386" s="51"/>
      <c r="Y386" s="50"/>
      <c r="Z386" s="50"/>
      <c r="AC386" s="53"/>
      <c r="AF386" s="49" t="s">
        <v>50</v>
      </c>
      <c r="AG386" s="49" t="s">
        <v>1045</v>
      </c>
      <c r="AH386" s="49">
        <v>107</v>
      </c>
      <c r="AI386" s="51">
        <v>7.5</v>
      </c>
      <c r="AJ386" s="49">
        <v>108</v>
      </c>
      <c r="AK386" s="49">
        <v>0.9</v>
      </c>
      <c r="AL386" s="49">
        <v>2</v>
      </c>
      <c r="AM386" s="49">
        <v>150</v>
      </c>
      <c r="AN386" s="49">
        <v>7850</v>
      </c>
      <c r="AO386" s="49" t="s">
        <v>140</v>
      </c>
      <c r="AU386" s="49"/>
    </row>
    <row r="387" spans="22:47">
      <c r="V387" s="51"/>
      <c r="Y387" s="50"/>
      <c r="Z387" s="50"/>
      <c r="AC387" s="53"/>
      <c r="AF387" s="49" t="s">
        <v>50</v>
      </c>
      <c r="AG387" s="49" t="s">
        <v>1046</v>
      </c>
      <c r="AH387" s="49">
        <v>108</v>
      </c>
      <c r="AI387" s="51">
        <v>7.5</v>
      </c>
      <c r="AJ387" s="49">
        <v>108</v>
      </c>
      <c r="AK387" s="49">
        <v>0.9</v>
      </c>
      <c r="AL387" s="49">
        <v>2</v>
      </c>
      <c r="AM387" s="49">
        <v>150</v>
      </c>
      <c r="AN387" s="49">
        <v>7850</v>
      </c>
      <c r="AO387" s="49" t="s">
        <v>140</v>
      </c>
      <c r="AU387" s="49"/>
    </row>
    <row r="388" spans="22:47">
      <c r="V388" s="51"/>
      <c r="Y388" s="50"/>
      <c r="Z388" s="50"/>
      <c r="AC388" s="53"/>
      <c r="AF388" s="49" t="s">
        <v>50</v>
      </c>
      <c r="AG388" s="49" t="s">
        <v>1047</v>
      </c>
      <c r="AH388" s="49">
        <v>108</v>
      </c>
      <c r="AI388" s="51">
        <v>7.5</v>
      </c>
      <c r="AJ388" s="49">
        <v>100</v>
      </c>
      <c r="AK388" s="49">
        <v>0.9</v>
      </c>
      <c r="AL388" s="49">
        <v>2</v>
      </c>
      <c r="AM388" s="49">
        <v>150</v>
      </c>
      <c r="AN388" s="49">
        <v>7850</v>
      </c>
      <c r="AO388" s="49" t="s">
        <v>140</v>
      </c>
      <c r="AU388" s="49"/>
    </row>
    <row r="389" spans="22:47">
      <c r="V389" s="51"/>
      <c r="Y389" s="50"/>
      <c r="Z389" s="50"/>
      <c r="AC389" s="53"/>
      <c r="AF389" s="49" t="s">
        <v>50</v>
      </c>
      <c r="AG389" s="49" t="s">
        <v>1048</v>
      </c>
      <c r="AH389" s="49">
        <v>109</v>
      </c>
      <c r="AI389" s="51">
        <v>7.5</v>
      </c>
      <c r="AJ389" s="49">
        <v>100</v>
      </c>
      <c r="AK389" s="49">
        <v>0.9</v>
      </c>
      <c r="AL389" s="49">
        <v>2</v>
      </c>
      <c r="AM389" s="49">
        <v>150</v>
      </c>
      <c r="AN389" s="49">
        <v>7850</v>
      </c>
      <c r="AO389" s="49" t="s">
        <v>140</v>
      </c>
      <c r="AU389" s="49"/>
    </row>
    <row r="390" spans="22:47">
      <c r="V390" s="51"/>
      <c r="Y390" s="50"/>
      <c r="Z390" s="50"/>
      <c r="AC390" s="53"/>
      <c r="AF390" s="49" t="s">
        <v>50</v>
      </c>
      <c r="AG390" s="49" t="s">
        <v>1049</v>
      </c>
      <c r="AH390" s="49">
        <v>109</v>
      </c>
      <c r="AI390" s="51">
        <v>7.5</v>
      </c>
      <c r="AJ390" s="49">
        <v>100</v>
      </c>
      <c r="AK390" s="49">
        <v>0.9</v>
      </c>
      <c r="AL390" s="49">
        <v>2</v>
      </c>
      <c r="AM390" s="49">
        <v>150</v>
      </c>
      <c r="AN390" s="49">
        <v>7850</v>
      </c>
      <c r="AO390" s="49" t="s">
        <v>140</v>
      </c>
      <c r="AU390" s="49"/>
    </row>
    <row r="391" spans="22:47">
      <c r="V391" s="51"/>
      <c r="Y391" s="50"/>
      <c r="Z391" s="50"/>
      <c r="AC391" s="53"/>
      <c r="AF391" s="49" t="s">
        <v>50</v>
      </c>
      <c r="AG391" s="49" t="s">
        <v>1050</v>
      </c>
      <c r="AH391" s="49">
        <v>110</v>
      </c>
      <c r="AI391" s="51">
        <v>7.5</v>
      </c>
      <c r="AJ391" s="49">
        <v>100</v>
      </c>
      <c r="AK391" s="49">
        <v>0.9</v>
      </c>
      <c r="AL391" s="49">
        <v>2</v>
      </c>
      <c r="AM391" s="49">
        <v>150</v>
      </c>
      <c r="AN391" s="49">
        <v>7850</v>
      </c>
      <c r="AO391" s="49" t="s">
        <v>140</v>
      </c>
      <c r="AU391" s="49"/>
    </row>
    <row r="392" spans="22:47">
      <c r="V392" s="51"/>
      <c r="Y392" s="50"/>
      <c r="Z392" s="50"/>
      <c r="AC392" s="53"/>
      <c r="AF392" s="49" t="s">
        <v>50</v>
      </c>
      <c r="AG392" s="49" t="s">
        <v>1051</v>
      </c>
      <c r="AH392" s="49">
        <v>110</v>
      </c>
      <c r="AI392" s="51">
        <v>7.5</v>
      </c>
      <c r="AJ392" s="49">
        <v>98</v>
      </c>
      <c r="AK392" s="49">
        <v>0.9</v>
      </c>
      <c r="AL392" s="49">
        <v>2</v>
      </c>
      <c r="AM392" s="49">
        <v>150</v>
      </c>
      <c r="AN392" s="49">
        <v>7850</v>
      </c>
      <c r="AO392" s="49" t="s">
        <v>140</v>
      </c>
      <c r="AU392" s="49"/>
    </row>
    <row r="393" spans="22:47">
      <c r="V393" s="51"/>
      <c r="Y393" s="50"/>
      <c r="Z393" s="50"/>
      <c r="AC393" s="53"/>
      <c r="AF393" s="49" t="s">
        <v>50</v>
      </c>
      <c r="AG393" s="49" t="s">
        <v>1052</v>
      </c>
      <c r="AH393" s="49">
        <v>111</v>
      </c>
      <c r="AI393" s="51">
        <v>7.5</v>
      </c>
      <c r="AJ393" s="49">
        <v>98</v>
      </c>
      <c r="AK393" s="49">
        <v>0.9</v>
      </c>
      <c r="AL393" s="49">
        <v>2</v>
      </c>
      <c r="AM393" s="49">
        <v>150</v>
      </c>
      <c r="AN393" s="49">
        <v>7850</v>
      </c>
      <c r="AO393" s="49" t="s">
        <v>140</v>
      </c>
      <c r="AU393" s="49"/>
    </row>
    <row r="394" spans="22:47">
      <c r="V394" s="51"/>
      <c r="Y394" s="50"/>
      <c r="Z394" s="50"/>
      <c r="AC394" s="53"/>
      <c r="AF394" s="49" t="s">
        <v>50</v>
      </c>
      <c r="AG394" s="49" t="s">
        <v>1053</v>
      </c>
      <c r="AH394" s="49">
        <v>111</v>
      </c>
      <c r="AI394" s="51">
        <v>7.5</v>
      </c>
      <c r="AJ394" s="49">
        <v>98</v>
      </c>
      <c r="AK394" s="49">
        <v>0.9</v>
      </c>
      <c r="AL394" s="49">
        <v>2</v>
      </c>
      <c r="AM394" s="49">
        <v>150</v>
      </c>
      <c r="AN394" s="49">
        <v>7850</v>
      </c>
      <c r="AO394" s="49" t="s">
        <v>140</v>
      </c>
      <c r="AU394" s="49"/>
    </row>
    <row r="395" spans="22:47">
      <c r="V395" s="51"/>
      <c r="Y395" s="50"/>
      <c r="Z395" s="50"/>
      <c r="AC395" s="53"/>
      <c r="AF395" s="49" t="s">
        <v>50</v>
      </c>
      <c r="AG395" s="49" t="s">
        <v>1054</v>
      </c>
      <c r="AH395" s="49">
        <v>112</v>
      </c>
      <c r="AI395" s="51">
        <v>7.5</v>
      </c>
      <c r="AJ395" s="49">
        <v>98</v>
      </c>
      <c r="AK395" s="49">
        <v>0.9</v>
      </c>
      <c r="AL395" s="49">
        <v>2</v>
      </c>
      <c r="AM395" s="49">
        <v>0</v>
      </c>
      <c r="AN395" s="49">
        <v>7850</v>
      </c>
      <c r="AO395" s="49" t="s">
        <v>140</v>
      </c>
      <c r="AU395" s="49"/>
    </row>
    <row r="396" spans="22:47">
      <c r="V396" s="51"/>
      <c r="Y396" s="50"/>
      <c r="Z396" s="50"/>
      <c r="AC396" s="53"/>
      <c r="AF396" s="49" t="s">
        <v>50</v>
      </c>
      <c r="AG396" s="49" t="s">
        <v>1055</v>
      </c>
      <c r="AH396" s="49">
        <v>112</v>
      </c>
      <c r="AI396" s="51">
        <v>7.5</v>
      </c>
      <c r="AJ396" s="49">
        <v>98</v>
      </c>
      <c r="AK396" s="49">
        <v>0.9</v>
      </c>
      <c r="AL396" s="49">
        <v>2</v>
      </c>
      <c r="AM396" s="49">
        <v>0</v>
      </c>
      <c r="AN396" s="49">
        <v>7850</v>
      </c>
      <c r="AO396" s="49" t="s">
        <v>140</v>
      </c>
      <c r="AU396" s="49"/>
    </row>
    <row r="397" spans="22:47">
      <c r="V397" s="51"/>
      <c r="Y397" s="50"/>
      <c r="Z397" s="50"/>
      <c r="AC397" s="53"/>
      <c r="AF397" s="49" t="s">
        <v>50</v>
      </c>
      <c r="AG397" s="49" t="s">
        <v>1056</v>
      </c>
      <c r="AH397" s="49">
        <v>113</v>
      </c>
      <c r="AI397" s="51">
        <v>7.8282999999999996</v>
      </c>
      <c r="AJ397" s="49">
        <v>98</v>
      </c>
      <c r="AK397" s="49">
        <v>0.9</v>
      </c>
      <c r="AL397" s="49">
        <v>2</v>
      </c>
      <c r="AM397" s="49">
        <v>0</v>
      </c>
      <c r="AN397" s="49">
        <v>7850</v>
      </c>
      <c r="AO397" s="49" t="s">
        <v>140</v>
      </c>
      <c r="AU397" s="49"/>
    </row>
    <row r="398" spans="22:47">
      <c r="V398" s="51"/>
      <c r="Y398" s="50"/>
      <c r="Z398" s="50"/>
      <c r="AC398" s="53"/>
      <c r="AF398" s="49" t="s">
        <v>50</v>
      </c>
      <c r="AG398" s="49" t="s">
        <v>1057</v>
      </c>
      <c r="AH398" s="49">
        <v>113</v>
      </c>
      <c r="AI398" s="51">
        <v>7.8282999999999996</v>
      </c>
      <c r="AJ398" s="49">
        <v>104</v>
      </c>
      <c r="AK398" s="49">
        <v>0.9</v>
      </c>
      <c r="AL398" s="49">
        <v>2</v>
      </c>
      <c r="AM398" s="49">
        <v>0</v>
      </c>
      <c r="AN398" s="49">
        <v>7850</v>
      </c>
      <c r="AO398" s="49" t="s">
        <v>140</v>
      </c>
      <c r="AU398" s="49"/>
    </row>
    <row r="399" spans="22:47">
      <c r="V399" s="51"/>
      <c r="Y399" s="50"/>
      <c r="Z399" s="50"/>
      <c r="AC399" s="53"/>
      <c r="AF399" s="49" t="s">
        <v>50</v>
      </c>
      <c r="AG399" s="49" t="s">
        <v>1058</v>
      </c>
      <c r="AH399" s="49">
        <v>114</v>
      </c>
      <c r="AI399" s="51">
        <v>8.1565999999999992</v>
      </c>
      <c r="AJ399" s="49">
        <v>104</v>
      </c>
      <c r="AK399" s="49">
        <v>0.9</v>
      </c>
      <c r="AL399" s="49">
        <v>2</v>
      </c>
      <c r="AM399" s="49">
        <v>0</v>
      </c>
      <c r="AN399" s="49">
        <v>7850</v>
      </c>
      <c r="AO399" s="49" t="s">
        <v>140</v>
      </c>
      <c r="AU399" s="49"/>
    </row>
    <row r="400" spans="22:47">
      <c r="V400" s="51"/>
      <c r="Y400" s="50"/>
      <c r="Z400" s="50"/>
      <c r="AC400" s="53"/>
      <c r="AF400" s="49" t="s">
        <v>50</v>
      </c>
      <c r="AG400" s="49" t="s">
        <v>1059</v>
      </c>
      <c r="AH400" s="49">
        <v>114</v>
      </c>
      <c r="AI400" s="51">
        <v>8.1565999999999992</v>
      </c>
      <c r="AJ400" s="49">
        <v>98</v>
      </c>
      <c r="AK400" s="49">
        <v>0.9</v>
      </c>
      <c r="AL400" s="49">
        <v>2</v>
      </c>
      <c r="AM400" s="49">
        <v>0</v>
      </c>
      <c r="AN400" s="49">
        <v>7850</v>
      </c>
      <c r="AO400" s="49" t="s">
        <v>140</v>
      </c>
      <c r="AU400" s="49"/>
    </row>
    <row r="401" spans="22:47">
      <c r="V401" s="51"/>
      <c r="Y401" s="50"/>
      <c r="Z401" s="50"/>
      <c r="AC401" s="53"/>
      <c r="AF401" s="49" t="s">
        <v>50</v>
      </c>
      <c r="AG401" s="49" t="s">
        <v>1060</v>
      </c>
      <c r="AH401" s="49">
        <v>115</v>
      </c>
      <c r="AI401" s="51">
        <v>8.4847999999999999</v>
      </c>
      <c r="AJ401" s="49">
        <v>98</v>
      </c>
      <c r="AK401" s="49">
        <v>0.9</v>
      </c>
      <c r="AL401" s="49">
        <v>2</v>
      </c>
      <c r="AM401" s="49">
        <v>0</v>
      </c>
      <c r="AN401" s="49">
        <v>7850</v>
      </c>
      <c r="AO401" s="49" t="s">
        <v>140</v>
      </c>
      <c r="AU401" s="49"/>
    </row>
    <row r="402" spans="22:47">
      <c r="V402" s="51"/>
      <c r="Y402" s="50"/>
      <c r="Z402" s="50"/>
      <c r="AC402" s="53"/>
      <c r="AF402" s="49" t="s">
        <v>50</v>
      </c>
      <c r="AG402" s="49" t="s">
        <v>1061</v>
      </c>
      <c r="AH402" s="49">
        <v>115</v>
      </c>
      <c r="AI402" s="51">
        <v>8.4847999999999999</v>
      </c>
      <c r="AJ402" s="49">
        <v>94</v>
      </c>
      <c r="AK402" s="49">
        <v>0.9</v>
      </c>
      <c r="AL402" s="49">
        <v>2</v>
      </c>
      <c r="AM402" s="49">
        <v>0</v>
      </c>
      <c r="AN402" s="49">
        <v>7850</v>
      </c>
      <c r="AO402" s="49" t="s">
        <v>140</v>
      </c>
      <c r="AU402" s="49"/>
    </row>
    <row r="403" spans="22:47">
      <c r="V403" s="51"/>
      <c r="Y403" s="50"/>
      <c r="Z403" s="50"/>
      <c r="AC403" s="53"/>
      <c r="AF403" s="49" t="s">
        <v>50</v>
      </c>
      <c r="AG403" s="49" t="s">
        <v>1062</v>
      </c>
      <c r="AH403" s="49">
        <v>116</v>
      </c>
      <c r="AI403" s="51">
        <v>8.8131000000000004</v>
      </c>
      <c r="AJ403" s="49">
        <v>94</v>
      </c>
      <c r="AK403" s="49">
        <v>0.9</v>
      </c>
      <c r="AL403" s="49">
        <v>2</v>
      </c>
      <c r="AM403" s="49">
        <v>0</v>
      </c>
      <c r="AN403" s="49">
        <v>7850</v>
      </c>
      <c r="AO403" s="49" t="s">
        <v>140</v>
      </c>
      <c r="AU403" s="49"/>
    </row>
    <row r="404" spans="22:47">
      <c r="V404" s="51"/>
      <c r="Y404" s="50"/>
      <c r="Z404" s="50"/>
      <c r="AC404" s="53"/>
      <c r="AF404" s="49" t="s">
        <v>50</v>
      </c>
      <c r="AG404" s="49" t="s">
        <v>1063</v>
      </c>
      <c r="AH404" s="49">
        <v>116</v>
      </c>
      <c r="AI404" s="51">
        <v>8.8131000000000004</v>
      </c>
      <c r="AJ404" s="49">
        <v>92</v>
      </c>
      <c r="AK404" s="49">
        <v>0.9</v>
      </c>
      <c r="AL404" s="49">
        <v>2</v>
      </c>
      <c r="AM404" s="49">
        <v>0</v>
      </c>
      <c r="AN404" s="49">
        <v>7850</v>
      </c>
      <c r="AO404" s="49" t="s">
        <v>140</v>
      </c>
      <c r="AU404" s="49"/>
    </row>
    <row r="405" spans="22:47">
      <c r="V405" s="51"/>
      <c r="Y405" s="50"/>
      <c r="Z405" s="50"/>
      <c r="AC405" s="53"/>
      <c r="AF405" s="49" t="s">
        <v>50</v>
      </c>
      <c r="AG405" s="49" t="s">
        <v>1064</v>
      </c>
      <c r="AH405" s="49">
        <v>117</v>
      </c>
      <c r="AI405" s="51">
        <v>9.1414000000000009</v>
      </c>
      <c r="AJ405" s="49">
        <v>92</v>
      </c>
      <c r="AK405" s="49">
        <v>0.9</v>
      </c>
      <c r="AL405" s="49">
        <v>2</v>
      </c>
      <c r="AM405" s="49">
        <v>0</v>
      </c>
      <c r="AN405" s="49">
        <v>7850</v>
      </c>
      <c r="AO405" s="49" t="s">
        <v>140</v>
      </c>
      <c r="AU405" s="49"/>
    </row>
    <row r="406" spans="22:47">
      <c r="V406" s="51"/>
      <c r="Y406" s="50"/>
      <c r="Z406" s="50"/>
      <c r="AC406" s="53"/>
      <c r="AF406" s="49" t="s">
        <v>50</v>
      </c>
      <c r="AG406" s="49" t="s">
        <v>1065</v>
      </c>
      <c r="AH406" s="49">
        <v>117</v>
      </c>
      <c r="AI406" s="51">
        <v>9.1414000000000009</v>
      </c>
      <c r="AJ406" s="49">
        <v>90</v>
      </c>
      <c r="AK406" s="49">
        <v>0.9</v>
      </c>
      <c r="AL406" s="49">
        <v>2</v>
      </c>
      <c r="AM406" s="49">
        <v>0</v>
      </c>
      <c r="AN406" s="49">
        <v>7850</v>
      </c>
      <c r="AO406" s="49" t="s">
        <v>140</v>
      </c>
      <c r="AU406" s="49"/>
    </row>
    <row r="407" spans="22:47">
      <c r="V407" s="51"/>
      <c r="Y407" s="50"/>
      <c r="Z407" s="50"/>
      <c r="AC407" s="53"/>
      <c r="AF407" s="49" t="s">
        <v>50</v>
      </c>
      <c r="AG407" s="49" t="s">
        <v>1066</v>
      </c>
      <c r="AH407" s="49">
        <v>118</v>
      </c>
      <c r="AI407" s="51">
        <v>9.4696999999999996</v>
      </c>
      <c r="AJ407" s="49">
        <v>90</v>
      </c>
      <c r="AK407" s="49">
        <v>0.9</v>
      </c>
      <c r="AL407" s="49">
        <v>2</v>
      </c>
      <c r="AM407" s="49">
        <v>0</v>
      </c>
      <c r="AN407" s="49">
        <v>7850</v>
      </c>
      <c r="AO407" s="49" t="s">
        <v>140</v>
      </c>
      <c r="AU407" s="49"/>
    </row>
    <row r="408" spans="22:47">
      <c r="V408" s="51"/>
      <c r="Y408" s="50"/>
      <c r="Z408" s="50"/>
      <c r="AC408" s="53"/>
      <c r="AF408" s="49" t="s">
        <v>50</v>
      </c>
      <c r="AG408" s="49" t="s">
        <v>1067</v>
      </c>
      <c r="AH408" s="49">
        <v>118</v>
      </c>
      <c r="AI408" s="51">
        <v>9.4696999999999996</v>
      </c>
      <c r="AJ408" s="49">
        <v>90</v>
      </c>
      <c r="AK408" s="49">
        <v>0.9</v>
      </c>
      <c r="AL408" s="49">
        <v>2</v>
      </c>
      <c r="AM408" s="49">
        <v>0</v>
      </c>
      <c r="AN408" s="49">
        <v>7850</v>
      </c>
      <c r="AO408" s="49" t="s">
        <v>140</v>
      </c>
      <c r="AU408" s="49"/>
    </row>
    <row r="409" spans="22:47">
      <c r="V409" s="51"/>
      <c r="Y409" s="50"/>
      <c r="Z409" s="50"/>
      <c r="AC409" s="53"/>
      <c r="AF409" s="49" t="s">
        <v>50</v>
      </c>
      <c r="AG409" s="49" t="s">
        <v>1068</v>
      </c>
      <c r="AH409" s="49">
        <v>119</v>
      </c>
      <c r="AI409" s="51">
        <v>9.8000000000000007</v>
      </c>
      <c r="AJ409" s="49">
        <v>90</v>
      </c>
      <c r="AK409" s="49">
        <v>0.9</v>
      </c>
      <c r="AL409" s="49">
        <v>2</v>
      </c>
      <c r="AM409" s="49">
        <v>0</v>
      </c>
      <c r="AN409" s="49">
        <v>7850</v>
      </c>
      <c r="AO409" s="49" t="s">
        <v>140</v>
      </c>
      <c r="AU409" s="49"/>
    </row>
    <row r="410" spans="22:47">
      <c r="V410" s="51"/>
      <c r="Y410" s="50"/>
      <c r="Z410" s="50"/>
      <c r="AC410" s="53"/>
      <c r="AF410" s="49" t="s">
        <v>50</v>
      </c>
      <c r="AG410" s="49" t="s">
        <v>1069</v>
      </c>
      <c r="AH410" s="49">
        <v>119</v>
      </c>
      <c r="AI410" s="51">
        <v>9.8000000000000007</v>
      </c>
      <c r="AJ410" s="49">
        <v>90</v>
      </c>
      <c r="AK410" s="49">
        <v>0.9</v>
      </c>
      <c r="AL410" s="49">
        <v>2</v>
      </c>
      <c r="AM410" s="49">
        <v>0</v>
      </c>
      <c r="AN410" s="49">
        <v>7850</v>
      </c>
      <c r="AO410" s="49" t="s">
        <v>140</v>
      </c>
      <c r="AU410" s="49"/>
    </row>
    <row r="411" spans="22:47">
      <c r="V411" s="51"/>
      <c r="Y411" s="50"/>
      <c r="Z411" s="50"/>
      <c r="AC411" s="53"/>
      <c r="AF411" s="49" t="s">
        <v>50</v>
      </c>
      <c r="AG411" s="49" t="s">
        <v>1070</v>
      </c>
      <c r="AH411" s="49">
        <v>120</v>
      </c>
      <c r="AI411" s="51">
        <v>9.8000000000000007</v>
      </c>
      <c r="AJ411" s="49">
        <v>90</v>
      </c>
      <c r="AK411" s="49">
        <v>0.9</v>
      </c>
      <c r="AL411" s="49">
        <v>2</v>
      </c>
      <c r="AM411" s="49">
        <v>0</v>
      </c>
      <c r="AN411" s="49">
        <v>7850</v>
      </c>
      <c r="AO411" s="49" t="s">
        <v>140</v>
      </c>
      <c r="AU411" s="49"/>
    </row>
    <row r="412" spans="22:47">
      <c r="V412" s="51"/>
      <c r="Y412" s="50"/>
      <c r="Z412" s="50"/>
      <c r="AC412" s="53"/>
      <c r="AF412" s="49" t="s">
        <v>50</v>
      </c>
      <c r="AG412" s="49" t="s">
        <v>1071</v>
      </c>
      <c r="AH412" s="49">
        <v>120</v>
      </c>
      <c r="AI412" s="51">
        <v>9.8000000000000007</v>
      </c>
      <c r="AJ412" s="49">
        <v>98</v>
      </c>
      <c r="AK412" s="49">
        <v>0.9</v>
      </c>
      <c r="AL412" s="49">
        <v>2</v>
      </c>
      <c r="AM412" s="49">
        <v>0</v>
      </c>
      <c r="AN412" s="49">
        <v>7850</v>
      </c>
      <c r="AO412" s="49" t="s">
        <v>140</v>
      </c>
      <c r="AU412" s="49"/>
    </row>
    <row r="413" spans="22:47">
      <c r="V413" s="51"/>
      <c r="Y413" s="50"/>
      <c r="Z413" s="50"/>
      <c r="AC413" s="53"/>
      <c r="AF413" s="49" t="s">
        <v>50</v>
      </c>
      <c r="AG413" s="49" t="s">
        <v>1072</v>
      </c>
      <c r="AH413" s="49">
        <v>121</v>
      </c>
      <c r="AI413" s="51">
        <v>9.8000000000000007</v>
      </c>
      <c r="AJ413" s="49">
        <v>98</v>
      </c>
      <c r="AK413" s="49">
        <v>0.9</v>
      </c>
      <c r="AL413" s="49">
        <v>2</v>
      </c>
      <c r="AM413" s="49">
        <v>0</v>
      </c>
      <c r="AN413" s="49">
        <v>7850</v>
      </c>
      <c r="AO413" s="49" t="s">
        <v>140</v>
      </c>
      <c r="AU413" s="49"/>
    </row>
    <row r="414" spans="22:47">
      <c r="V414" s="51"/>
      <c r="Y414" s="50"/>
      <c r="Z414" s="50"/>
      <c r="AC414" s="53"/>
      <c r="AF414" s="49" t="s">
        <v>50</v>
      </c>
      <c r="AG414" s="49" t="s">
        <v>1073</v>
      </c>
      <c r="AH414" s="49">
        <v>121</v>
      </c>
      <c r="AI414" s="51">
        <v>9.8000000000000007</v>
      </c>
      <c r="AJ414" s="49">
        <v>88</v>
      </c>
      <c r="AK414" s="49">
        <v>0.9</v>
      </c>
      <c r="AL414" s="49">
        <v>2</v>
      </c>
      <c r="AM414" s="49">
        <v>0</v>
      </c>
      <c r="AN414" s="49">
        <v>7850</v>
      </c>
      <c r="AO414" s="49" t="s">
        <v>140</v>
      </c>
      <c r="AU414" s="49"/>
    </row>
    <row r="415" spans="22:47">
      <c r="V415" s="51"/>
      <c r="Y415" s="50"/>
      <c r="Z415" s="50"/>
      <c r="AC415" s="53"/>
      <c r="AF415" s="49" t="s">
        <v>50</v>
      </c>
      <c r="AG415" s="49" t="s">
        <v>1074</v>
      </c>
      <c r="AH415" s="49">
        <v>122</v>
      </c>
      <c r="AI415" s="51">
        <v>9.8000000000000007</v>
      </c>
      <c r="AJ415" s="49">
        <v>88</v>
      </c>
      <c r="AK415" s="49">
        <v>0.9</v>
      </c>
      <c r="AL415" s="49">
        <v>2</v>
      </c>
      <c r="AM415" s="49">
        <v>0</v>
      </c>
      <c r="AN415" s="49">
        <v>7850</v>
      </c>
      <c r="AO415" s="49" t="s">
        <v>140</v>
      </c>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Y493" s="50"/>
      <c r="Z493" s="50"/>
      <c r="AC493" s="53"/>
      <c r="AI493" s="51"/>
      <c r="AU493" s="49"/>
    </row>
    <row r="494" spans="22:47">
      <c r="V494" s="51"/>
      <c r="Y494" s="50"/>
      <c r="Z494" s="50"/>
      <c r="AC494" s="53"/>
      <c r="AI494" s="51"/>
      <c r="AU494" s="49"/>
    </row>
    <row r="495" spans="22:47">
      <c r="V495" s="51"/>
      <c r="Y495" s="50"/>
      <c r="Z495" s="50"/>
      <c r="AC495" s="53"/>
      <c r="AI495" s="51"/>
      <c r="AU495" s="49"/>
    </row>
    <row r="496" spans="22:47">
      <c r="V496" s="51"/>
      <c r="Y496" s="50"/>
      <c r="Z496" s="50"/>
      <c r="AC496" s="53"/>
      <c r="AI496" s="51"/>
      <c r="AU496" s="49"/>
    </row>
    <row r="497" spans="22:47">
      <c r="V497" s="51"/>
      <c r="Y497" s="50"/>
      <c r="Z497" s="50"/>
      <c r="AC497" s="53"/>
      <c r="AI497" s="51"/>
      <c r="AU497" s="49"/>
    </row>
    <row r="498" spans="22:47">
      <c r="V498" s="51"/>
      <c r="Y498" s="50"/>
      <c r="Z498" s="50"/>
      <c r="AC498" s="53"/>
      <c r="AI498" s="51"/>
      <c r="AU498" s="49"/>
    </row>
    <row r="499" spans="22:47">
      <c r="V499" s="51"/>
      <c r="Y499" s="50"/>
      <c r="Z499" s="50"/>
      <c r="AC499" s="53"/>
      <c r="AI499" s="51"/>
      <c r="AU499" s="49"/>
    </row>
    <row r="500" spans="22:47">
      <c r="V500" s="51"/>
      <c r="Y500" s="50"/>
      <c r="Z500" s="50"/>
      <c r="AC500" s="53"/>
      <c r="AI500" s="51"/>
      <c r="AU500" s="49"/>
    </row>
    <row r="501" spans="22:47">
      <c r="V501" s="51"/>
      <c r="Y501" s="50"/>
      <c r="Z501" s="50"/>
      <c r="AC501" s="53"/>
      <c r="AI501" s="51"/>
      <c r="AU501" s="49"/>
    </row>
    <row r="502" spans="22:47">
      <c r="V502" s="51"/>
      <c r="Y502" s="50"/>
      <c r="Z502" s="50"/>
      <c r="AC502" s="53"/>
      <c r="AI502" s="51"/>
      <c r="AU502" s="49"/>
    </row>
    <row r="503" spans="22:47">
      <c r="V503" s="51"/>
      <c r="Y503" s="50"/>
      <c r="Z503" s="50"/>
      <c r="AC503" s="53"/>
      <c r="AI503" s="51"/>
      <c r="AU503" s="49"/>
    </row>
    <row r="504" spans="22:47">
      <c r="V504" s="51"/>
      <c r="Y504" s="50"/>
      <c r="Z504" s="50"/>
      <c r="AC504" s="53"/>
      <c r="AI504" s="51"/>
      <c r="AU504" s="49"/>
    </row>
    <row r="505" spans="22:47">
      <c r="V505" s="51"/>
      <c r="Y505" s="50"/>
      <c r="Z505" s="50"/>
      <c r="AC505" s="53"/>
      <c r="AI505" s="51"/>
      <c r="AU505" s="49"/>
    </row>
    <row r="506" spans="22:47">
      <c r="V506" s="51"/>
      <c r="Y506" s="50"/>
      <c r="Z506" s="50"/>
      <c r="AC506" s="53"/>
      <c r="AI506" s="51"/>
      <c r="AU506" s="49"/>
    </row>
    <row r="507" spans="22:47">
      <c r="V507" s="51"/>
      <c r="Y507" s="50"/>
      <c r="Z507" s="50"/>
      <c r="AC507" s="53"/>
      <c r="AI507" s="51"/>
      <c r="AU507" s="49"/>
    </row>
    <row r="508" spans="22:47">
      <c r="V508" s="51"/>
      <c r="Y508" s="50"/>
      <c r="Z508" s="50"/>
      <c r="AC508" s="53"/>
      <c r="AI508" s="51"/>
      <c r="AU508" s="49"/>
    </row>
    <row r="509" spans="22:47">
      <c r="V509" s="51"/>
      <c r="Y509" s="50"/>
      <c r="Z509" s="50"/>
      <c r="AC509" s="53"/>
      <c r="AI509" s="51"/>
      <c r="AU509" s="49"/>
    </row>
    <row r="510" spans="22:47">
      <c r="V510" s="51"/>
      <c r="Y510" s="50"/>
      <c r="Z510" s="50"/>
      <c r="AC510" s="53"/>
      <c r="AI510" s="51"/>
      <c r="AU510" s="49"/>
    </row>
    <row r="511" spans="22:47">
      <c r="V511" s="51"/>
      <c r="Y511" s="50"/>
      <c r="Z511" s="50"/>
      <c r="AC511" s="53"/>
      <c r="AI511" s="51"/>
      <c r="AU511" s="49"/>
    </row>
    <row r="512" spans="22:47">
      <c r="V512" s="51"/>
      <c r="Y512" s="50"/>
      <c r="Z512" s="50"/>
      <c r="AC512" s="53"/>
      <c r="AI512" s="51"/>
      <c r="AU512" s="49"/>
    </row>
    <row r="513" spans="22:47">
      <c r="V513" s="51"/>
      <c r="Y513" s="50"/>
      <c r="Z513" s="50"/>
      <c r="AC513" s="53"/>
      <c r="AI513" s="51"/>
      <c r="AU513" s="49"/>
    </row>
    <row r="514" spans="22:47">
      <c r="V514" s="51"/>
      <c r="Y514" s="50"/>
      <c r="Z514" s="50"/>
      <c r="AC514" s="53"/>
      <c r="AI514" s="51"/>
      <c r="AU514" s="49"/>
    </row>
    <row r="515" spans="22:47">
      <c r="V515" s="51"/>
      <c r="Y515" s="50"/>
      <c r="Z515" s="50"/>
      <c r="AC515" s="53"/>
      <c r="AI515" s="51"/>
      <c r="AU515" s="49"/>
    </row>
    <row r="516" spans="22:47">
      <c r="V516" s="51"/>
      <c r="Y516" s="50"/>
      <c r="Z516" s="50"/>
      <c r="AC516" s="53"/>
      <c r="AI516" s="51"/>
      <c r="AU516" s="49"/>
    </row>
    <row r="517" spans="22:47">
      <c r="V517" s="51"/>
      <c r="Y517" s="50"/>
      <c r="Z517" s="50"/>
      <c r="AC517" s="53"/>
      <c r="AI517" s="51"/>
      <c r="AU517" s="49"/>
    </row>
    <row r="518" spans="22:47">
      <c r="V518" s="51"/>
      <c r="Y518" s="50"/>
      <c r="Z518" s="50"/>
      <c r="AC518" s="53"/>
      <c r="AI518" s="51"/>
      <c r="AU518" s="49"/>
    </row>
    <row r="519" spans="22:47">
      <c r="V519" s="51"/>
      <c r="Y519" s="50"/>
      <c r="Z519" s="50"/>
      <c r="AC519" s="53"/>
      <c r="AI519" s="51"/>
      <c r="AU519" s="49"/>
    </row>
    <row r="520" spans="22:47">
      <c r="V520" s="51"/>
      <c r="Y520" s="50"/>
      <c r="Z520" s="50"/>
      <c r="AC520" s="53"/>
      <c r="AI520" s="51"/>
      <c r="AU520" s="49"/>
    </row>
    <row r="521" spans="22:47">
      <c r="V521" s="51"/>
      <c r="Y521" s="50"/>
      <c r="Z521" s="50"/>
      <c r="AC521" s="53"/>
      <c r="AI521" s="51"/>
      <c r="AU521" s="49"/>
    </row>
    <row r="522" spans="22:47">
      <c r="V522" s="51"/>
      <c r="Y522" s="50"/>
      <c r="Z522" s="50"/>
      <c r="AC522" s="53"/>
      <c r="AI522" s="51"/>
      <c r="AU522" s="49"/>
    </row>
    <row r="523" spans="22:47">
      <c r="V523" s="51"/>
      <c r="Y523" s="50"/>
      <c r="Z523" s="50"/>
      <c r="AC523" s="53"/>
      <c r="AI523" s="51"/>
      <c r="AU523" s="49"/>
    </row>
    <row r="524" spans="22:47">
      <c r="V524" s="51"/>
      <c r="Y524" s="50"/>
      <c r="Z524" s="50"/>
      <c r="AC524" s="53"/>
      <c r="AI524" s="51"/>
      <c r="AU524" s="49"/>
    </row>
    <row r="525" spans="22:47">
      <c r="V525" s="51"/>
      <c r="Y525" s="50"/>
      <c r="Z525" s="50"/>
      <c r="AC525" s="53"/>
      <c r="AI525" s="51"/>
      <c r="AU525" s="49"/>
    </row>
    <row r="526" spans="22:47">
      <c r="V526" s="51"/>
      <c r="Y526" s="50"/>
      <c r="Z526" s="50"/>
      <c r="AC526" s="53"/>
      <c r="AI526" s="51"/>
      <c r="AU526" s="49"/>
    </row>
    <row r="527" spans="22:47">
      <c r="V527" s="51"/>
      <c r="Y527" s="50"/>
      <c r="Z527" s="50"/>
      <c r="AC527" s="53"/>
      <c r="AI527" s="51"/>
      <c r="AU527" s="49"/>
    </row>
    <row r="528" spans="22:47">
      <c r="V528" s="51"/>
      <c r="Y528" s="50"/>
      <c r="Z528" s="50"/>
      <c r="AC528" s="53"/>
      <c r="AI528" s="51"/>
      <c r="AU528" s="49"/>
    </row>
    <row r="529" spans="22:47">
      <c r="V529" s="51"/>
      <c r="Y529" s="50"/>
      <c r="Z529" s="50"/>
      <c r="AC529" s="53"/>
      <c r="AI529" s="51"/>
      <c r="AU529" s="49"/>
    </row>
    <row r="530" spans="22:47">
      <c r="V530" s="51"/>
      <c r="Y530" s="50"/>
      <c r="Z530" s="50"/>
      <c r="AC530" s="53"/>
      <c r="AI530" s="51"/>
      <c r="AU530" s="49"/>
    </row>
    <row r="531" spans="22:47">
      <c r="V531" s="51"/>
      <c r="Y531" s="50"/>
      <c r="Z531" s="50"/>
      <c r="AC531" s="53"/>
      <c r="AI531" s="51"/>
      <c r="AU531" s="49"/>
    </row>
    <row r="532" spans="22:47">
      <c r="V532" s="51"/>
      <c r="Y532" s="50"/>
      <c r="Z532" s="50"/>
      <c r="AC532" s="53"/>
      <c r="AI532" s="51"/>
      <c r="AU532" s="49"/>
    </row>
    <row r="533" spans="22:47">
      <c r="V533" s="51"/>
      <c r="Y533" s="50"/>
      <c r="Z533" s="50"/>
      <c r="AC533" s="53"/>
      <c r="AI533" s="51"/>
      <c r="AU533" s="49"/>
    </row>
    <row r="534" spans="22:47">
      <c r="V534" s="51"/>
      <c r="Y534" s="50"/>
      <c r="Z534" s="50"/>
      <c r="AC534" s="53"/>
      <c r="AI534" s="51"/>
      <c r="AU534" s="49"/>
    </row>
    <row r="535" spans="22:47">
      <c r="V535" s="51"/>
      <c r="Y535" s="50"/>
      <c r="Z535" s="50"/>
      <c r="AC535" s="53"/>
      <c r="AI535" s="51"/>
      <c r="AU535" s="49"/>
    </row>
    <row r="536" spans="22:47">
      <c r="V536" s="51"/>
      <c r="Y536" s="50"/>
      <c r="Z536" s="50"/>
      <c r="AC536" s="53"/>
      <c r="AI536" s="51"/>
      <c r="AU536" s="49"/>
    </row>
    <row r="537" spans="22:47">
      <c r="V537" s="51"/>
      <c r="Y537" s="50"/>
      <c r="Z537" s="50"/>
      <c r="AC537" s="53"/>
      <c r="AI537" s="51"/>
      <c r="AU537" s="49"/>
    </row>
    <row r="538" spans="22:47">
      <c r="V538" s="51"/>
      <c r="Y538" s="50"/>
      <c r="Z538" s="50"/>
      <c r="AC538" s="53"/>
      <c r="AI538" s="51"/>
      <c r="AU538" s="49"/>
    </row>
    <row r="539" spans="22:47">
      <c r="V539" s="51"/>
      <c r="Y539" s="50"/>
      <c r="Z539" s="50"/>
      <c r="AC539" s="53"/>
      <c r="AI539" s="51"/>
      <c r="AU539" s="49"/>
    </row>
    <row r="540" spans="22:47">
      <c r="V540" s="51"/>
      <c r="Y540" s="50"/>
      <c r="Z540" s="50"/>
      <c r="AC540" s="53"/>
      <c r="AI540" s="51"/>
      <c r="AU540" s="49"/>
    </row>
    <row r="541" spans="22:47">
      <c r="V541" s="51"/>
      <c r="Y541" s="50"/>
      <c r="Z541" s="50"/>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AU590" s="49"/>
    </row>
    <row r="591" spans="22:47">
      <c r="AU591" s="49"/>
    </row>
    <row r="592" spans="22:47">
      <c r="AU592" s="49"/>
    </row>
    <row r="593" spans="22:47">
      <c r="AU593" s="49"/>
    </row>
    <row r="594" spans="22:47">
      <c r="AU594" s="49"/>
    </row>
    <row r="595" spans="22:47">
      <c r="AU595" s="49"/>
    </row>
    <row r="596" spans="22:47">
      <c r="AU596" s="49"/>
    </row>
    <row r="597" spans="22:47">
      <c r="AU597" s="49"/>
    </row>
    <row r="598" spans="22:47">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c r="AU709" s="49"/>
    </row>
    <row r="710" spans="22:47">
      <c r="V710" s="51"/>
      <c r="AC710" s="53"/>
      <c r="AI710" s="51"/>
      <c r="AU710" s="49"/>
    </row>
    <row r="711" spans="22:47">
      <c r="V711" s="51"/>
      <c r="AC711" s="53"/>
      <c r="AI711" s="51"/>
      <c r="AU711" s="49"/>
    </row>
    <row r="712" spans="22:47">
      <c r="V712" s="51"/>
      <c r="AC712" s="53"/>
      <c r="AI712" s="51"/>
      <c r="AU712" s="49"/>
    </row>
    <row r="713" spans="22:47">
      <c r="V713" s="51"/>
      <c r="AC713" s="53"/>
      <c r="AI713" s="51"/>
      <c r="AU713" s="49"/>
    </row>
    <row r="714" spans="22:47">
      <c r="V714" s="51"/>
      <c r="AC714" s="53"/>
      <c r="AI714" s="51"/>
      <c r="AU714" s="49"/>
    </row>
    <row r="715" spans="22:47">
      <c r="V715" s="51"/>
      <c r="AC715" s="53"/>
      <c r="AI715" s="51"/>
      <c r="AU715" s="49"/>
    </row>
    <row r="716" spans="22:47">
      <c r="V716" s="51"/>
      <c r="AC716" s="53"/>
      <c r="AI716" s="51"/>
      <c r="AU716" s="49"/>
    </row>
    <row r="717" spans="22:47">
      <c r="V717" s="51"/>
      <c r="AC717" s="53"/>
      <c r="AI717" s="51"/>
      <c r="AU717" s="49"/>
    </row>
    <row r="718" spans="22:47">
      <c r="V718" s="51"/>
      <c r="AC718" s="53"/>
      <c r="AI718" s="51"/>
      <c r="AU718" s="49"/>
    </row>
    <row r="719" spans="22:47">
      <c r="V719" s="51"/>
      <c r="AC719" s="53"/>
      <c r="AI719" s="51"/>
      <c r="AU719" s="49"/>
    </row>
    <row r="720" spans="22:47">
      <c r="V720" s="51"/>
      <c r="AC720" s="53"/>
      <c r="AI720" s="51"/>
      <c r="AU720" s="49"/>
    </row>
    <row r="721" spans="22:47">
      <c r="V721" s="51"/>
      <c r="AC721" s="53"/>
      <c r="AI721" s="51"/>
      <c r="AU721" s="49"/>
    </row>
    <row r="722" spans="22:47">
      <c r="V722" s="51"/>
      <c r="AC722" s="53"/>
      <c r="AI722" s="51"/>
      <c r="AU722" s="49"/>
    </row>
    <row r="723" spans="22:47">
      <c r="V723" s="51"/>
      <c r="AC723" s="53"/>
      <c r="AI723" s="51"/>
      <c r="AU723" s="49"/>
    </row>
    <row r="724" spans="22:47">
      <c r="V724" s="51"/>
      <c r="AC724" s="53"/>
      <c r="AI724" s="51"/>
      <c r="AU724" s="49"/>
    </row>
    <row r="725" spans="22:47">
      <c r="V725" s="51"/>
      <c r="AC725" s="53"/>
      <c r="AI725" s="51"/>
      <c r="AU725" s="49"/>
    </row>
    <row r="726" spans="22:47">
      <c r="V726" s="51"/>
      <c r="AC726" s="53"/>
      <c r="AI726" s="51"/>
      <c r="AU726" s="49"/>
    </row>
    <row r="727" spans="22:47">
      <c r="V727" s="51"/>
      <c r="AC727" s="53"/>
      <c r="AI727" s="51"/>
      <c r="AU727" s="49"/>
    </row>
    <row r="728" spans="22:47">
      <c r="V728" s="51"/>
      <c r="AC728" s="53"/>
      <c r="AI728" s="51"/>
      <c r="AU728" s="49"/>
    </row>
    <row r="729" spans="22:47">
      <c r="V729" s="51"/>
      <c r="AC729" s="53"/>
      <c r="AI729" s="51"/>
      <c r="AU729" s="49"/>
    </row>
    <row r="730" spans="22:47">
      <c r="V730" s="51"/>
      <c r="AC730" s="53"/>
      <c r="AI730" s="51"/>
      <c r="AU730" s="49"/>
    </row>
    <row r="731" spans="22:47">
      <c r="V731" s="51"/>
      <c r="AC731" s="53"/>
      <c r="AI731" s="51"/>
      <c r="AU731" s="49"/>
    </row>
    <row r="732" spans="22:47">
      <c r="V732" s="51"/>
      <c r="AC732" s="53"/>
      <c r="AI732" s="51"/>
      <c r="AU732" s="49"/>
    </row>
    <row r="733" spans="22:47">
      <c r="V733" s="51"/>
      <c r="AC733" s="53"/>
      <c r="AI733" s="51"/>
      <c r="AU733" s="49"/>
    </row>
    <row r="734" spans="22:47">
      <c r="V734" s="51"/>
      <c r="AC734" s="53"/>
      <c r="AI734" s="51"/>
      <c r="AU734" s="49"/>
    </row>
    <row r="735" spans="22:47">
      <c r="V735" s="51"/>
      <c r="AC735" s="53"/>
      <c r="AI735" s="51"/>
      <c r="AU735" s="49"/>
    </row>
    <row r="736" spans="22:47">
      <c r="V736" s="51"/>
      <c r="AC736" s="53"/>
      <c r="AI736" s="51"/>
      <c r="AU736" s="49"/>
    </row>
    <row r="737" spans="22:47">
      <c r="V737" s="51"/>
      <c r="AC737" s="53"/>
      <c r="AI737" s="51"/>
      <c r="AU737" s="49"/>
    </row>
    <row r="738" spans="22:47">
      <c r="V738" s="51"/>
      <c r="AC738" s="53"/>
      <c r="AI738" s="51"/>
      <c r="AU738" s="49"/>
    </row>
    <row r="739" spans="22:47">
      <c r="V739" s="51"/>
      <c r="AC739" s="53"/>
      <c r="AI739" s="51"/>
      <c r="AU739" s="49"/>
    </row>
    <row r="740" spans="22:47">
      <c r="V740" s="51"/>
      <c r="AC740" s="53"/>
      <c r="AI740" s="51"/>
      <c r="AU740" s="49"/>
    </row>
    <row r="741" spans="22:47">
      <c r="V741" s="51"/>
      <c r="AC741" s="53"/>
      <c r="AI741" s="51"/>
      <c r="AU741" s="49"/>
    </row>
    <row r="742" spans="22:47">
      <c r="V742" s="51"/>
      <c r="AC742" s="53"/>
      <c r="AI742" s="51"/>
      <c r="AU742" s="49"/>
    </row>
    <row r="743" spans="22:47">
      <c r="V743" s="51"/>
      <c r="AC743" s="53"/>
      <c r="AI743" s="51"/>
      <c r="AU743" s="49"/>
    </row>
    <row r="744" spans="22:47">
      <c r="V744" s="51"/>
      <c r="AC744" s="53"/>
      <c r="AI744" s="51"/>
      <c r="AU744" s="49"/>
    </row>
    <row r="745" spans="22:47">
      <c r="V745" s="51"/>
      <c r="AC745" s="53"/>
      <c r="AI745" s="51"/>
      <c r="AU745" s="49"/>
    </row>
    <row r="746" spans="22:47">
      <c r="V746" s="51"/>
      <c r="AC746" s="53"/>
      <c r="AI746" s="51"/>
      <c r="AU746" s="49"/>
    </row>
    <row r="747" spans="22:47">
      <c r="V747" s="51"/>
      <c r="AC747" s="53"/>
      <c r="AI747" s="51"/>
      <c r="AU747" s="49"/>
    </row>
    <row r="748" spans="22:47">
      <c r="V748" s="51"/>
      <c r="AC748" s="53"/>
      <c r="AI748" s="51"/>
      <c r="AU748" s="49"/>
    </row>
    <row r="749" spans="22:47">
      <c r="V749" s="51"/>
      <c r="AC749" s="53"/>
      <c r="AI749" s="51"/>
      <c r="AU749" s="49"/>
    </row>
    <row r="750" spans="22:47">
      <c r="V750" s="51"/>
      <c r="AC750" s="53"/>
      <c r="AI750" s="51"/>
      <c r="AU750" s="49"/>
    </row>
    <row r="751" spans="22:47">
      <c r="V751" s="51"/>
      <c r="AC751" s="53"/>
      <c r="AI751" s="51"/>
      <c r="AU751" s="49"/>
    </row>
    <row r="752" spans="22:47">
      <c r="V752" s="51"/>
      <c r="AC752" s="53"/>
      <c r="AI752" s="51"/>
      <c r="AU752" s="49"/>
    </row>
    <row r="753" spans="22:47">
      <c r="V753" s="51"/>
      <c r="AC753" s="53"/>
      <c r="AI753" s="51"/>
      <c r="AU753" s="49"/>
    </row>
    <row r="754" spans="22:47">
      <c r="V754" s="51"/>
      <c r="AC754" s="53"/>
      <c r="AI754" s="51"/>
      <c r="AU754" s="49"/>
    </row>
    <row r="755" spans="22:47">
      <c r="V755" s="51"/>
      <c r="AC755" s="53"/>
      <c r="AI755" s="51"/>
      <c r="AU755" s="49"/>
    </row>
    <row r="756" spans="22:47">
      <c r="V756" s="51"/>
      <c r="AC756" s="53"/>
      <c r="AI756" s="51"/>
      <c r="AU756" s="49"/>
    </row>
    <row r="757" spans="22:47">
      <c r="V757" s="51"/>
      <c r="AC757" s="53"/>
      <c r="AI757" s="51"/>
      <c r="AU757" s="49"/>
    </row>
    <row r="758" spans="22:47">
      <c r="V758" s="51"/>
      <c r="AC758" s="53"/>
      <c r="AI758" s="51"/>
      <c r="AU758" s="49"/>
    </row>
    <row r="759" spans="22:47">
      <c r="V759" s="51"/>
      <c r="AC759" s="53"/>
      <c r="AI759" s="51"/>
      <c r="AU759" s="49"/>
    </row>
    <row r="760" spans="22:47">
      <c r="V760" s="51"/>
      <c r="AC760" s="53"/>
      <c r="AI760" s="51"/>
      <c r="AU760" s="49"/>
    </row>
    <row r="761" spans="22:47">
      <c r="V761" s="51"/>
      <c r="AC761" s="53"/>
      <c r="AI761" s="51"/>
      <c r="AU761" s="49"/>
    </row>
    <row r="762" spans="22:47">
      <c r="V762" s="51"/>
      <c r="AC762" s="53"/>
      <c r="AI762" s="51"/>
      <c r="AU762" s="49"/>
    </row>
    <row r="763" spans="22:47">
      <c r="V763" s="51"/>
      <c r="AC763" s="53"/>
      <c r="AI763" s="51"/>
      <c r="AU763" s="49"/>
    </row>
    <row r="764" spans="22:47">
      <c r="V764" s="51"/>
      <c r="AC764" s="53"/>
      <c r="AI764" s="51"/>
      <c r="AU764" s="49"/>
    </row>
    <row r="765" spans="22:47">
      <c r="V765" s="51"/>
      <c r="AC765" s="53"/>
      <c r="AI765" s="51"/>
    </row>
    <row r="766" spans="22:47">
      <c r="V766" s="51"/>
      <c r="AC766" s="53"/>
      <c r="AI766" s="51"/>
    </row>
    <row r="767" spans="22:47">
      <c r="V767" s="51"/>
      <c r="AC767" s="53"/>
      <c r="AI767" s="51"/>
    </row>
    <row r="768" spans="22:47">
      <c r="V768" s="51"/>
      <c r="AC768" s="53"/>
      <c r="AI768" s="51"/>
    </row>
    <row r="769" spans="22:35">
      <c r="V769" s="51"/>
      <c r="AC769" s="53"/>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2543175</xdr:colOff>
                    <xdr:row>166</xdr:row>
                    <xdr:rowOff>161925</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46</xdr:col>
                    <xdr:colOff>1962150</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46</xdr:col>
                    <xdr:colOff>1914525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45</xdr:col>
                    <xdr:colOff>2562225</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45</xdr:col>
                    <xdr:colOff>2571750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fill_JBOOST_soil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GlobalConfig</vt:lpstr>
      <vt:lpstr>CreateStucture</vt:lpstr>
      <vt:lpstr>BuildYourStructure</vt:lpstr>
      <vt:lpstr>StructureOverview</vt:lpstr>
      <vt:lpstr>Sheet2</vt:lpstr>
      <vt:lpstr>Sheet1</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2026-02-16T11:32:59Z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