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A761377A-FE0B-41CE-BDE9-5335A81EE284}" xr6:coauthVersionLast="47" xr6:coauthVersionMax="47" xr10:uidLastSave="{00000000-0000-0000-0000-000000000000}"/>
  <bookViews>
    <workbookView xWindow="-108" yWindow="-108" windowWidth="23256" windowHeight="138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6" l="1"/>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<sst xmlns="http://schemas.openxmlformats.org/spreadsheetml/2006/main" count="1207" uniqueCount="567">
  <si>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</si>
  <si>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</si>
  <si>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</si>
  <si>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</si>
  <si>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</si>
  <si>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</si>
  <si>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</si>
  <si>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</si>
  <si>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</si>
  <si>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</si>
  <si>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</si>
  <si>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</si>
  <si>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</si>
  <si>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</si>
  <si>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</si>
  <si>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</si>
  <si>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</si>
  <si>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</si>
  <si>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</si>
  <si>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</si>
  <si>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</si>
  <si>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</si>
  <si>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</si>
  <si>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</si>
  <si>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</si>
  <si>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</si>
  <si>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</si>
  <si>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</si>
  <si>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</si>
  <si>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</si>
  <si>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</si>
  <si>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</si>
  <si>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</si>
  <si>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</si>
  <si>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</si>
  <si>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</si>
  <si>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</si>
  <si>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</si>
  <si>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</si>
  <si>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</si>
  <si>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</si>
  <si>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</si>
  <si>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</si>
  <si>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</si>
  <si>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</si>
  <si>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</si>
  <si>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</si>
  <si>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</si>
  <si>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</si>
  <si>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</si>
  <si>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</si>
  <si>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</si>
  <si>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</si>
  <si>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</si>
  <si>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</si>
  <si>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</si>
  <si>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</si>
  <si>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</si>
  <si>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</si>
  <si>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</si>
  <si>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</si>
  <si>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</si>
  <si>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</si>
  <si>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</si>
  <si>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</si>
  <si>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</si>
  <si>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</si>
  <si>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</si>
  <si>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</si>
  <si>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</si>
  <si>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</si>
  <si>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</si>
  <si>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</si>
  <si>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</si>
  <si>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</si>
  <si>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</si>
  <si>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</si>
  <si>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</si>
  <si>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</si>
  <si>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</si>
  <si>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</si>
  <si>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</si>
  <si>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</si>
  <si>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</si>
  <si>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</si>
  <si>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</si>
  <si>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</si>
  <si>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</si>
  <si>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</si>
  <si>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</si>
  <si>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</si>
  <si>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</si>
  <si>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</si>
  <si>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</si>
  <si>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</si>
  <si>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</si>
  <si>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</si>
  <si>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</si>
  <si>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</si>
  <si>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</si>
  <si>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</si>
  <si>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</si>
  <si>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</si>
  <si>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</si>
  <si>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</si>
  <si>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</si>
  <si>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</si>
  <si>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</si>
  <si>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</si>
  <si>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</si>
  <si>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</si>
  <si>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</si>
  <si>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</si>
  <si>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</si>
  <si>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</si>
  <si>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</si>
  <si>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</si>
  <si>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</si>
  <si>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</si>
  <si>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</si>
  <si>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</si>
  <si>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</si>
  <si>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</si>
  <si>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</si>
  <si>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</si>
  <si>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</si>
  <si>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</si>
  <si>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</si>
  <si>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</si>
  <si>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</si>
  <si>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</si>
  <si>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</si>
  <si>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</si>
  <si>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</si>
  <si>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</si>
  <si>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</si>
  <si>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</si>
  <si>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</si>
  <si>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</si>
  <si>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</si>
  <si>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</si>
  <si>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</si>
  <si>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</si>
  <si>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</si>
  <si>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</si>
  <si>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</si>
  <si>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</si>
  <si>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</si>
  <si>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</si>
  <si>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</si>
  <si>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</si>
  <si>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</si>
  <si>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</si>
  <si>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</si>
  <si>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</si>
  <si>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</si>
  <si>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</si>
  <si>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</si>
  <si>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</si>
  <si>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</si>
  <si>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</si>
  <si>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</si>
  <si>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</si>
  <si>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</si>
  <si>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</si>
  <si>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</si>
  <si>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</si>
  <si>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</si>
  <si>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</si>
  <si>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</si>
  <si>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</si>
  <si>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</si>
  <si>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</si>
  <si>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</si>
  <si>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</si>
  <si>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</si>
  <si>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</si>
  <si>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</si>
  <si>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</si>
  <si>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</si>
  <si>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</si>
  <si>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</si>
  <si>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</si>
  <si>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</si>
  <si>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</si>
  <si>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</si>
  <si>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</si>
  <si>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</si>
  <si>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</si>
  <si>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</si>
  <si>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</si>
  <si>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</si>
  <si>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</si>
  <si>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</si>
  <si>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</si>
  <si>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</si>
  <si>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</si>
  <si>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</si>
  <si>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</si>
  <si>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</si>
  <si>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</si>
  <si>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</si>
  <si>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</si>
  <si>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</si>
  <si>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</si>
  <si>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</si>
  <si>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</si>
  <si>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</si>
  <si>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</si>
  <si>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</si>
  <si>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</si>
  <si>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</si>
  <si>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</si>
  <si>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</si>
  <si>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</si>
  <si>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</si>
  <si>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</si>
  <si>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</si>
  <si>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</si>
  <si>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</si>
  <si>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</si>
  <si>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</si>
  <si>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</si>
  <si>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</si>
  <si>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</si>
  <si>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</si>
  <si>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</si>
  <si>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</si>
  <si>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</si>
  <si>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</si>
  <si>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</si>
  <si>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</si>
  <si>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</si>
  <si>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</si>
  <si>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</si>
  <si>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</si>
  <si>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</si>
  <si>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</si>
  <si>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</si>
  <si>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</si>
  <si>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</si>
  <si>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</si>
  <si>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</si>
  <si>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</si>
  <si>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</si>
  <si>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</si>
  <si>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</si>
  <si>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</si>
  <si>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</si>
  <si>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</si>
  <si>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</si>
  <si>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</si>
  <si>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</si>
  <si>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</si>
  <si>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</si>
  <si>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</si>
  <si>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</si>
  <si>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</si>
  <si>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</si>
  <si>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</si>
  <si>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</si>
  <si>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</si>
  <si>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</si>
  <si>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</si>
  <si>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</si>
  <si>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</si>
  <si>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</si>
  <si>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</si>
  <si>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</si>
  <si>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</si>
  <si>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</si>
  <si>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</si>
  <si>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</si>
  <si>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</si>
  <si>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</si>
  <si>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</si>
  <si>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</si>
  <si>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</si>
  <si>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</si>
  <si>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</si>
  <si>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</si>
  <si>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</si>
  <si>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</si>
  <si>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</si>
  <si>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</si>
  <si>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</si>
  <si>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</si>
  <si>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</si>
  <si>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</si>
  <si>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</si>
  <si>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</si>
  <si>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</si>
  <si>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</si>
  <si>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</si>
  <si>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</si>
  <si>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</si>
  <si>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</si>
  <si>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</si>
  <si>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</si>
  <si>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</si>
  <si>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</si>
  <si>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</si>
  <si>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</si>
  <si>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</si>
  <si>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</si>
  <si>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</si>
  <si>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</si>
  <si>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</si>
  <si>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</si>
  <si>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</si>
  <si>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</si>
  <si>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</si>
  <si>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</si>
  <si>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</si>
  <si>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</si>
  <si>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</si>
  <si>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</si>
  <si>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reloading_init</t>
  </si>
  <si>
    <t>reloading_loaded</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</si>
  <si>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</si>
  <si>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</si>
  <si>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</si>
  <si>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</si>
  <si>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</si>
  <si>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</si>
  <si>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</si>
  <si>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</si>
  <si>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</si>
  <si>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</si>
  <si>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</si>
  <si>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</si>
  <si>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</si>
  <si>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</si>
  <si>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</si>
  <si>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</si>
  <si>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</si>
  <si>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</si>
  <si>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</si>
  <si>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</si>
  <si>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</si>
  <si>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</si>
  <si>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</si>
  <si>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</si>
  <si>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</si>
  <si>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</si>
  <si>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</si>
  <si>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</si>
  <si>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</si>
  <si>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</si>
  <si>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</si>
  <si>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</si>
  <si>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</si>
  <si>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</si>
  <si>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</si>
  <si>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</si>
  <si>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</si>
  <si>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</si>
  <si>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</si>
  <si>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</si>
  <si>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</si>
  <si>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</si>
  <si>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</si>
  <si>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</si>
  <si>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</si>
  <si>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</si>
  <si>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</si>
  <si>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</si>
  <si>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</si>
  <si>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</si>
  <si>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</si>
  <si>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</si>
  <si>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</si>
  <si>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</si>
  <si>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</si>
  <si>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</si>
  <si>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</si>
  <si>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</si>
  <si>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</si>
  <si>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</si>
  <si>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</si>
  <si>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</si>
  <si>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</si>
  <si>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</si>
  <si>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</si>
  <si>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</si>
  <si>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</si>
  <si>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</si>
  <si>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</si>
  <si>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</si>
  <si>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</si>
  <si>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</si>
  <si>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</si>
  <si>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</si>
  <si>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</si>
  <si>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</si>
  <si>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</si>
  <si>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</si>
  <si>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</si>
  <si>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</si>
  <si>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</si>
  <si>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</si>
  <si>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</si>
  <si>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</si>
  <si>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</si>
  <si>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</si>
  <si>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</si>
  <si>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</si>
  <si>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</si>
  <si>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</si>
  <si>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</si>
  <si>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</si>
  <si>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</si>
  <si>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</si>
  <si>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</si>
  <si>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</si>
  <si>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</si>
  <si>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</si>
  <si>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</si>
  <si>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</si>
  <si>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</si>
  <si>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</si>
  <si>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</si>
  <si>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</si>
  <si>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</si>
  <si>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</si>
  <si>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</si>
  <si>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</si>
  <si>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</si>
  <si>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</si>
  <si>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</si>
  <si>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</si>
  <si>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</si>
  <si>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</si>
  <si>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</si>
  <si>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</si>
  <si>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</si>
  <si>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</si>
  <si>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</si>
  <si>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</si>
  <si>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</si>
  <si>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</si>
  <si>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</si>
  <si>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</si>
  <si>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</si>
  <si>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</si>
  <si>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</si>
  <si>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</si>
  <si>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</si>
  <si>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</si>
  <si>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</si>
  <si>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</si>
  <si>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</si>
  <si>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</si>
  <si>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</si>
  <si>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</si>
  <si>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</si>
  <si>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</si>
  <si>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</si>
  <si>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</si>
  <si>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</si>
  <si>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</si>
  <si>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</si>
  <si>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</si>
  <si>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</si>
  <si>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</si>
  <si>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</si>
  <si>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</si>
  <si>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</si>
  <si>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</si>
  <si>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</si>
  <si>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</si>
  <si>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</si>
  <si>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</si>
  <si>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</si>
  <si>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</si>
  <si>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</si>
  <si>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</si>
  <si>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</si>
  <si>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</si>
  <si>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</si>
  <si>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</si>
  <si>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</si>
  <si>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</si>
  <si>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</si>
  <si>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</si>
  <si>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</si>
  <si>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</si>
  <si>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</si>
  <si>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</si>
  <si>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</si>
  <si>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</si>
  <si>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</si>
  <si>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</si>
  <si>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</si>
  <si>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</si>
  <si>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</si>
  <si>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</si>
  <si>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</si>
  <si>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</si>
  <si>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</si>
  <si>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</si>
  <si>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</si>
  <si>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</si>
  <si>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</si>
  <si>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</si>
  <si>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</si>
  <si>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</si>
  <si>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</si>
  <si>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</si>
  <si>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</si>
  <si>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</si>
  <si>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</si>
  <si>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</si>
  <si>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</si>
  <si>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</si>
  <si>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</si>
  <si>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</si>
  <si>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</si>
  <si>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</si>
  <si>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</si>
  <si>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</si>
  <si>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</si>
  <si>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</si>
  <si>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</si>
  <si>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</si>
  <si>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</si>
  <si>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</si>
  <si>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</si>
  <si>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</si>
  <si>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</si>
  <si>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</si>
  <si>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</si>
  <si>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</si>
  <si>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</si>
  <si>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</si>
  <si>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C:/Users/aaron.lange/Desktop/Projekte/Geometrie_Converter/JBOOST_test</t>
  </si>
  <si>
    <t>O:/Offshore/34_Geometry_Databases/TP.db</t>
  </si>
  <si>
    <t>251105UZV_25A505_FEED____DP-C____L1_G1_S2</t>
  </si>
  <si>
    <t>DP-C____L1_G1_S2</t>
  </si>
  <si>
    <t>251105FZH_25A505_FEED____DP-C___L1_G1_S2</t>
  </si>
  <si>
    <t>DP-C___L1_G1_S2</t>
  </si>
  <si>
    <t>O:/Offshore/34_Geometry_Databases/TOWER.db</t>
  </si>
  <si>
    <t>251110REO_25A518_LILA____Vestas_119p76_7p5_15MW</t>
  </si>
  <si>
    <t>Vestas_119p76_7p5_15MW</t>
  </si>
  <si>
    <t>0230-2131_V00, Baseline TC1</t>
  </si>
  <si>
    <t>251111PWL_25A518_LILA____Vestas_119p76_7p5_15MW</t>
  </si>
  <si>
    <t>0230-2131_V00, Baseline TC1, no damper</t>
  </si>
  <si>
    <t>251110MHJ_25A518_LILA____Vestas_124p53_7p5_15MW</t>
  </si>
  <si>
    <t>Vestas_124p53_7p5_15MW</t>
  </si>
  <si>
    <t>0230-6582_V00 , HH+5m, TC2</t>
  </si>
  <si>
    <t>O:/Offshore/34_Geometry_Databases/MP.db</t>
  </si>
  <si>
    <t>251111HNY_25A518_LILA____DP-C1_L3_G4_S3_VESTAS</t>
  </si>
  <si>
    <t>DP-C1_L3_G4_S3_VESTAS</t>
  </si>
  <si>
    <t>92-75_</t>
  </si>
  <si>
    <t>251111GSM_25A518_LILA____DP-C2_L2_G2_S2_VESTAS</t>
  </si>
  <si>
    <t>DP-C2_L2_G2_S2_VESTAS</t>
  </si>
  <si>
    <t>VE02-WTG2-V1_</t>
  </si>
  <si>
    <t>251111TAX_25A518_LILA____DP-C3_L3_G4_S3_VESTAS</t>
  </si>
  <si>
    <t>DP-C3_L3_G4_S3_VESTAS</t>
  </si>
  <si>
    <t>MP_DP-C_VESTAS_92-75_G4_L3_S3</t>
  </si>
  <si>
    <t>251111UKO_25A518_LILA____DP-C4_L1_G0_S3_VESTAS</t>
  </si>
  <si>
    <t>DP-C4_L1_G0_S3_VESTAS</t>
  </si>
  <si>
    <t>013Hz</t>
  </si>
  <si>
    <t>O:/Offshore/34_Geometry_Databases/RNAs.db</t>
  </si>
  <si>
    <t>1.9</t>
  </si>
  <si>
    <t>14.11.2025</t>
  </si>
  <si>
    <t>General: important bugfixes, some convinece updates, better error messaging JBOOST: not JBOOST.out exported on "Run and Export"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</si>
</sst>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39">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2" fillId="0" borderId="9" xfId="0" applyFont="1" applyBorder="1" applyAlignment="1">
      <alignment horizontal="lef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2" fillId="0" borderId="0" xfId="0" applyFont="1" applyAlignment="1">
      <alignment horizontal="center" vertical="center"/>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5" fillId="0" borderId="0" xfId="0" applyNumberFormat="1" applyFont="1" applyFill="1" applyAlignment="1">
      <alignment horizontal="left"/>
    </xf>
    <xf numFmtId="2"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17" borderId="0" xfId="0" applyFill="1" applyBorder="1"/>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ill="1" applyAlignment="1">
      <alignment horizontal="left" wrapText="1"/>
    </xf>
    <xf numFmtId="0" fontId="0" fillId="0" borderId="0" xfId="0" applyFill="1" applyAlignment="1">
      <alignment wrapText="1"/>
    </xf>
    <xf numFmtId="1" fontId="0" fillId="0" borderId="9" xfId="0" applyNumberFormat="1" applyFont="1" applyFill="1" applyBorder="1" applyAlignment="1">
      <alignment horizontal="left" vertical="center"/>
    </xf>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1" fontId="0" fillId="0" borderId="0" xfId="0" applyNumberFormat="1" applyFont="1" applyFill="1" applyAlignment="1">
      <alignment horizontal="center" vertical="center"/>
    </xf>
    <xf numFmtId="0" fontId="0" fillId="0" borderId="0" xfId="0" applyFont="1" applyFill="1" applyAlignment="1">
      <alignment horizontal="center" vertical="center"/>
    </xf>
    <xf numFmtId="0" fontId="0" fillId="0" borderId="0" xfId="0" applyFont="1" applyFill="1" applyAlignment="1">
      <alignment horizontal="left" vertical="center"/>
    </xf>
    <xf numFmtId="1" fontId="18" fillId="0" borderId="9" xfId="0" applyNumberFormat="1" applyFont="1" applyFill="1" applyBorder="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ont="1" applyFill="1" applyAlignment="1">
      <alignment horizontal="left"/>
    </xf>
    <xf numFmtId="0" fontId="0" fillId="0" borderId="0" xfId="0" applyFont="1" applyFill="1" applyAlignment="1">
      <alignment horizontal="center"/>
    </xf>
    <xf numFmtId="1" fontId="0" fillId="0" borderId="0" xfId="0" applyNumberFormat="1" applyFont="1" applyFill="1" applyAlignment="1">
      <alignment horizontal="center"/>
    </xf>
    <xf numFmtId="167" fontId="0" fillId="0" borderId="0" xfId="0" applyNumberFormat="1" applyFont="1" applyFill="1" applyAlignment="1">
      <alignment horizontal="center"/>
    </xf>
    <xf numFmtId="0" fontId="0" fillId="0" borderId="10" xfId="0" applyFont="1" applyFill="1" applyBorder="1" applyAlignment="1">
      <alignment horizontal="center"/>
    </xf>
    <xf numFmtId="166" fontId="0" fillId="0" borderId="0" xfId="0" applyNumberFormat="1" applyFill="1" applyAlignment="1">
      <alignment horizontal="center"/>
    </xf>
    <xf numFmtId="167" fontId="0" fillId="0" borderId="0" xfId="0" applyNumberFormat="1" applyFill="1" applyAlignment="1">
      <alignment horizontal="center"/>
    </xf>
    <xf numFmtId="1" fontId="0" fillId="0" borderId="0" xfId="0" applyNumberFormat="1" applyFont="1" applyFill="1" applyAlignment="1">
      <alignment horizontal="left" vertical="center"/>
    </xf>
    <xf numFmtId="1" fontId="18" fillId="0" borderId="0" xfId="0" applyNumberFormat="1" applyFont="1" applyFill="1" applyAlignment="1">
      <alignment horizontal="left"/>
    </xf>
    <xf numFmtId="2" fontId="0" fillId="0" borderId="9" xfId="0" applyNumberFormat="1" applyFill="1" applyBorder="1" applyAlignment="1">
      <alignment horizontal="left"/>
    </xf>
    <xf numFmtId="2" fontId="0" fillId="0" borderId="0" xfId="0" applyNumberFormat="1" applyFill="1" applyAlignment="1">
      <alignment horizontal="left"/>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7">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6"/>
      <tableStyleElement type="headerRow" dxfId="475"/>
      <tableStyleElement type="firstRowStripe" dxfId="474"/>
      <tableStyleElement type="secondRowStripe" dxfId="473"/>
    </tableStyle>
    <tableStyle name="MySqlDefault" pivot="0" table="0" count="2" xr9:uid="{D5D904E1-2A2C-42D4-AF54-2F4144BE2919}">
      <tableStyleElement type="wholeTable" dxfId="472"/>
      <tableStyleElement type="headerRow" dxfId="47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14" val="6">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10REO_25A518_LILA____Vestas_119p76_7p5_15MW"/>
    <item val="251111PWL_25A518_LILA____Vestas_119p76_7p5_15MW"/>
    <item val="251110MHJ_25A518_LILA____Vestas_124p53_7p5_15MW"/>
    <item val="251105YFK_25A518_pFEED___VESTAS_119p6_7p5_15MW"/>
    <item val="251105EJC_25A518_pFEED___VESTAS_119p61_7p5_15MW"/>
    <item val="251105UWY_25A518_pLILA___VESTAS_142p61_7p5_15MW"/>
    <item val="1_EMPTY_STRUCTURE"/>
  </itemLst>
</formControlPr>
</file>

<file path=xl/ctrlProps/ctrlProp50.xml><?xml version="1.0" encoding="utf-8"?>
<formControlPr xmlns="http://schemas.microsoft.com/office/spreadsheetml/2009/9/main" objectType="Drop" dropStyle="combo" dx="26" noThreeD="1" sel="0" val="7">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0" val="17">
  <itemLst>
    <item val="251105PCY_24A523_CD______DP-___L0_G0_S0_SGRE"/>
    <item val="251105CIM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11HNY_25A518_LILA____DP-C1_L3_G4_S3_VESTAS"/>
    <item val="251111GSM_25A518_LILA____DP-C2_L2_G2_S2_VESTAS"/>
    <item val="251111TAX_25A518_LILA____DP-C3_L3_G4_S3_VESTAS"/>
    <item val="251111UKO_25A518_LILA____DP-C4_L1_G0_S3_VESTAS"/>
    <item val="251105UXH_25A518_pFEED___DP-A__L2_G2_S2_VESTAS"/>
    <item val="251105ISB_25A518_pFEED___DP-A__L3_G4_S3_SGRE"/>
    <item val="251105YMY_25A518_pFEED___DP-B__L2_G2_S2_VESTAS"/>
    <item val="251105ZNR_25A518_pFEED___DP-B__L3_G4_S3_SGRE"/>
    <item val="251105SQP_25A518_pFEED___DP-C__L2_G2_S2_VESTAS"/>
    <item val="251105AVY_25A518_pFEED___DP-C__L3_G4_S3_SGRE"/>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40277</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62029</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49</xdr:col>
      <xdr:colOff>344075</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654232</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45</xdr:col>
          <xdr:colOff>1394460</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43</xdr:col>
          <xdr:colOff>1638300</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647701</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0</xdr:colOff>
      <xdr:row>2</xdr:row>
      <xdr:rowOff>0</xdr:rowOff>
    </xdr:from>
    <xdr:to>
      <xdr:col>157</xdr:col>
      <xdr:colOff>1076180</xdr:colOff>
      <xdr:row>23</xdr:row>
      <xdr:rowOff>200025</xdr:rowOff>
    </xdr:to>
    <xdr:pic>
      <xdr:nvPicPr>
        <xdr:cNvPr id="24" name="Fig_TOWER_plot" hidden="1">
          <a:extLst>
            <a:ext uri="{FF2B5EF4-FFF2-40B4-BE49-F238E27FC236}">
              <a16:creationId xmlns:a16="http://schemas.microsoft.com/office/drawing/2014/main" id="{BE321ACA-A332-067D-76B9-1AA6DD00025E}"/>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6576000" y="2773680"/>
          <a:ext cx="16750519" cy="5335905"/>
        </a:xfrm>
        <a:prstGeom prst="rect">
          <a:avLst/>
        </a:prstGeom>
      </xdr:spPr>
    </xdr:pic>
    <xdr:clientData/>
  </xdr:twoCellAnchor>
  <xdr:twoCellAnchor editAs="oneCell">
    <xdr:from>
      <xdr:col>13</xdr:col>
      <xdr:colOff>1074419</xdr:colOff>
      <xdr:row>2</xdr:row>
      <xdr:rowOff>0</xdr:rowOff>
    </xdr:from>
    <xdr:to>
      <xdr:col>48</xdr:col>
      <xdr:colOff>1536534</xdr:colOff>
      <xdr:row>23</xdr:row>
      <xdr:rowOff>207645</xdr:rowOff>
    </xdr:to>
    <xdr:pic>
      <xdr:nvPicPr>
        <xdr:cNvPr id="28" name="Fig_MP_plot" hidden="1">
          <a:extLst>
            <a:ext uri="{FF2B5EF4-FFF2-40B4-BE49-F238E27FC236}">
              <a16:creationId xmlns:a16="http://schemas.microsoft.com/office/drawing/2014/main" id="{03F0E770-584D-7251-E1DF-01FAB5E41B2B}"/>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876239" y="2773680"/>
          <a:ext cx="16298652" cy="5343525"/>
        </a:xfrm>
        <a:prstGeom prst="rect">
          <a:avLst/>
        </a:prstGeom>
      </xdr:spPr>
    </xdr:pic>
    <xdr:clientData/>
  </xdr:twoCellAnchor>
  <xdr:twoCellAnchor editAs="oneCell">
    <xdr:from>
      <xdr:col>52</xdr:col>
      <xdr:colOff>0</xdr:colOff>
      <xdr:row>2</xdr:row>
      <xdr:rowOff>0</xdr:rowOff>
    </xdr:from>
    <xdr:to>
      <xdr:col>59</xdr:col>
      <xdr:colOff>1499235</xdr:colOff>
      <xdr:row>23</xdr:row>
      <xdr:rowOff>64770</xdr:rowOff>
    </xdr:to>
    <xdr:pic>
      <xdr:nvPicPr>
        <xdr:cNvPr id="30" name="Fig_TP_plot">
          <a:extLst>
            <a:ext uri="{FF2B5EF4-FFF2-40B4-BE49-F238E27FC236}">
              <a16:creationId xmlns:a16="http://schemas.microsoft.com/office/drawing/2014/main" id="{6F10ADA8-75EF-ADB1-B1D8-D6F7B9D0900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899100" y="2773680"/>
          <a:ext cx="16297275" cy="5200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129540</xdr:colOff>
          <xdr:row>12</xdr:row>
          <xdr:rowOff>190500</xdr:rowOff>
        </xdr:from>
        <xdr:to>
          <xdr:col>28</xdr:col>
          <xdr:colOff>1386840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20096</xdr:colOff>
      <xdr:row>6</xdr:row>
      <xdr:rowOff>20089</xdr:rowOff>
    </xdr:from>
    <xdr:to>
      <xdr:col>63</xdr:col>
      <xdr:colOff>553720</xdr:colOff>
      <xdr:row>116</xdr:row>
      <xdr:rowOff>137136</xdr:rowOff>
    </xdr:to>
    <xdr:pic>
      <xdr:nvPicPr>
        <xdr:cNvPr id="21" name="Fig_Assambly_plot_Overview2">
          <a:extLst>
            <a:ext uri="{FF2B5EF4-FFF2-40B4-BE49-F238E27FC236}">
              <a16:creationId xmlns:a16="http://schemas.microsoft.com/office/drawing/2014/main" id="{628D1E7D-B4B6-13CB-BCD8-171D93D7FD1D}"/>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653478" y="3927071"/>
          <a:ext cx="6518788" cy="2026155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47</xdr:col>
          <xdr:colOff>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twoCellAnchor editAs="oneCell">
    <xdr:from>
      <xdr:col>45</xdr:col>
      <xdr:colOff>0</xdr:colOff>
      <xdr:row>97</xdr:row>
      <xdr:rowOff>0</xdr:rowOff>
    </xdr:from>
    <xdr:to>
      <xdr:col>51</xdr:col>
      <xdr:colOff>1286691</xdr:colOff>
      <xdr:row>135</xdr:row>
      <xdr:rowOff>138616</xdr:rowOff>
    </xdr:to>
    <xdr:pic>
      <xdr:nvPicPr>
        <xdr:cNvPr id="6" name="Fig_FIG_JBOOST_MODESHAPES">
          <a:extLst>
            <a:ext uri="{FF2B5EF4-FFF2-40B4-BE49-F238E27FC236}">
              <a16:creationId xmlns:a16="http://schemas.microsoft.com/office/drawing/2014/main" id="{22727153-9D6C-6A48-27D7-2FC1DE75ADC8}"/>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336000"/>
          <a:ext cx="16442871" cy="720235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70" dataDxfId="57">
  <autoFilter ref="E13:L14" xr:uid="{51AF5F9E-A6E5-4BA1-83BE-2546351DAE06}"/>
  <tableColumns count="8">
    <tableColumn id="8" xr3:uid="{D8E7188F-4B6E-47C9-B812-934BBA8BB09F}" name="Name" dataDxfId="65"/>
    <tableColumn id="1" xr3:uid="{8004DE55-01A0-4AB5-A007-D379F8ED184F}" name="Project ID" dataDxfId="64"/>
    <tableColumn id="2" xr3:uid="{73AEE22B-B9CF-4401-B31E-64902257C6A9}" name="Phase" dataDxfId="63"/>
    <tableColumn id="3" xr3:uid="{6CD7BEF9-707B-4F7D-A334-46DB51B6F454}" name="Structure ID" dataDxfId="62"/>
    <tableColumn id="4" xr3:uid="{5572AB9F-884A-4001-85E7-5E708A2DFC71}" name="Author" dataDxfId="61"/>
    <tableColumn id="5" xr3:uid="{AFCB5F1D-C5C1-4D21-A7C0-310C0D52F9E4}" name="Water Depth [m]" dataDxfId="60"/>
    <tableColumn id="6" xr3:uid="{149EEBB8-62A5-42C4-97FD-484848DB0825}" name="Height Reference" dataDxfId="59"/>
    <tableColumn id="7" xr3:uid="{82ECC3EB-0382-490B-8CE7-963B13E4D1A1}" name="Comments" dataDxfId="58"/>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69" dataDxfId="468">
  <autoFilter ref="E18:L19" xr:uid="{58117B73-5FCA-4002-A528-31B3F83BDE75}"/>
  <tableColumns count="8">
    <tableColumn id="1" xr3:uid="{5C484AAB-AA0F-4FBD-9543-28D80EB7F84D}" name="Name" dataDxfId="467"/>
    <tableColumn id="2" xr3:uid="{87603448-795E-499B-8754-D6455D5FF52F}" name="Project ID" dataDxfId="466"/>
    <tableColumn id="3" xr3:uid="{51EA6487-4EF3-43A9-B440-34893EEEEAB2}" name="Phase" dataDxfId="465"/>
    <tableColumn id="4" xr3:uid="{4AC48BB5-6D2E-492F-89B1-5662010991A8}" name="Structure ID" dataDxfId="464"/>
    <tableColumn id="5" xr3:uid="{2AE3ED2D-7CAB-45B8-AA43-6197A5DBB9C2}" name="Author" dataDxfId="463"/>
    <tableColumn id="6" xr3:uid="{BC0E3E2E-DE67-4FD9-94E9-5C112B52D3FD}" name="Water Depth [m]" dataDxfId="462"/>
    <tableColumn id="7" xr3:uid="{16928D7F-3DB7-43BD-BCF5-5C279A3E16F5}" name="Height Reference" dataDxfId="461"/>
    <tableColumn id="8" xr3:uid="{1B5280CC-AB0D-434E-A63A-CAC42F67BB4D}" name="Comments" dataDxfId="460"/>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459" dataDxfId="458">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457"/>
    <tableColumn id="2" xr3:uid="{01B5124C-F6E1-40D2-9236-F2D6BE941DD3}" name="Top [m]" dataDxfId="456"/>
    <tableColumn id="3" xr3:uid="{0537C90E-D320-4AC4-8392-2A7C45CE31A1}" name="Bottom [m]" dataDxfId="455"/>
    <tableColumn id="4" xr3:uid="{3F0DC3DB-26F8-4D70-A358-70EF5E1596F5}" name="D, top [m]" dataDxfId="454"/>
    <tableColumn id="5" xr3:uid="{25F6B1D8-AC49-468F-BDCD-72AC07BB3CD0}" name="D, bottom [m]" dataDxfId="453"/>
    <tableColumn id="6" xr3:uid="{3ED99EE5-BCA8-4244-A3E5-81C6F22A9AB2}" name="t [mm]" dataDxfId="452"/>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51" dataDxfId="48">
  <autoFilter ref="Z12:AG13" xr:uid="{F46B677D-4D25-4464-BE0D-6A1E644518C5}"/>
  <tableColumns count="8">
    <tableColumn id="1" xr3:uid="{ECD0389F-015D-412B-9FF1-D5BEAAD27FC1}" name="Identifier" dataDxfId="56"/>
    <tableColumn id="2" xr3:uid="{90794316-AE1E-4D40-A728-B5B995A9CF65}" name="Phase" dataDxfId="55"/>
    <tableColumn id="3" xr3:uid="{B8C9242D-AC32-4E57-A861-DB7E615D6A1C}" name="Structure ID" dataDxfId="54"/>
    <tableColumn id="4" xr3:uid="{1EEB510B-3010-431D-B8C6-870D9180A629}" name="Water Depth [m]" dataDxfId="53"/>
    <tableColumn id="5" xr3:uid="{B6F5C20C-83C1-4B16-B4D3-933D066BB6A0}" name="Height Reference" dataDxfId="52"/>
    <tableColumn id="6" xr3:uid="{26EA3A2D-14E0-4809-9795-74592B4984AD}" name="Comments" dataDxfId="51"/>
    <tableColumn id="7" xr3:uid="{9AC62F3C-D12C-40A1-8AF4-F7C9B043F1FB}" name="Column1" dataDxfId="50"/>
    <tableColumn id="8" xr3:uid="{3E080D4B-C5E2-4330-9305-E6C23BBD7273}" name="Column2"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50" dataDxfId="66">
  <autoFilter ref="Z18:AE41" xr:uid="{186CFF05-2CD9-405C-829A-5AD7B62A8ACE}"/>
  <sortState xmlns:xlrd2="http://schemas.microsoft.com/office/spreadsheetml/2017/richdata2" ref="Z19:AJ43">
    <sortCondition ref="Z18:Z43"/>
  </sortState>
  <tableColumns count="6">
    <tableColumn id="1" xr3:uid="{66D6C4E1-74CA-4A30-A085-277EA5E62B3C}" name="Section" dataDxfId="72"/>
    <tableColumn id="2" xr3:uid="{D0F6ECD2-6414-48B2-9B47-1C3B8BAC860B}" name="Top [m]" dataDxfId="71"/>
    <tableColumn id="3" xr3:uid="{575FC20A-0259-4081-83F8-71040557AEA8}" name="Bottom [m]" dataDxfId="70"/>
    <tableColumn id="4" xr3:uid="{529E5CD0-69F2-4E59-86A7-A3E6F1B39E96}" name="D, top [m]" dataDxfId="69"/>
    <tableColumn id="5" xr3:uid="{7F90AAFA-52D7-47DB-A99D-3E3E0AEE6541}" name="D, bottom [m]" dataDxfId="68"/>
    <tableColumn id="6" xr3:uid="{1B01547B-4485-4B79-8DB3-FCEA1C806B60}" name="t [mm]" dataDxfId="6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449" dataDxfId="448">
  <autoFilter ref="P112:X113" xr:uid="{C2F2D263-B298-4967-B7BA-2043D2636A28}"/>
  <tableColumns count="9">
    <tableColumn id="9" xr3:uid="{983AA3EE-D554-4611-9143-CB18ADA5BC06}" name="Name" dataDxfId="447"/>
    <tableColumn id="2" xr3:uid="{365B74CD-D14D-4F75-ABA6-B5CBD126E6F2}" name="Top [m]" dataDxfId="446"/>
    <tableColumn id="12" xr3:uid="{3CC0B321-8A95-4AEE-8DFB-77DAE8FAB528}" name="Bottom [m]" dataDxfId="445"/>
    <tableColumn id="1" xr3:uid="{7FB591EB-274F-4F3E-B74A-6F28CC328DE4}" name="Mass [kg]" dataDxfId="444"/>
    <tableColumn id="3" xr3:uid="{A784A254-7F89-4432-A825-189B7ECA8E65}" name="Diameter [m]" dataDxfId="443"/>
    <tableColumn id="4" xr3:uid="{F8C96D7F-B5D1-4BBA-AAC1-5DD28CDDAB83}" name="Orientation [°]" dataDxfId="442"/>
    <tableColumn id="5" xr3:uid="{8A748228-8297-4696-9641-35315BDA533B}" name="Distance Axis to Axis [m]" dataDxfId="441"/>
    <tableColumn id="6" xr3:uid="{B67665FB-C840-474D-8316-B278CF74897C}" name="Gap between surfaces [m]" dataDxfId="440"/>
    <tableColumn id="8" xr3:uid="{F25FB915-DF95-48AD-A31E-E1F612E013F8}" name="Surface roughness [m]" dataDxfId="439"/>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38">
  <autoFilter ref="AG18:AO21" xr:uid="{BDE973CA-C8D2-4A67-ACE1-6BE97A1FF0C7}"/>
  <tableColumns count="9">
    <tableColumn id="9" xr3:uid="{55BF990C-941A-438C-86DE-D99A5424D8A4}" name="Name" dataDxfId="47"/>
    <tableColumn id="2" xr3:uid="{D2CC7DEA-1AC5-4558-B6A8-7A00324F8731}" name="Top [m]" dataDxfId="46"/>
    <tableColumn id="12" xr3:uid="{63B7643C-B71B-4F75-B941-E84BE173CC9A}" name="Bottom [m]" dataDxfId="45"/>
    <tableColumn id="1" xr3:uid="{0CF10764-8502-40DE-A7D1-8C4A349A8579}" name="Mass [kg]" dataDxfId="44"/>
    <tableColumn id="3" xr3:uid="{6AD7EABF-97C4-4AEA-B0AC-DE90F01EB468}" name="Diameter [m]" dataDxfId="43"/>
    <tableColumn id="4" xr3:uid="{BFB95885-457B-4D4B-89F6-AA13FDEA9F79}" name="Orientation [°]" dataDxfId="42"/>
    <tableColumn id="5" xr3:uid="{9B1D150A-1A8C-4C66-AB77-616A58B247DE}" name="Distance Axis to Axis" dataDxfId="41"/>
    <tableColumn id="6" xr3:uid="{DB6D9C23-B49D-42B3-8F2A-AC0E2EF73BFC}" name="Gap between surfaces" dataDxfId="40"/>
    <tableColumn id="10" xr3:uid="{728CC840-0A89-4FB8-9043-F90088D45FD9}" name="Surface roughness [m]" dataDxfId="3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56" totalsRowShown="0" headerRowDxfId="438" dataDxfId="437">
  <autoFilter ref="E27:L56" xr:uid="{46FD7C67-BF9C-41F4-B134-682EDE7A007C}"/>
  <sortState xmlns:xlrd2="http://schemas.microsoft.com/office/spreadsheetml/2017/richdata2" ref="E28:I29">
    <sortCondition descending="1" ref="G27:G29"/>
  </sortState>
  <tableColumns count="8">
    <tableColumn id="1" xr3:uid="{43AB1C43-FBC5-42AE-8DFA-4651B77C56A0}" name="Name" dataDxfId="436"/>
    <tableColumn id="2" xr3:uid="{75FB6F15-9784-4F9D-9947-41C8E7DD1CC9}" name="Project ID" dataDxfId="435"/>
    <tableColumn id="3" xr3:uid="{DF3379D9-9371-4EDE-B715-A6A40C072275}" name="Phase" dataDxfId="434"/>
    <tableColumn id="4" xr3:uid="{B2F66CA1-64D8-49D4-A1DA-28FD14EC75C2}" name="Structure ID" dataDxfId="433"/>
    <tableColumn id="5" xr3:uid="{E0EC4989-22E7-49A3-8DAC-034A87568E19}" name="Author" dataDxfId="432"/>
    <tableColumn id="6" xr3:uid="{9873A46F-D488-4AA7-BC64-C1E65C65D808}" name="Water Depth [m]" dataDxfId="431"/>
    <tableColumn id="7" xr3:uid="{CD60E691-17C5-40B2-9E26-571B6CB0C11D}" name="Height Reference" dataDxfId="430"/>
    <tableColumn id="8" xr3:uid="{BE63F67B-A499-43CA-8496-D50515A1122F}" name="Comments" dataDxfId="42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28" dataDxfId="29">
  <autoFilter ref="AQ13:AX14" xr:uid="{4C688CB2-0B79-4AE2-B2DC-6850E0999F22}"/>
  <tableColumns count="8">
    <tableColumn id="1" xr3:uid="{4F627CE6-59C4-4523-A98C-81FD64443B88}" name="Name" dataDxfId="37"/>
    <tableColumn id="2" xr3:uid="{19921618-20B3-46FF-937E-24E6775D797E}" name="Project ID" dataDxfId="36"/>
    <tableColumn id="3" xr3:uid="{B1F7CCA9-A1BD-4F05-9237-B6284F3056E5}" name="Phase" dataDxfId="35"/>
    <tableColumn id="4" xr3:uid="{D5F33D5B-370E-46F7-BB6A-B74EC6139333}" name="Structure ID" dataDxfId="34"/>
    <tableColumn id="5" xr3:uid="{A7DF7C25-D9CF-4ABB-B7CD-68DC60608B9A}" name="Author" dataDxfId="33"/>
    <tableColumn id="6" xr3:uid="{A1DB5BD8-96E9-4ECB-89FE-50CF6529DD7E}" name="Water Depth [m]" dataDxfId="32"/>
    <tableColumn id="7" xr3:uid="{2B99DBD7-0B0D-4BA1-87CB-C7AC621E6F3F}" name="Height Reference" dataDxfId="31"/>
    <tableColumn id="8" xr3:uid="{19FE9739-9ACA-485C-B665-39324EE0EC72}" name="Comments" dataDxfId="30"/>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427" dataDxfId="426">
  <autoFilter ref="AQ18:AX19" xr:uid="{82B2E050-F7C0-4103-ACF7-1508C2548380}"/>
  <tableColumns count="8">
    <tableColumn id="10" xr3:uid="{CB736CE1-960A-48C8-BE2F-39474891F806}" name="Name" dataDxfId="425"/>
    <tableColumn id="2" xr3:uid="{4D521BF5-BEDD-467B-BCA6-F197DD205F5D}" name="Project ID" dataDxfId="424"/>
    <tableColumn id="3" xr3:uid="{0D0764F3-2EB6-4AFD-8BBF-4B2A213694FB}" name="Phase" dataDxfId="423"/>
    <tableColumn id="4" xr3:uid="{F735A36B-0E53-4B21-98AF-8098D165B7A4}" name="Structure ID" dataDxfId="422"/>
    <tableColumn id="5" xr3:uid="{DD6C5343-9FF0-4988-B7AD-68A2B196AE75}" name="Author" dataDxfId="421"/>
    <tableColumn id="6" xr3:uid="{593B4864-FEBF-42DA-A98D-9BD5E874FDA3}" name="Water Depth [m]" dataDxfId="420"/>
    <tableColumn id="7" xr3:uid="{AD918F6B-4A01-4D99-AEC7-AC9BF6550DE3}" name="Height Reference" dataDxfId="419"/>
    <tableColumn id="8" xr3:uid="{6A7BA4BB-16FD-4D7C-9237-4C0172BBB075}" name="Comments" dataDxfId="418"/>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417" dataDxfId="416">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415"/>
    <tableColumn id="2" xr3:uid="{AA39DD39-8C8E-4F66-AA28-5EB59746565D}" name="Top [m]" dataDxfId="414"/>
    <tableColumn id="3" xr3:uid="{E2F479E9-17D9-4C2D-BF7C-2640F78B84E4}" name="Bottom [m]" dataDxfId="413"/>
    <tableColumn id="4" xr3:uid="{C69849FB-2BB9-4BF6-8192-78ED7173DD46}" name="D, top [m]" dataDxfId="412"/>
    <tableColumn id="5" xr3:uid="{837623EF-EE9F-47D2-AAAD-D903281C1D0A}" name="D, bottom [m]" dataDxfId="411"/>
    <tableColumn id="6" xr3:uid="{FDE46510-9BFE-418F-AE03-598BF29FF831}" name="t [mm]" dataDxfId="410"/>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409" dataDxfId="408">
  <autoFilter ref="BB112:BJ113" xr:uid="{E1532FB8-4FA8-44E8-9D28-3535D0247613}"/>
  <tableColumns count="9">
    <tableColumn id="9" xr3:uid="{DDF4C359-0ED4-4157-B9B0-FFEC4F20A42C}" name="Name" dataDxfId="407"/>
    <tableColumn id="2" xr3:uid="{19BE9D85-AB85-4478-869F-084DC21BFD73}" name="Top [m]" dataDxfId="406"/>
    <tableColumn id="12" xr3:uid="{60D0BC20-AB8D-45D9-B128-1553A1D96305}" name="Bottom [m]" dataDxfId="405"/>
    <tableColumn id="3" xr3:uid="{662A2295-30AD-4A23-9CB2-ED339894A5E3}" name="Mass [kg]" dataDxfId="404"/>
    <tableColumn id="1" xr3:uid="{7BB91480-5314-4B92-B955-96A05520598B}" name="Diameter [m]" dataDxfId="403"/>
    <tableColumn id="4" xr3:uid="{288140B8-5B54-4E75-9449-01E8BB0785E7}" name="Orientation [°]" dataDxfId="402"/>
    <tableColumn id="5" xr3:uid="{04DC00AE-32C9-416C-ACBC-DEF2672988E5}" name="Distance Axis to Axis [m]" dataDxfId="401"/>
    <tableColumn id="6" xr3:uid="{55C6527D-0D27-4523-B175-D1F63F0DDCEC}" name="Gap between surfaces [m]" dataDxfId="400"/>
    <tableColumn id="7" xr3:uid="{0BEC8B77-AA74-4444-96C4-C6CFE771E16C}" name="Surface roughness [m]" dataDxfId="399"/>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98" dataDxfId="397">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96"/>
    <tableColumn id="2" xr3:uid="{EC6A5746-7A0B-4DAB-8EBD-EDC20D766606}" name="Project ID" dataDxfId="395"/>
    <tableColumn id="3" xr3:uid="{2A15135F-98D6-4FBD-AE84-5EF0B52672ED}" name="Phase" dataDxfId="394"/>
    <tableColumn id="4" xr3:uid="{A7219BBA-68F7-4990-95D5-9B5A4EC218AA}" name="Structure ID" dataDxfId="393"/>
    <tableColumn id="5" xr3:uid="{ACC137C5-3CF1-40F4-952F-3B5BEC9A8ED2}" name="Author" dataDxfId="392"/>
    <tableColumn id="6" xr3:uid="{28B9B9E9-3ACF-4467-8F04-662CFC688071}" name="Water Depth [m]" dataDxfId="391"/>
    <tableColumn id="7" xr3:uid="{352B6A31-2237-4251-83A7-8BBEBAA34145}" name="Height Reference" dataDxfId="390"/>
    <tableColumn id="8" xr3:uid="{E5B30FA6-D94B-4AC3-882C-68878254E410}" name="Comments" dataDxfId="389"/>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88" dataDxfId="20">
  <autoFilter ref="BM12:BT13" xr:uid="{95B9336E-C6A5-4C93-9BED-34E5AF05FA6C}"/>
  <tableColumns count="8">
    <tableColumn id="1" xr3:uid="{BFA931EE-6FF8-44FC-AD54-32A5CF9115A2}" name="Name" dataDxfId="28"/>
    <tableColumn id="2" xr3:uid="{890F5896-05F5-47DB-B9DE-92FEF30867DB}" name="Project ID" dataDxfId="27"/>
    <tableColumn id="3" xr3:uid="{B37A2062-3A26-4ECC-B4E4-991B88E82CB2}" name="Phase" dataDxfId="26"/>
    <tableColumn id="4" xr3:uid="{C64DA219-F7AA-44CC-BC3D-62956AF84B2E}" name="Structure ID" dataDxfId="25"/>
    <tableColumn id="5" xr3:uid="{47235A3E-EBF6-486D-8ADC-74E88BA72554}" name="Author" dataDxfId="24"/>
    <tableColumn id="6" xr3:uid="{6F9496C9-78A5-48EB-ADDB-1E499513D04A}" name="Water Depth [m]" dataDxfId="23"/>
    <tableColumn id="7" xr3:uid="{377B6EFB-A6E2-452C-9D74-166D22A947E2}" name="Height Reference" dataDxfId="22"/>
    <tableColumn id="8" xr3:uid="{CCFF71E1-8925-43BC-8785-1A52849BE151}" name="Comments" dataDxfId="2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87" dataDxfId="180">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186"/>
    <tableColumn id="2" xr3:uid="{E8281684-BC71-4E35-8AE4-31AC648F4A83}" name="Top [m]" dataDxfId="185"/>
    <tableColumn id="3" xr3:uid="{6B784D87-E7E2-4CF9-935B-9C0C8FC2DBC2}" name="Bottom [m]" dataDxfId="184"/>
    <tableColumn id="4" xr3:uid="{96A3790F-0CF8-4CB5-8340-C0A20382D4FC}" name="D, top [m]" dataDxfId="183"/>
    <tableColumn id="5" xr3:uid="{222474F9-E0FB-441A-81D5-07306740C4B2}" name="D, bottom [m]" dataDxfId="182"/>
    <tableColumn id="6" xr3:uid="{541ECBE1-3529-43CA-B9AD-3DE9306D1235}" name="t [mm]" dataDxfId="18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3" totalsRowShown="0" dataDxfId="170">
  <autoFilter ref="BT18:CB23" xr:uid="{6CC2DE03-626B-408F-BF0C-226561799664}"/>
  <tableColumns count="9">
    <tableColumn id="9" xr3:uid="{C4C238D0-5357-48AB-969A-BE97844E5B70}" name="Name" dataDxfId="179"/>
    <tableColumn id="2" xr3:uid="{75F4D18E-F4BE-42B7-BB68-BF337C8DBA12}" name="Top [m]" dataDxfId="178"/>
    <tableColumn id="12" xr3:uid="{7C08C228-C676-4F90-9088-C9A3D6E72EB7}" name="Bottom [m]" dataDxfId="177"/>
    <tableColumn id="3" xr3:uid="{935DDAA6-49E6-45F6-B4AC-FCE8DF0B0A4D}" name="Mass [kg]" dataDxfId="176"/>
    <tableColumn id="1" xr3:uid="{E1D9BE0D-D944-4F2C-BAFF-1BA4FBB69ECE}" name="Diameter [m]" dataDxfId="175"/>
    <tableColumn id="4" xr3:uid="{A5E1EAFC-3DD4-4294-8717-665AE71BEDA8}" name="Orientation [°]" dataDxfId="174"/>
    <tableColumn id="5" xr3:uid="{5CE5C6CE-44B0-4B32-B390-246BAF490F6A}" name="Distance Axis to Axis" dataDxfId="173"/>
    <tableColumn id="6" xr3:uid="{CBE21F9B-8BA2-4737-8F56-34AD78C68BC3}" name="Gap between surfaces" dataDxfId="172"/>
    <tableColumn id="7" xr3:uid="{18326CB3-EF8F-4E97-ADA5-82B71868B5B1}" name="Surface roughness [m]" dataDxfId="17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0">
  <autoFilter ref="EA12:EI16" xr:uid="{6273375F-28C8-4A14-A545-8B988B5C9E65}"/>
  <tableColumns count="9">
    <tableColumn id="1" xr3:uid="{C3AE8FB7-66D2-47E1-8AA6-F0260BDFFCB8}" name="Identifier" dataDxfId="9"/>
    <tableColumn id="2" xr3:uid="{5F848737-A14E-44D6-9231-85AB48A55526}" name="Power [MW]" dataDxfId="8"/>
    <tableColumn id="3" xr3:uid="{2C93533D-1E27-4EB2-B7E6-3A19FEC55632}" name="Rotor Diameter [m]" dataDxfId="7"/>
    <tableColumn id="4" xr3:uid="{9D1780E5-E668-4D12-AF46-0A1DF433FA8A}" name="Mass of RNA [kg]" dataDxfId="6"/>
    <tableColumn id="5" xr3:uid="{1CA8A517-990E-4959-826C-118C5EC0C261}" name="Inertia of RNA fore-aft @COG [kg m^2]" dataDxfId="5"/>
    <tableColumn id="6" xr3:uid="{9FFE4A1F-E32A-49E7-8031-A24CF653CD8C}" name="Inertia of RNA side-side @COG [kg m^2]" dataDxfId="4"/>
    <tableColumn id="8" xr3:uid="{C481EB76-DD37-4979-8B5D-F3C81E38423E}" name="vertical offset TT to HH [m] " dataDxfId="3"/>
    <tableColumn id="7" xr3:uid="{3BD257A8-5786-4E03-8F1F-6116921828A3}" name="vertical offset TT_COG [m]" dataDxfId="2"/>
    <tableColumn id="9" xr3:uid="{A74BD603-BB70-4B62-BE72-E692B1275ED2}" name="comment" dataDxfId="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13" insertRow="1" totalsRowShown="0" headerRowDxfId="386" dataDxfId="118">
  <autoFilter ref="CC112:CH113" xr:uid="{6624AC03-091B-4440-AE35-46757D89154C}"/>
  <sortState xmlns:xlrd2="http://schemas.microsoft.com/office/spreadsheetml/2017/richdata2" ref="CC113:CM137">
    <sortCondition ref="CC112:CC137"/>
  </sortState>
  <tableColumns count="6">
    <tableColumn id="1" xr3:uid="{4712795E-488A-48E6-9477-0C98BE5C778B}" name="Section" dataDxfId="124"/>
    <tableColumn id="2" xr3:uid="{AF3B0F66-A97E-469B-BB2C-92E08B9852BC}" name="Top [m]" dataDxfId="123"/>
    <tableColumn id="3" xr3:uid="{EC9C8893-C993-4BCE-BD9D-E7180486ABFE}" name="Bottom [m]" dataDxfId="122"/>
    <tableColumn id="4" xr3:uid="{ED8DD31F-6E20-4C5F-BC92-0B6DB7A1B362}" name="D, top [m]" dataDxfId="121"/>
    <tableColumn id="5" xr3:uid="{2B890B63-A561-40A7-9FBB-7B8D47FD2656}" name="D, bottom [m]" dataDxfId="120"/>
    <tableColumn id="6" xr3:uid="{F255FA0B-5DF3-4FA4-A7BD-E6FEACC8E738}" name="t [mm]" dataDxfId="11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13" insertRow="1" totalsRowShown="0" headerRowDxfId="385" dataDxfId="108">
  <autoFilter ref="CN112:CV113" xr:uid="{053322B7-F3E5-4935-832F-DFBC92EF3AA2}"/>
  <tableColumns count="9">
    <tableColumn id="9" xr3:uid="{AB7A3BD0-E047-4B9B-B321-179F40ECC452}" name="Name" dataDxfId="117"/>
    <tableColumn id="2" xr3:uid="{3AED4E5F-8B5F-4607-A3FD-EEAB134CA7C8}" name="Top [m]" dataDxfId="116"/>
    <tableColumn id="12" xr3:uid="{84257648-6597-4C8A-AD5A-3D3D0B07220D}" name="Bottom [m]" dataDxfId="115"/>
    <tableColumn id="3" xr3:uid="{20FDA9C3-BF70-4D85-A870-C8B7ADD0F944}" name="Mass [kg]" dataDxfId="114"/>
    <tableColumn id="1" xr3:uid="{A1DA6B57-09C6-4BA3-8C6D-34B4DE0BC8C4}" name="Diameter [m]" dataDxfId="113"/>
    <tableColumn id="4" xr3:uid="{7B401936-3842-4626-8801-F37D73E9C6DF}" name="Orientation [°]" dataDxfId="112"/>
    <tableColumn id="5" xr3:uid="{3E808003-5E60-482F-ABF1-D2D73158ED75}" name="Distance Axis to Axis [m]" dataDxfId="111"/>
    <tableColumn id="6" xr3:uid="{AA2B16CF-21CA-4B65-91DB-2046C745D885}" name="Gap between surfaces [m]" dataDxfId="110"/>
    <tableColumn id="7" xr3:uid="{269E9AEB-7728-4497-93C0-92D0DDE32F7B}" name="Surface roughness [m]" dataDxfId="109"/>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41" totalsRowShown="0" headerRowDxfId="384" dataDxfId="383">
  <autoFilter ref="CC27:CJ41" xr:uid="{9E39EC90-AC52-4EC1-B4CF-9799F74991BE}"/>
  <sortState xmlns:xlrd2="http://schemas.microsoft.com/office/spreadsheetml/2017/richdata2" ref="CC28:CG29">
    <sortCondition descending="1" ref="CE27:CE29"/>
  </sortState>
  <tableColumns count="8">
    <tableColumn id="1" xr3:uid="{30A99A19-40E5-433E-929D-3A4779ACB1CE}" name="Name" dataDxfId="382"/>
    <tableColumn id="2" xr3:uid="{B126DBC5-55C1-442E-B96B-933B020A9CD4}" name="Project ID" dataDxfId="381"/>
    <tableColumn id="3" xr3:uid="{348D5BC0-8868-4781-8DF0-2E04B537B73E}" name="Phase" dataDxfId="380"/>
    <tableColumn id="4" xr3:uid="{056B06E5-26E8-494B-83AF-1C87FB2162FC}" name="Structure ID" dataDxfId="379"/>
    <tableColumn id="5" xr3:uid="{EF179F4C-6CE0-4E71-9486-F0E6D0E71C4C}" name="Author" dataDxfId="378"/>
    <tableColumn id="6" xr3:uid="{2FDCFB50-700F-4830-AD68-13F9C0B1CC31}" name="Water Depth [m]" dataDxfId="377"/>
    <tableColumn id="7" xr3:uid="{DE9B320D-8967-4FD8-BAE1-C291FB3ED005}" name="Height Reference" dataDxfId="376"/>
    <tableColumn id="8" xr3:uid="{F3B1D1F4-B5F0-41CE-A016-0A556B19BA4F}" name="Comments" dataDxfId="375"/>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74" dataDxfId="90">
  <autoFilter ref="CX12:DE13" xr:uid="{636DA4FD-EDFB-4F12-A89B-84FBA35E7AC5}"/>
  <tableColumns count="8">
    <tableColumn id="1" xr3:uid="{E34E574E-744D-4554-AD98-E3D18572D674}" name="Name" dataDxfId="98"/>
    <tableColumn id="2" xr3:uid="{E411370A-1A97-44E5-BD18-89879F80115C}" name="Project ID" dataDxfId="97"/>
    <tableColumn id="3" xr3:uid="{F8DB145A-5EEF-4C6B-8F9D-B588A17D3C5D}" name="Phase" dataDxfId="96"/>
    <tableColumn id="4" xr3:uid="{43BB9CC2-4974-4122-BCFD-6271174F98E0}" name="Structure ID" dataDxfId="95"/>
    <tableColumn id="5" xr3:uid="{1E3D4F3B-C73C-4C7A-9F63-2C7CEB367AA8}" name="Author" dataDxfId="94"/>
    <tableColumn id="6" xr3:uid="{CF6F63D6-FC41-4D2D-B310-0191259847FF}" name="Water Depth [m]" dataDxfId="93"/>
    <tableColumn id="7" xr3:uid="{50321489-A2C4-4A01-B8EA-6B294362F8E1}" name="Height Reference" dataDxfId="92"/>
    <tableColumn id="8" xr3:uid="{06A4F591-EE1D-409E-A39C-00884C167657}" name="Comments" dataDxfId="9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74" totalsRowShown="0" headerRowDxfId="373" dataDxfId="83">
  <autoFilter ref="CX18:DC74" xr:uid="{899803F4-C2CA-4425-9A32-A18B58E6ABD0}"/>
  <sortState xmlns:xlrd2="http://schemas.microsoft.com/office/spreadsheetml/2017/richdata2" ref="CX19:DH43">
    <sortCondition ref="CX18:CX43"/>
  </sortState>
  <tableColumns count="6">
    <tableColumn id="1" xr3:uid="{0011CC99-7AB3-49B8-9DB0-22F1E3955E91}" name="Section" dataDxfId="89"/>
    <tableColumn id="2" xr3:uid="{BB1ACF23-16B7-4C47-80B0-893A33C698A9}" name="Top [m]" dataDxfId="88"/>
    <tableColumn id="3" xr3:uid="{D5324E74-51EE-432A-847E-5AE29B7CA4D7}" name="Bottom [m]" dataDxfId="87"/>
    <tableColumn id="4" xr3:uid="{FFBDC83C-AA98-41F1-91F3-EE469D2DD36A}" name="D, top [m]" dataDxfId="86"/>
    <tableColumn id="5" xr3:uid="{B936FF01-5C34-41FB-BD9D-F28D153F9BDF}" name="D, bottom [m]" dataDxfId="85"/>
    <tableColumn id="6" xr3:uid="{19D1010E-9125-43B6-B42C-67FA9586EDA8}" name="t [mm]" dataDxfId="8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26" totalsRowShown="0" dataDxfId="73">
  <autoFilter ref="DE18:DM26" xr:uid="{12F79D89-930A-4420-97C7-60370F1121DC}"/>
  <tableColumns count="9">
    <tableColumn id="9" xr3:uid="{5BB60229-57C8-489B-8AD5-280AB6D93E54}" name="Name" dataDxfId="82"/>
    <tableColumn id="2" xr3:uid="{EAC19ED0-15BB-4F2F-B297-347769AEDA92}" name="Top [m]" dataDxfId="81"/>
    <tableColumn id="12" xr3:uid="{47A7AF06-EC9F-427D-8F50-53F82DB050A6}" name="Bottom [m]" dataDxfId="80"/>
    <tableColumn id="3" xr3:uid="{50700484-30B3-4605-8578-AD4FBA12A5B2}" name="Mass [kg]" dataDxfId="79"/>
    <tableColumn id="1" xr3:uid="{E557ADD3-D28A-4C96-B6FA-AF6D98691265}" name="Diameter [m]" dataDxfId="78"/>
    <tableColumn id="4" xr3:uid="{E8468086-16DA-4063-B0B5-DAC02A29244C}" name="Orientation [°]" dataDxfId="77"/>
    <tableColumn id="5" xr3:uid="{62B06F09-4543-4DBA-8F55-1F54D6CC331B}" name="Distance Axis to Axis" dataDxfId="76"/>
    <tableColumn id="6" xr3:uid="{FC078448-A491-4E57-AF88-7DC574214818}" name="Gap between surfaces" dataDxfId="75"/>
    <tableColumn id="7" xr3:uid="{C7E82548-94F1-43F3-BD70-20A3E76E01FF}" name="Surface roughness [m]" dataDxfId="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372" dataDxfId="10" headerRowBorderDxfId="371" tableBorderDxfId="370">
  <autoFilter ref="DP111:DX115" xr:uid="{25902508-4CE0-4A3E-B393-EABB076E5067}"/>
  <tableColumns count="9">
    <tableColumn id="1" xr3:uid="{9AAE1BAC-6413-45AA-8F9A-CA13CBCAD201}" name="Name" dataDxfId="19"/>
    <tableColumn id="2" xr3:uid="{3752FAA6-8F43-4A1F-BDEE-07A53859F1E7}" name="Power [MW]" dataDxfId="18"/>
    <tableColumn id="10" xr3:uid="{458667F5-0408-492D-B92E-A3D3C270519C}" name="Rotor Diameter [m]" dataDxfId="17"/>
    <tableColumn id="3" xr3:uid="{7DB2ACAF-6D53-482F-8CEF-8073695D2184}" name="Mass of RNA [kg]" dataDxfId="16"/>
    <tableColumn id="4" xr3:uid="{AD0550DD-2078-47BE-8718-A80100547BC6}" name="Inertia of RNA fore-aft @COG [kg m^2]" dataDxfId="15"/>
    <tableColumn id="5" xr3:uid="{FE2F1CB5-7238-43D1-BD0E-870267602329}" name="Inertia of RNA side-side @COG [kg m^2]" dataDxfId="14"/>
    <tableColumn id="6" xr3:uid="{A8B68FE9-4E32-421F-B38A-D43A617ACB98}" name="Vertical Offset TT to HH [m] " dataDxfId="13"/>
    <tableColumn id="7" xr3:uid="{37A681FC-3A2A-4D32-AA7F-00F65FE7DB9F}" name="Vertical Offset TT_COG [m]" dataDxfId="12"/>
    <tableColumn id="8" xr3:uid="{F94ECCEB-31E8-4416-B7C7-95B8A86CF8EF}" name="comment" dataDxfId="11"/>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369" dataDxfId="99">
  <autoFilter ref="CC13:CJ14" xr:uid="{397229C1-1F12-4CBF-B6B4-CB03E2E3BFA9}"/>
  <tableColumns count="8">
    <tableColumn id="8" xr3:uid="{E63A535F-BCB0-44B8-8F04-578B46D6E770}" name="Name" dataDxfId="107"/>
    <tableColumn id="1" xr3:uid="{B9957457-BDC3-4CF1-9176-6CA78312100C}" name="Project ID" dataDxfId="106"/>
    <tableColumn id="2" xr3:uid="{80468BCA-98DD-4134-986A-E851A347BC30}" name="Phase" dataDxfId="105"/>
    <tableColumn id="3" xr3:uid="{67E3806B-7891-47B8-A1BB-6F885C398898}" name="Structure ID" dataDxfId="104"/>
    <tableColumn id="4" xr3:uid="{6C238ADE-02B5-4280-8D9D-D6D61829E1C8}" name="Author" dataDxfId="103"/>
    <tableColumn id="5" xr3:uid="{BBE37E48-DDDB-4337-B479-B53F958EE83B}" name="Water Depth [m]" dataDxfId="102"/>
    <tableColumn id="6" xr3:uid="{EF4EC37F-00E8-4ECB-96FE-474EA9113144}" name="Height Reference" dataDxfId="101"/>
    <tableColumn id="7" xr3:uid="{99A6AD24-F860-4BEC-8C44-6586D7FD3AD4}" name="Comments" dataDxfId="100"/>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368" dataDxfId="367">
  <autoFilter ref="CC18:CJ19" xr:uid="{C0874040-C2DB-43F6-B287-C9435510382F}"/>
  <tableColumns count="8">
    <tableColumn id="8" xr3:uid="{66E27245-2779-4BA5-A76B-62FAEF1B8D83}" name="Name" dataDxfId="366"/>
    <tableColumn id="1" xr3:uid="{F05D82B9-A3A9-4B5D-8F4C-F5F2E3C3CCCB}" name="Project ID" dataDxfId="365"/>
    <tableColumn id="2" xr3:uid="{26B1AA90-9284-4437-9662-5EE258D1BF02}" name="Phase" dataDxfId="364"/>
    <tableColumn id="3" xr3:uid="{C387B0A8-DD1F-4CAA-A2A0-0CB14896F5A5}" name="Structure ID" dataDxfId="363"/>
    <tableColumn id="4" xr3:uid="{BDB95725-7649-45A0-98F4-7A9E987A142F}" name="Author" dataDxfId="362"/>
    <tableColumn id="5" xr3:uid="{3C66E869-D7F2-4755-910A-43BD60F14BA7}" name="Water Depth [m]" dataDxfId="361"/>
    <tableColumn id="6" xr3:uid="{55C1D2E1-F2F1-4A64-9076-8A4F4366F33A}" name="Height Reference" dataDxfId="360"/>
    <tableColumn id="7" xr3:uid="{793CE583-F8F6-49BF-B270-75E722DF596A}" name="Comments" dataDxfId="359"/>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4" headerRowDxfId="358" dataDxfId="357">
  <autoFilter ref="D6:K84" xr:uid="{6964430C-2D65-45C4-817F-08653037EDFC}"/>
  <tableColumns count="8">
    <tableColumn id="1" xr3:uid="{1C924510-54DB-4186-8521-598E5FD7BF93}" name="Section" totalsRowLabel="Ergebnis" dataDxfId="356" totalsRowDxfId="355"/>
    <tableColumn id="2" xr3:uid="{29F8F207-72DF-4027-A39E-C3D956F79382}" name="Affiliation" dataDxfId="354" totalsRowDxfId="353"/>
    <tableColumn id="3" xr3:uid="{F1A86E12-282B-4FE8-A989-9056549BE251}" name="local Section" dataDxfId="352" totalsRowDxfId="351"/>
    <tableColumn id="4" xr3:uid="{1F0B5480-90D3-4DBF-AAEC-010EB8A46507}" name="Top [m]" dataDxfId="350" totalsRowDxfId="349"/>
    <tableColumn id="5" xr3:uid="{2F9EEEB1-AE18-4058-A215-9A6EAD23E6F0}" name="Bottom [m]" dataDxfId="348" totalsRowDxfId="347"/>
    <tableColumn id="6" xr3:uid="{CAF3E9FD-22BF-4C53-97D3-15DEA70C9DE2}" name="D, top [m]" dataDxfId="346" totalsRowDxfId="345"/>
    <tableColumn id="7" xr3:uid="{EE4449DD-273C-4967-8180-25E33E65F937}" name="D, bottom [m]" dataDxfId="344" totalsRowDxfId="343"/>
    <tableColumn id="8" xr3:uid="{E06D75BA-2195-4DA0-AB09-E9EF471B8154}" name="t [mm]" dataDxfId="342" totalsRowDxfId="34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38" totalsRowShown="0" headerRowDxfId="340" dataDxfId="339">
  <autoFilter ref="Q6:Z38" xr:uid="{99775F4D-8879-4247-BCBB-9E55004F5FE5}"/>
  <tableColumns count="10">
    <tableColumn id="8" xr3:uid="{4222E379-EA2F-436F-A27E-F66347A2B7A2}" name="Affiliation" dataDxfId="338"/>
    <tableColumn id="1" xr3:uid="{00244646-90F3-4DDD-AB6B-0373781AFF60}" name="Name" dataDxfId="337"/>
    <tableColumn id="2" xr3:uid="{6305BA78-EC7F-4D5E-A143-DF4E3CB9A56C}" name="Top [m]" dataDxfId="336"/>
    <tableColumn id="3" xr3:uid="{156C5A02-52CD-48BE-87D5-E9BF8F935E99}" name="Bottom [m]" dataDxfId="335"/>
    <tableColumn id="4" xr3:uid="{BA986155-703C-4151-964B-7F7638569588}" name="Mass [kg]" dataDxfId="334"/>
    <tableColumn id="5" xr3:uid="{5FB39ED9-35A0-4964-ADC5-B9008F43FCB7}" name="Diameter [m]" dataDxfId="333"/>
    <tableColumn id="6" xr3:uid="{094B0EAF-8736-4B85-A464-028FE0E10FAC}" name="Orientation [°]" dataDxfId="332"/>
    <tableColumn id="7" xr3:uid="{F864D980-FF18-446E-8D28-70D3CBCA43E9}" name="Distance Axis to Axis [m]" dataDxfId="331"/>
    <tableColumn id="9" xr3:uid="{FD2E8D1C-F275-49BC-BD8B-D63D6205E6DF}" name="Gap between surfaces [m]" dataDxfId="330"/>
    <tableColumn id="10" xr3:uid="{DFEB932C-31A8-42AF-A99C-78CC47E5676D}" name="Surface roughness [m]" dataDxfId="32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328" dataDxfId="326" headerRowBorderDxfId="327" tableBorderDxfId="325" totalsRowBorderDxfId="324">
  <autoFilter ref="AB31:AG35" xr:uid="{A1E86920-59C8-4A34-A4FA-D52D35DC047E}"/>
  <tableColumns count="6">
    <tableColumn id="1" xr3:uid="{D7BA5792-F27A-42AB-84A6-1A5C5073E624}" name="Affiliation" dataDxfId="323"/>
    <tableColumn id="3" xr3:uid="{F299E913-54CD-48A0-BB41-0880A93754FE}" name="Top [m]" dataDxfId="322"/>
    <tableColumn id="4" xr3:uid="{3FE7280C-AE16-43A5-98C5-AC81567063F8}" name="Bottom [m]" dataDxfId="321"/>
    <tableColumn id="5" xr3:uid="{494E1F17-E9F7-4B30-BF2F-0D837AD6C9EB}" name="D, top [m]" dataDxfId="320"/>
    <tableColumn id="6" xr3:uid="{9D18588B-23C1-495C-A81D-3BA5AF2F1DDD}" name="D, bottom [m]" dataDxfId="319"/>
    <tableColumn id="7" xr3:uid="{C3BA2567-9ACF-4834-A3FA-9599A0D98796}" name="t [mm]" dataDxfId="318"/>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17" dataDxfId="315" headerRowBorderDxfId="316" tableBorderDxfId="314">
  <autoFilter ref="AB27:AE28" xr:uid="{CD52EECF-AB78-4C57-8765-66AA1058C0CF}"/>
  <tableColumns count="4">
    <tableColumn id="1" xr3:uid="{035BC3C9-B7CD-47B5-94D2-F8D64A04FD6C}" name="Affiliation" dataDxfId="313"/>
    <tableColumn id="2" xr3:uid="{9093341A-644E-4005-A4B0-0B05612EE421}" name="Elevation [m]" dataDxfId="312"/>
    <tableColumn id="3" xr3:uid="{71FE16E7-7251-4F14-B28B-4C6055F6AED1}" name="Mass [t]" dataDxfId="311"/>
    <tableColumn id="4" xr3:uid="{87F4221A-61DF-4C79-A116-8098A7C6FAAE}" name="comment" dataDxfId="310"/>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7" totalsRowShown="0" headerRowDxfId="309" dataDxfId="308">
  <autoFilter ref="AD14:AH17" xr:uid="{8D334D84-754D-4685-9A4A-6A66B2E4FFB9}"/>
  <tableColumns count="5">
    <tableColumn id="1" xr3:uid="{DB673771-BB6D-4B68-81A2-B0DFC2758DC6}" name="Top [m]" dataDxfId="307"/>
    <tableColumn id="2" xr3:uid="{88DBAEFE-0CE9-43B7-BBD5-30E29A54DD0E}" name="Bottom [m]" dataDxfId="306"/>
    <tableColumn id="3" xr3:uid="{88F4E89D-F5DC-463C-AE91-5C5F8B82A591}" name="Marine Growth [mm]" dataDxfId="305"/>
    <tableColumn id="4" xr3:uid="{ABEE5949-3D04-400D-9A95-F3EBF7837C0E}" name="Density  [kg/m^3]" dataDxfId="304"/>
    <tableColumn id="5" xr3:uid="{F538BE21-E07F-43DA-9EA7-D7658B55572F}" name="Surface Roughness [m]" dataDxfId="303"/>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302" dataDxfId="301">
  <autoFilter ref="AB22:AE24" xr:uid="{87B4A03F-1005-4720-8887-A14737394284}"/>
  <tableColumns count="4">
    <tableColumn id="1" xr3:uid="{79B3039B-DCB3-4DB5-9657-9170C1A7D7A1}" name="Bottom [m]" dataDxfId="300"/>
    <tableColumn id="2" xr3:uid="{798BD679-C372-4555-9ABA-DF12AF1BEB7B}" name="Top [m]" dataDxfId="299"/>
    <tableColumn id="3" xr3:uid="{C28B4B73-F57A-4DF1-B531-CD436CEA398C}" name="cd" dataDxfId="298"/>
    <tableColumn id="4" xr3:uid="{B75141CC-AB54-4904-90B7-845CA3D69A1B}" name="cm" dataDxfId="297"/>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96" dataDxfId="294" headerRowBorderDxfId="295" tableBorderDxfId="293" totalsRowBorderDxfId="292">
  <autoFilter ref="AB8:AJ9" xr:uid="{72CE8A2A-6760-4548-BB1E-BCA204D8C1BA}"/>
  <tableColumns count="9">
    <tableColumn id="1" xr3:uid="{46A5A21B-3002-456C-8AD9-5ECB42AC421F}" name="Name" dataDxfId="291"/>
    <tableColumn id="2" xr3:uid="{F5B4AC32-29FD-42F7-91EC-62CC42FCE0D7}" name="Power [MW]" dataDxfId="290"/>
    <tableColumn id="3" xr3:uid="{F6A77E93-EA0B-4A7B-91D9-D14361BC8B1A}" name="Rotor Diameter [m]" dataDxfId="289"/>
    <tableColumn id="4" xr3:uid="{324F57B3-0BB2-4A0A-864F-C4E295BA1417}" name="Mass of RNA [kg]" dataDxfId="288"/>
    <tableColumn id="5" xr3:uid="{498958C1-FF10-460A-950F-D28B6D477E67}" name="Inertia of RNA fore-aft @COG [kg m^2]" dataDxfId="287"/>
    <tableColumn id="8" xr3:uid="{234964DC-3BFC-4170-9D6A-7B3DBC67A11F}" name="Inertia of RNA side-side @COG [kg m^2]" dataDxfId="286"/>
    <tableColumn id="6" xr3:uid="{9A250389-A125-48C0-9709-4FC870698E51}" name="Vertical Offset TT to HH [m]" dataDxfId="285"/>
    <tableColumn id="7" xr3:uid="{7481D65D-D15B-4189-850C-213AFF247093}" name="Vertical Offset TT_COG [m]" dataDxfId="284"/>
    <tableColumn id="9" xr3:uid="{DC025F26-D4D4-42D6-A0AC-A10FD5B08484}" name="comment" dataDxfId="283"/>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82" dataDxfId="281">
  <autoFilter ref="A5:C11" xr:uid="{C35E7AB2-603F-4F8E-A683-CC2DB9E03260}"/>
  <tableColumns count="3">
    <tableColumn id="1" xr3:uid="{249E4AC0-B025-41CE-B64B-B1C47A8B108A}" name="Parameter" dataDxfId="280" totalsRowDxfId="279"/>
    <tableColumn id="2" xr3:uid="{96957327-E448-409A-A132-2F66C10F1B05}" name="Value" dataDxfId="278" totalsRowDxfId="277"/>
    <tableColumn id="3" xr3:uid="{9BA3C973-0D4E-4458-9364-B9F23256E516}" name="Unit" dataDxfId="276" totalsRowDxfId="275"/>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74" dataDxfId="273">
  <autoFilter ref="A28:C36" xr:uid="{AE7797A4-FD72-46EC-AF51-C7FF0F3EB792}"/>
  <tableColumns count="3">
    <tableColumn id="1" xr3:uid="{BDB642AE-B9A4-45CB-BF41-7BEF68FFEDAB}" name="Structure" dataDxfId="272"/>
    <tableColumn id="2" xr3:uid="{6E51D16D-6FD1-4E9F-B93C-11B153F5BAB1}" name="Mass [t]" dataDxfId="271"/>
    <tableColumn id="3" xr3:uid="{7B4AFB51-C380-4E40-AA9A-07A3C0BB6BB2}" name="Unit" dataDxfId="270"/>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69" tableBorderDxfId="268">
  <autoFilter ref="A40:B44" xr:uid="{5419C822-5D9E-463E-B4A7-260252AD6015}"/>
  <tableColumns count="2">
    <tableColumn id="1" xr3:uid="{F6FA1935-F0E5-4F62-8A4D-4FE7BA111787}" name="Component"/>
    <tableColumn id="2" xr3:uid="{E8E41672-2680-44C2-A52A-44DCFAA10B38}" name="Name" dataDxfId="267"/>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66" dataDxfId="265">
  <autoFilter ref="AT14:AW22" xr:uid="{D00F4F6D-0F31-4182-BC4A-31C745F7BBA9}"/>
  <tableColumns count="4">
    <tableColumn id="1" xr3:uid="{3E7E42D1-2471-409C-AC2F-75B5A8095375}" name="Parameter" dataDxfId="264"/>
    <tableColumn id="4" xr3:uid="{99EC9FE1-9CC9-4583-9D9D-230249F64D0F}" name="comment" dataDxfId="263"/>
    <tableColumn id="3" xr3:uid="{871A325F-4286-41C3-A6A6-BD4642988E4A}" name="Unit" dataDxfId="262"/>
    <tableColumn id="2" xr3:uid="{6C705FCB-5D10-4250-9912-E9DAC119643B}" name="Value" dataDxfId="261"/>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AY89" totalsRowShown="0" headerRowDxfId="260" dataDxfId="259">
  <autoFilter ref="AT49:AY89" xr:uid="{DD5BEA98-0119-401B-967D-E2418A69409F}"/>
  <tableColumns count="6">
    <tableColumn id="1" xr3:uid="{97054DFB-C884-4592-A429-AE944BB481C1}" name="Project Settings" dataDxfId="258"/>
    <tableColumn id="2" xr3:uid="{D2524D40-326E-4E58-8211-5A59AA750999}" name="comment" dataDxfId="257"/>
    <tableColumn id="3" xr3:uid="{5729FDF9-BAD0-415C-A40D-BF2246A4F377}" name="unit" dataDxfId="256"/>
    <tableColumn id="4" xr3:uid="{686729AC-CA49-4A8F-B589-C61A976CF0C8}" name="default" dataDxfId="255"/>
    <tableColumn id="5" xr3:uid="{725E765C-418F-4C6D-AA24-7B508BA05BFD}" name="reloading_init" dataDxfId="254"/>
    <tableColumn id="6" xr3:uid="{479B0DF5-8747-43DB-A758-AFD992843CE9}" name="reloading_loaded" dataDxfId="253"/>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52" dataDxfId="250" headerRowBorderDxfId="251">
  <autoFilter ref="F13:P22" xr:uid="{71E9ED97-D6B3-4021-B4A0-767262A463AF}"/>
  <tableColumns count="11">
    <tableColumn id="3" xr3:uid="{FEC1B86F-C35E-46DA-A7B6-958218640B32}" name="Use For" dataDxfId="249"/>
    <tableColumn id="12" xr3:uid="{C2A89023-9057-4005-B5BC-7177CA0916E4}" name="Affiliation" dataDxfId="248"/>
    <tableColumn id="8" xr3:uid="{DA5288F4-A6D2-4654-91EF-5216E3A5D06D}" name="Name" dataDxfId="247"/>
    <tableColumn id="1" xr3:uid="{BCF04A15-F7A1-4B02-B968-2B77E93E65C8}" name="Top [m]" dataDxfId="246"/>
    <tableColumn id="2" xr3:uid="{7285DDF2-50C0-437F-A508-26E337365FD6}" name="Bottom [m]" dataDxfId="245"/>
    <tableColumn id="6" xr3:uid="{FF72EB0E-B8A4-4A02-BB1C-1EDDA8FDE8B6}" name="Mass [kg]" dataDxfId="244"/>
    <tableColumn id="4" xr3:uid="{C529D6EA-DB28-489B-9417-E4E43DA45BC2}" name="Diameter [m]" dataDxfId="243"/>
    <tableColumn id="7" xr3:uid="{187EAF26-0053-462C-A746-F4CFDD4FEA26}" name="Orientation [°]" dataDxfId="242"/>
    <tableColumn id="9" xr3:uid="{083E9AAE-21E0-4DD4-92EE-C339CE2D1002}" name="Distance Axis to Axis [m]" dataDxfId="241"/>
    <tableColumn id="13" xr3:uid="{21BE8926-C21A-4E38-9100-554AFA0FA93B}" name="Gap between surfaces [m]" dataDxfId="240"/>
    <tableColumn id="10" xr3:uid="{5E743F44-ADBC-4FED-9125-954BB70B4AA2}" name="Surface roughness [m]" dataDxfId="239"/>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9" totalsRowShown="0" headerRowDxfId="238" dataDxfId="237">
  <autoFilter ref="U124:AC219" xr:uid="{FE356BDF-F7DD-4DF8-8A03-F552C7434686}"/>
  <tableColumns count="9">
    <tableColumn id="1" xr3:uid="{6D2CD887-573B-48AA-98AD-9996FADDC923}" name="Node [-]" dataDxfId="236"/>
    <tableColumn id="2" xr3:uid="{EC70247F-3373-4C15-8E7F-4D2A86B1DE62}" name="Elevation [m]" dataDxfId="235"/>
    <tableColumn id="3" xr3:uid="{083E87E4-CECB-495A-A83F-130B2C844AFE}" name="Local x [m]" dataDxfId="234"/>
    <tableColumn id="4" xr3:uid="{7C868A91-68C1-4A51-B109-53217D6E2AA3}" name="Local y [m]" dataDxfId="233"/>
    <tableColumn id="5" xr3:uid="{86FF08B6-8D4D-4CCD-919D-2EE5F2A56883}" name="Point mass [m]" dataDxfId="232"/>
    <tableColumn id="8" xr3:uid="{D422C604-82A4-4AAE-9FBD-40F6A80A7906}" name="Foundation" dataDxfId="231"/>
    <tableColumn id="6" xr3:uid="{6C286BEE-E8E7-481A-94E7-8A10C03F2B0D}" name="New Node?" dataDxfId="230"/>
    <tableColumn id="9" xr3:uid="{58F26FFD-CDB9-4FAF-BC67-3CCFFD5764A5}" name="Below Seabed?" dataDxfId="229"/>
    <tableColumn id="11" xr3:uid="{18D4C98E-1F06-496E-9B90-0908586BB5D9}" name="comment" dataDxfId="22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2" totalsRowShown="0" headerRowDxfId="227" dataDxfId="226">
  <autoFilter ref="AF124:AO312" xr:uid="{08A0827C-AEB7-4AC5-AC1C-3A9EEE71E512}"/>
  <tableColumns count="10">
    <tableColumn id="1" xr3:uid="{EE8CEEDE-C7F8-49BC-B1C1-62256D68B1F7}" name="Affiliation" dataDxfId="225"/>
    <tableColumn id="2" xr3:uid="{B5C9A065-2A24-4663-A78E-AB359C1B07B6}" name="Member [-]" dataDxfId="224"/>
    <tableColumn id="3" xr3:uid="{6737F7E4-75EA-4406-A7BA-6FC70240743C}" name="Node [-]" dataDxfId="223"/>
    <tableColumn id="4" xr3:uid="{89E5BBF6-3045-4D1E-BBF3-FCAE237AEF1F}" name="Diameter [m]" dataDxfId="222"/>
    <tableColumn id="5" xr3:uid="{6F3CFA72-85FE-4FA1-98D1-C26E66E5227F}" name="Wall thickness [mm]" dataDxfId="221"/>
    <tableColumn id="6" xr3:uid="{6F8DAE76-3BDE-41F7-B41C-569866CCAC01}" name="cd [-]" dataDxfId="220"/>
    <tableColumn id="7" xr3:uid="{38F26F02-A7D4-4714-AB52-DE027CA3C685}" name="cm [-]" dataDxfId="219"/>
    <tableColumn id="8" xr3:uid="{AF03C275-EBB0-4E9C-B3AD-4A9D80A81FED}" name="Marine growth [mm]" dataDxfId="218"/>
    <tableColumn id="9" xr3:uid="{05F492D6-D126-434F-93C6-A121F0788998}" name="Density [kg*m^-3]" dataDxfId="217"/>
    <tableColumn id="10" xr3:uid="{0530F484-7CF4-4A9A-9354-6550550F5D09}" name="Material [-]" dataDxfId="21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15" dataDxfId="214">
  <autoFilter ref="U14:X15" xr:uid="{75D83FCB-684E-49B9-8C8E-EEC425D5900E}"/>
  <tableColumns count="4">
    <tableColumn id="1" xr3:uid="{CB78C727-D5DC-4CA2-BA49-B008160D7D1F}" name="Material" dataDxfId="213"/>
    <tableColumn id="2" xr3:uid="{065FA7D2-18F9-4AC6-BB89-D8104A6F0927}" name="Density" dataDxfId="212"/>
    <tableColumn id="3" xr3:uid="{5D3B327E-2F90-44C2-802D-F2908776C407}" name="Young's Mod. [Pa]" dataDxfId="211"/>
    <tableColumn id="4" xr3:uid="{4882E81A-F94D-4030-BB50-4BFCD860A46F}" name="Shear Mod [Pa]" dataDxfId="210"/>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09" dataDxfId="208">
  <autoFilter ref="U7:W12" xr:uid="{9AD5B26A-0D09-403C-8B9E-50F7200A653D}"/>
  <tableColumns count="3">
    <tableColumn id="1" xr3:uid="{C235FE96-286A-42FA-8098-E93B2B3C8E5E}" name="Parameter" dataDxfId="207"/>
    <tableColumn id="2" xr3:uid="{BD11FF44-1500-4157-941D-41DC78A2A481}" name="Value" dataDxfId="206"/>
    <tableColumn id="3" xr3:uid="{7E4FAC9B-4485-4A2B-BEC6-3BC57CC7FF8C}" name="comment" dataDxfId="205"/>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204" dataDxfId="203">
  <autoFilter ref="AT34:AZ39" xr:uid="{D6C78C0C-8A85-4D2B-92F4-6729B858FAB2}"/>
  <tableColumns count="7">
    <tableColumn id="1" xr3:uid="{05F85C1C-1EED-44A4-A8D4-CF77B2148625}" name="Stiffness" dataDxfId="202"/>
    <tableColumn id="2" xr3:uid="{0B997292-B387-4FA1-B22D-DEBADEB8F969}" name="LC1_FLS_reloading_initial" dataDxfId="201"/>
    <tableColumn id="3" xr3:uid="{6301AC23-3343-46AB-81AA-3A1DDDC46BAC}" name="LC1_FLS_reloading_loaded" dataDxfId="200"/>
    <tableColumn id="7" xr3:uid="{6302C8AA-23A9-43DF-BD36-E2E4B5ED6DAD}" name="LC1_ULS_static" dataDxfId="199"/>
    <tableColumn id="8" xr3:uid="{D8FD348A-57DA-4E5A-BBBE-0D945817FFB8}" name="LC1_ULS_static.red_initial" dataDxfId="198"/>
    <tableColumn id="9" xr3:uid="{3F1EA0C4-11AE-48CD-BCC6-65B2233C75CF}" name="LC1_ULS_static.red_loaded" dataDxfId="197"/>
    <tableColumn id="10" xr3:uid="{5ECD574D-BE96-424F-9C62-684253F937AE}" name="LC1_ULS_cyclic" dataDxfId="196"/>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95" dataDxfId="194">
  <autoFilter ref="U101:AA104" xr:uid="{536D1D01-89C1-4C94-A26C-FBFB46C62350}"/>
  <tableColumns count="7">
    <tableColumn id="1" xr3:uid="{1A5DBD54-67F4-4CE2-8D94-A9850A645C75}" name="Stiffness" dataDxfId="193"/>
    <tableColumn id="2" xr3:uid="{253C0E4D-38B0-41E2-949B-1886D7D550F1}" name="LC1_FLS_reloading_initial" dataDxfId="192"/>
    <tableColumn id="3" xr3:uid="{3997FCF5-7538-456C-857E-6A8DD20ABC92}" name="LC1_FLS_reloading_loaded" dataDxfId="191"/>
    <tableColumn id="7" xr3:uid="{FB26D1A0-3BE5-40ED-B400-38D259D0731C}" name="LC1_ULS_static" dataDxfId="190"/>
    <tableColumn id="8" xr3:uid="{A7CF01F1-A68D-4626-AEE0-0644BF97849E}" name="LC1_ULS_static.red_initial" dataDxfId="189"/>
    <tableColumn id="9" xr3:uid="{A6979E51-5994-44D9-B6E3-4EB7BCDCC7D8}" name="LC1_ULS_static.red_loaded" dataDxfId="188"/>
    <tableColumn id="10" xr3:uid="{1E0E243F-C201-4AF5-BE9B-6214067A713C}" name="LC1_ULS_cyclic" dataDxfId="187"/>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tabSelected="1" zoomScale="85" zoomScaleNormal="85" workbookViewId="0">
      <selection activeCell="B14" sqref="B14:D14"/>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216</v>
      </c>
    </row>
    <row r="3" spans="2:5" ht="15" thickBot="1"/>
    <row r="4" spans="2:5" ht="18">
      <c r="B4" s="255" t="s">
        <v>218</v>
      </c>
      <c r="C4" s="256" t="s">
        <v>219</v>
      </c>
      <c r="D4" s="257" t="s">
        <v>217</v>
      </c>
      <c r="E4" s="62"/>
    </row>
    <row r="5" spans="2:5" ht="18">
      <c r="B5" s="260" t="s">
        <v>248</v>
      </c>
      <c r="C5" s="68" t="s">
        <v>267</v>
      </c>
      <c r="D5" s="261" t="s">
        <v>249</v>
      </c>
      <c r="E5" s="55"/>
    </row>
    <row r="6" spans="2:5" ht="18">
      <c r="B6" s="260" t="s">
        <v>266</v>
      </c>
      <c r="C6" s="68" t="s">
        <v>268</v>
      </c>
      <c r="D6" s="261" t="s">
        <v>269</v>
      </c>
      <c r="E6" s="55"/>
    </row>
    <row r="7" spans="2:5" ht="18">
      <c r="B7" s="260" t="s">
        <v>270</v>
      </c>
      <c r="C7" s="68" t="s">
        <v>271</v>
      </c>
      <c r="D7" s="261" t="s">
        <v>272</v>
      </c>
      <c r="E7" s="55"/>
    </row>
    <row r="8" spans="2:5" ht="18">
      <c r="B8" s="260" t="s">
        <v>324</v>
      </c>
      <c r="C8" s="68" t="s">
        <v>306</v>
      </c>
      <c r="D8" s="261" t="s">
        <v>307</v>
      </c>
      <c r="E8" s="55"/>
    </row>
    <row r="9" spans="2:5" ht="18">
      <c r="B9" s="260" t="s">
        <v>323</v>
      </c>
      <c r="C9" s="68" t="s">
        <v>325</v>
      </c>
      <c r="D9" s="261" t="s">
        <v>326</v>
      </c>
      <c r="E9" s="55"/>
    </row>
    <row r="10" spans="2:5" ht="18">
      <c r="B10" s="260" t="s">
        <v>343</v>
      </c>
      <c r="C10" s="68" t="s">
        <v>344</v>
      </c>
      <c r="D10" s="261" t="s">
        <v>345</v>
      </c>
      <c r="E10" s="55"/>
    </row>
    <row r="11" spans="2:5" ht="18">
      <c r="B11" s="260" t="s">
        <v>528</v>
      </c>
      <c r="C11" s="68" t="s">
        <v>529</v>
      </c>
      <c r="D11" s="261" t="s">
        <v>530</v>
      </c>
      <c r="E11" s="55"/>
    </row>
    <row r="12" spans="2:5" ht="18">
      <c r="B12" s="260" t="s">
        <v>526</v>
      </c>
      <c r="C12" s="68" t="s">
        <v>527</v>
      </c>
      <c r="D12" s="261" t="s">
        <v>531</v>
      </c>
      <c r="E12" s="55"/>
    </row>
    <row r="13" spans="2:5" ht="18">
      <c r="B13" s="260" t="s">
        <v>532</v>
      </c>
      <c r="C13" s="68" t="s">
        <v>533</v>
      </c>
      <c r="D13" s="261" t="s">
        <v>534</v>
      </c>
      <c r="E13" s="55"/>
    </row>
    <row r="14" spans="2:5" ht="18">
      <c r="B14" s="385" t="s">
        <v>564</v>
      </c>
      <c r="C14" s="66" t="s">
        <v>565</v>
      </c>
      <c r="D14" s="386" t="s">
        <v>566</v>
      </c>
      <c r="E14" s="55"/>
    </row>
    <row r="15" spans="2:5">
      <c r="B15" s="231"/>
      <c r="D15" s="233"/>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189</v>
      </c>
    </row>
    <row r="24" spans="2:5" ht="15" thickBot="1"/>
    <row r="25" spans="2:5" ht="18">
      <c r="B25" s="182" t="s">
        <v>166</v>
      </c>
      <c r="C25" s="180" t="s">
        <v>347</v>
      </c>
      <c r="D25" s="184" t="s">
        <v>158</v>
      </c>
      <c r="E25" s="62"/>
    </row>
    <row r="26" spans="2:5" ht="15" thickBot="1">
      <c r="B26" s="183"/>
      <c r="C26" s="54"/>
      <c r="E26" s="55"/>
    </row>
    <row r="27" spans="2:5" ht="18">
      <c r="B27" s="182" t="s">
        <v>162</v>
      </c>
      <c r="C27" s="180" t="s">
        <v>348</v>
      </c>
      <c r="D27" s="184" t="s">
        <v>159</v>
      </c>
      <c r="E27" s="62"/>
    </row>
    <row r="28" spans="2:5">
      <c r="B28" s="67"/>
      <c r="C28" s="170" t="s">
        <v>163</v>
      </c>
      <c r="E28" s="55"/>
    </row>
    <row r="29" spans="2:5">
      <c r="B29" s="67"/>
      <c r="C29" s="181" t="s">
        <v>349</v>
      </c>
      <c r="D29" s="56" t="s">
        <v>160</v>
      </c>
      <c r="E29" s="55"/>
    </row>
    <row r="30" spans="2:5" ht="12" customHeight="1">
      <c r="B30" s="67"/>
      <c r="C30" s="54"/>
      <c r="E30" s="55"/>
    </row>
    <row r="31" spans="2:5" ht="15" thickBot="1">
      <c r="B31" s="67"/>
      <c r="C31" s="54"/>
      <c r="D31" t="s">
        <v>165</v>
      </c>
      <c r="E31" s="55"/>
    </row>
    <row r="32" spans="2:5" ht="18.600000000000001" thickBot="1">
      <c r="B32" s="182" t="s">
        <v>207</v>
      </c>
      <c r="C32" s="180" t="s">
        <v>198</v>
      </c>
      <c r="D32" s="61" t="b">
        <v>0</v>
      </c>
      <c r="E32" s="62" t="s">
        <v>199</v>
      </c>
    </row>
    <row r="33" spans="2:5" ht="18">
      <c r="B33" s="284"/>
      <c r="C33" s="181" t="s">
        <v>359</v>
      </c>
      <c r="D33" t="b">
        <v>0</v>
      </c>
      <c r="E33" s="62" t="s">
        <v>360</v>
      </c>
    </row>
    <row r="34" spans="2:5">
      <c r="B34" s="67"/>
      <c r="C34" s="181" t="s">
        <v>161</v>
      </c>
      <c r="D34" s="185" t="s">
        <v>251</v>
      </c>
      <c r="E34" s="55" t="s">
        <v>210</v>
      </c>
    </row>
    <row r="35" spans="2:5" ht="15" thickBot="1">
      <c r="B35" s="183"/>
      <c r="C35" s="191" t="s">
        <v>196</v>
      </c>
      <c r="D35" s="186" t="s">
        <v>250</v>
      </c>
      <c r="E35" s="65" t="s">
        <v>220</v>
      </c>
    </row>
    <row r="36" spans="2:5" ht="18">
      <c r="B36" s="182" t="s">
        <v>157</v>
      </c>
      <c r="C36" s="60"/>
      <c r="D36" s="61" t="s">
        <v>201</v>
      </c>
      <c r="E36" s="62"/>
    </row>
    <row r="37" spans="2:5">
      <c r="B37" s="67"/>
      <c r="C37" s="54"/>
      <c r="E37" s="55"/>
    </row>
    <row r="38" spans="2:5">
      <c r="B38" s="67"/>
      <c r="C38" s="54"/>
      <c r="D38" t="s">
        <v>202</v>
      </c>
      <c r="E38" s="55"/>
    </row>
    <row r="39" spans="2:5">
      <c r="B39" s="67"/>
      <c r="C39" s="54"/>
      <c r="D39" t="s">
        <v>203</v>
      </c>
      <c r="E39" s="55"/>
    </row>
    <row r="40" spans="2:5">
      <c r="B40" s="67"/>
      <c r="C40" s="54"/>
      <c r="D40" t="s">
        <v>204</v>
      </c>
      <c r="E40" s="55"/>
    </row>
    <row r="41" spans="2:5">
      <c r="B41" s="67"/>
      <c r="C41" s="54"/>
      <c r="D41" t="s">
        <v>252</v>
      </c>
      <c r="E41" s="55"/>
    </row>
    <row r="42" spans="2:5">
      <c r="B42" s="67"/>
      <c r="C42" s="54"/>
      <c r="D42" t="s">
        <v>205</v>
      </c>
      <c r="E42" s="55"/>
    </row>
    <row r="43" spans="2:5">
      <c r="B43" s="67"/>
      <c r="C43" s="54"/>
      <c r="D43" t="s">
        <v>253</v>
      </c>
      <c r="E43" s="55"/>
    </row>
    <row r="44" spans="2:5">
      <c r="B44" s="67"/>
      <c r="C44" s="54"/>
      <c r="D44" t="s">
        <v>254</v>
      </c>
      <c r="E44" s="55"/>
    </row>
    <row r="45" spans="2:5">
      <c r="B45" s="67"/>
      <c r="C45" s="54"/>
      <c r="D45" t="s">
        <v>333</v>
      </c>
      <c r="E45" s="55"/>
    </row>
    <row r="46" spans="2:5">
      <c r="B46" s="67"/>
      <c r="C46" s="54"/>
      <c r="D46" t="s">
        <v>206</v>
      </c>
      <c r="E46" s="55"/>
    </row>
    <row r="47" spans="2:5" ht="15" thickBot="1">
      <c r="B47" s="183"/>
      <c r="C47" s="54"/>
      <c r="E47" s="55"/>
    </row>
    <row r="48" spans="2:5" ht="18">
      <c r="B48" s="182" t="s">
        <v>208</v>
      </c>
      <c r="C48" s="180"/>
      <c r="D48" s="61" t="s">
        <v>209</v>
      </c>
      <c r="E48" s="62"/>
    </row>
    <row r="49" spans="2:5" ht="191.4" customHeight="1">
      <c r="B49" s="67"/>
      <c r="C49" s="181"/>
      <c r="E49" s="55"/>
    </row>
    <row r="50" spans="2:5" ht="15" thickBot="1">
      <c r="B50" s="183"/>
      <c r="C50" s="191"/>
      <c r="D50" s="64"/>
      <c r="E50" s="65"/>
    </row>
    <row r="54" spans="2:5" ht="21">
      <c r="B54" s="85" t="s">
        <v>197</v>
      </c>
    </row>
    <row r="55" spans="2:5" ht="15" thickBot="1"/>
    <row r="56" spans="2:5" ht="217.2" customHeight="1" thickBot="1">
      <c r="B56" s="192" t="s">
        <v>200</v>
      </c>
      <c r="C56" s="60"/>
      <c r="D56" s="61"/>
      <c r="E56" s="62"/>
    </row>
    <row r="57" spans="2:5" ht="18">
      <c r="B57" s="101" t="s">
        <v>190</v>
      </c>
      <c r="C57" s="60"/>
      <c r="D57" s="61"/>
      <c r="E57" s="62"/>
    </row>
    <row r="58" spans="2:5">
      <c r="B58" s="102"/>
      <c r="C58" s="187" t="s">
        <v>185</v>
      </c>
      <c r="E58" s="55"/>
    </row>
    <row r="59" spans="2:5">
      <c r="B59" s="102"/>
      <c r="C59" s="188"/>
      <c r="E59" s="55"/>
    </row>
    <row r="60" spans="2:5">
      <c r="B60" s="102"/>
      <c r="C60" s="189" t="s">
        <v>186</v>
      </c>
      <c r="E60" s="55"/>
    </row>
    <row r="61" spans="2:5">
      <c r="B61" s="102"/>
      <c r="C61" s="344" t="s">
        <v>186</v>
      </c>
      <c r="E61" s="55"/>
    </row>
    <row r="62" spans="2:5">
      <c r="B62" s="102"/>
      <c r="C62" s="188"/>
      <c r="E62" s="55"/>
    </row>
    <row r="63" spans="2:5">
      <c r="B63" s="102"/>
      <c r="C63" s="190" t="s">
        <v>194</v>
      </c>
      <c r="E63" s="55"/>
    </row>
    <row r="64" spans="2:5" ht="15" thickBot="1">
      <c r="B64" s="103"/>
      <c r="C64" s="63"/>
      <c r="D64" s="64"/>
      <c r="E64" s="65"/>
    </row>
    <row r="67" spans="2:2" ht="18">
      <c r="B67" s="346" t="s">
        <v>390</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2" t="s">
        <v>41</v>
      </c>
      <c r="C4" s="393"/>
      <c r="D4" s="394"/>
      <c r="E4" s="40"/>
      <c r="F4" s="395" t="s">
        <v>25</v>
      </c>
      <c r="G4" s="396"/>
      <c r="H4" s="396"/>
      <c r="I4" s="397"/>
      <c r="J4" s="40"/>
      <c r="K4" s="398" t="s">
        <v>42</v>
      </c>
      <c r="L4" s="399"/>
      <c r="M4" s="400"/>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164</v>
      </c>
      <c r="D22" s="1" t="s">
        <v>164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zoomScale="70" zoomScaleNormal="70" workbookViewId="0">
      <selection activeCell="DR124" sqref="DR124"/>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hidden="1" customWidth="1"/>
    <col min="6" max="6" width="26.88671875" style="51" hidden="1" customWidth="1"/>
    <col min="7" max="7" width="30.5546875" style="51" hidden="1" customWidth="1"/>
    <col min="8" max="8" width="51" style="51" hidden="1" customWidth="1"/>
    <col min="9" max="9" width="25.6640625" style="51" hidden="1" customWidth="1"/>
    <col min="10" max="10" width="26.21875" style="50" hidden="1" customWidth="1"/>
    <col min="11" max="11" width="26.5546875" style="81" hidden="1" customWidth="1"/>
    <col min="12" max="12" width="70.88671875" hidden="1" customWidth="1"/>
    <col min="13" max="13" width="27.77734375" hidden="1" customWidth="1"/>
    <col min="14" max="14" width="15.6640625" hidden="1" customWidth="1"/>
    <col min="15" max="15" width="14" hidden="1" customWidth="1"/>
    <col min="16" max="16" width="71.5546875" style="360" hidden="1" customWidth="1"/>
    <col min="17" max="17" width="25.6640625" style="49" hidden="1" customWidth="1"/>
    <col min="18" max="18" width="26.21875" style="49" hidden="1" customWidth="1"/>
    <col min="19" max="20" width="25.88671875" style="49" hidden="1" customWidth="1"/>
    <col min="21" max="21" width="26.5546875" style="49" hidden="1" customWidth="1"/>
    <col min="22" max="22" width="26.109375" style="49" hidden="1" customWidth="1"/>
    <col min="23" max="23" width="31.21875" style="49" hidden="1" customWidth="1"/>
    <col min="24" max="24" width="31.5546875" style="49" hidden="1" customWidth="1"/>
    <col min="25" max="25" width="36.33203125" style="55" hidden="1"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customWidth="1"/>
    <col min="44" max="44" width="26.88671875" style="51" customWidth="1"/>
    <col min="45" max="45" width="30.88671875" style="51" customWidth="1"/>
    <col min="46" max="46" width="51" style="51" customWidth="1"/>
    <col min="47" max="47" width="25.6640625" style="51" customWidth="1"/>
    <col min="48" max="48" width="26.21875" style="50" customWidth="1"/>
    <col min="49" max="49" width="26.5546875" style="81" customWidth="1"/>
    <col min="50" max="50" width="70.88671875" customWidth="1"/>
    <col min="51" max="51" width="27.77734375" customWidth="1"/>
    <col min="52" max="52" width="15.6640625" style="75" customWidth="1"/>
    <col min="53" max="53" width="14" customWidth="1"/>
    <col min="54" max="54" width="71.5546875" style="53" customWidth="1"/>
    <col min="55" max="55" width="25.6640625" style="49" customWidth="1"/>
    <col min="56" max="56" width="26.21875" style="49" customWidth="1"/>
    <col min="57" max="58" width="25.88671875" style="49" customWidth="1"/>
    <col min="59" max="59" width="26.5546875" style="49" customWidth="1"/>
    <col min="60" max="60" width="26.109375" style="49" customWidth="1"/>
    <col min="61" max="61" width="31.21875" style="49" customWidth="1"/>
    <col min="62" max="62" width="31.5546875" style="87" customWidth="1"/>
    <col min="63" max="63" width="36.33203125" style="55"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21875" style="50" hidden="1" customWidth="1"/>
    <col min="87" max="87" width="26.5546875" style="168" hidden="1" customWidth="1"/>
    <col min="88" max="88" width="153.6640625" style="49" hidden="1" customWidth="1"/>
    <col min="89" max="89" width="27.77734375" style="49" hidden="1" customWidth="1"/>
    <col min="90" max="90" width="15.6640625" style="49" hidden="1" customWidth="1"/>
    <col min="91" max="91" width="14" style="49" hidden="1" customWidth="1"/>
    <col min="92" max="92" width="71.5546875" style="360" hidden="1" customWidth="1"/>
    <col min="93" max="93" width="25.6640625" style="49" hidden="1" customWidth="1"/>
    <col min="94" max="94" width="26.21875" style="49" hidden="1" customWidth="1"/>
    <col min="95" max="96" width="25.88671875" style="49" hidden="1" customWidth="1"/>
    <col min="97" max="97" width="26.5546875" style="49" hidden="1" customWidth="1"/>
    <col min="98" max="98" width="26.109375" style="49" hidden="1" customWidth="1"/>
    <col min="99" max="99" width="31.2187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350</v>
      </c>
      <c r="K1"/>
      <c r="P1" s="53"/>
      <c r="AQ1" s="334" t="s">
        <v>351</v>
      </c>
      <c r="AR1" s="335"/>
      <c r="AS1" s="335"/>
      <c r="AT1" s="335"/>
      <c r="AU1" s="335"/>
      <c r="AV1" s="336"/>
      <c r="AW1" s="61"/>
      <c r="AX1" s="114"/>
      <c r="AY1" s="114"/>
      <c r="AZ1" s="61"/>
      <c r="BA1" s="61"/>
      <c r="BB1" s="250"/>
      <c r="BC1" s="138"/>
      <c r="BD1" s="138"/>
      <c r="BE1" s="138"/>
      <c r="BF1" s="138"/>
      <c r="BG1" s="138"/>
      <c r="BH1" s="138"/>
      <c r="BI1" s="138"/>
      <c r="BJ1" s="138"/>
      <c r="BK1" s="62"/>
      <c r="CC1" s="341" t="s">
        <v>352</v>
      </c>
      <c r="CD1" s="335"/>
      <c r="CE1" s="335"/>
      <c r="CF1" s="335"/>
      <c r="CG1" s="335"/>
      <c r="CH1" s="336"/>
      <c r="CI1" s="138"/>
      <c r="CJ1" s="138"/>
      <c r="CK1" s="138"/>
      <c r="CL1" s="138"/>
      <c r="CM1" s="138"/>
      <c r="CN1" s="250"/>
      <c r="CO1" s="138"/>
      <c r="CP1" s="138"/>
      <c r="CQ1" s="138"/>
      <c r="CR1" s="138"/>
      <c r="CS1" s="138"/>
      <c r="CT1" s="138"/>
      <c r="CU1" s="138"/>
      <c r="CV1" s="138"/>
      <c r="CW1" s="61"/>
      <c r="DP1" s="117" t="s">
        <v>353</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2"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134</v>
      </c>
      <c r="F5" s="66"/>
      <c r="G5" s="66"/>
      <c r="H5" s="66"/>
      <c r="I5" s="66"/>
      <c r="J5"/>
      <c r="K5"/>
      <c r="N5" s="54"/>
      <c r="P5" s="53"/>
      <c r="AQ5" s="209" t="s">
        <v>134</v>
      </c>
      <c r="AR5" s="66"/>
      <c r="AS5" s="66"/>
      <c r="AT5" s="66"/>
      <c r="AU5" s="66"/>
      <c r="AV5"/>
      <c r="AW5"/>
      <c r="AZ5" s="54"/>
      <c r="BJ5" s="49"/>
      <c r="CC5" s="83" t="s">
        <v>134</v>
      </c>
      <c r="CD5" s="66"/>
      <c r="CE5" s="66"/>
      <c r="CF5" s="66"/>
      <c r="CG5" s="66"/>
      <c r="CH5"/>
      <c r="CI5" s="49"/>
      <c r="CL5" s="77"/>
      <c r="CN5" s="53"/>
      <c r="DP5" s="83" t="s">
        <v>134</v>
      </c>
      <c r="DQ5" s="66"/>
      <c r="DR5" s="66"/>
      <c r="DS5" s="66"/>
      <c r="DT5" s="148"/>
      <c r="DU5" s="148"/>
    </row>
    <row r="6" spans="1:139" ht="18" customHeight="1">
      <c r="A6" s="104"/>
      <c r="B6" s="105"/>
      <c r="C6" s="105"/>
      <c r="D6" s="137"/>
      <c r="E6" s="140"/>
      <c r="F6" s="76" t="s">
        <v>131</v>
      </c>
      <c r="G6" s="72"/>
      <c r="H6" s="72"/>
      <c r="I6" s="72"/>
      <c r="J6" s="72"/>
      <c r="K6" s="72"/>
      <c r="L6" s="72"/>
      <c r="M6" s="72"/>
      <c r="N6" s="54"/>
      <c r="P6" s="357"/>
      <c r="AQ6" s="240"/>
      <c r="AR6" s="76" t="s">
        <v>131</v>
      </c>
      <c r="AS6" s="72"/>
      <c r="AT6" s="72"/>
      <c r="AU6" s="72"/>
      <c r="AV6" s="72"/>
      <c r="AW6" s="72"/>
      <c r="AX6" s="62"/>
      <c r="AZ6" s="54"/>
      <c r="BB6" s="357"/>
      <c r="BJ6" s="49"/>
      <c r="CC6" s="140"/>
      <c r="CD6" s="76" t="s">
        <v>131</v>
      </c>
      <c r="CE6" s="72"/>
      <c r="CF6" s="72"/>
      <c r="CG6" s="72"/>
      <c r="CH6" s="72"/>
      <c r="CI6" s="228"/>
      <c r="CJ6" s="165"/>
      <c r="CL6" s="77"/>
      <c r="CN6" s="357"/>
      <c r="DP6" s="140"/>
      <c r="DQ6" s="76" t="s">
        <v>131</v>
      </c>
      <c r="DR6" s="76"/>
      <c r="DS6" s="72"/>
      <c r="DT6" s="149"/>
      <c r="DU6" s="149"/>
      <c r="DV6" s="72"/>
      <c r="DW6" s="92"/>
    </row>
    <row r="7" spans="1:139" ht="18" customHeight="1" thickBot="1">
      <c r="A7" s="262"/>
      <c r="B7" s="304"/>
      <c r="C7" s="304"/>
      <c r="D7" s="305"/>
      <c r="E7" s="331"/>
      <c r="F7" s="332" t="s">
        <v>550</v>
      </c>
      <c r="G7" s="152"/>
      <c r="H7" s="152"/>
      <c r="I7" s="152"/>
      <c r="J7" s="152"/>
      <c r="K7" s="152"/>
      <c r="L7" s="152"/>
      <c r="M7" s="152"/>
      <c r="N7" s="54"/>
      <c r="P7" s="53"/>
      <c r="AQ7" s="241"/>
      <c r="AR7" s="332" t="s">
        <v>536</v>
      </c>
      <c r="AS7" s="152"/>
      <c r="AT7" s="152"/>
      <c r="AU7" s="152"/>
      <c r="AV7" s="152"/>
      <c r="AW7" s="152"/>
      <c r="AX7" s="333"/>
      <c r="AZ7" s="54"/>
      <c r="BJ7" s="49"/>
      <c r="CC7" s="141"/>
      <c r="CD7" s="342" t="s">
        <v>541</v>
      </c>
      <c r="CE7" s="152"/>
      <c r="CF7" s="152"/>
      <c r="CG7" s="152"/>
      <c r="CH7" s="152"/>
      <c r="CI7" s="229"/>
      <c r="CJ7" s="153"/>
      <c r="CL7" s="77"/>
      <c r="CN7" s="53"/>
      <c r="DP7" s="142"/>
      <c r="DQ7" s="254" t="s">
        <v>563</v>
      </c>
      <c r="DR7" s="156"/>
      <c r="DS7" s="157"/>
      <c r="DT7" s="158"/>
      <c r="DU7" s="158"/>
      <c r="DV7" s="157"/>
      <c r="DW7" s="159"/>
    </row>
    <row r="8" spans="1:139" ht="18" customHeight="1">
      <c r="A8" s="262"/>
      <c r="B8" s="304"/>
      <c r="C8" s="304"/>
      <c r="D8" s="305"/>
      <c r="E8" s="403" t="s">
        <v>179</v>
      </c>
      <c r="G8" s="73"/>
      <c r="H8" s="73"/>
      <c r="I8" s="413"/>
      <c r="J8" s="73"/>
      <c r="K8" s="73"/>
      <c r="L8" s="73"/>
      <c r="M8" s="73"/>
      <c r="N8" s="54"/>
      <c r="P8" s="53"/>
      <c r="AQ8" s="401" t="s">
        <v>179</v>
      </c>
      <c r="AR8" s="73"/>
      <c r="AS8" s="73"/>
      <c r="AT8" s="73"/>
      <c r="AU8" s="73"/>
      <c r="AV8" s="73"/>
      <c r="AW8" s="73"/>
      <c r="AX8" s="55"/>
      <c r="AZ8" s="54"/>
      <c r="BJ8" s="49"/>
      <c r="CC8" s="405" t="s">
        <v>179</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4"/>
      <c r="F9" s="74"/>
      <c r="G9" s="74"/>
      <c r="H9" s="74"/>
      <c r="I9" s="345"/>
      <c r="J9" s="74"/>
      <c r="K9" s="74"/>
      <c r="L9" s="74"/>
      <c r="M9" s="74"/>
      <c r="N9" s="54"/>
      <c r="P9" s="53"/>
      <c r="AQ9" s="402"/>
      <c r="AR9" s="345"/>
      <c r="AS9" s="74"/>
      <c r="AT9" s="74"/>
      <c r="AU9" s="74"/>
      <c r="AV9" s="74"/>
      <c r="AW9" s="74"/>
      <c r="AX9" s="65"/>
      <c r="AZ9" s="54"/>
      <c r="BJ9" s="49"/>
      <c r="CC9" s="406"/>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135</v>
      </c>
      <c r="F11"/>
      <c r="G11" s="253"/>
      <c r="H11"/>
      <c r="I11"/>
      <c r="K11"/>
      <c r="N11" s="54"/>
      <c r="P11" s="53"/>
      <c r="AQ11" s="359" t="s">
        <v>135</v>
      </c>
      <c r="AS11"/>
      <c r="AT11"/>
      <c r="AU11"/>
      <c r="AV11"/>
      <c r="AW11"/>
      <c r="AZ11" s="54"/>
      <c r="BJ11" s="49"/>
      <c r="CC11" s="83" t="s">
        <v>135</v>
      </c>
      <c r="CD11"/>
      <c r="CE11"/>
      <c r="CF11"/>
      <c r="CG11"/>
      <c r="CH11"/>
      <c r="CI11" s="49"/>
      <c r="CL11" s="77"/>
      <c r="CN11" s="53"/>
    </row>
    <row r="12" spans="1:139" ht="18" customHeight="1">
      <c r="A12" s="262"/>
      <c r="B12" s="304"/>
      <c r="C12" s="304"/>
      <c r="D12" s="305"/>
      <c r="E12" s="361" t="s">
        <v>396</v>
      </c>
      <c r="F12" s="363" t="s">
        <v>394</v>
      </c>
      <c r="G12" s="364" t="s">
        <v>397</v>
      </c>
      <c r="H12" s="364" t="s">
        <v>430</v>
      </c>
      <c r="I12"/>
      <c r="J12" s="362" t="s">
        <v>520</v>
      </c>
      <c r="K12" s="364" t="s">
        <v>395</v>
      </c>
      <c r="N12" s="54"/>
      <c r="P12" s="53"/>
      <c r="Z12" t="s">
        <v>54</v>
      </c>
      <c r="AA12" t="s">
        <v>53</v>
      </c>
      <c r="AB12" t="s">
        <v>56</v>
      </c>
      <c r="AC12" t="s">
        <v>91</v>
      </c>
      <c r="AD12" t="s">
        <v>87</v>
      </c>
      <c r="AE12" t="s">
        <v>92</v>
      </c>
      <c r="AF12" t="s">
        <v>387</v>
      </c>
      <c r="AG12" t="s">
        <v>389</v>
      </c>
      <c r="AQ12" s="365" t="s">
        <v>396</v>
      </c>
      <c r="AR12" s="366" t="s">
        <v>394</v>
      </c>
      <c r="AS12" s="364" t="s">
        <v>397</v>
      </c>
      <c r="AT12" s="364" t="s">
        <v>479</v>
      </c>
      <c r="AU12" s="383"/>
      <c r="AV12" s="382" t="s">
        <v>525</v>
      </c>
      <c r="AW12" s="364" t="s">
        <v>524</v>
      </c>
      <c r="AX12" s="53"/>
      <c r="AZ12" s="54"/>
      <c r="BJ12" s="49"/>
      <c r="BM12" s="328" t="s">
        <v>128</v>
      </c>
      <c r="BN12" s="49" t="s">
        <v>55</v>
      </c>
      <c r="BO12" s="49" t="s">
        <v>53</v>
      </c>
      <c r="BP12" s="49" t="s">
        <v>56</v>
      </c>
      <c r="BQ12" s="50" t="s">
        <v>388</v>
      </c>
      <c r="BR12" s="49" t="s">
        <v>91</v>
      </c>
      <c r="BS12" s="49" t="s">
        <v>87</v>
      </c>
      <c r="BT12" s="49" t="s">
        <v>92</v>
      </c>
      <c r="CC12" s="365" t="s">
        <v>396</v>
      </c>
      <c r="CD12" s="366" t="s">
        <v>394</v>
      </c>
      <c r="CE12" s="364" t="s">
        <v>397</v>
      </c>
      <c r="CF12" s="364" t="s">
        <v>493</v>
      </c>
      <c r="CG12" s="53"/>
      <c r="CH12" s="382" t="s">
        <v>523</v>
      </c>
      <c r="CI12" s="364" t="s">
        <v>524</v>
      </c>
      <c r="CJ12" s="53"/>
      <c r="CL12" s="77"/>
      <c r="CN12" s="53"/>
      <c r="CX12" s="344" t="s">
        <v>128</v>
      </c>
      <c r="CY12" s="49" t="s">
        <v>55</v>
      </c>
      <c r="CZ12" s="49" t="s">
        <v>53</v>
      </c>
      <c r="DA12" s="49" t="s">
        <v>56</v>
      </c>
      <c r="DB12" s="50" t="s">
        <v>388</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4"/>
      <c r="C13" s="304"/>
      <c r="D13" s="304"/>
      <c r="E13" s="328" t="s">
        <v>128</v>
      </c>
      <c r="F13" s="49" t="s">
        <v>55</v>
      </c>
      <c r="G13" s="49" t="s">
        <v>53</v>
      </c>
      <c r="H13" s="49" t="s">
        <v>56</v>
      </c>
      <c r="I13" s="50" t="s">
        <v>388</v>
      </c>
      <c r="J13" s="49" t="s">
        <v>91</v>
      </c>
      <c r="K13" s="49" t="s">
        <v>87</v>
      </c>
      <c r="L13" s="49" t="s">
        <v>92</v>
      </c>
      <c r="M13" s="49"/>
      <c r="N13" s="54"/>
      <c r="P13" s="53"/>
      <c r="Z13" s="412"/>
      <c r="AA13" s="412"/>
      <c r="AB13" s="412"/>
      <c r="AC13" s="412"/>
      <c r="AD13" s="412"/>
      <c r="AE13" s="412"/>
      <c r="AF13" s="412"/>
      <c r="AG13" s="412"/>
      <c r="AQ13" s="328" t="s">
        <v>128</v>
      </c>
      <c r="AR13" s="49" t="s">
        <v>55</v>
      </c>
      <c r="AS13" s="49" t="s">
        <v>53</v>
      </c>
      <c r="AT13" s="49" t="s">
        <v>56</v>
      </c>
      <c r="AU13" s="50" t="s">
        <v>388</v>
      </c>
      <c r="AV13" s="49" t="s">
        <v>91</v>
      </c>
      <c r="AW13" s="49" t="s">
        <v>87</v>
      </c>
      <c r="AX13" s="49" t="s">
        <v>92</v>
      </c>
      <c r="AZ13" s="54"/>
      <c r="BJ13" s="49"/>
      <c r="BM13" s="412"/>
      <c r="BN13" s="412"/>
      <c r="BO13" s="412"/>
      <c r="BP13" s="412"/>
      <c r="BQ13" s="412"/>
      <c r="BR13" s="412"/>
      <c r="BS13" s="412"/>
      <c r="BT13" s="412"/>
      <c r="CC13" s="377" t="s">
        <v>128</v>
      </c>
      <c r="CD13" s="49" t="s">
        <v>55</v>
      </c>
      <c r="CE13" s="49" t="s">
        <v>53</v>
      </c>
      <c r="CF13" s="49" t="s">
        <v>56</v>
      </c>
      <c r="CG13" s="50" t="s">
        <v>388</v>
      </c>
      <c r="CH13" s="49" t="s">
        <v>91</v>
      </c>
      <c r="CI13" s="49" t="s">
        <v>87</v>
      </c>
      <c r="CJ13" s="49" t="s">
        <v>92</v>
      </c>
      <c r="CL13" s="77"/>
      <c r="CN13" s="53"/>
      <c r="CX13" s="412" t="s">
        <v>361</v>
      </c>
      <c r="CY13" s="412">
        <v>1</v>
      </c>
      <c r="CZ13" s="412" t="s">
        <v>421</v>
      </c>
      <c r="DA13" s="412" t="s">
        <v>422</v>
      </c>
      <c r="DB13" s="412" t="s">
        <v>434</v>
      </c>
      <c r="DC13" s="412">
        <v>0</v>
      </c>
      <c r="DD13" s="412" t="s">
        <v>48</v>
      </c>
      <c r="DE13" s="418"/>
      <c r="EA13" s="409" t="s">
        <v>336</v>
      </c>
      <c r="EB13" s="409">
        <v>15.5</v>
      </c>
      <c r="EC13" s="412">
        <v>236</v>
      </c>
      <c r="ED13" s="412">
        <v>818495</v>
      </c>
      <c r="EE13" s="409">
        <v>175850000</v>
      </c>
      <c r="EF13" s="409">
        <v>315280000</v>
      </c>
      <c r="EG13" s="409">
        <v>5.17</v>
      </c>
      <c r="EH13" s="412">
        <v>4.6100000000000003</v>
      </c>
      <c r="EI13" s="412" t="s">
        <v>337</v>
      </c>
    </row>
    <row r="14" spans="1:139" ht="18" customHeight="1">
      <c r="A14" s="262"/>
      <c r="B14" s="304"/>
      <c r="C14" s="304"/>
      <c r="D14" s="304"/>
      <c r="E14" s="407"/>
      <c r="F14" s="408"/>
      <c r="G14" s="408"/>
      <c r="H14" s="409"/>
      <c r="I14" s="410"/>
      <c r="J14" s="410"/>
      <c r="K14" s="409"/>
      <c r="L14" s="411"/>
      <c r="M14" s="349"/>
      <c r="N14" s="54"/>
      <c r="P14" s="53"/>
      <c r="Z14" s="58"/>
      <c r="AA14" s="58"/>
      <c r="AB14" s="58"/>
      <c r="AC14" s="58"/>
      <c r="AD14" s="58"/>
      <c r="AE14" s="58"/>
      <c r="AQ14" s="411"/>
      <c r="AR14" s="409"/>
      <c r="AS14" s="409"/>
      <c r="AT14" s="409"/>
      <c r="AU14" s="409"/>
      <c r="AV14" s="409"/>
      <c r="AW14" s="409"/>
      <c r="AX14" s="409"/>
      <c r="AZ14" s="54"/>
      <c r="BJ14" s="49"/>
      <c r="BM14" s="58"/>
      <c r="BN14" s="58"/>
      <c r="BO14" s="58"/>
      <c r="BP14" s="58"/>
      <c r="BQ14" s="58"/>
      <c r="BR14" s="58"/>
      <c r="CC14" s="407" t="s">
        <v>361</v>
      </c>
      <c r="CD14" s="408">
        <v>1</v>
      </c>
      <c r="CE14" s="408" t="s">
        <v>421</v>
      </c>
      <c r="CF14" s="408" t="s">
        <v>422</v>
      </c>
      <c r="CG14" s="408" t="s">
        <v>434</v>
      </c>
      <c r="CH14" s="410">
        <v>0</v>
      </c>
      <c r="CI14" s="409" t="s">
        <v>48</v>
      </c>
      <c r="CJ14" s="417"/>
      <c r="CL14" s="77"/>
      <c r="CN14" s="53"/>
      <c r="CX14" s="58"/>
      <c r="CY14" s="58"/>
      <c r="CZ14" s="58"/>
      <c r="DA14" s="58"/>
      <c r="DB14" s="58"/>
      <c r="DC14" s="58"/>
      <c r="EA14" s="409" t="s">
        <v>338</v>
      </c>
      <c r="EB14" s="409">
        <v>15</v>
      </c>
      <c r="EC14" s="412">
        <v>236</v>
      </c>
      <c r="ED14" s="412">
        <v>828950</v>
      </c>
      <c r="EE14" s="409">
        <v>205000000</v>
      </c>
      <c r="EF14" s="409">
        <v>369000000</v>
      </c>
      <c r="EG14" s="409">
        <v>4.2</v>
      </c>
      <c r="EH14" s="412">
        <v>3.26</v>
      </c>
      <c r="EI14" s="412" t="s">
        <v>339</v>
      </c>
    </row>
    <row r="15" spans="1:139" ht="18" customHeight="1">
      <c r="A15" s="262"/>
      <c r="B15" s="304"/>
      <c r="C15" s="304"/>
      <c r="D15" s="304"/>
      <c r="H15"/>
      <c r="I15"/>
      <c r="J15"/>
      <c r="K15"/>
      <c r="N15" s="54"/>
      <c r="P15" s="53"/>
      <c r="AQ15" s="53"/>
      <c r="AR15"/>
      <c r="AS15"/>
      <c r="AT15"/>
      <c r="AU15"/>
      <c r="AV15"/>
      <c r="AW15"/>
      <c r="AZ15" s="54"/>
      <c r="BJ15" s="49"/>
      <c r="CC15" s="378"/>
      <c r="CI15" s="49"/>
      <c r="CL15" s="77"/>
      <c r="CN15" s="53"/>
      <c r="EA15" s="409" t="s">
        <v>340</v>
      </c>
      <c r="EB15" s="409">
        <v>21.5</v>
      </c>
      <c r="EC15" s="412">
        <v>276</v>
      </c>
      <c r="ED15" s="412">
        <v>1394251</v>
      </c>
      <c r="EE15" s="409">
        <v>382420000</v>
      </c>
      <c r="EF15" s="409">
        <v>639730000</v>
      </c>
      <c r="EG15" s="409">
        <v>6.46</v>
      </c>
      <c r="EH15" s="412">
        <v>5.74</v>
      </c>
      <c r="EI15" s="412" t="s">
        <v>341</v>
      </c>
    </row>
    <row r="16" spans="1:139" ht="18" customHeight="1">
      <c r="A16" s="262"/>
      <c r="B16" s="304"/>
      <c r="C16" s="304"/>
      <c r="D16" s="304"/>
      <c r="E16" s="326"/>
      <c r="K16"/>
      <c r="N16" s="54"/>
      <c r="P16" s="53"/>
      <c r="Z16" s="56" t="s">
        <v>51</v>
      </c>
      <c r="AQ16" s="223"/>
      <c r="AW16"/>
      <c r="AZ16" s="54"/>
      <c r="BJ16" s="49"/>
      <c r="BM16" s="56" t="s">
        <v>51</v>
      </c>
      <c r="CC16" s="50"/>
      <c r="CI16" s="49"/>
      <c r="CL16" s="77"/>
      <c r="CN16" s="53"/>
      <c r="CX16" s="56" t="s">
        <v>51</v>
      </c>
      <c r="EA16" s="409" t="s">
        <v>357</v>
      </c>
      <c r="EB16" s="409">
        <v>15.5</v>
      </c>
      <c r="EC16" s="412">
        <v>236</v>
      </c>
      <c r="ED16" s="412">
        <v>819000</v>
      </c>
      <c r="EE16" s="409">
        <v>179900000</v>
      </c>
      <c r="EF16" s="409">
        <v>323200000</v>
      </c>
      <c r="EG16" s="409">
        <v>5.17</v>
      </c>
      <c r="EH16" s="412">
        <v>4.62</v>
      </c>
      <c r="EI16" s="412" t="s">
        <v>358</v>
      </c>
    </row>
    <row r="17" spans="1:146" ht="18" customHeight="1">
      <c r="A17" s="262"/>
      <c r="B17" s="304"/>
      <c r="C17" s="304"/>
      <c r="D17" s="304"/>
      <c r="E17" s="85" t="s">
        <v>195</v>
      </c>
      <c r="F17"/>
      <c r="G17"/>
      <c r="H17"/>
      <c r="I17"/>
      <c r="J17"/>
      <c r="K17"/>
      <c r="N17" s="54"/>
      <c r="P17" s="53"/>
      <c r="AQ17" s="359" t="s">
        <v>136</v>
      </c>
      <c r="AR17"/>
      <c r="AS17"/>
      <c r="AT17"/>
      <c r="AU17"/>
      <c r="AV17"/>
      <c r="AW17"/>
      <c r="AZ17" s="54"/>
      <c r="BJ17" s="49"/>
      <c r="CC17" s="85" t="s">
        <v>136</v>
      </c>
      <c r="CD17"/>
      <c r="CE17"/>
      <c r="CF17"/>
      <c r="CG17"/>
      <c r="CH17"/>
      <c r="CI17" s="49"/>
      <c r="CL17" s="77"/>
      <c r="CN17" s="53"/>
      <c r="EA17" s="49"/>
      <c r="EB17" s="49"/>
      <c r="EE17" s="49"/>
      <c r="EF17" s="49"/>
      <c r="EG17" s="49"/>
    </row>
    <row r="18" spans="1:146" ht="18" customHeight="1">
      <c r="A18" s="306"/>
      <c r="B18" s="304"/>
      <c r="C18" s="304"/>
      <c r="D18" s="304"/>
      <c r="E18" s="330" t="s">
        <v>128</v>
      </c>
      <c r="F18" s="49" t="s">
        <v>55</v>
      </c>
      <c r="G18" s="49" t="s">
        <v>53</v>
      </c>
      <c r="H18" s="49" t="s">
        <v>56</v>
      </c>
      <c r="I18" s="329" t="s">
        <v>388</v>
      </c>
      <c r="J18" s="49" t="s">
        <v>91</v>
      </c>
      <c r="K18" s="49" t="s">
        <v>87</v>
      </c>
      <c r="L18" s="49" t="s">
        <v>92</v>
      </c>
      <c r="M18" s="49"/>
      <c r="N18" s="54"/>
      <c r="P18" s="53"/>
      <c r="Z18" t="s">
        <v>1</v>
      </c>
      <c r="AA18" t="s">
        <v>67</v>
      </c>
      <c r="AB18" t="s">
        <v>66</v>
      </c>
      <c r="AC18" t="s">
        <v>58</v>
      </c>
      <c r="AD18" t="s">
        <v>59</v>
      </c>
      <c r="AE18" t="s">
        <v>60</v>
      </c>
      <c r="AG18" s="59" t="s">
        <v>128</v>
      </c>
      <c r="AH18" t="s">
        <v>67</v>
      </c>
      <c r="AI18" t="s">
        <v>66</v>
      </c>
      <c r="AJ18" t="s">
        <v>65</v>
      </c>
      <c r="AK18" t="s">
        <v>121</v>
      </c>
      <c r="AL18" t="s">
        <v>122</v>
      </c>
      <c r="AM18" t="s">
        <v>123</v>
      </c>
      <c r="AN18" t="s">
        <v>125</v>
      </c>
      <c r="AO18" t="s">
        <v>124</v>
      </c>
      <c r="AQ18" s="328" t="s">
        <v>128</v>
      </c>
      <c r="AR18" s="49" t="s">
        <v>55</v>
      </c>
      <c r="AS18" s="49" t="s">
        <v>53</v>
      </c>
      <c r="AT18" s="49" t="s">
        <v>56</v>
      </c>
      <c r="AU18" s="329" t="s">
        <v>388</v>
      </c>
      <c r="AV18" s="49" t="s">
        <v>91</v>
      </c>
      <c r="AW18" s="49" t="s">
        <v>87</v>
      </c>
      <c r="AX18" s="49" t="s">
        <v>92</v>
      </c>
      <c r="AY18" s="49"/>
      <c r="AZ18" s="54"/>
      <c r="BJ18" s="49"/>
      <c r="BM18" t="s">
        <v>1</v>
      </c>
      <c r="BN18" t="s">
        <v>67</v>
      </c>
      <c r="BO18" t="s">
        <v>66</v>
      </c>
      <c r="BP18" t="s">
        <v>58</v>
      </c>
      <c r="BQ18" t="s">
        <v>59</v>
      </c>
      <c r="BR18" t="s">
        <v>60</v>
      </c>
      <c r="BT18" s="59" t="s">
        <v>128</v>
      </c>
      <c r="BU18" t="s">
        <v>67</v>
      </c>
      <c r="BV18" t="s">
        <v>66</v>
      </c>
      <c r="BW18" t="s">
        <v>65</v>
      </c>
      <c r="BX18" t="s">
        <v>121</v>
      </c>
      <c r="BY18" t="s">
        <v>122</v>
      </c>
      <c r="BZ18" t="s">
        <v>123</v>
      </c>
      <c r="CA18" t="s">
        <v>125</v>
      </c>
      <c r="CB18" t="s">
        <v>124</v>
      </c>
      <c r="CC18" s="377" t="s">
        <v>128</v>
      </c>
      <c r="CD18" s="49" t="s">
        <v>55</v>
      </c>
      <c r="CE18" s="49" t="s">
        <v>53</v>
      </c>
      <c r="CF18" s="49" t="s">
        <v>56</v>
      </c>
      <c r="CG18" s="371" t="s">
        <v>388</v>
      </c>
      <c r="CH18" s="49" t="s">
        <v>91</v>
      </c>
      <c r="CI18" s="49" t="s">
        <v>87</v>
      </c>
      <c r="CJ18" s="49" t="s">
        <v>92</v>
      </c>
      <c r="CL18" s="77"/>
      <c r="CN18" s="53"/>
      <c r="CX18" t="s">
        <v>1</v>
      </c>
      <c r="CY18" t="s">
        <v>67</v>
      </c>
      <c r="CZ18" t="s">
        <v>66</v>
      </c>
      <c r="DA18" t="s">
        <v>58</v>
      </c>
      <c r="DB18" t="s">
        <v>59</v>
      </c>
      <c r="DC18" t="s">
        <v>60</v>
      </c>
      <c r="DE18" s="59" t="s">
        <v>128</v>
      </c>
      <c r="DF18" t="s">
        <v>67</v>
      </c>
      <c r="DG18" t="s">
        <v>66</v>
      </c>
      <c r="DH18" t="s">
        <v>65</v>
      </c>
      <c r="DI18" t="s">
        <v>121</v>
      </c>
      <c r="DJ18" t="s">
        <v>122</v>
      </c>
      <c r="DK18" t="s">
        <v>123</v>
      </c>
      <c r="DL18" t="s">
        <v>125</v>
      </c>
      <c r="DM18" t="s">
        <v>124</v>
      </c>
      <c r="EA18" s="49"/>
      <c r="EB18" s="49"/>
      <c r="EE18" s="49"/>
      <c r="EF18" s="49"/>
      <c r="EG18" s="49"/>
    </row>
    <row r="19" spans="1:146" ht="18" customHeight="1">
      <c r="A19" s="304"/>
      <c r="B19" s="304"/>
      <c r="C19" s="304"/>
      <c r="D19" s="304"/>
      <c r="E19" s="368"/>
      <c r="H19" s="49"/>
      <c r="I19" s="50"/>
      <c r="K19" s="49"/>
      <c r="L19" s="53"/>
      <c r="M19" s="50"/>
      <c r="N19" s="54"/>
      <c r="P19" s="53"/>
      <c r="Z19" s="436"/>
      <c r="AA19" s="426"/>
      <c r="AB19" s="426"/>
      <c r="AC19" s="426"/>
      <c r="AD19" s="426"/>
      <c r="AE19" s="427"/>
      <c r="AG19" s="412"/>
      <c r="AH19" s="412"/>
      <c r="AI19" s="412"/>
      <c r="AJ19" s="412"/>
      <c r="AK19" s="412"/>
      <c r="AL19" s="412"/>
      <c r="AM19" s="412"/>
      <c r="AN19" s="412"/>
      <c r="AO19" s="412"/>
      <c r="AQ19" s="225"/>
      <c r="AR19" s="49"/>
      <c r="AS19" s="49"/>
      <c r="AT19" s="49"/>
      <c r="AU19" s="49"/>
      <c r="AV19" s="49"/>
      <c r="AW19" s="49"/>
      <c r="AX19" s="49"/>
      <c r="AY19" s="165"/>
      <c r="AZ19" s="54"/>
      <c r="BJ19" s="49"/>
      <c r="BM19" s="412"/>
      <c r="BN19" s="412"/>
      <c r="BO19" s="412"/>
      <c r="BP19" s="412"/>
      <c r="BQ19" s="412"/>
      <c r="BR19" s="412"/>
      <c r="BT19" s="412"/>
      <c r="BU19" s="412"/>
      <c r="BV19" s="412"/>
      <c r="BW19" s="412"/>
      <c r="BX19" s="412"/>
      <c r="BY19" s="412"/>
      <c r="BZ19" s="412"/>
      <c r="CA19" s="412"/>
      <c r="CB19" s="412"/>
      <c r="CC19" s="53"/>
      <c r="CD19" s="49"/>
      <c r="CE19" s="49"/>
      <c r="CF19" s="49"/>
      <c r="CI19" s="49"/>
      <c r="CL19" s="77"/>
      <c r="CN19" s="53"/>
      <c r="CX19" s="412"/>
      <c r="CY19" s="412"/>
      <c r="CZ19" s="412"/>
      <c r="DA19" s="412"/>
      <c r="DB19" s="412"/>
      <c r="DC19" s="412"/>
      <c r="DE19" s="412"/>
      <c r="DF19" s="412"/>
      <c r="DG19" s="412"/>
      <c r="DH19" s="412"/>
      <c r="DI19" s="412"/>
      <c r="DJ19" s="412"/>
      <c r="DK19" s="412"/>
      <c r="DL19" s="412"/>
      <c r="DM19" s="412"/>
      <c r="EA19" s="49"/>
      <c r="EB19" s="49"/>
      <c r="EE19" s="49"/>
      <c r="EF19" s="49"/>
    </row>
    <row r="20" spans="1:146" ht="18" customHeight="1" thickBot="1">
      <c r="A20" s="304"/>
      <c r="B20" s="304"/>
      <c r="C20" s="304"/>
      <c r="D20" s="304"/>
      <c r="E20" s="327"/>
      <c r="F20" s="325"/>
      <c r="K20"/>
      <c r="N20" s="54"/>
      <c r="P20" s="53"/>
      <c r="Z20" s="436"/>
      <c r="AA20" s="426"/>
      <c r="AB20" s="426"/>
      <c r="AC20" s="426"/>
      <c r="AD20" s="426"/>
      <c r="AE20" s="427"/>
      <c r="AG20" s="412"/>
      <c r="AH20" s="412"/>
      <c r="AI20" s="412"/>
      <c r="AJ20" s="412"/>
      <c r="AK20" s="412"/>
      <c r="AL20" s="412"/>
      <c r="AM20" s="412"/>
      <c r="AN20" s="412"/>
      <c r="AO20" s="412"/>
      <c r="AQ20" s="384"/>
      <c r="AW20" s="49"/>
      <c r="AX20" s="49"/>
      <c r="AZ20" s="54"/>
      <c r="BJ20" s="49"/>
      <c r="BM20" s="412"/>
      <c r="BN20" s="414"/>
      <c r="BO20" s="414"/>
      <c r="BP20" s="412"/>
      <c r="BQ20" s="412"/>
      <c r="BR20" s="412"/>
      <c r="BT20" s="412"/>
      <c r="BU20" s="412"/>
      <c r="BV20" s="412"/>
      <c r="BW20" s="412"/>
      <c r="BX20" s="412"/>
      <c r="BY20" s="412"/>
      <c r="BZ20" s="412"/>
      <c r="CA20" s="412"/>
      <c r="CB20" s="412"/>
      <c r="CC20" s="378"/>
      <c r="CI20" s="49"/>
      <c r="CL20" s="77"/>
      <c r="CN20" s="53"/>
      <c r="CX20" s="412"/>
      <c r="CY20" s="414"/>
      <c r="CZ20" s="414"/>
      <c r="DA20" s="412"/>
      <c r="DB20" s="412"/>
      <c r="DC20" s="412"/>
      <c r="DE20" s="412"/>
      <c r="DF20" s="412"/>
      <c r="DG20" s="412"/>
      <c r="DH20" s="412"/>
      <c r="DI20" s="412"/>
      <c r="DJ20" s="412"/>
      <c r="DK20" s="412"/>
      <c r="DL20" s="412"/>
      <c r="DM20" s="412"/>
      <c r="EA20" s="49"/>
      <c r="EB20" s="49"/>
      <c r="EE20" s="49"/>
      <c r="EF20" s="49"/>
    </row>
    <row r="21" spans="1:146" ht="18" customHeight="1">
      <c r="A21" s="78"/>
      <c r="B21" s="106"/>
      <c r="C21" s="78"/>
      <c r="D21" s="79"/>
      <c r="K21"/>
      <c r="N21" s="54"/>
      <c r="P21" s="53"/>
      <c r="Z21" s="436"/>
      <c r="AA21" s="426"/>
      <c r="AB21" s="426"/>
      <c r="AC21" s="426"/>
      <c r="AD21" s="426"/>
      <c r="AE21" s="427"/>
      <c r="AG21" s="412"/>
      <c r="AH21" s="412"/>
      <c r="AI21" s="412"/>
      <c r="AJ21" s="412"/>
      <c r="AK21" s="412"/>
      <c r="AL21" s="412"/>
      <c r="AM21" s="412"/>
      <c r="AN21" s="412"/>
      <c r="AO21" s="412"/>
      <c r="AW21"/>
      <c r="AZ21" s="54"/>
      <c r="BJ21" s="49"/>
      <c r="BM21" s="412"/>
      <c r="BN21" s="414"/>
      <c r="BO21" s="414"/>
      <c r="BP21" s="412"/>
      <c r="BQ21" s="412"/>
      <c r="BR21" s="412"/>
      <c r="BT21" s="412"/>
      <c r="BU21" s="412"/>
      <c r="BV21" s="412"/>
      <c r="BW21" s="412"/>
      <c r="BX21" s="412"/>
      <c r="BY21" s="412"/>
      <c r="BZ21" s="412"/>
      <c r="CA21" s="412"/>
      <c r="CB21" s="412"/>
      <c r="CC21" s="50"/>
      <c r="CI21" s="49"/>
      <c r="CL21" s="77"/>
      <c r="CN21" s="53"/>
      <c r="CX21" s="412"/>
      <c r="CY21" s="414"/>
      <c r="CZ21" s="414"/>
      <c r="DA21" s="412"/>
      <c r="DB21" s="412"/>
      <c r="DC21" s="412"/>
      <c r="DE21" s="412"/>
      <c r="DF21" s="412"/>
      <c r="DG21" s="412"/>
      <c r="DH21" s="412"/>
      <c r="DI21" s="412"/>
      <c r="DJ21" s="412"/>
      <c r="DK21" s="412"/>
      <c r="DL21" s="412"/>
      <c r="DM21" s="412"/>
      <c r="DP21" s="83" t="s">
        <v>177</v>
      </c>
      <c r="EA21" s="49"/>
      <c r="EB21" s="49"/>
      <c r="EE21" s="49"/>
      <c r="EF21" s="49"/>
    </row>
    <row r="22" spans="1:146" ht="18" customHeight="1" thickBot="1">
      <c r="B22" s="98"/>
      <c r="C22" s="67"/>
      <c r="E22" s="85" t="s">
        <v>137</v>
      </c>
      <c r="F22"/>
      <c r="G22"/>
      <c r="H22" s="71"/>
      <c r="I22"/>
      <c r="J22"/>
      <c r="K22"/>
      <c r="N22" s="54"/>
      <c r="P22" s="53"/>
      <c r="Z22" s="436"/>
      <c r="AA22" s="426"/>
      <c r="AB22" s="426"/>
      <c r="AC22" s="426"/>
      <c r="AD22" s="426"/>
      <c r="AE22" s="427"/>
      <c r="AQ22" s="209" t="s">
        <v>137</v>
      </c>
      <c r="AR22"/>
      <c r="AS22"/>
      <c r="AT22" s="71"/>
      <c r="AU22"/>
      <c r="AV22"/>
      <c r="AW22"/>
      <c r="AZ22" s="54"/>
      <c r="BJ22" s="49"/>
      <c r="BM22" s="412"/>
      <c r="BN22" s="414"/>
      <c r="BO22" s="414"/>
      <c r="BP22" s="412"/>
      <c r="BQ22" s="412"/>
      <c r="BR22" s="412"/>
      <c r="BT22" s="412"/>
      <c r="BU22" s="412"/>
      <c r="BV22" s="412"/>
      <c r="BW22" s="412"/>
      <c r="BX22" s="412"/>
      <c r="BY22" s="412"/>
      <c r="BZ22" s="412"/>
      <c r="CA22" s="412"/>
      <c r="CB22" s="412"/>
      <c r="CC22" s="85" t="s">
        <v>137</v>
      </c>
      <c r="CD22"/>
      <c r="CE22"/>
      <c r="CF22"/>
      <c r="CG22"/>
      <c r="CH22"/>
      <c r="CI22" s="49"/>
      <c r="CL22" s="77"/>
      <c r="CN22" s="53"/>
      <c r="CX22" s="412"/>
      <c r="CY22" s="414"/>
      <c r="CZ22" s="414"/>
      <c r="DA22" s="412"/>
      <c r="DB22" s="412"/>
      <c r="DC22" s="412"/>
      <c r="DE22" s="412"/>
      <c r="DF22" s="412"/>
      <c r="DG22" s="412"/>
      <c r="DH22" s="412"/>
      <c r="DI22" s="412"/>
      <c r="DJ22" s="412"/>
      <c r="DK22" s="412"/>
      <c r="DL22" s="412"/>
      <c r="DM22" s="412"/>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436"/>
      <c r="AA23" s="426"/>
      <c r="AB23" s="426"/>
      <c r="AC23" s="426"/>
      <c r="AD23" s="426"/>
      <c r="AE23" s="427"/>
      <c r="AQ23" s="350"/>
      <c r="AR23" s="175" t="s">
        <v>132</v>
      </c>
      <c r="AS23"/>
      <c r="AT23"/>
      <c r="AU23"/>
      <c r="AV23"/>
      <c r="AW23"/>
      <c r="AZ23" s="54"/>
      <c r="BC23" s="49" t="str">
        <f>IFERROR((TP_DATA[[#This Row],[D, bottom '[m']]]+#REF!)/(2*#REF!/1000),"")</f>
        <v/>
      </c>
      <c r="BJ23" s="49"/>
      <c r="BN23" s="93"/>
      <c r="BO23" s="93"/>
      <c r="BT23" s="412"/>
      <c r="BU23" s="412"/>
      <c r="BV23" s="412"/>
      <c r="BW23" s="412"/>
      <c r="BX23" s="412"/>
      <c r="BY23" s="412"/>
      <c r="BZ23" s="412"/>
      <c r="CA23" s="412"/>
      <c r="CB23" s="412"/>
      <c r="CC23" s="67"/>
      <c r="CD23" s="379" t="s">
        <v>132</v>
      </c>
      <c r="CE23"/>
      <c r="CF23"/>
      <c r="CG23"/>
      <c r="CH23"/>
      <c r="CI23" s="49"/>
      <c r="CL23" s="77"/>
      <c r="CN23" s="53"/>
      <c r="CO23" s="49" t="str">
        <f>IFERROR((TOWER_DATA[[#This Row],[D, bottom '[m']]]+#REF!)/(2*#REF!/1000),"")</f>
        <v/>
      </c>
      <c r="CX23" s="412"/>
      <c r="CY23" s="414"/>
      <c r="CZ23" s="414"/>
      <c r="DA23" s="412"/>
      <c r="DB23" s="412"/>
      <c r="DC23" s="412"/>
      <c r="DE23" s="412"/>
      <c r="DF23" s="412"/>
      <c r="DG23" s="412"/>
      <c r="DH23" s="412"/>
      <c r="DI23" s="412"/>
      <c r="DJ23" s="412"/>
      <c r="DK23" s="412"/>
      <c r="DL23" s="412"/>
      <c r="DM23" s="412"/>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436"/>
      <c r="AA24" s="426"/>
      <c r="AB24" s="426"/>
      <c r="AC24" s="426"/>
      <c r="AD24" s="426"/>
      <c r="AE24" s="427"/>
      <c r="AQ24" s="351"/>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X24" s="412"/>
      <c r="CY24" s="414"/>
      <c r="CZ24" s="414"/>
      <c r="DA24" s="412"/>
      <c r="DB24" s="412"/>
      <c r="DC24" s="412"/>
      <c r="DE24" s="412"/>
      <c r="DF24" s="412"/>
      <c r="DG24" s="412"/>
      <c r="DH24" s="412"/>
      <c r="DI24" s="412"/>
      <c r="DJ24" s="412"/>
      <c r="DK24" s="412"/>
      <c r="DL24" s="412"/>
      <c r="DM24" s="412"/>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436"/>
      <c r="AA25" s="426"/>
      <c r="AB25" s="426"/>
      <c r="AC25" s="426"/>
      <c r="AD25" s="426"/>
      <c r="AE25" s="427"/>
      <c r="AW25"/>
      <c r="AZ25" s="54"/>
      <c r="BC25" s="49" t="str">
        <f>IFERROR((TP_DATA[[#This Row],[D, bottom '[m']]]+#REF!)/(2*#REF!/1000),"")</f>
        <v/>
      </c>
      <c r="BJ25" s="49"/>
      <c r="BN25" s="93"/>
      <c r="BO25" s="93"/>
      <c r="CI25" s="49"/>
      <c r="CL25" s="77"/>
      <c r="CN25" s="53"/>
      <c r="CO25" s="49" t="str">
        <f>IFERROR((TOWER_DATA[[#This Row],[D, bottom '[m']]]+#REF!)/(2*#REF!/1000),"")</f>
        <v/>
      </c>
      <c r="CX25" s="412"/>
      <c r="CY25" s="414"/>
      <c r="CZ25" s="414"/>
      <c r="DA25" s="412"/>
      <c r="DB25" s="412"/>
      <c r="DC25" s="412"/>
      <c r="DE25" s="412"/>
      <c r="DF25" s="412"/>
      <c r="DG25" s="412"/>
      <c r="DH25" s="412"/>
      <c r="DI25" s="412"/>
      <c r="DJ25" s="412"/>
      <c r="DK25" s="412"/>
      <c r="DL25" s="412"/>
      <c r="DM25" s="412"/>
      <c r="EA25" s="224"/>
      <c r="EB25" s="224"/>
      <c r="EC25" s="58"/>
      <c r="ED25" s="58"/>
      <c r="EE25" s="224"/>
      <c r="EF25" s="224"/>
      <c r="EG25" s="58"/>
      <c r="EH25" s="58"/>
      <c r="EI25" s="58"/>
    </row>
    <row r="26" spans="1:146" ht="26.25" customHeight="1" thickBot="1">
      <c r="A26" s="222"/>
      <c r="B26" s="300"/>
      <c r="E26" s="205" t="s">
        <v>214</v>
      </c>
      <c r="K26"/>
      <c r="N26" s="63"/>
      <c r="O26" s="64"/>
      <c r="P26" s="358"/>
      <c r="Q26" s="139" t="str">
        <f>IFERROR((MP_DATA[[#This Row],[D, bottom '[m']]]+#REF!)/(2*#REF!/1000),"")</f>
        <v/>
      </c>
      <c r="R26" s="139"/>
      <c r="S26" s="139"/>
      <c r="T26" s="139"/>
      <c r="U26" s="139"/>
      <c r="V26" s="139"/>
      <c r="W26" s="139"/>
      <c r="X26" s="139"/>
      <c r="Y26" s="65"/>
      <c r="Z26" s="436"/>
      <c r="AA26" s="426"/>
      <c r="AB26" s="426"/>
      <c r="AC26" s="426"/>
      <c r="AD26" s="426"/>
      <c r="AE26" s="427"/>
      <c r="AQ26" s="84" t="s">
        <v>138</v>
      </c>
      <c r="AW26"/>
      <c r="AZ26" s="63"/>
      <c r="BA26" s="64"/>
      <c r="BB26" s="358"/>
      <c r="BC26" s="139" t="str">
        <f>IFERROR((TP_DATA[[#This Row],[D, bottom '[m']]]+#REF!)/(2*#REF!/1000),"")</f>
        <v/>
      </c>
      <c r="BD26" s="139"/>
      <c r="BE26" s="139"/>
      <c r="BF26" s="139"/>
      <c r="BG26" s="139"/>
      <c r="BH26" s="139"/>
      <c r="BI26" s="139"/>
      <c r="BJ26" s="139"/>
      <c r="BK26" s="65"/>
      <c r="BN26" s="93"/>
      <c r="BO26" s="93"/>
      <c r="CC26" s="84" t="s">
        <v>138</v>
      </c>
      <c r="CI26" s="49"/>
      <c r="CL26" s="166"/>
      <c r="CM26" s="139"/>
      <c r="CN26" s="358"/>
      <c r="CO26" s="139" t="str">
        <f>IFERROR((TOWER_DATA[[#This Row],[D, bottom '[m']]]+#REF!)/(2*#REF!/1000),"")</f>
        <v/>
      </c>
      <c r="CP26" s="139"/>
      <c r="CQ26" s="139"/>
      <c r="CR26" s="139"/>
      <c r="CS26" s="139"/>
      <c r="CT26" s="139"/>
      <c r="CU26" s="139"/>
      <c r="CV26" s="139"/>
      <c r="CW26" s="64"/>
      <c r="CX26" s="412"/>
      <c r="CY26" s="414"/>
      <c r="CZ26" s="414"/>
      <c r="DA26" s="412"/>
      <c r="DB26" s="412"/>
      <c r="DC26" s="412"/>
      <c r="DE26" s="412"/>
      <c r="DF26" s="412"/>
      <c r="DG26" s="412"/>
      <c r="DH26" s="412"/>
      <c r="DI26" s="412"/>
      <c r="DJ26" s="412"/>
      <c r="DK26" s="412"/>
      <c r="DL26" s="412"/>
      <c r="DM26" s="412"/>
      <c r="EA26" s="224"/>
      <c r="EB26" s="224"/>
      <c r="EC26" s="58"/>
      <c r="ED26" s="58"/>
      <c r="EE26" s="224"/>
      <c r="EF26" s="224"/>
      <c r="EG26" s="58"/>
      <c r="EH26" s="58"/>
      <c r="EI26" s="58"/>
    </row>
    <row r="27" spans="1:146" s="215" customFormat="1" ht="18" hidden="1" customHeight="1" outlineLevel="1">
      <c r="A27" s="213"/>
      <c r="B27" s="301"/>
      <c r="C27" s="301"/>
      <c r="D27" s="214"/>
      <c r="E27" s="338" t="s">
        <v>128</v>
      </c>
      <c r="F27" s="330" t="s">
        <v>55</v>
      </c>
      <c r="G27" s="330" t="s">
        <v>53</v>
      </c>
      <c r="H27" s="330" t="s">
        <v>56</v>
      </c>
      <c r="I27" s="329" t="s">
        <v>388</v>
      </c>
      <c r="J27" s="330" t="s">
        <v>91</v>
      </c>
      <c r="K27" s="330" t="s">
        <v>87</v>
      </c>
      <c r="L27" s="330" t="s">
        <v>92</v>
      </c>
      <c r="M27" s="49"/>
      <c r="Q27" s="193" t="str">
        <f>IFERROR((MP_DATA[[#This Row],[D, bottom '[m']]]+#REF!)/(2*#REF!/1000),"")</f>
        <v/>
      </c>
      <c r="R27" s="193"/>
      <c r="S27" s="193"/>
      <c r="T27" s="193"/>
      <c r="U27" s="193"/>
      <c r="V27" s="193"/>
      <c r="W27" s="193"/>
      <c r="X27" s="193"/>
      <c r="Y27" s="216"/>
      <c r="Z27" s="436"/>
      <c r="AA27" s="426"/>
      <c r="AB27" s="426"/>
      <c r="AC27" s="426"/>
      <c r="AD27" s="426"/>
      <c r="AE27" s="427"/>
      <c r="AQ27" s="337" t="s">
        <v>128</v>
      </c>
      <c r="AR27" s="330" t="s">
        <v>55</v>
      </c>
      <c r="AS27" s="330" t="s">
        <v>53</v>
      </c>
      <c r="AT27" s="330" t="s">
        <v>56</v>
      </c>
      <c r="AU27" s="329" t="s">
        <v>388</v>
      </c>
      <c r="AV27" s="330" t="s">
        <v>91</v>
      </c>
      <c r="AW27" s="330" t="s">
        <v>87</v>
      </c>
      <c r="AX27" s="330" t="s">
        <v>92</v>
      </c>
      <c r="BC27" s="193" t="str">
        <f>IFERROR((TP_DATA[[#This Row],[D, bottom '[m']]]+#REF!)/(2*#REF!/1000),"")</f>
        <v/>
      </c>
      <c r="BD27" s="193"/>
      <c r="BE27" s="193"/>
      <c r="BF27" s="193"/>
      <c r="BG27" s="193"/>
      <c r="BH27" s="193"/>
      <c r="BI27" s="193"/>
      <c r="BJ27" s="193"/>
      <c r="BK27" s="216"/>
      <c r="BN27" s="217"/>
      <c r="BO27" s="217"/>
      <c r="CC27" s="372" t="s">
        <v>128</v>
      </c>
      <c r="CD27" s="373" t="s">
        <v>55</v>
      </c>
      <c r="CE27" s="373" t="s">
        <v>53</v>
      </c>
      <c r="CF27" s="373" t="s">
        <v>56</v>
      </c>
      <c r="CG27" s="371" t="s">
        <v>388</v>
      </c>
      <c r="CH27" s="373" t="s">
        <v>91</v>
      </c>
      <c r="CI27" s="373" t="s">
        <v>87</v>
      </c>
      <c r="CJ27" s="373" t="s">
        <v>92</v>
      </c>
      <c r="CK27" s="348"/>
      <c r="CO27" s="193" t="str">
        <f>IFERROR((TOWER_DATA[[#This Row],[D, bottom '[m']]]+#REF!)/(2*#REF!/1000),"")</f>
        <v/>
      </c>
      <c r="CP27" s="193"/>
      <c r="CQ27" s="193"/>
      <c r="CR27" s="193"/>
      <c r="CS27" s="193"/>
      <c r="CT27" s="193"/>
      <c r="CU27" s="193"/>
      <c r="CV27" s="193"/>
      <c r="CX27" s="415"/>
      <c r="CY27" s="416"/>
      <c r="CZ27" s="416"/>
      <c r="DA27" s="415"/>
      <c r="DB27" s="415"/>
      <c r="DC27" s="415"/>
      <c r="DE27" s="415"/>
      <c r="DF27" s="415"/>
      <c r="DG27" s="415"/>
      <c r="DH27" s="415"/>
      <c r="DI27" s="415"/>
      <c r="DJ27" s="415"/>
      <c r="DK27" s="415"/>
      <c r="DL27" s="415"/>
      <c r="DM27" s="415"/>
      <c r="DP27" s="211"/>
      <c r="DT27" s="218"/>
      <c r="DU27" s="218"/>
      <c r="DZ27" s="216"/>
      <c r="EA27" s="49"/>
      <c r="EB27" s="49"/>
      <c r="EE27" s="49"/>
      <c r="EF27" s="49"/>
      <c r="EP27" s="216"/>
    </row>
    <row r="28" spans="1:146" s="215" customFormat="1" ht="18" hidden="1" customHeight="1" outlineLevel="1">
      <c r="A28" s="213"/>
      <c r="B28" s="301"/>
      <c r="C28" s="301"/>
      <c r="D28" s="214"/>
      <c r="E28" s="215" t="s">
        <v>466</v>
      </c>
      <c r="F28" s="193" t="s">
        <v>418</v>
      </c>
      <c r="G28" s="215" t="s">
        <v>460</v>
      </c>
      <c r="H28" s="215" t="s">
        <v>461</v>
      </c>
      <c r="I28" s="215" t="s">
        <v>393</v>
      </c>
      <c r="J28" s="215">
        <v>41</v>
      </c>
      <c r="K28" s="215" t="s">
        <v>48</v>
      </c>
      <c r="L28" s="215" t="s">
        <v>462</v>
      </c>
      <c r="Q28" s="193" t="str">
        <f>IFERROR((MP_DATA[[#This Row],[D, bottom '[m']]]+#REF!)/(2*#REF!/1000),"")</f>
        <v/>
      </c>
      <c r="R28" s="193"/>
      <c r="S28" s="193"/>
      <c r="T28" s="193"/>
      <c r="U28" s="193"/>
      <c r="V28" s="193"/>
      <c r="W28" s="193"/>
      <c r="X28" s="193"/>
      <c r="Y28" s="216"/>
      <c r="Z28" s="436"/>
      <c r="AA28" s="426"/>
      <c r="AB28" s="426"/>
      <c r="AC28" s="426"/>
      <c r="AD28" s="426"/>
      <c r="AE28" s="427"/>
      <c r="AQ28" s="211" t="s">
        <v>488</v>
      </c>
      <c r="AR28" s="215" t="s">
        <v>418</v>
      </c>
      <c r="AS28" s="215" t="s">
        <v>460</v>
      </c>
      <c r="AT28" s="215" t="s">
        <v>461</v>
      </c>
      <c r="AU28" s="215" t="s">
        <v>393</v>
      </c>
      <c r="AV28" s="215" t="s">
        <v>57</v>
      </c>
      <c r="AW28" s="215" t="s">
        <v>48</v>
      </c>
      <c r="AX28" s="215" t="s">
        <v>462</v>
      </c>
      <c r="BC28" s="193" t="str">
        <f>IFERROR((TP_DATA[[#This Row],[D, bottom '[m']]]+#REF!)/(2*#REF!/1000),"")</f>
        <v/>
      </c>
      <c r="BD28" s="193"/>
      <c r="BE28" s="193"/>
      <c r="BF28" s="193"/>
      <c r="BG28" s="193"/>
      <c r="BH28" s="193"/>
      <c r="BI28" s="193"/>
      <c r="BJ28" s="193"/>
      <c r="BK28" s="216"/>
      <c r="BN28" s="217"/>
      <c r="BO28" s="217"/>
      <c r="CC28" s="54" t="s">
        <v>508</v>
      </c>
      <c r="CD28" s="51" t="s">
        <v>418</v>
      </c>
      <c r="CE28" s="49" t="s">
        <v>460</v>
      </c>
      <c r="CF28" s="53" t="s">
        <v>507</v>
      </c>
      <c r="CG28" s="49" t="s">
        <v>393</v>
      </c>
      <c r="CH28" s="193" t="s">
        <v>57</v>
      </c>
      <c r="CI28" s="193" t="s">
        <v>57</v>
      </c>
      <c r="CJ28" s="370" t="s">
        <v>419</v>
      </c>
      <c r="CK28" s="49"/>
      <c r="CO28" s="193" t="str">
        <f>IFERROR((TOWER_DATA[[#This Row],[D, bottom '[m']]]+#REF!)/(2*#REF!/1000),"")</f>
        <v/>
      </c>
      <c r="CP28" s="193"/>
      <c r="CQ28" s="193"/>
      <c r="CR28" s="193"/>
      <c r="CS28" s="193"/>
      <c r="CT28" s="193"/>
      <c r="CU28" s="193"/>
      <c r="CV28" s="193"/>
      <c r="CX28" s="415"/>
      <c r="CY28" s="416"/>
      <c r="CZ28" s="416"/>
      <c r="DA28" s="415"/>
      <c r="DB28" s="415"/>
      <c r="DC28" s="415"/>
      <c r="DE28" s="415"/>
      <c r="DF28" s="415"/>
      <c r="DG28" s="415"/>
      <c r="DH28" s="415"/>
      <c r="DI28" s="415"/>
      <c r="DJ28" s="415"/>
      <c r="DK28" s="415"/>
      <c r="DL28" s="415"/>
      <c r="DM28" s="415"/>
      <c r="DN28" s="219"/>
      <c r="DP28" s="211"/>
      <c r="DT28" s="218"/>
      <c r="DU28" s="218"/>
      <c r="DZ28" s="216"/>
      <c r="EA28" s="215" t="s">
        <v>213</v>
      </c>
      <c r="EB28" s="215">
        <v>13</v>
      </c>
      <c r="EC28" s="215">
        <v>240</v>
      </c>
      <c r="ED28" s="215">
        <v>1102065</v>
      </c>
      <c r="EE28" s="215">
        <v>276287200</v>
      </c>
      <c r="EF28" s="215">
        <v>276287200</v>
      </c>
      <c r="EG28" s="215">
        <v>3.4</v>
      </c>
      <c r="EH28" s="215">
        <v>3.4</v>
      </c>
      <c r="EI28" s="215" t="s">
        <v>99</v>
      </c>
      <c r="EP28" s="216"/>
    </row>
    <row r="29" spans="1:146" s="215" customFormat="1" ht="18" hidden="1" customHeight="1" outlineLevel="1">
      <c r="A29" s="213"/>
      <c r="B29" s="301"/>
      <c r="C29" s="301"/>
      <c r="D29" s="214"/>
      <c r="E29" s="215" t="s">
        <v>464</v>
      </c>
      <c r="F29" s="193" t="s">
        <v>418</v>
      </c>
      <c r="G29" s="215" t="s">
        <v>460</v>
      </c>
      <c r="H29" s="215" t="s">
        <v>461</v>
      </c>
      <c r="I29" s="215" t="s">
        <v>393</v>
      </c>
      <c r="J29" s="215">
        <v>41</v>
      </c>
      <c r="K29" s="215" t="s">
        <v>48</v>
      </c>
      <c r="L29" s="215" t="s">
        <v>463</v>
      </c>
      <c r="Q29" s="193" t="str">
        <f>IFERROR((MP_DATA[[#This Row],[D, bottom '[m']]]+#REF!)/(2*#REF!/1000),"")</f>
        <v/>
      </c>
      <c r="R29" s="193"/>
      <c r="S29" s="193"/>
      <c r="T29" s="193"/>
      <c r="U29" s="193"/>
      <c r="V29" s="193"/>
      <c r="W29" s="193"/>
      <c r="X29" s="193"/>
      <c r="Y29" s="216"/>
      <c r="Z29" s="436"/>
      <c r="AA29" s="426"/>
      <c r="AB29" s="426"/>
      <c r="AC29" s="426"/>
      <c r="AD29" s="426"/>
      <c r="AE29" s="427"/>
      <c r="AQ29" s="211" t="s">
        <v>490</v>
      </c>
      <c r="AR29" s="215" t="s">
        <v>418</v>
      </c>
      <c r="AS29" s="215" t="s">
        <v>460</v>
      </c>
      <c r="AT29" s="215" t="s">
        <v>461</v>
      </c>
      <c r="AU29" s="215" t="s">
        <v>393</v>
      </c>
      <c r="AV29" s="215" t="s">
        <v>57</v>
      </c>
      <c r="AW29" s="215" t="s">
        <v>48</v>
      </c>
      <c r="AX29" s="215" t="s">
        <v>463</v>
      </c>
      <c r="BC29" s="193" t="str">
        <f>IFERROR((TP_DATA[[#This Row],[D, bottom '[m']]]+#REF!)/(2*#REF!/1000),"")</f>
        <v/>
      </c>
      <c r="BD29" s="193"/>
      <c r="BE29" s="193"/>
      <c r="BF29" s="193"/>
      <c r="BG29" s="193"/>
      <c r="BH29" s="193"/>
      <c r="BI29" s="193"/>
      <c r="BJ29" s="193"/>
      <c r="BK29" s="216"/>
      <c r="BN29" s="217"/>
      <c r="BO29" s="217"/>
      <c r="CC29" s="211" t="s">
        <v>514</v>
      </c>
      <c r="CD29" s="193" t="s">
        <v>334</v>
      </c>
      <c r="CE29" s="193" t="s">
        <v>420</v>
      </c>
      <c r="CF29" s="215" t="s">
        <v>513</v>
      </c>
      <c r="CG29" s="193" t="s">
        <v>393</v>
      </c>
      <c r="CH29" s="193" t="s">
        <v>57</v>
      </c>
      <c r="CI29" s="193" t="s">
        <v>57</v>
      </c>
      <c r="CJ29" s="339" t="s">
        <v>509</v>
      </c>
      <c r="CO29" s="193" t="str">
        <f>IFERROR((TOWER_DATA[[#This Row],[D, bottom '[m']]]+#REF!)/(2*#REF!/1000),"")</f>
        <v/>
      </c>
      <c r="CP29" s="193"/>
      <c r="CQ29" s="193"/>
      <c r="CR29" s="193"/>
      <c r="CS29" s="193"/>
      <c r="CT29" s="193"/>
      <c r="CU29" s="193"/>
      <c r="CV29" s="193"/>
      <c r="CX29" s="415"/>
      <c r="CY29" s="416"/>
      <c r="CZ29" s="416"/>
      <c r="DA29" s="415"/>
      <c r="DB29" s="415"/>
      <c r="DC29" s="415"/>
      <c r="DE29" s="415"/>
      <c r="DF29" s="415"/>
      <c r="DG29" s="415"/>
      <c r="DH29" s="415"/>
      <c r="DI29" s="415"/>
      <c r="DJ29" s="415"/>
      <c r="DK29" s="415"/>
      <c r="DL29" s="415"/>
      <c r="DM29" s="415"/>
      <c r="DN29" s="219"/>
      <c r="DP29" s="211"/>
      <c r="DT29" s="218"/>
      <c r="DU29" s="218"/>
      <c r="DZ29" s="216"/>
      <c r="EA29" s="215" t="s">
        <v>211</v>
      </c>
      <c r="EB29" s="215">
        <v>13</v>
      </c>
      <c r="EC29" s="215">
        <v>240</v>
      </c>
      <c r="ED29" s="215">
        <v>1102065</v>
      </c>
      <c r="EE29" s="215">
        <v>276287200</v>
      </c>
      <c r="EF29" s="215">
        <v>276287200</v>
      </c>
      <c r="EG29" s="215">
        <v>3.4</v>
      </c>
      <c r="EH29" s="215">
        <v>3.4</v>
      </c>
      <c r="EI29" s="215" t="s">
        <v>99</v>
      </c>
      <c r="EP29" s="216"/>
    </row>
    <row r="30" spans="1:146" s="215" customFormat="1" ht="18" hidden="1" customHeight="1" outlineLevel="1">
      <c r="A30" s="213"/>
      <c r="B30" s="301"/>
      <c r="C30" s="301"/>
      <c r="D30" s="214"/>
      <c r="E30" s="215" t="s">
        <v>423</v>
      </c>
      <c r="F30" s="193" t="s">
        <v>334</v>
      </c>
      <c r="G30" s="215" t="s">
        <v>386</v>
      </c>
      <c r="H30" s="215" t="s">
        <v>398</v>
      </c>
      <c r="I30" s="215" t="s">
        <v>393</v>
      </c>
      <c r="J30" s="215">
        <v>44</v>
      </c>
      <c r="K30" s="215" t="s">
        <v>48</v>
      </c>
      <c r="L30" s="215" t="s">
        <v>335</v>
      </c>
      <c r="Q30" s="193" t="str">
        <f>IFERROR((MP_DATA[[#This Row],[D, bottom '[m']]]+#REF!)/(2*#REF!/1000),"")</f>
        <v/>
      </c>
      <c r="R30" s="193"/>
      <c r="S30" s="193"/>
      <c r="T30" s="193"/>
      <c r="U30" s="193"/>
      <c r="V30" s="193"/>
      <c r="W30" s="193"/>
      <c r="X30" s="193"/>
      <c r="Y30" s="216"/>
      <c r="Z30" s="436"/>
      <c r="AA30" s="426"/>
      <c r="AB30" s="426"/>
      <c r="AC30" s="426"/>
      <c r="AD30" s="426"/>
      <c r="AE30" s="427"/>
      <c r="AQ30" s="211" t="s">
        <v>474</v>
      </c>
      <c r="AR30" s="215" t="s">
        <v>334</v>
      </c>
      <c r="AS30" s="215" t="s">
        <v>386</v>
      </c>
      <c r="AT30" s="215" t="s">
        <v>398</v>
      </c>
      <c r="AU30" s="215" t="s">
        <v>393</v>
      </c>
      <c r="AV30" s="215" t="s">
        <v>57</v>
      </c>
      <c r="AW30" s="215" t="s">
        <v>48</v>
      </c>
      <c r="AX30" s="215" t="s">
        <v>335</v>
      </c>
      <c r="BC30" s="193" t="str">
        <f>IFERROR((TP_DATA[[#This Row],[D, bottom '[m']]]+#REF!)/(2*#REF!/1000),"")</f>
        <v/>
      </c>
      <c r="BD30" s="193"/>
      <c r="BE30" s="193"/>
      <c r="BF30" s="193"/>
      <c r="BG30" s="193"/>
      <c r="BH30" s="193"/>
      <c r="BI30" s="193"/>
      <c r="BJ30" s="193"/>
      <c r="BK30" s="216"/>
      <c r="BN30" s="217"/>
      <c r="BO30" s="217"/>
      <c r="CC30" s="211" t="s">
        <v>522</v>
      </c>
      <c r="CD30" s="193" t="s">
        <v>334</v>
      </c>
      <c r="CE30" s="193" t="s">
        <v>420</v>
      </c>
      <c r="CF30" s="215" t="s">
        <v>521</v>
      </c>
      <c r="CG30" s="193" t="s">
        <v>393</v>
      </c>
      <c r="CH30" s="193" t="s">
        <v>57</v>
      </c>
      <c r="CI30" s="193" t="s">
        <v>57</v>
      </c>
      <c r="CJ30" s="215" t="s">
        <v>492</v>
      </c>
      <c r="CO30" s="193" t="str">
        <f>IFERROR((TOWER_DATA[[#This Row],[D, bottom '[m']]]+#REF!)/(2*#REF!/1000),"")</f>
        <v/>
      </c>
      <c r="CP30" s="193"/>
      <c r="CQ30" s="193"/>
      <c r="CR30" s="193"/>
      <c r="CS30" s="193"/>
      <c r="CT30" s="193"/>
      <c r="CU30" s="193"/>
      <c r="CV30" s="193"/>
      <c r="CX30" s="415"/>
      <c r="CY30" s="416"/>
      <c r="CZ30" s="416"/>
      <c r="DA30" s="415"/>
      <c r="DB30" s="415"/>
      <c r="DC30" s="415"/>
      <c r="DE30" s="415"/>
      <c r="DF30" s="415"/>
      <c r="DG30" s="415"/>
      <c r="DH30" s="415"/>
      <c r="DI30" s="415"/>
      <c r="DJ30" s="415"/>
      <c r="DK30" s="415"/>
      <c r="DL30" s="415"/>
      <c r="DM30" s="415"/>
      <c r="DN30" s="219"/>
      <c r="DP30" s="211"/>
      <c r="DT30" s="218"/>
      <c r="DU30" s="218"/>
      <c r="DZ30" s="216"/>
      <c r="EA30" s="215" t="s">
        <v>212</v>
      </c>
      <c r="EB30" s="215">
        <v>13</v>
      </c>
      <c r="EC30" s="215">
        <v>240</v>
      </c>
      <c r="ED30" s="215">
        <v>1102065</v>
      </c>
      <c r="EE30" s="215">
        <v>276287200</v>
      </c>
      <c r="EF30" s="215">
        <v>276287200</v>
      </c>
      <c r="EG30" s="215">
        <v>3.4</v>
      </c>
      <c r="EH30" s="215">
        <v>3.4</v>
      </c>
      <c r="EI30" s="215" t="s">
        <v>99</v>
      </c>
      <c r="EP30" s="216"/>
    </row>
    <row r="31" spans="1:146" s="215" customFormat="1" ht="18" hidden="1" customHeight="1" outlineLevel="1">
      <c r="A31" s="213"/>
      <c r="B31" s="301"/>
      <c r="C31" s="301"/>
      <c r="D31" s="214"/>
      <c r="E31" s="215" t="s">
        <v>424</v>
      </c>
      <c r="F31" s="193" t="s">
        <v>334</v>
      </c>
      <c r="G31" s="215" t="s">
        <v>386</v>
      </c>
      <c r="H31" s="215" t="s">
        <v>399</v>
      </c>
      <c r="I31" s="215" t="s">
        <v>393</v>
      </c>
      <c r="J31" s="215">
        <v>45</v>
      </c>
      <c r="K31" s="215" t="s">
        <v>48</v>
      </c>
      <c r="L31" s="215" t="s">
        <v>335</v>
      </c>
      <c r="Q31" s="193" t="str">
        <f>IFERROR((MP_DATA[[#This Row],[D, bottom '[m']]]+#REF!)/(2*#REF!/1000),"")</f>
        <v/>
      </c>
      <c r="R31" s="193"/>
      <c r="S31" s="193"/>
      <c r="T31" s="193"/>
      <c r="U31" s="193"/>
      <c r="V31" s="193"/>
      <c r="W31" s="193"/>
      <c r="X31" s="193"/>
      <c r="Y31" s="216"/>
      <c r="Z31" s="436"/>
      <c r="AA31" s="426"/>
      <c r="AB31" s="426"/>
      <c r="AC31" s="426"/>
      <c r="AD31" s="426"/>
      <c r="AE31" s="427"/>
      <c r="AQ31" s="211" t="s">
        <v>475</v>
      </c>
      <c r="AR31" s="215" t="s">
        <v>334</v>
      </c>
      <c r="AS31" s="215" t="s">
        <v>386</v>
      </c>
      <c r="AT31" s="215" t="s">
        <v>399</v>
      </c>
      <c r="AU31" s="215" t="s">
        <v>393</v>
      </c>
      <c r="AV31" s="215" t="s">
        <v>57</v>
      </c>
      <c r="AW31" s="215" t="s">
        <v>48</v>
      </c>
      <c r="AX31" s="215" t="s">
        <v>335</v>
      </c>
      <c r="BC31" s="193" t="str">
        <f>IFERROR((TP_DATA[[#This Row],[D, bottom '[m']]]+#REF!)/(2*#REF!/1000),"")</f>
        <v/>
      </c>
      <c r="BD31" s="193"/>
      <c r="BE31" s="193"/>
      <c r="BF31" s="193"/>
      <c r="BG31" s="193"/>
      <c r="BH31" s="193"/>
      <c r="BI31" s="193"/>
      <c r="BJ31" s="193"/>
      <c r="BK31" s="216"/>
      <c r="BN31" s="217"/>
      <c r="BO31" s="217"/>
      <c r="CC31" s="211" t="s">
        <v>517</v>
      </c>
      <c r="CD31" s="193" t="s">
        <v>334</v>
      </c>
      <c r="CE31" s="193" t="s">
        <v>420</v>
      </c>
      <c r="CF31" s="215" t="s">
        <v>516</v>
      </c>
      <c r="CG31" s="193" t="s">
        <v>393</v>
      </c>
      <c r="CH31" s="193" t="s">
        <v>57</v>
      </c>
      <c r="CI31" s="193" t="s">
        <v>57</v>
      </c>
      <c r="CJ31" s="215" t="s">
        <v>515</v>
      </c>
      <c r="CO31" s="193" t="str">
        <f>IFERROR((TOWER_DATA[[#This Row],[D, bottom '[m']]]+#REF!)/(2*#REF!/1000),"")</f>
        <v/>
      </c>
      <c r="CP31" s="193"/>
      <c r="CQ31" s="193"/>
      <c r="CR31" s="193"/>
      <c r="CS31" s="193"/>
      <c r="CT31" s="193"/>
      <c r="CU31" s="193"/>
      <c r="CV31" s="193"/>
      <c r="CX31" s="415"/>
      <c r="CY31" s="416"/>
      <c r="CZ31" s="416"/>
      <c r="DA31" s="415"/>
      <c r="DB31" s="415"/>
      <c r="DC31" s="415"/>
      <c r="DE31" s="415"/>
      <c r="DF31" s="415"/>
      <c r="DG31" s="415"/>
      <c r="DH31" s="415"/>
      <c r="DI31" s="415"/>
      <c r="DJ31" s="415"/>
      <c r="DK31" s="415"/>
      <c r="DL31" s="415"/>
      <c r="DM31" s="415"/>
      <c r="DN31" s="219"/>
      <c r="DP31" s="211"/>
      <c r="DT31" s="218"/>
      <c r="DU31" s="218"/>
      <c r="DZ31" s="216"/>
      <c r="EP31" s="216"/>
    </row>
    <row r="32" spans="1:146" s="215" customFormat="1" ht="18" hidden="1" customHeight="1" outlineLevel="1">
      <c r="A32" s="213"/>
      <c r="B32" s="301"/>
      <c r="C32" s="301"/>
      <c r="D32" s="214"/>
      <c r="E32" s="215" t="s">
        <v>426</v>
      </c>
      <c r="F32" s="193" t="s">
        <v>334</v>
      </c>
      <c r="G32" s="215" t="s">
        <v>425</v>
      </c>
      <c r="H32" s="215" t="s">
        <v>400</v>
      </c>
      <c r="I32" s="215" t="s">
        <v>393</v>
      </c>
      <c r="J32" s="215">
        <v>43</v>
      </c>
      <c r="K32" s="215" t="s">
        <v>48</v>
      </c>
      <c r="L32" s="215" t="s">
        <v>335</v>
      </c>
      <c r="Q32" s="193" t="str">
        <f>IFERROR((MP_DATA[[#This Row],[D, bottom '[m']]]+#REF!)/(2*#REF!/1000),"")</f>
        <v/>
      </c>
      <c r="R32" s="193"/>
      <c r="S32" s="193"/>
      <c r="T32" s="193"/>
      <c r="U32" s="193"/>
      <c r="V32" s="193"/>
      <c r="W32" s="193"/>
      <c r="X32" s="193"/>
      <c r="Y32" s="216"/>
      <c r="Z32" s="436"/>
      <c r="AA32" s="426"/>
      <c r="AB32" s="426"/>
      <c r="AC32" s="426"/>
      <c r="AD32" s="426"/>
      <c r="AE32" s="427"/>
      <c r="AQ32" s="211" t="s">
        <v>477</v>
      </c>
      <c r="AR32" s="215" t="s">
        <v>334</v>
      </c>
      <c r="AS32" s="215" t="s">
        <v>425</v>
      </c>
      <c r="AT32" s="215" t="s">
        <v>476</v>
      </c>
      <c r="AU32" s="215" t="s">
        <v>393</v>
      </c>
      <c r="AV32" s="215" t="s">
        <v>57</v>
      </c>
      <c r="AW32" s="215" t="s">
        <v>48</v>
      </c>
      <c r="AX32" s="215" t="s">
        <v>335</v>
      </c>
      <c r="BC32" s="193" t="str">
        <f>IFERROR((TP_DATA[[#This Row],[D, bottom '[m']]]+#REF!)/(2*#REF!/1000),"")</f>
        <v/>
      </c>
      <c r="BD32" s="193"/>
      <c r="BE32" s="193"/>
      <c r="BF32" s="193"/>
      <c r="BG32" s="193"/>
      <c r="BH32" s="193"/>
      <c r="BI32" s="193"/>
      <c r="BJ32" s="193"/>
      <c r="BK32" s="216"/>
      <c r="BN32" s="217"/>
      <c r="BO32" s="217"/>
      <c r="CC32" s="211" t="s">
        <v>512</v>
      </c>
      <c r="CD32" s="193" t="s">
        <v>334</v>
      </c>
      <c r="CE32" s="193" t="s">
        <v>420</v>
      </c>
      <c r="CF32" s="215" t="s">
        <v>511</v>
      </c>
      <c r="CG32" s="193" t="s">
        <v>393</v>
      </c>
      <c r="CH32" s="193" t="s">
        <v>57</v>
      </c>
      <c r="CI32" s="374" t="s">
        <v>57</v>
      </c>
      <c r="CJ32" s="215" t="s">
        <v>510</v>
      </c>
      <c r="CO32" s="193" t="str">
        <f>IFERROR((TOWER_DATA[[#This Row],[D, bottom '[m']]]+#REF!)/(2*#REF!/1000),"")</f>
        <v/>
      </c>
      <c r="CP32" s="193"/>
      <c r="CQ32" s="193"/>
      <c r="CR32" s="193"/>
      <c r="CS32" s="193"/>
      <c r="CT32" s="193"/>
      <c r="CU32" s="193"/>
      <c r="CV32" s="193"/>
      <c r="CX32" s="415"/>
      <c r="CY32" s="416"/>
      <c r="CZ32" s="416"/>
      <c r="DA32" s="415"/>
      <c r="DB32" s="415"/>
      <c r="DC32" s="415"/>
      <c r="DE32" s="415"/>
      <c r="DF32" s="415"/>
      <c r="DG32" s="415"/>
      <c r="DH32" s="415"/>
      <c r="DI32" s="415"/>
      <c r="DJ32" s="415"/>
      <c r="DK32" s="415"/>
      <c r="DL32" s="415"/>
      <c r="DM32" s="415"/>
      <c r="DN32" s="219"/>
      <c r="DP32" s="211"/>
      <c r="DT32" s="218"/>
      <c r="DU32" s="218"/>
      <c r="DZ32" s="216"/>
      <c r="EP32" s="216"/>
    </row>
    <row r="33" spans="1:146" s="215" customFormat="1" ht="18" hidden="1" customHeight="1" outlineLevel="1">
      <c r="A33" s="213"/>
      <c r="B33" s="301"/>
      <c r="C33" s="301"/>
      <c r="D33" s="214"/>
      <c r="E33" s="218" t="s">
        <v>427</v>
      </c>
      <c r="F33" s="258" t="s">
        <v>334</v>
      </c>
      <c r="G33" s="215" t="s">
        <v>425</v>
      </c>
      <c r="H33" s="217" t="s">
        <v>392</v>
      </c>
      <c r="I33" s="217" t="s">
        <v>393</v>
      </c>
      <c r="J33" s="218">
        <v>43</v>
      </c>
      <c r="K33" s="215" t="s">
        <v>48</v>
      </c>
      <c r="L33" s="215" t="s">
        <v>335</v>
      </c>
      <c r="Q33" s="356" t="str">
        <f>IFERROR((MP_DATA[[#This Row],[D, bottom '[m']]]+#REF!)/(2*#REF!/1000),"")</f>
        <v/>
      </c>
      <c r="R33" s="193"/>
      <c r="S33" s="193"/>
      <c r="T33" s="193"/>
      <c r="U33" s="193"/>
      <c r="V33" s="193"/>
      <c r="W33" s="193"/>
      <c r="X33" s="193"/>
      <c r="Y33" s="216"/>
      <c r="Z33" s="436"/>
      <c r="AA33" s="426"/>
      <c r="AB33" s="426"/>
      <c r="AC33" s="426"/>
      <c r="AD33" s="426"/>
      <c r="AE33" s="427"/>
      <c r="AQ33" s="212" t="s">
        <v>478</v>
      </c>
      <c r="AR33" s="217" t="s">
        <v>334</v>
      </c>
      <c r="AS33" s="217" t="s">
        <v>425</v>
      </c>
      <c r="AT33" s="217" t="s">
        <v>470</v>
      </c>
      <c r="AU33" s="217" t="s">
        <v>393</v>
      </c>
      <c r="AV33" s="218" t="s">
        <v>57</v>
      </c>
      <c r="AW33" s="215" t="s">
        <v>48</v>
      </c>
      <c r="AX33" s="215" t="s">
        <v>335</v>
      </c>
      <c r="BC33" s="356" t="str">
        <f>IFERROR((TP_DATA[[#This Row],[D, bottom '[m']]]+#REF!)/(2*#REF!/1000),"")</f>
        <v/>
      </c>
      <c r="BD33" s="193"/>
      <c r="BE33" s="193"/>
      <c r="BF33" s="193"/>
      <c r="BG33" s="193"/>
      <c r="BH33" s="193"/>
      <c r="BI33" s="193"/>
      <c r="BJ33" s="193"/>
      <c r="BK33" s="216"/>
      <c r="BN33" s="217"/>
      <c r="BO33" s="217"/>
      <c r="CC33" s="212" t="s">
        <v>519</v>
      </c>
      <c r="CD33" s="258" t="s">
        <v>334</v>
      </c>
      <c r="CE33" s="258" t="s">
        <v>420</v>
      </c>
      <c r="CF33" s="217" t="s">
        <v>495</v>
      </c>
      <c r="CG33" s="258" t="s">
        <v>393</v>
      </c>
      <c r="CH33" s="375" t="s">
        <v>57</v>
      </c>
      <c r="CI33" s="374" t="s">
        <v>57</v>
      </c>
      <c r="CJ33" s="215" t="s">
        <v>518</v>
      </c>
      <c r="CO33" s="356" t="str">
        <f>IFERROR((TOWER_DATA[[#This Row],[D, bottom '[m']]]+#REF!)/(2*#REF!/1000),"")</f>
        <v/>
      </c>
      <c r="CP33" s="193"/>
      <c r="CQ33" s="193"/>
      <c r="CR33" s="193"/>
      <c r="CS33" s="193"/>
      <c r="CT33" s="193"/>
      <c r="CU33" s="193"/>
      <c r="CV33" s="193"/>
      <c r="CX33" s="415"/>
      <c r="CY33" s="416"/>
      <c r="CZ33" s="416"/>
      <c r="DA33" s="415"/>
      <c r="DB33" s="415"/>
      <c r="DC33" s="415"/>
      <c r="DE33" s="415"/>
      <c r="DF33" s="415"/>
      <c r="DG33" s="415"/>
      <c r="DH33" s="415"/>
      <c r="DI33" s="415"/>
      <c r="DJ33" s="415"/>
      <c r="DK33" s="415"/>
      <c r="DL33" s="415"/>
      <c r="DM33" s="415"/>
      <c r="DN33" s="219"/>
      <c r="DP33" s="211"/>
      <c r="DT33" s="218"/>
      <c r="DU33" s="218"/>
      <c r="DZ33" s="216"/>
      <c r="EP33" s="216"/>
    </row>
    <row r="34" spans="1:146" s="215" customFormat="1" ht="18" hidden="1" customHeight="1" outlineLevel="1">
      <c r="A34" s="213"/>
      <c r="B34" s="301"/>
      <c r="C34" s="301"/>
      <c r="D34" s="214"/>
      <c r="E34" s="218" t="s">
        <v>453</v>
      </c>
      <c r="F34" s="258" t="s">
        <v>334</v>
      </c>
      <c r="G34" s="215" t="s">
        <v>425</v>
      </c>
      <c r="H34" s="217" t="s">
        <v>398</v>
      </c>
      <c r="I34" s="217" t="s">
        <v>393</v>
      </c>
      <c r="J34" s="218">
        <v>44</v>
      </c>
      <c r="K34" s="215" t="s">
        <v>48</v>
      </c>
      <c r="L34" s="215" t="s">
        <v>412</v>
      </c>
      <c r="Q34" s="356" t="str">
        <f>IFERROR((MP_DATA[[#This Row],[D, bottom '[m']]]+#REF!)/(2*#REF!/1000),"")</f>
        <v/>
      </c>
      <c r="R34" s="193"/>
      <c r="S34" s="193"/>
      <c r="T34" s="193"/>
      <c r="U34" s="193"/>
      <c r="V34" s="193"/>
      <c r="W34" s="193"/>
      <c r="X34" s="193"/>
      <c r="Y34" s="216"/>
      <c r="Z34" s="436"/>
      <c r="AA34" s="426"/>
      <c r="AB34" s="426"/>
      <c r="AC34" s="426"/>
      <c r="AD34" s="426"/>
      <c r="AE34" s="427"/>
      <c r="AQ34" s="212" t="s">
        <v>483</v>
      </c>
      <c r="AR34" s="217" t="s">
        <v>334</v>
      </c>
      <c r="AS34" s="217" t="s">
        <v>425</v>
      </c>
      <c r="AT34" s="217" t="s">
        <v>398</v>
      </c>
      <c r="AU34" s="217" t="s">
        <v>393</v>
      </c>
      <c r="AV34" s="218" t="s">
        <v>57</v>
      </c>
      <c r="AW34" s="215" t="s">
        <v>48</v>
      </c>
      <c r="AX34" s="215" t="s">
        <v>473</v>
      </c>
      <c r="BC34" s="356" t="str">
        <f>IFERROR((TP_DATA[[#This Row],[D, bottom '[m']]]+#REF!)/(2*#REF!/1000),"")</f>
        <v/>
      </c>
      <c r="BD34" s="193"/>
      <c r="BE34" s="193"/>
      <c r="BF34" s="193"/>
      <c r="BG34" s="193"/>
      <c r="BH34" s="193"/>
      <c r="BI34" s="193"/>
      <c r="BJ34" s="193"/>
      <c r="BK34" s="216"/>
      <c r="BN34" s="217"/>
      <c r="BO34" s="217"/>
      <c r="CC34" s="212" t="s">
        <v>506</v>
      </c>
      <c r="CD34" s="258" t="s">
        <v>413</v>
      </c>
      <c r="CE34" s="258" t="s">
        <v>414</v>
      </c>
      <c r="CF34" s="217" t="s">
        <v>505</v>
      </c>
      <c r="CG34" s="258" t="s">
        <v>393</v>
      </c>
      <c r="CH34" s="375" t="s">
        <v>57</v>
      </c>
      <c r="CI34" s="374" t="s">
        <v>57</v>
      </c>
      <c r="CJ34" s="215" t="s">
        <v>504</v>
      </c>
      <c r="CO34" s="356" t="str">
        <f>IFERROR((TOWER_DATA[[#This Row],[D, bottom '[m']]]+#REF!)/(2*#REF!/1000),"")</f>
        <v/>
      </c>
      <c r="CP34" s="193"/>
      <c r="CQ34" s="193"/>
      <c r="CR34" s="193"/>
      <c r="CS34" s="193"/>
      <c r="CT34" s="193"/>
      <c r="CU34" s="193"/>
      <c r="CV34" s="193"/>
      <c r="CX34" s="415"/>
      <c r="CY34" s="416"/>
      <c r="CZ34" s="416"/>
      <c r="DA34" s="415"/>
      <c r="DB34" s="415"/>
      <c r="DC34" s="415"/>
      <c r="DE34" s="415"/>
      <c r="DF34" s="415"/>
      <c r="DG34" s="415"/>
      <c r="DH34" s="415"/>
      <c r="DI34" s="415"/>
      <c r="DJ34" s="415"/>
      <c r="DK34" s="415"/>
      <c r="DL34" s="415"/>
      <c r="DM34" s="415"/>
      <c r="DN34" s="219"/>
      <c r="DP34" s="211"/>
      <c r="DT34" s="218"/>
      <c r="DU34" s="218"/>
      <c r="DZ34" s="216"/>
      <c r="EP34" s="216"/>
    </row>
    <row r="35" spans="1:146" s="215" customFormat="1" ht="18" hidden="1" customHeight="1" outlineLevel="1">
      <c r="A35" s="213"/>
      <c r="B35" s="301"/>
      <c r="C35" s="301"/>
      <c r="D35" s="214"/>
      <c r="E35" s="218" t="s">
        <v>447</v>
      </c>
      <c r="F35" s="258" t="s">
        <v>334</v>
      </c>
      <c r="G35" s="215" t="s">
        <v>425</v>
      </c>
      <c r="H35" s="217" t="s">
        <v>405</v>
      </c>
      <c r="I35" s="217" t="s">
        <v>393</v>
      </c>
      <c r="J35" s="218">
        <v>43</v>
      </c>
      <c r="K35" s="215" t="s">
        <v>48</v>
      </c>
      <c r="L35" s="215" t="s">
        <v>406</v>
      </c>
      <c r="Q35" s="356" t="str">
        <f>IFERROR((MP_DATA[[#This Row],[D, bottom '[m']]]+#REF!)/(2*#REF!/1000),"")</f>
        <v/>
      </c>
      <c r="R35" s="193"/>
      <c r="S35" s="193"/>
      <c r="T35" s="193"/>
      <c r="U35" s="193"/>
      <c r="V35" s="193"/>
      <c r="W35" s="193"/>
      <c r="X35" s="193"/>
      <c r="Y35" s="216"/>
      <c r="Z35" s="436"/>
      <c r="AA35" s="426"/>
      <c r="AB35" s="426"/>
      <c r="AC35" s="426"/>
      <c r="AD35" s="426"/>
      <c r="AE35" s="427"/>
      <c r="AQ35" s="212" t="s">
        <v>480</v>
      </c>
      <c r="AR35" s="217" t="s">
        <v>334</v>
      </c>
      <c r="AS35" s="217" t="s">
        <v>425</v>
      </c>
      <c r="AT35" s="217" t="s">
        <v>471</v>
      </c>
      <c r="AU35" s="217" t="s">
        <v>393</v>
      </c>
      <c r="AV35" s="218" t="s">
        <v>57</v>
      </c>
      <c r="AW35" s="215" t="s">
        <v>48</v>
      </c>
      <c r="BC35" s="356" t="str">
        <f>IFERROR((TP_DATA[[#This Row],[D, bottom '[m']]]+#REF!)/(2*#REF!/1000),"")</f>
        <v/>
      </c>
      <c r="BD35" s="193"/>
      <c r="BE35" s="193"/>
      <c r="BF35" s="193"/>
      <c r="BG35" s="193"/>
      <c r="BH35" s="193"/>
      <c r="BI35" s="193"/>
      <c r="BJ35" s="193"/>
      <c r="BK35" s="216"/>
      <c r="BN35" s="217"/>
      <c r="BO35" s="217"/>
      <c r="CC35" s="212" t="s">
        <v>542</v>
      </c>
      <c r="CD35" s="258" t="s">
        <v>403</v>
      </c>
      <c r="CE35" s="258" t="s">
        <v>414</v>
      </c>
      <c r="CF35" s="217" t="s">
        <v>543</v>
      </c>
      <c r="CG35" s="258" t="s">
        <v>393</v>
      </c>
      <c r="CH35" s="375" t="s">
        <v>57</v>
      </c>
      <c r="CI35" s="374" t="s">
        <v>57</v>
      </c>
      <c r="CJ35" s="215" t="s">
        <v>544</v>
      </c>
      <c r="CO35" s="356" t="str">
        <f>IFERROR((TOWER_DATA[[#This Row],[D, bottom '[m']]]+#REF!)/(2*#REF!/1000),"")</f>
        <v/>
      </c>
      <c r="CP35" s="193"/>
      <c r="CQ35" s="193"/>
      <c r="CR35" s="193"/>
      <c r="CS35" s="193"/>
      <c r="CT35" s="193"/>
      <c r="CU35" s="193"/>
      <c r="CV35" s="193"/>
      <c r="CX35" s="415"/>
      <c r="CY35" s="416"/>
      <c r="CZ35" s="416"/>
      <c r="DA35" s="415"/>
      <c r="DB35" s="415"/>
      <c r="DC35" s="415"/>
      <c r="DE35" s="415"/>
      <c r="DF35" s="415"/>
      <c r="DG35" s="415"/>
      <c r="DH35" s="415"/>
      <c r="DI35" s="415"/>
      <c r="DJ35" s="415"/>
      <c r="DK35" s="415"/>
      <c r="DL35" s="415"/>
      <c r="DM35" s="415"/>
      <c r="DP35" s="211"/>
      <c r="DT35" s="218"/>
      <c r="DU35" s="218"/>
      <c r="DZ35" s="216"/>
      <c r="EP35" s="216"/>
    </row>
    <row r="36" spans="1:146" s="215" customFormat="1" ht="18" hidden="1" customHeight="1" outlineLevel="1">
      <c r="A36" s="213"/>
      <c r="B36" s="301"/>
      <c r="C36" s="301"/>
      <c r="D36" s="214"/>
      <c r="E36" s="218" t="s">
        <v>450</v>
      </c>
      <c r="F36" s="258" t="s">
        <v>334</v>
      </c>
      <c r="G36" s="215" t="s">
        <v>425</v>
      </c>
      <c r="H36" s="217" t="s">
        <v>407</v>
      </c>
      <c r="I36" s="217" t="s">
        <v>393</v>
      </c>
      <c r="J36" s="218">
        <v>43</v>
      </c>
      <c r="K36" s="215" t="s">
        <v>48</v>
      </c>
      <c r="L36" s="215" t="s">
        <v>408</v>
      </c>
      <c r="Q36" s="356" t="str">
        <f>IFERROR((MP_DATA[[#This Row],[D, bottom '[m']]]+#REF!)/(2*#REF!/1000),"")</f>
        <v/>
      </c>
      <c r="R36" s="193"/>
      <c r="S36" s="193"/>
      <c r="T36" s="193"/>
      <c r="U36" s="193"/>
      <c r="V36" s="193"/>
      <c r="W36" s="193"/>
      <c r="X36" s="193"/>
      <c r="Y36" s="216"/>
      <c r="Z36" s="436"/>
      <c r="AA36" s="426"/>
      <c r="AB36" s="426"/>
      <c r="AC36" s="426"/>
      <c r="AD36" s="426"/>
      <c r="AE36" s="427"/>
      <c r="AQ36" s="212" t="s">
        <v>482</v>
      </c>
      <c r="AR36" s="217" t="s">
        <v>334</v>
      </c>
      <c r="AS36" s="217" t="s">
        <v>425</v>
      </c>
      <c r="AT36" s="217" t="s">
        <v>481</v>
      </c>
      <c r="AU36" s="217" t="s">
        <v>393</v>
      </c>
      <c r="AV36" s="218" t="s">
        <v>57</v>
      </c>
      <c r="AW36" s="215" t="s">
        <v>48</v>
      </c>
      <c r="AX36" s="215" t="s">
        <v>472</v>
      </c>
      <c r="BC36" s="356" t="str">
        <f>IFERROR((TP_DATA[[#This Row],[D, bottom '[m']]]+#REF!)/(2*#REF!/1000),"")</f>
        <v/>
      </c>
      <c r="BD36" s="193"/>
      <c r="BE36" s="193"/>
      <c r="BF36" s="193"/>
      <c r="BG36" s="193"/>
      <c r="BH36" s="193"/>
      <c r="BI36" s="193"/>
      <c r="BJ36" s="193"/>
      <c r="BK36" s="216"/>
      <c r="BN36" s="217"/>
      <c r="BO36" s="217"/>
      <c r="CC36" s="212" t="s">
        <v>545</v>
      </c>
      <c r="CD36" s="258" t="s">
        <v>403</v>
      </c>
      <c r="CE36" s="258" t="s">
        <v>414</v>
      </c>
      <c r="CF36" s="217" t="s">
        <v>543</v>
      </c>
      <c r="CG36" s="258" t="s">
        <v>393</v>
      </c>
      <c r="CH36" s="375" t="s">
        <v>57</v>
      </c>
      <c r="CI36" s="374" t="s">
        <v>57</v>
      </c>
      <c r="CJ36" s="339" t="s">
        <v>546</v>
      </c>
      <c r="CO36" s="356" t="str">
        <f>IFERROR((TOWER_DATA[[#This Row],[D, bottom '[m']]]+#REF!)/(2*#REF!/1000),"")</f>
        <v/>
      </c>
      <c r="CP36" s="193"/>
      <c r="CQ36" s="193"/>
      <c r="CR36" s="193"/>
      <c r="CS36" s="193"/>
      <c r="CT36" s="193"/>
      <c r="CU36" s="193"/>
      <c r="CV36" s="193"/>
      <c r="CX36" s="415"/>
      <c r="CY36" s="416"/>
      <c r="CZ36" s="416"/>
      <c r="DA36" s="415"/>
      <c r="DB36" s="415"/>
      <c r="DC36" s="415"/>
      <c r="DE36" s="415"/>
      <c r="DF36" s="415"/>
      <c r="DG36" s="415"/>
      <c r="DH36" s="415"/>
      <c r="DI36" s="415"/>
      <c r="DJ36" s="415"/>
      <c r="DK36" s="415"/>
      <c r="DL36" s="415"/>
      <c r="DM36" s="415"/>
      <c r="DP36" s="211"/>
      <c r="DT36" s="218"/>
      <c r="DU36" s="218"/>
      <c r="DZ36" s="216"/>
      <c r="EP36" s="216"/>
    </row>
    <row r="37" spans="1:146" s="215" customFormat="1" ht="18" hidden="1" customHeight="1" outlineLevel="1">
      <c r="A37" s="213"/>
      <c r="B37" s="301"/>
      <c r="C37" s="301"/>
      <c r="D37" s="214"/>
      <c r="E37" s="218" t="s">
        <v>428</v>
      </c>
      <c r="F37" s="258" t="s">
        <v>334</v>
      </c>
      <c r="G37" s="217" t="s">
        <v>425</v>
      </c>
      <c r="H37" s="217" t="s">
        <v>401</v>
      </c>
      <c r="I37" s="217" t="s">
        <v>393</v>
      </c>
      <c r="J37" s="218">
        <v>45</v>
      </c>
      <c r="K37" s="215" t="s">
        <v>48</v>
      </c>
      <c r="L37" s="215" t="s">
        <v>335</v>
      </c>
      <c r="Q37" s="356" t="str">
        <f>IFERROR((MP_DATA[[#This Row],[D, bottom '[m']]]+#REF!)/(2*#REF!/1000),"")</f>
        <v/>
      </c>
      <c r="R37" s="193"/>
      <c r="S37" s="193"/>
      <c r="T37" s="193"/>
      <c r="U37" s="193"/>
      <c r="V37" s="193"/>
      <c r="W37" s="193"/>
      <c r="X37" s="193"/>
      <c r="Y37" s="216"/>
      <c r="Z37" s="436"/>
      <c r="AA37" s="426"/>
      <c r="AB37" s="426"/>
      <c r="AC37" s="426"/>
      <c r="AD37" s="426"/>
      <c r="AE37" s="427"/>
      <c r="AQ37" s="212" t="s">
        <v>537</v>
      </c>
      <c r="AR37" s="217" t="s">
        <v>413</v>
      </c>
      <c r="AS37" s="217" t="s">
        <v>420</v>
      </c>
      <c r="AT37" s="217" t="s">
        <v>538</v>
      </c>
      <c r="AU37" s="217" t="s">
        <v>393</v>
      </c>
      <c r="AV37" s="218" t="s">
        <v>57</v>
      </c>
      <c r="AW37" s="215" t="s">
        <v>48</v>
      </c>
      <c r="AX37" s="215" t="s">
        <v>491</v>
      </c>
      <c r="BC37" s="356" t="str">
        <f>IFERROR((TP_DATA[[#This Row],[D, bottom '[m']]]+#REF!)/(2*#REF!/1000),"")</f>
        <v/>
      </c>
      <c r="BD37" s="193"/>
      <c r="BE37" s="193"/>
      <c r="BF37" s="193"/>
      <c r="BG37" s="193"/>
      <c r="BH37" s="193"/>
      <c r="BI37" s="193"/>
      <c r="BJ37" s="193"/>
      <c r="BK37" s="216"/>
      <c r="BN37" s="217"/>
      <c r="BO37" s="217"/>
      <c r="CC37" s="212" t="s">
        <v>547</v>
      </c>
      <c r="CD37" s="258" t="s">
        <v>403</v>
      </c>
      <c r="CE37" s="258" t="s">
        <v>414</v>
      </c>
      <c r="CF37" s="217" t="s">
        <v>548</v>
      </c>
      <c r="CG37" s="258" t="s">
        <v>393</v>
      </c>
      <c r="CH37" s="375" t="s">
        <v>57</v>
      </c>
      <c r="CI37" s="193" t="s">
        <v>57</v>
      </c>
      <c r="CJ37" s="339" t="s">
        <v>549</v>
      </c>
      <c r="CO37" s="356" t="str">
        <f>IFERROR((TOWER_DATA[[#This Row],[D, bottom '[m']]]+#REF!)/(2*#REF!/1000),"")</f>
        <v/>
      </c>
      <c r="CP37" s="193"/>
      <c r="CQ37" s="193"/>
      <c r="CR37" s="193"/>
      <c r="CS37" s="193"/>
      <c r="CT37" s="193"/>
      <c r="CU37" s="193"/>
      <c r="CV37" s="193"/>
      <c r="CX37" s="415"/>
      <c r="CY37" s="416"/>
      <c r="CZ37" s="416"/>
      <c r="DA37" s="415"/>
      <c r="DB37" s="415"/>
      <c r="DC37" s="415"/>
      <c r="DE37" s="415"/>
      <c r="DF37" s="415"/>
      <c r="DG37" s="415"/>
      <c r="DH37" s="415"/>
      <c r="DI37" s="415"/>
      <c r="DJ37" s="415"/>
      <c r="DK37" s="415"/>
      <c r="DL37" s="415"/>
      <c r="DM37" s="415"/>
      <c r="DP37" s="211"/>
      <c r="DT37" s="218"/>
      <c r="DU37" s="218"/>
      <c r="DZ37" s="216"/>
      <c r="EP37" s="216"/>
    </row>
    <row r="38" spans="1:146" s="215" customFormat="1" ht="18" hidden="1" customHeight="1" outlineLevel="1">
      <c r="A38" s="213"/>
      <c r="B38" s="301"/>
      <c r="C38" s="301"/>
      <c r="D38" s="214"/>
      <c r="E38" s="218" t="s">
        <v>429</v>
      </c>
      <c r="F38" s="258" t="s">
        <v>334</v>
      </c>
      <c r="G38" s="217" t="s">
        <v>425</v>
      </c>
      <c r="H38" s="217" t="s">
        <v>402</v>
      </c>
      <c r="I38" s="217" t="s">
        <v>393</v>
      </c>
      <c r="J38" s="218">
        <v>45</v>
      </c>
      <c r="K38" s="215" t="s">
        <v>48</v>
      </c>
      <c r="L38" s="215" t="s">
        <v>335</v>
      </c>
      <c r="Q38" s="193"/>
      <c r="R38" s="193"/>
      <c r="S38" s="193"/>
      <c r="T38" s="193"/>
      <c r="U38" s="193"/>
      <c r="V38" s="193"/>
      <c r="W38" s="193"/>
      <c r="X38" s="193"/>
      <c r="Y38" s="216"/>
      <c r="Z38" s="436"/>
      <c r="AA38" s="426"/>
      <c r="AB38" s="426"/>
      <c r="AC38" s="426"/>
      <c r="AD38" s="426"/>
      <c r="AE38" s="427"/>
      <c r="AQ38" s="212" t="s">
        <v>539</v>
      </c>
      <c r="AR38" s="217" t="s">
        <v>413</v>
      </c>
      <c r="AS38" s="217" t="s">
        <v>420</v>
      </c>
      <c r="AT38" s="217" t="s">
        <v>540</v>
      </c>
      <c r="AU38" s="217" t="s">
        <v>393</v>
      </c>
      <c r="AV38" s="218" t="s">
        <v>57</v>
      </c>
      <c r="AW38" s="215" t="s">
        <v>48</v>
      </c>
      <c r="AX38" s="215" t="s">
        <v>491</v>
      </c>
      <c r="BC38" s="193"/>
      <c r="BD38" s="193"/>
      <c r="BE38" s="193"/>
      <c r="BF38" s="193"/>
      <c r="BG38" s="193"/>
      <c r="BH38" s="193"/>
      <c r="BI38" s="193"/>
      <c r="BJ38" s="193"/>
      <c r="BK38" s="216"/>
      <c r="BN38" s="217"/>
      <c r="BO38" s="217"/>
      <c r="CC38" s="212" t="s">
        <v>496</v>
      </c>
      <c r="CD38" s="258" t="s">
        <v>403</v>
      </c>
      <c r="CE38" s="258" t="s">
        <v>391</v>
      </c>
      <c r="CF38" s="217" t="s">
        <v>495</v>
      </c>
      <c r="CG38" s="258" t="s">
        <v>393</v>
      </c>
      <c r="CH38" s="375" t="s">
        <v>57</v>
      </c>
      <c r="CI38" s="193" t="s">
        <v>57</v>
      </c>
      <c r="CJ38" s="215" t="s">
        <v>494</v>
      </c>
      <c r="CO38" s="193"/>
      <c r="CP38" s="193"/>
      <c r="CQ38" s="193"/>
      <c r="CR38" s="193"/>
      <c r="CS38" s="193"/>
      <c r="CT38" s="193"/>
      <c r="CU38" s="193"/>
      <c r="CV38" s="193"/>
      <c r="CX38" s="415"/>
      <c r="CY38" s="416"/>
      <c r="CZ38" s="416"/>
      <c r="DA38" s="415"/>
      <c r="DB38" s="415"/>
      <c r="DC38" s="415"/>
      <c r="DE38" s="415"/>
      <c r="DF38" s="415"/>
      <c r="DG38" s="415"/>
      <c r="DH38" s="415"/>
      <c r="DI38" s="415"/>
      <c r="DJ38" s="415"/>
      <c r="DK38" s="415"/>
      <c r="DL38" s="415"/>
      <c r="DM38" s="415"/>
      <c r="DP38" s="211"/>
      <c r="DT38" s="218"/>
      <c r="DU38" s="218"/>
      <c r="DZ38" s="216"/>
      <c r="EP38" s="216"/>
    </row>
    <row r="39" spans="1:146" s="215" customFormat="1" ht="18" hidden="1" customHeight="1" outlineLevel="1">
      <c r="A39" s="213"/>
      <c r="B39" s="301"/>
      <c r="C39" s="301"/>
      <c r="D39" s="214"/>
      <c r="E39" s="218" t="s">
        <v>451</v>
      </c>
      <c r="F39" s="258" t="s">
        <v>334</v>
      </c>
      <c r="G39" s="217" t="s">
        <v>425</v>
      </c>
      <c r="H39" s="217" t="s">
        <v>409</v>
      </c>
      <c r="I39" s="217" t="s">
        <v>393</v>
      </c>
      <c r="J39" s="218">
        <v>45</v>
      </c>
      <c r="K39" s="215" t="s">
        <v>48</v>
      </c>
      <c r="L39" s="215" t="s">
        <v>410</v>
      </c>
      <c r="Q39" s="193"/>
      <c r="R39" s="193"/>
      <c r="S39" s="193"/>
      <c r="T39" s="193"/>
      <c r="U39" s="193"/>
      <c r="V39" s="193"/>
      <c r="W39" s="193"/>
      <c r="X39" s="193"/>
      <c r="Y39" s="216"/>
      <c r="Z39" s="436"/>
      <c r="AA39" s="426"/>
      <c r="AB39" s="426"/>
      <c r="AC39" s="426"/>
      <c r="AD39" s="426"/>
      <c r="AE39" s="427"/>
      <c r="AQ39" s="212" t="s">
        <v>487</v>
      </c>
      <c r="AR39" s="217" t="s">
        <v>413</v>
      </c>
      <c r="AS39" s="217" t="s">
        <v>414</v>
      </c>
      <c r="AT39" s="217" t="s">
        <v>486</v>
      </c>
      <c r="AU39" s="217" t="s">
        <v>393</v>
      </c>
      <c r="AV39" s="218" t="s">
        <v>57</v>
      </c>
      <c r="AW39" s="215" t="s">
        <v>48</v>
      </c>
      <c r="AX39" s="215" t="s">
        <v>485</v>
      </c>
      <c r="BC39" s="193"/>
      <c r="BD39" s="193"/>
      <c r="BE39" s="193"/>
      <c r="BF39" s="193"/>
      <c r="BG39" s="193"/>
      <c r="BH39" s="193"/>
      <c r="BI39" s="193"/>
      <c r="BJ39" s="193"/>
      <c r="BK39" s="216"/>
      <c r="BN39" s="217"/>
      <c r="BO39" s="217"/>
      <c r="CC39" s="419" t="s">
        <v>499</v>
      </c>
      <c r="CD39" s="420" t="s">
        <v>403</v>
      </c>
      <c r="CE39" s="420" t="s">
        <v>391</v>
      </c>
      <c r="CF39" s="421" t="s">
        <v>498</v>
      </c>
      <c r="CG39" s="420" t="s">
        <v>393</v>
      </c>
      <c r="CH39" s="422" t="s">
        <v>57</v>
      </c>
      <c r="CI39" s="423" t="s">
        <v>57</v>
      </c>
      <c r="CJ39" s="424" t="s">
        <v>497</v>
      </c>
      <c r="CO39" s="193"/>
      <c r="CP39" s="193"/>
      <c r="CQ39" s="193"/>
      <c r="CR39" s="193"/>
      <c r="CS39" s="193"/>
      <c r="CT39" s="193"/>
      <c r="CU39" s="193"/>
      <c r="CV39" s="193"/>
      <c r="CX39" s="415"/>
      <c r="CY39" s="416"/>
      <c r="CZ39" s="416"/>
      <c r="DA39" s="415"/>
      <c r="DB39" s="415"/>
      <c r="DC39" s="415"/>
      <c r="DE39" s="415"/>
      <c r="DF39" s="415"/>
      <c r="DG39" s="415"/>
      <c r="DH39" s="415"/>
      <c r="DI39" s="415"/>
      <c r="DJ39" s="415"/>
      <c r="DK39" s="415"/>
      <c r="DL39" s="415"/>
      <c r="DM39" s="415"/>
      <c r="DP39" s="211"/>
      <c r="DT39" s="218"/>
      <c r="DU39" s="218"/>
      <c r="DZ39" s="216"/>
      <c r="EP39" s="216"/>
    </row>
    <row r="40" spans="1:146" s="215" customFormat="1" ht="18" hidden="1" customHeight="1" outlineLevel="1">
      <c r="A40" s="213"/>
      <c r="B40" s="301"/>
      <c r="C40" s="301"/>
      <c r="D40" s="214"/>
      <c r="E40" s="218" t="s">
        <v>452</v>
      </c>
      <c r="F40" s="258" t="s">
        <v>334</v>
      </c>
      <c r="G40" s="217" t="s">
        <v>425</v>
      </c>
      <c r="H40" s="217" t="s">
        <v>411</v>
      </c>
      <c r="I40" s="217" t="s">
        <v>393</v>
      </c>
      <c r="J40" s="218">
        <v>45</v>
      </c>
      <c r="K40" s="215" t="s">
        <v>48</v>
      </c>
      <c r="L40" s="215" t="s">
        <v>408</v>
      </c>
      <c r="Q40" s="193"/>
      <c r="R40" s="193"/>
      <c r="S40" s="193"/>
      <c r="T40" s="193"/>
      <c r="U40" s="193"/>
      <c r="V40" s="193"/>
      <c r="W40" s="193"/>
      <c r="X40" s="193"/>
      <c r="Y40" s="216"/>
      <c r="Z40" s="436"/>
      <c r="AA40" s="426"/>
      <c r="AB40" s="426"/>
      <c r="AC40" s="426"/>
      <c r="AD40" s="426"/>
      <c r="AE40" s="427"/>
      <c r="AQ40" s="212" t="s">
        <v>484</v>
      </c>
      <c r="AR40" s="217" t="s">
        <v>413</v>
      </c>
      <c r="AS40" s="217" t="s">
        <v>414</v>
      </c>
      <c r="AT40" s="217" t="s">
        <v>454</v>
      </c>
      <c r="AU40" s="217" t="s">
        <v>393</v>
      </c>
      <c r="AV40" s="218" t="s">
        <v>57</v>
      </c>
      <c r="AW40" s="215" t="s">
        <v>48</v>
      </c>
      <c r="AX40" s="215" t="s">
        <v>455</v>
      </c>
      <c r="BC40" s="193"/>
      <c r="BD40" s="193"/>
      <c r="BE40" s="193"/>
      <c r="BF40" s="193"/>
      <c r="BG40" s="193"/>
      <c r="BH40" s="193"/>
      <c r="BI40" s="193"/>
      <c r="BJ40" s="193"/>
      <c r="BK40" s="216"/>
      <c r="BN40" s="217"/>
      <c r="BO40" s="217"/>
      <c r="CC40" s="419" t="s">
        <v>503</v>
      </c>
      <c r="CD40" s="420" t="s">
        <v>403</v>
      </c>
      <c r="CE40" s="420" t="s">
        <v>500</v>
      </c>
      <c r="CF40" s="421" t="s">
        <v>502</v>
      </c>
      <c r="CG40" s="420" t="s">
        <v>393</v>
      </c>
      <c r="CH40" s="422" t="s">
        <v>57</v>
      </c>
      <c r="CI40" s="423" t="s">
        <v>57</v>
      </c>
      <c r="CJ40" s="424" t="s">
        <v>501</v>
      </c>
      <c r="CO40" s="193"/>
      <c r="CP40" s="193"/>
      <c r="CQ40" s="193"/>
      <c r="CR40" s="193"/>
      <c r="CS40" s="193"/>
      <c r="CT40" s="193"/>
      <c r="CU40" s="193"/>
      <c r="CV40" s="193"/>
      <c r="CX40" s="415"/>
      <c r="CY40" s="416"/>
      <c r="CZ40" s="416"/>
      <c r="DA40" s="415"/>
      <c r="DB40" s="415"/>
      <c r="DC40" s="415"/>
      <c r="DE40" s="415"/>
      <c r="DF40" s="415"/>
      <c r="DG40" s="415"/>
      <c r="DH40" s="415"/>
      <c r="DI40" s="415"/>
      <c r="DJ40" s="415"/>
      <c r="DK40" s="415"/>
      <c r="DL40" s="415"/>
      <c r="DM40" s="415"/>
      <c r="DP40" s="211"/>
      <c r="DT40" s="218"/>
      <c r="DU40" s="218"/>
      <c r="DZ40" s="216"/>
      <c r="EP40" s="216"/>
    </row>
    <row r="41" spans="1:146" s="215" customFormat="1" ht="18" hidden="1" customHeight="1" outlineLevel="1">
      <c r="A41" s="213"/>
      <c r="B41" s="301"/>
      <c r="C41" s="301"/>
      <c r="D41" s="214"/>
      <c r="E41" s="218" t="s">
        <v>467</v>
      </c>
      <c r="F41" s="258" t="s">
        <v>413</v>
      </c>
      <c r="G41" s="217" t="s">
        <v>420</v>
      </c>
      <c r="H41" s="217" t="s">
        <v>457</v>
      </c>
      <c r="I41" s="217" t="s">
        <v>393</v>
      </c>
      <c r="J41" s="218">
        <v>42</v>
      </c>
      <c r="K41" s="215" t="s">
        <v>48</v>
      </c>
      <c r="L41" s="215" t="s">
        <v>465</v>
      </c>
      <c r="Q41" s="193"/>
      <c r="R41" s="193"/>
      <c r="S41" s="193"/>
      <c r="T41" s="193"/>
      <c r="U41" s="193"/>
      <c r="V41" s="193"/>
      <c r="W41" s="193"/>
      <c r="X41" s="193"/>
      <c r="Y41" s="216"/>
      <c r="Z41" s="436"/>
      <c r="AA41" s="426"/>
      <c r="AB41" s="426"/>
      <c r="AC41" s="426"/>
      <c r="AD41" s="426"/>
      <c r="AE41" s="427"/>
      <c r="AQ41" s="212" t="s">
        <v>489</v>
      </c>
      <c r="AR41" s="217" t="s">
        <v>415</v>
      </c>
      <c r="AS41" s="217" t="s">
        <v>460</v>
      </c>
      <c r="AT41" s="217" t="s">
        <v>468</v>
      </c>
      <c r="AU41" s="217" t="s">
        <v>393</v>
      </c>
      <c r="AV41" s="218" t="s">
        <v>57</v>
      </c>
      <c r="AW41" s="215" t="s">
        <v>416</v>
      </c>
      <c r="AX41" s="215" t="s">
        <v>417</v>
      </c>
      <c r="BC41" s="193"/>
      <c r="BD41" s="193"/>
      <c r="BE41" s="193"/>
      <c r="BF41" s="193"/>
      <c r="BG41" s="193"/>
      <c r="BH41" s="193"/>
      <c r="BI41" s="193"/>
      <c r="BJ41" s="193"/>
      <c r="BK41" s="216"/>
      <c r="BM41" s="219"/>
      <c r="BN41" s="221"/>
      <c r="BO41" s="221"/>
      <c r="BP41" s="219"/>
      <c r="BQ41" s="219"/>
      <c r="BR41" s="219"/>
      <c r="CC41" s="419" t="s">
        <v>361</v>
      </c>
      <c r="CD41" s="420">
        <v>1</v>
      </c>
      <c r="CE41" s="420" t="s">
        <v>421</v>
      </c>
      <c r="CF41" s="421" t="s">
        <v>422</v>
      </c>
      <c r="CG41" s="420" t="s">
        <v>434</v>
      </c>
      <c r="CH41" s="422">
        <v>0</v>
      </c>
      <c r="CI41" s="423" t="s">
        <v>48</v>
      </c>
      <c r="CJ41" s="424"/>
      <c r="CO41" s="193"/>
      <c r="CP41" s="193"/>
      <c r="CQ41" s="193"/>
      <c r="CR41" s="193"/>
      <c r="CS41" s="193"/>
      <c r="CT41" s="193"/>
      <c r="CU41" s="193"/>
      <c r="CV41" s="193"/>
      <c r="CX41" s="415"/>
      <c r="CY41" s="416"/>
      <c r="CZ41" s="416"/>
      <c r="DA41" s="415"/>
      <c r="DB41" s="415"/>
      <c r="DC41" s="415"/>
      <c r="DE41" s="415"/>
      <c r="DF41" s="415"/>
      <c r="DG41" s="415"/>
      <c r="DH41" s="415"/>
      <c r="DI41" s="415"/>
      <c r="DJ41" s="415"/>
      <c r="DK41" s="415"/>
      <c r="DL41" s="415"/>
      <c r="DM41" s="415"/>
      <c r="DP41" s="211"/>
      <c r="DT41" s="218"/>
      <c r="DU41" s="218"/>
      <c r="DZ41" s="216"/>
      <c r="EP41" s="216"/>
    </row>
    <row r="42" spans="1:146" s="215" customFormat="1" ht="18" hidden="1" customHeight="1" outlineLevel="1">
      <c r="A42" s="213"/>
      <c r="B42" s="301"/>
      <c r="C42" s="301"/>
      <c r="D42" s="214"/>
      <c r="E42" s="218" t="s">
        <v>459</v>
      </c>
      <c r="F42" s="258" t="s">
        <v>413</v>
      </c>
      <c r="G42" s="217" t="s">
        <v>414</v>
      </c>
      <c r="H42" s="217" t="s">
        <v>457</v>
      </c>
      <c r="I42" s="217" t="s">
        <v>393</v>
      </c>
      <c r="J42" s="218">
        <v>42</v>
      </c>
      <c r="K42" s="215" t="s">
        <v>48</v>
      </c>
      <c r="L42" s="215" t="s">
        <v>458</v>
      </c>
      <c r="Q42" s="356" t="str">
        <f>IFERROR((MP_DATA[[#This Row],[D, bottom '[m']]]+#REF!)/(2*#REF!/1000),"")</f>
        <v/>
      </c>
      <c r="R42" s="193"/>
      <c r="S42" s="193"/>
      <c r="T42" s="193"/>
      <c r="U42" s="193"/>
      <c r="V42" s="193"/>
      <c r="W42" s="193"/>
      <c r="X42" s="193"/>
      <c r="Y42" s="216"/>
      <c r="Z42" s="367"/>
      <c r="AA42" s="90"/>
      <c r="AB42" s="90"/>
      <c r="AC42" s="90"/>
      <c r="AD42" s="90"/>
      <c r="AE42" s="91"/>
      <c r="AQ42" s="212" t="s">
        <v>361</v>
      </c>
      <c r="AR42" s="217">
        <v>1</v>
      </c>
      <c r="AS42" s="217" t="s">
        <v>421</v>
      </c>
      <c r="AT42" s="217" t="s">
        <v>422</v>
      </c>
      <c r="AU42" s="217" t="s">
        <v>434</v>
      </c>
      <c r="AV42" s="218">
        <v>0</v>
      </c>
      <c r="AW42" s="215" t="s">
        <v>48</v>
      </c>
      <c r="BC42" s="356" t="str">
        <f>IFERROR((TP_DATA[[#This Row],[D, bottom '[m']]]+#REF!)/(2*#REF!/1000),"")</f>
        <v/>
      </c>
      <c r="BD42" s="193"/>
      <c r="BE42" s="193"/>
      <c r="BF42" s="193"/>
      <c r="BG42" s="193"/>
      <c r="BH42" s="193"/>
      <c r="BI42" s="193"/>
      <c r="BJ42" s="193"/>
      <c r="BK42" s="216"/>
      <c r="BM42" s="219"/>
      <c r="BN42" s="221"/>
      <c r="BO42" s="221"/>
      <c r="BP42" s="219"/>
      <c r="BQ42" s="219"/>
      <c r="BR42" s="219"/>
      <c r="CC42" s="343"/>
      <c r="CD42" s="376"/>
      <c r="CE42" s="376"/>
      <c r="CF42" s="53"/>
      <c r="CG42" s="193"/>
      <c r="CH42" s="376"/>
      <c r="CI42" s="376"/>
      <c r="CJ42" s="340"/>
      <c r="CK42" s="340"/>
      <c r="CL42" s="340"/>
      <c r="CM42" s="340"/>
      <c r="CO42" s="356" t="str">
        <f>IFERROR((TOWER_DATA[[#This Row],[D, bottom '[m']]]+#REF!)/(2*#REF!/1000),"")</f>
        <v/>
      </c>
      <c r="CP42" s="193"/>
      <c r="CQ42" s="193"/>
      <c r="CR42" s="193"/>
      <c r="CS42" s="193"/>
      <c r="CT42" s="193"/>
      <c r="CU42" s="193"/>
      <c r="CV42" s="193"/>
      <c r="CX42" s="415"/>
      <c r="CY42" s="416"/>
      <c r="CZ42" s="416"/>
      <c r="DA42" s="415"/>
      <c r="DB42" s="415"/>
      <c r="DC42" s="415"/>
      <c r="DE42" s="415"/>
      <c r="DF42" s="415"/>
      <c r="DG42" s="415"/>
      <c r="DH42" s="415"/>
      <c r="DI42" s="415"/>
      <c r="DJ42" s="415"/>
      <c r="DK42" s="415"/>
      <c r="DL42" s="415"/>
      <c r="DM42" s="415"/>
      <c r="DP42" s="211"/>
      <c r="DT42" s="218"/>
      <c r="DU42" s="218"/>
      <c r="DZ42" s="216"/>
      <c r="EP42" s="216"/>
    </row>
    <row r="43" spans="1:146" s="215" customFormat="1" ht="18" hidden="1" customHeight="1" outlineLevel="1">
      <c r="A43" s="213"/>
      <c r="B43" s="301"/>
      <c r="C43" s="301"/>
      <c r="D43" s="214"/>
      <c r="E43" s="218" t="s">
        <v>456</v>
      </c>
      <c r="F43" s="258" t="s">
        <v>413</v>
      </c>
      <c r="G43" s="217" t="s">
        <v>414</v>
      </c>
      <c r="H43" s="217" t="s">
        <v>454</v>
      </c>
      <c r="I43" s="217" t="s">
        <v>393</v>
      </c>
      <c r="J43" s="218">
        <v>42</v>
      </c>
      <c r="K43" s="215" t="s">
        <v>48</v>
      </c>
      <c r="L43" s="215" t="s">
        <v>455</v>
      </c>
      <c r="Q43" s="356" t="str">
        <f>IFERROR((MP_DATA[[#This Row],[D, bottom '[m']]]+#REF!)/(2*#REF!/1000),"")</f>
        <v/>
      </c>
      <c r="R43" s="193"/>
      <c r="S43" s="193"/>
      <c r="T43" s="193"/>
      <c r="U43" s="193"/>
      <c r="V43" s="193"/>
      <c r="W43" s="193"/>
      <c r="X43" s="193"/>
      <c r="Y43" s="216"/>
      <c r="Z43" s="367"/>
      <c r="AA43" s="90"/>
      <c r="AB43" s="90"/>
      <c r="AC43" s="90"/>
      <c r="AD43" s="90"/>
      <c r="AE43" s="91"/>
      <c r="AQ43" s="419"/>
      <c r="AR43" s="421"/>
      <c r="AS43" s="421"/>
      <c r="AT43" s="421"/>
      <c r="AU43" s="421"/>
      <c r="AV43" s="435"/>
      <c r="AW43" s="424"/>
      <c r="AX43" s="424"/>
      <c r="BC43" s="356" t="str">
        <f>IFERROR((TP_DATA[[#This Row],[D, bottom '[m']]]+#REF!)/(2*#REF!/1000),"")</f>
        <v/>
      </c>
      <c r="BD43" s="193"/>
      <c r="BE43" s="193"/>
      <c r="BF43" s="193"/>
      <c r="BG43" s="193"/>
      <c r="BH43" s="193"/>
      <c r="BI43" s="193"/>
      <c r="BJ43" s="193"/>
      <c r="BK43" s="216"/>
      <c r="BM43" s="219"/>
      <c r="BN43" s="221"/>
      <c r="BO43" s="221"/>
      <c r="BP43" s="219"/>
      <c r="BQ43" s="219"/>
      <c r="BR43" s="219"/>
      <c r="CC43" s="212"/>
      <c r="CD43" s="258"/>
      <c r="CE43" s="258"/>
      <c r="CF43" s="217"/>
      <c r="CG43" s="258"/>
      <c r="CH43" s="375"/>
      <c r="CI43" s="193"/>
      <c r="CO43" s="356" t="str">
        <f>IFERROR((TOWER_DATA[[#This Row],[D, bottom '[m']]]+#REF!)/(2*#REF!/1000),"")</f>
        <v/>
      </c>
      <c r="CP43" s="193"/>
      <c r="CQ43" s="193"/>
      <c r="CR43" s="193"/>
      <c r="CS43" s="193"/>
      <c r="CT43" s="193"/>
      <c r="CU43" s="193"/>
      <c r="CV43" s="193"/>
      <c r="CX43" s="415"/>
      <c r="CY43" s="416"/>
      <c r="CZ43" s="416"/>
      <c r="DA43" s="415"/>
      <c r="DB43" s="415"/>
      <c r="DC43" s="415"/>
      <c r="DE43" s="415"/>
      <c r="DF43" s="415"/>
      <c r="DG43" s="415"/>
      <c r="DH43" s="415"/>
      <c r="DI43" s="415"/>
      <c r="DJ43" s="415"/>
      <c r="DK43" s="415"/>
      <c r="DL43" s="415"/>
      <c r="DM43" s="415"/>
      <c r="DP43" s="211"/>
      <c r="DT43" s="218"/>
      <c r="DU43" s="218"/>
      <c r="DZ43" s="216"/>
      <c r="EP43" s="216"/>
    </row>
    <row r="44" spans="1:146" s="215" customFormat="1" ht="18" hidden="1" customHeight="1" outlineLevel="1">
      <c r="A44" s="213"/>
      <c r="B44" s="301"/>
      <c r="C44" s="301"/>
      <c r="D44" s="214"/>
      <c r="E44" s="218" t="s">
        <v>449</v>
      </c>
      <c r="F44" s="258" t="s">
        <v>404</v>
      </c>
      <c r="G44" s="217" t="s">
        <v>391</v>
      </c>
      <c r="H44" s="217" t="s">
        <v>448</v>
      </c>
      <c r="I44" s="217" t="s">
        <v>393</v>
      </c>
      <c r="J44" s="218">
        <v>43</v>
      </c>
      <c r="K44" s="215" t="s">
        <v>48</v>
      </c>
      <c r="L44" s="215" t="s">
        <v>438</v>
      </c>
      <c r="Q44" s="356" t="str">
        <f>IFERROR((MP_DATA[[#This Row],[D, bottom '[m']]]+#REF!)/(2*#REF!/1000),"")</f>
        <v/>
      </c>
      <c r="R44" s="193"/>
      <c r="S44" s="193"/>
      <c r="T44" s="193"/>
      <c r="U44" s="193"/>
      <c r="V44" s="193"/>
      <c r="W44" s="193"/>
      <c r="X44" s="193"/>
      <c r="Y44" s="216"/>
      <c r="Z44" s="367"/>
      <c r="AA44" s="90"/>
      <c r="AB44" s="90"/>
      <c r="AC44" s="90"/>
      <c r="AD44" s="90"/>
      <c r="AE44" s="91"/>
      <c r="AQ44" s="419"/>
      <c r="AR44" s="421"/>
      <c r="AS44" s="421"/>
      <c r="AT44" s="421"/>
      <c r="AU44" s="421"/>
      <c r="AV44" s="435"/>
      <c r="AW44" s="424"/>
      <c r="AX44" s="424"/>
      <c r="BC44" s="356" t="str">
        <f>IFERROR((TP_DATA[[#This Row],[D, bottom '[m']]]+#REF!)/(2*#REF!/1000),"")</f>
        <v/>
      </c>
      <c r="BD44" s="193"/>
      <c r="BE44" s="193"/>
      <c r="BF44" s="193"/>
      <c r="BG44" s="193"/>
      <c r="BH44" s="193"/>
      <c r="BI44" s="193"/>
      <c r="BJ44" s="193"/>
      <c r="BK44" s="216"/>
      <c r="CC44" s="212"/>
      <c r="CD44" s="258"/>
      <c r="CE44" s="258"/>
      <c r="CF44" s="217"/>
      <c r="CG44" s="258"/>
      <c r="CH44" s="375"/>
      <c r="CI44" s="193"/>
      <c r="CO44" s="356" t="str">
        <f>IFERROR((TOWER_DATA[[#This Row],[D, bottom '[m']]]+#REF!)/(2*#REF!/1000),"")</f>
        <v/>
      </c>
      <c r="CP44" s="193"/>
      <c r="CQ44" s="193"/>
      <c r="CR44" s="193"/>
      <c r="CS44" s="193"/>
      <c r="CT44" s="193"/>
      <c r="CU44" s="193"/>
      <c r="CV44" s="193"/>
      <c r="CX44" s="415"/>
      <c r="CY44" s="416"/>
      <c r="CZ44" s="416"/>
      <c r="DA44" s="415"/>
      <c r="DB44" s="415"/>
      <c r="DC44" s="415"/>
      <c r="DE44" s="415"/>
      <c r="DF44" s="415"/>
      <c r="DG44" s="415"/>
      <c r="DH44" s="415"/>
      <c r="DI44" s="415"/>
      <c r="DJ44" s="415"/>
      <c r="DK44" s="415"/>
      <c r="DL44" s="415"/>
      <c r="DM44" s="415"/>
      <c r="DP44" s="211"/>
      <c r="DT44" s="218"/>
      <c r="DU44" s="218"/>
      <c r="DZ44" s="216"/>
      <c r="EP44" s="216"/>
    </row>
    <row r="45" spans="1:146" s="215" customFormat="1" ht="18" hidden="1" customHeight="1" outlineLevel="1">
      <c r="A45" s="213"/>
      <c r="B45" s="301"/>
      <c r="C45" s="301"/>
      <c r="D45" s="214"/>
      <c r="E45" s="218" t="s">
        <v>551</v>
      </c>
      <c r="F45" s="258" t="s">
        <v>403</v>
      </c>
      <c r="G45" s="217" t="s">
        <v>414</v>
      </c>
      <c r="H45" s="217" t="s">
        <v>552</v>
      </c>
      <c r="I45" s="217" t="s">
        <v>393</v>
      </c>
      <c r="J45" s="218">
        <v>43</v>
      </c>
      <c r="K45" s="215" t="s">
        <v>48</v>
      </c>
      <c r="L45" s="215" t="s">
        <v>553</v>
      </c>
      <c r="Q45" s="356" t="str">
        <f>IFERROR((MP_DATA[[#This Row],[D, bottom '[m']]]+#REF!)/(2*#REF!/1000),"")</f>
        <v/>
      </c>
      <c r="R45" s="193"/>
      <c r="S45" s="193"/>
      <c r="T45" s="193"/>
      <c r="U45" s="193"/>
      <c r="V45" s="193"/>
      <c r="W45" s="193"/>
      <c r="X45" s="193"/>
      <c r="Y45" s="216"/>
      <c r="Z45" s="367"/>
      <c r="AA45" s="90"/>
      <c r="AB45" s="90"/>
      <c r="AC45" s="90"/>
      <c r="AD45" s="90"/>
      <c r="AE45" s="91"/>
      <c r="AQ45" s="419"/>
      <c r="AR45" s="421"/>
      <c r="AS45" s="421"/>
      <c r="AT45" s="421"/>
      <c r="AU45" s="421"/>
      <c r="AV45" s="435"/>
      <c r="AW45" s="424"/>
      <c r="AX45" s="424"/>
      <c r="BC45" s="356" t="str">
        <f>IFERROR((TP_DATA[[#This Row],[D, bottom '[m']]]+#REF!)/(2*#REF!/1000),"")</f>
        <v/>
      </c>
      <c r="BD45" s="193"/>
      <c r="BE45" s="193"/>
      <c r="BF45" s="193"/>
      <c r="BG45" s="193"/>
      <c r="BH45" s="193"/>
      <c r="BI45" s="193"/>
      <c r="BJ45" s="193"/>
      <c r="BK45" s="216"/>
      <c r="CC45" s="212"/>
      <c r="CD45" s="258"/>
      <c r="CE45" s="258"/>
      <c r="CF45" s="217"/>
      <c r="CG45" s="258"/>
      <c r="CH45" s="375"/>
      <c r="CI45" s="193"/>
      <c r="CO45" s="356" t="str">
        <f>IFERROR((TOWER_DATA[[#This Row],[D, bottom '[m']]]+#REF!)/(2*#REF!/1000),"")</f>
        <v/>
      </c>
      <c r="CP45" s="193"/>
      <c r="CQ45" s="193"/>
      <c r="CR45" s="193"/>
      <c r="CS45" s="193"/>
      <c r="CT45" s="193"/>
      <c r="CU45" s="193"/>
      <c r="CV45" s="193"/>
      <c r="CX45" s="415"/>
      <c r="CY45" s="416"/>
      <c r="CZ45" s="416"/>
      <c r="DA45" s="415"/>
      <c r="DB45" s="415"/>
      <c r="DC45" s="415"/>
      <c r="DE45" s="415"/>
      <c r="DF45" s="415"/>
      <c r="DG45" s="415"/>
      <c r="DH45" s="415"/>
      <c r="DI45" s="415"/>
      <c r="DJ45" s="415"/>
      <c r="DK45" s="415"/>
      <c r="DL45" s="415"/>
      <c r="DM45" s="415"/>
      <c r="DP45" s="211"/>
      <c r="DT45" s="218"/>
      <c r="DU45" s="218"/>
      <c r="DZ45" s="216"/>
      <c r="EP45" s="216"/>
    </row>
    <row r="46" spans="1:146" s="215" customFormat="1" ht="18" hidden="1" customHeight="1" outlineLevel="1">
      <c r="A46" s="213"/>
      <c r="B46" s="301"/>
      <c r="C46" s="301"/>
      <c r="D46" s="214"/>
      <c r="E46" s="218" t="s">
        <v>554</v>
      </c>
      <c r="F46" s="258" t="s">
        <v>403</v>
      </c>
      <c r="G46" s="217" t="s">
        <v>414</v>
      </c>
      <c r="H46" s="217" t="s">
        <v>555</v>
      </c>
      <c r="I46" s="217" t="s">
        <v>393</v>
      </c>
      <c r="J46" s="218">
        <v>-42.7</v>
      </c>
      <c r="K46" s="215" t="s">
        <v>48</v>
      </c>
      <c r="L46" s="215" t="s">
        <v>556</v>
      </c>
      <c r="Q46" s="356" t="str">
        <f>IFERROR((MP_DATA[[#This Row],[D, bottom '[m']]]+#REF!)/(2*#REF!/1000),"")</f>
        <v/>
      </c>
      <c r="R46" s="193"/>
      <c r="S46" s="193"/>
      <c r="T46" s="193"/>
      <c r="U46" s="193"/>
      <c r="V46" s="193"/>
      <c r="W46" s="193"/>
      <c r="X46" s="193"/>
      <c r="Y46" s="216"/>
      <c r="AQ46" s="419"/>
      <c r="AR46" s="421"/>
      <c r="AS46" s="421"/>
      <c r="AT46" s="421"/>
      <c r="AU46" s="421"/>
      <c r="AV46" s="435"/>
      <c r="AW46" s="424"/>
      <c r="AX46" s="424"/>
      <c r="BC46" s="356" t="str">
        <f>IFERROR((TP_DATA[[#This Row],[D, bottom '[m']]]+#REF!)/(2*#REF!/1000),"")</f>
        <v/>
      </c>
      <c r="BD46" s="193"/>
      <c r="BE46" s="193"/>
      <c r="BF46" s="193"/>
      <c r="BG46" s="193"/>
      <c r="BH46" s="193"/>
      <c r="BI46" s="193"/>
      <c r="BJ46" s="193"/>
      <c r="BK46" s="216"/>
      <c r="CC46" s="212"/>
      <c r="CD46" s="258"/>
      <c r="CE46" s="258"/>
      <c r="CF46" s="217"/>
      <c r="CG46" s="258"/>
      <c r="CH46" s="375"/>
      <c r="CI46" s="193"/>
      <c r="CO46" s="356" t="str">
        <f>IFERROR((TOWER_DATA[[#This Row],[D, bottom '[m']]]+#REF!)/(2*#REF!/1000),"")</f>
        <v/>
      </c>
      <c r="CP46" s="193"/>
      <c r="CQ46" s="193"/>
      <c r="CR46" s="193"/>
      <c r="CS46" s="193"/>
      <c r="CT46" s="193"/>
      <c r="CU46" s="193"/>
      <c r="CV46" s="193"/>
      <c r="CX46" s="415"/>
      <c r="CY46" s="416"/>
      <c r="CZ46" s="416"/>
      <c r="DA46" s="415"/>
      <c r="DB46" s="415"/>
      <c r="DC46" s="415"/>
      <c r="DE46" s="415"/>
      <c r="DF46" s="415"/>
      <c r="DG46" s="415"/>
      <c r="DH46" s="415"/>
      <c r="DI46" s="415"/>
      <c r="DJ46" s="415"/>
      <c r="DK46" s="415"/>
      <c r="DL46" s="415"/>
      <c r="DM46" s="415"/>
      <c r="DP46" s="211"/>
      <c r="DT46" s="218"/>
      <c r="DU46" s="218"/>
      <c r="DZ46" s="216"/>
      <c r="EP46" s="216"/>
    </row>
    <row r="47" spans="1:146" s="215" customFormat="1" ht="18" hidden="1" customHeight="1" outlineLevel="1">
      <c r="A47" s="213"/>
      <c r="B47" s="301"/>
      <c r="C47" s="301"/>
      <c r="D47" s="214"/>
      <c r="E47" s="218" t="s">
        <v>557</v>
      </c>
      <c r="F47" s="258" t="s">
        <v>403</v>
      </c>
      <c r="G47" s="217" t="s">
        <v>414</v>
      </c>
      <c r="H47" s="217" t="s">
        <v>558</v>
      </c>
      <c r="I47" s="217" t="s">
        <v>393</v>
      </c>
      <c r="J47" s="218">
        <v>42.7</v>
      </c>
      <c r="K47" s="215" t="s">
        <v>48</v>
      </c>
      <c r="L47" s="215" t="s">
        <v>559</v>
      </c>
      <c r="Q47" s="356" t="str">
        <f>IFERROR((MP_DATA[[#This Row],[D, bottom '[m']]]+#REF!)/(2*#REF!/1000),"")</f>
        <v/>
      </c>
      <c r="R47" s="193"/>
      <c r="S47" s="193"/>
      <c r="T47" s="193"/>
      <c r="U47" s="193"/>
      <c r="V47" s="193"/>
      <c r="W47" s="193"/>
      <c r="X47" s="193"/>
      <c r="Y47" s="216"/>
      <c r="AQ47" s="419"/>
      <c r="AR47" s="421"/>
      <c r="AS47" s="421"/>
      <c r="AT47" s="421"/>
      <c r="AU47" s="421"/>
      <c r="AV47" s="435"/>
      <c r="AW47" s="424"/>
      <c r="AX47" s="424"/>
      <c r="BC47" s="356" t="str">
        <f>IFERROR((TP_DATA[[#This Row],[D, bottom '[m']]]+#REF!)/(2*#REF!/1000),"")</f>
        <v/>
      </c>
      <c r="BD47" s="193"/>
      <c r="BE47" s="193"/>
      <c r="BF47" s="193"/>
      <c r="BG47" s="193"/>
      <c r="BH47" s="193"/>
      <c r="BI47" s="193"/>
      <c r="BJ47" s="193"/>
      <c r="BK47" s="216"/>
      <c r="CC47" s="212"/>
      <c r="CD47" s="258"/>
      <c r="CE47" s="258"/>
      <c r="CF47" s="217"/>
      <c r="CG47" s="258"/>
      <c r="CH47" s="375"/>
      <c r="CI47" s="193"/>
      <c r="CO47" s="356" t="str">
        <f>IFERROR((TOWER_DATA[[#This Row],[D, bottom '[m']]]+#REF!)/(2*#REF!/1000),"")</f>
        <v/>
      </c>
      <c r="CP47" s="193"/>
      <c r="CQ47" s="193"/>
      <c r="CR47" s="193"/>
      <c r="CS47" s="193"/>
      <c r="CT47" s="193"/>
      <c r="CU47" s="193"/>
      <c r="CV47" s="193"/>
      <c r="CX47" s="415"/>
      <c r="CY47" s="416"/>
      <c r="CZ47" s="416"/>
      <c r="DA47" s="415"/>
      <c r="DB47" s="415"/>
      <c r="DC47" s="415"/>
      <c r="DE47" s="415"/>
      <c r="DF47" s="415"/>
      <c r="DG47" s="415"/>
      <c r="DH47" s="415"/>
      <c r="DI47" s="415"/>
      <c r="DJ47" s="415"/>
      <c r="DK47" s="415"/>
      <c r="DL47" s="415"/>
      <c r="DM47" s="415"/>
      <c r="DP47" s="211"/>
      <c r="DT47" s="218"/>
      <c r="DU47" s="218"/>
      <c r="DZ47" s="216"/>
      <c r="EP47" s="216"/>
    </row>
    <row r="48" spans="1:146" s="215" customFormat="1" ht="18" hidden="1" customHeight="1" outlineLevel="1">
      <c r="A48" s="213"/>
      <c r="B48" s="301"/>
      <c r="C48" s="301"/>
      <c r="D48" s="214"/>
      <c r="E48" s="218" t="s">
        <v>560</v>
      </c>
      <c r="F48" s="258" t="s">
        <v>403</v>
      </c>
      <c r="G48" s="217" t="s">
        <v>414</v>
      </c>
      <c r="H48" s="217" t="s">
        <v>561</v>
      </c>
      <c r="I48" s="217" t="s">
        <v>393</v>
      </c>
      <c r="J48" s="218">
        <v>42.7</v>
      </c>
      <c r="K48" s="215" t="s">
        <v>48</v>
      </c>
      <c r="L48" s="215" t="s">
        <v>562</v>
      </c>
      <c r="Q48" s="356"/>
      <c r="R48" s="193"/>
      <c r="S48" s="193"/>
      <c r="T48" s="193"/>
      <c r="U48" s="193"/>
      <c r="V48" s="193"/>
      <c r="W48" s="193"/>
      <c r="X48" s="193"/>
      <c r="Y48" s="216"/>
      <c r="AQ48" s="419"/>
      <c r="AR48" s="421"/>
      <c r="AS48" s="421"/>
      <c r="AT48" s="421"/>
      <c r="AU48" s="421"/>
      <c r="AV48" s="435"/>
      <c r="AW48" s="424"/>
      <c r="AX48" s="424"/>
      <c r="BC48" s="356"/>
      <c r="BD48" s="193"/>
      <c r="BE48" s="193"/>
      <c r="BF48" s="193"/>
      <c r="BG48" s="193"/>
      <c r="BH48" s="193"/>
      <c r="BI48" s="193"/>
      <c r="BJ48" s="193"/>
      <c r="BK48" s="216"/>
      <c r="CC48" s="212"/>
      <c r="CD48" s="258"/>
      <c r="CE48" s="258"/>
      <c r="CF48" s="217"/>
      <c r="CG48" s="258"/>
      <c r="CH48" s="375"/>
      <c r="CI48" s="193"/>
      <c r="CO48" s="356"/>
      <c r="CP48" s="193"/>
      <c r="CQ48" s="193"/>
      <c r="CR48" s="193"/>
      <c r="CS48" s="193"/>
      <c r="CT48" s="193"/>
      <c r="CU48" s="193"/>
      <c r="CV48" s="193"/>
      <c r="CX48" s="415"/>
      <c r="CY48" s="416"/>
      <c r="CZ48" s="416"/>
      <c r="DA48" s="415"/>
      <c r="DB48" s="415"/>
      <c r="DC48" s="415"/>
      <c r="DE48" s="415"/>
      <c r="DF48" s="415"/>
      <c r="DG48" s="415"/>
      <c r="DH48" s="415"/>
      <c r="DI48" s="415"/>
      <c r="DJ48" s="415"/>
      <c r="DK48" s="415"/>
      <c r="DL48" s="415"/>
      <c r="DM48" s="415"/>
      <c r="DP48" s="211"/>
      <c r="DT48" s="218"/>
      <c r="DU48" s="218"/>
      <c r="DZ48" s="216"/>
      <c r="EP48" s="216"/>
    </row>
    <row r="49" spans="1:146" s="215" customFormat="1" ht="18" hidden="1" customHeight="1" outlineLevel="1">
      <c r="A49" s="213"/>
      <c r="B49" s="301"/>
      <c r="C49" s="301"/>
      <c r="D49" s="214"/>
      <c r="E49" s="218" t="s">
        <v>437</v>
      </c>
      <c r="F49" s="258" t="s">
        <v>403</v>
      </c>
      <c r="G49" s="217" t="s">
        <v>391</v>
      </c>
      <c r="H49" s="217" t="s">
        <v>436</v>
      </c>
      <c r="I49" s="217" t="s">
        <v>393</v>
      </c>
      <c r="J49" s="218">
        <v>40</v>
      </c>
      <c r="K49" s="215" t="s">
        <v>48</v>
      </c>
      <c r="L49" s="215" t="s">
        <v>435</v>
      </c>
      <c r="Q49" s="356"/>
      <c r="R49" s="193"/>
      <c r="S49" s="193"/>
      <c r="T49" s="193"/>
      <c r="U49" s="193"/>
      <c r="V49" s="193"/>
      <c r="W49" s="193"/>
      <c r="X49" s="193"/>
      <c r="Y49" s="216"/>
      <c r="AQ49" s="419"/>
      <c r="AR49" s="421"/>
      <c r="AS49" s="421"/>
      <c r="AT49" s="421"/>
      <c r="AU49" s="421"/>
      <c r="AV49" s="435"/>
      <c r="AW49" s="424"/>
      <c r="AX49" s="424"/>
      <c r="BC49" s="356"/>
      <c r="BD49" s="193"/>
      <c r="BE49" s="193"/>
      <c r="BF49" s="193"/>
      <c r="BG49" s="193"/>
      <c r="BH49" s="193"/>
      <c r="BI49" s="193"/>
      <c r="BJ49" s="193"/>
      <c r="BK49" s="216"/>
      <c r="CC49" s="212"/>
      <c r="CD49" s="258"/>
      <c r="CE49" s="258"/>
      <c r="CF49" s="217"/>
      <c r="CG49" s="258"/>
      <c r="CH49" s="375"/>
      <c r="CI49" s="193"/>
      <c r="CO49" s="356"/>
      <c r="CP49" s="193"/>
      <c r="CQ49" s="193"/>
      <c r="CR49" s="193"/>
      <c r="CS49" s="193"/>
      <c r="CT49" s="193"/>
      <c r="CU49" s="193"/>
      <c r="CV49" s="193"/>
      <c r="CX49" s="415"/>
      <c r="CY49" s="416"/>
      <c r="CZ49" s="416"/>
      <c r="DA49" s="415"/>
      <c r="DB49" s="415"/>
      <c r="DC49" s="415"/>
      <c r="DE49" s="415"/>
      <c r="DF49" s="415"/>
      <c r="DG49" s="415"/>
      <c r="DH49" s="415"/>
      <c r="DI49" s="415"/>
      <c r="DJ49" s="415"/>
      <c r="DK49" s="415"/>
      <c r="DL49" s="415"/>
      <c r="DM49" s="415"/>
      <c r="DP49" s="211"/>
      <c r="DT49" s="218"/>
      <c r="DU49" s="218"/>
      <c r="DZ49" s="216"/>
      <c r="EP49" s="216"/>
    </row>
    <row r="50" spans="1:146" s="215" customFormat="1" ht="18" hidden="1" customHeight="1" outlineLevel="1">
      <c r="A50" s="213"/>
      <c r="B50" s="301"/>
      <c r="C50" s="301"/>
      <c r="D50" s="214"/>
      <c r="E50" s="218" t="s">
        <v>433</v>
      </c>
      <c r="F50" s="258" t="s">
        <v>403</v>
      </c>
      <c r="G50" s="217" t="s">
        <v>391</v>
      </c>
      <c r="H50" s="217" t="s">
        <v>432</v>
      </c>
      <c r="I50" s="217" t="s">
        <v>393</v>
      </c>
      <c r="J50" s="218">
        <v>40</v>
      </c>
      <c r="K50" s="215" t="s">
        <v>48</v>
      </c>
      <c r="L50" s="215" t="s">
        <v>431</v>
      </c>
      <c r="Q50" s="356"/>
      <c r="R50" s="193"/>
      <c r="S50" s="193"/>
      <c r="T50" s="193"/>
      <c r="U50" s="193"/>
      <c r="V50" s="193"/>
      <c r="W50" s="193"/>
      <c r="X50" s="193"/>
      <c r="Y50" s="216"/>
      <c r="AQ50" s="419"/>
      <c r="AR50" s="421"/>
      <c r="AS50" s="421"/>
      <c r="AT50" s="421"/>
      <c r="AU50" s="421"/>
      <c r="AV50" s="435"/>
      <c r="AW50" s="424"/>
      <c r="AX50" s="424"/>
      <c r="BC50" s="356"/>
      <c r="BD50" s="193"/>
      <c r="BE50" s="193"/>
      <c r="BF50" s="193"/>
      <c r="BG50" s="193"/>
      <c r="BH50" s="193"/>
      <c r="BI50" s="193"/>
      <c r="BJ50" s="193"/>
      <c r="BK50" s="216"/>
      <c r="CC50" s="212"/>
      <c r="CD50" s="258"/>
      <c r="CE50" s="258"/>
      <c r="CF50" s="217"/>
      <c r="CG50" s="258"/>
      <c r="CH50" s="375"/>
      <c r="CI50" s="193"/>
      <c r="CO50" s="356"/>
      <c r="CP50" s="193"/>
      <c r="CQ50" s="193"/>
      <c r="CR50" s="193"/>
      <c r="CS50" s="193"/>
      <c r="CT50" s="193"/>
      <c r="CU50" s="193"/>
      <c r="CV50" s="193"/>
      <c r="CX50" s="415"/>
      <c r="CY50" s="416"/>
      <c r="CZ50" s="416"/>
      <c r="DA50" s="415"/>
      <c r="DB50" s="415"/>
      <c r="DC50" s="415"/>
      <c r="DE50" s="415"/>
      <c r="DF50" s="415"/>
      <c r="DG50" s="415"/>
      <c r="DH50" s="415"/>
      <c r="DI50" s="415"/>
      <c r="DJ50" s="415"/>
      <c r="DK50" s="415"/>
      <c r="DL50" s="415"/>
      <c r="DM50" s="415"/>
      <c r="DP50" s="211"/>
      <c r="DT50" s="218"/>
      <c r="DU50" s="218"/>
      <c r="DZ50" s="216"/>
      <c r="EP50" s="216"/>
    </row>
    <row r="51" spans="1:146" s="215" customFormat="1" ht="18" hidden="1" customHeight="1" outlineLevel="1">
      <c r="A51" s="213"/>
      <c r="B51" s="301"/>
      <c r="C51" s="301"/>
      <c r="D51" s="214"/>
      <c r="E51" s="218" t="s">
        <v>442</v>
      </c>
      <c r="F51" s="258" t="s">
        <v>403</v>
      </c>
      <c r="G51" s="217" t="s">
        <v>391</v>
      </c>
      <c r="H51" s="217" t="s">
        <v>441</v>
      </c>
      <c r="I51" s="217" t="s">
        <v>393</v>
      </c>
      <c r="J51" s="218">
        <v>41</v>
      </c>
      <c r="K51" s="215" t="s">
        <v>48</v>
      </c>
      <c r="L51" s="215" t="s">
        <v>435</v>
      </c>
      <c r="Q51" s="356"/>
      <c r="R51" s="193"/>
      <c r="S51" s="193"/>
      <c r="T51" s="193"/>
      <c r="U51" s="193"/>
      <c r="V51" s="193"/>
      <c r="W51" s="193"/>
      <c r="X51" s="193"/>
      <c r="Y51" s="216"/>
      <c r="AQ51" s="419"/>
      <c r="AR51" s="421"/>
      <c r="AS51" s="421"/>
      <c r="AT51" s="421"/>
      <c r="AU51" s="421"/>
      <c r="AV51" s="435"/>
      <c r="AW51" s="424"/>
      <c r="AX51" s="424"/>
      <c r="BC51" s="356"/>
      <c r="BD51" s="193"/>
      <c r="BE51" s="193"/>
      <c r="BF51" s="193"/>
      <c r="BG51" s="193"/>
      <c r="BH51" s="193"/>
      <c r="BI51" s="193"/>
      <c r="BJ51" s="193"/>
      <c r="BK51" s="216"/>
      <c r="CC51" s="212"/>
      <c r="CD51" s="258"/>
      <c r="CE51" s="258"/>
      <c r="CF51" s="217"/>
      <c r="CG51" s="258"/>
      <c r="CH51" s="375"/>
      <c r="CI51" s="193"/>
      <c r="CO51" s="356"/>
      <c r="CP51" s="193"/>
      <c r="CQ51" s="193"/>
      <c r="CR51" s="193"/>
      <c r="CS51" s="193"/>
      <c r="CT51" s="193"/>
      <c r="CU51" s="193"/>
      <c r="CV51" s="193"/>
      <c r="CX51" s="415"/>
      <c r="CY51" s="416"/>
      <c r="CZ51" s="416"/>
      <c r="DA51" s="415"/>
      <c r="DB51" s="415"/>
      <c r="DC51" s="415"/>
      <c r="DE51" s="415"/>
      <c r="DF51" s="415"/>
      <c r="DG51" s="415"/>
      <c r="DH51" s="415"/>
      <c r="DI51" s="415"/>
      <c r="DJ51" s="415"/>
      <c r="DK51" s="415"/>
      <c r="DL51" s="415"/>
      <c r="DM51" s="415"/>
      <c r="DP51" s="211"/>
      <c r="DT51" s="218"/>
      <c r="DU51" s="218"/>
      <c r="DZ51" s="216"/>
      <c r="EP51" s="216"/>
    </row>
    <row r="52" spans="1:146" s="215" customFormat="1" ht="18" hidden="1" customHeight="1" outlineLevel="1">
      <c r="A52" s="213"/>
      <c r="B52" s="301"/>
      <c r="C52" s="301"/>
      <c r="D52" s="214"/>
      <c r="E52" s="218" t="s">
        <v>440</v>
      </c>
      <c r="F52" s="258" t="s">
        <v>403</v>
      </c>
      <c r="G52" s="217" t="s">
        <v>391</v>
      </c>
      <c r="H52" s="217" t="s">
        <v>439</v>
      </c>
      <c r="I52" s="217" t="s">
        <v>393</v>
      </c>
      <c r="J52" s="218">
        <v>41</v>
      </c>
      <c r="K52" s="215" t="s">
        <v>48</v>
      </c>
      <c r="L52" s="215" t="s">
        <v>431</v>
      </c>
      <c r="Q52" s="356"/>
      <c r="R52" s="193"/>
      <c r="S52" s="193"/>
      <c r="T52" s="193"/>
      <c r="U52" s="193"/>
      <c r="V52" s="193"/>
      <c r="W52" s="193"/>
      <c r="X52" s="193"/>
      <c r="Y52" s="216"/>
      <c r="AQ52" s="419"/>
      <c r="AR52" s="421"/>
      <c r="AS52" s="421"/>
      <c r="AT52" s="421"/>
      <c r="AU52" s="421"/>
      <c r="AV52" s="435"/>
      <c r="AW52" s="424"/>
      <c r="AX52" s="424"/>
      <c r="BC52" s="356"/>
      <c r="BD52" s="193"/>
      <c r="BE52" s="193"/>
      <c r="BF52" s="193"/>
      <c r="BG52" s="193"/>
      <c r="BH52" s="193"/>
      <c r="BI52" s="193"/>
      <c r="BJ52" s="193"/>
      <c r="BK52" s="216"/>
      <c r="CC52" s="212"/>
      <c r="CD52" s="258"/>
      <c r="CE52" s="258"/>
      <c r="CF52" s="217"/>
      <c r="CG52" s="258"/>
      <c r="CH52" s="375"/>
      <c r="CI52" s="193"/>
      <c r="CO52" s="356"/>
      <c r="CP52" s="193"/>
      <c r="CQ52" s="193"/>
      <c r="CR52" s="193"/>
      <c r="CS52" s="193"/>
      <c r="CT52" s="193"/>
      <c r="CU52" s="193"/>
      <c r="CV52" s="193"/>
      <c r="CX52" s="415"/>
      <c r="CY52" s="416"/>
      <c r="CZ52" s="416"/>
      <c r="DA52" s="415"/>
      <c r="DB52" s="415"/>
      <c r="DC52" s="415"/>
      <c r="DE52" s="415"/>
      <c r="DF52" s="415"/>
      <c r="DG52" s="415"/>
      <c r="DH52" s="415"/>
      <c r="DI52" s="415"/>
      <c r="DJ52" s="415"/>
      <c r="DK52" s="415"/>
      <c r="DL52" s="415"/>
      <c r="DM52" s="415"/>
      <c r="DP52" s="211"/>
      <c r="DT52" s="218"/>
      <c r="DU52" s="218"/>
      <c r="DZ52" s="216"/>
      <c r="EP52" s="216"/>
    </row>
    <row r="53" spans="1:146" s="215" customFormat="1" ht="18" hidden="1" customHeight="1" outlineLevel="1">
      <c r="A53" s="213"/>
      <c r="B53" s="301"/>
      <c r="C53" s="301"/>
      <c r="D53" s="214"/>
      <c r="E53" s="435" t="s">
        <v>446</v>
      </c>
      <c r="F53" s="420" t="s">
        <v>403</v>
      </c>
      <c r="G53" s="421" t="s">
        <v>391</v>
      </c>
      <c r="H53" s="421" t="s">
        <v>445</v>
      </c>
      <c r="I53" s="421" t="s">
        <v>393</v>
      </c>
      <c r="J53" s="435">
        <v>43</v>
      </c>
      <c r="K53" s="424" t="s">
        <v>48</v>
      </c>
      <c r="L53" s="424" t="s">
        <v>435</v>
      </c>
      <c r="Q53" s="356"/>
      <c r="R53" s="193"/>
      <c r="S53" s="193"/>
      <c r="T53" s="193"/>
      <c r="U53" s="193"/>
      <c r="V53" s="193"/>
      <c r="W53" s="193"/>
      <c r="X53" s="193"/>
      <c r="Y53" s="216"/>
      <c r="AQ53" s="419"/>
      <c r="AR53" s="421"/>
      <c r="AS53" s="421"/>
      <c r="AT53" s="421"/>
      <c r="AU53" s="421"/>
      <c r="AV53" s="435"/>
      <c r="AW53" s="424"/>
      <c r="AX53" s="424"/>
      <c r="BC53" s="356"/>
      <c r="BD53" s="193"/>
      <c r="BE53" s="193"/>
      <c r="BF53" s="193"/>
      <c r="BG53" s="193"/>
      <c r="BH53" s="193"/>
      <c r="BI53" s="193"/>
      <c r="BJ53" s="193"/>
      <c r="BK53" s="216"/>
      <c r="CC53" s="212"/>
      <c r="CD53" s="258"/>
      <c r="CE53" s="258"/>
      <c r="CF53" s="217"/>
      <c r="CG53" s="258"/>
      <c r="CH53" s="375"/>
      <c r="CI53" s="193"/>
      <c r="CO53" s="356"/>
      <c r="CP53" s="193"/>
      <c r="CQ53" s="193"/>
      <c r="CR53" s="193"/>
      <c r="CS53" s="193"/>
      <c r="CT53" s="193"/>
      <c r="CU53" s="193"/>
      <c r="CV53" s="193"/>
      <c r="CX53" s="415"/>
      <c r="CY53" s="416"/>
      <c r="CZ53" s="416"/>
      <c r="DA53" s="415"/>
      <c r="DB53" s="415"/>
      <c r="DC53" s="415"/>
      <c r="DE53" s="415"/>
      <c r="DF53" s="415"/>
      <c r="DG53" s="415"/>
      <c r="DH53" s="415"/>
      <c r="DI53" s="415"/>
      <c r="DJ53" s="415"/>
      <c r="DK53" s="415"/>
      <c r="DL53" s="415"/>
      <c r="DM53" s="415"/>
      <c r="DP53" s="211"/>
      <c r="DT53" s="218"/>
      <c r="DU53" s="218"/>
      <c r="DZ53" s="216"/>
      <c r="EP53" s="216"/>
    </row>
    <row r="54" spans="1:146" s="215" customFormat="1" ht="18" hidden="1" customHeight="1" outlineLevel="1">
      <c r="A54" s="213"/>
      <c r="B54" s="301"/>
      <c r="C54" s="301"/>
      <c r="D54" s="214"/>
      <c r="E54" s="435" t="s">
        <v>444</v>
      </c>
      <c r="F54" s="420" t="s">
        <v>403</v>
      </c>
      <c r="G54" s="421" t="s">
        <v>391</v>
      </c>
      <c r="H54" s="421" t="s">
        <v>443</v>
      </c>
      <c r="I54" s="421" t="s">
        <v>393</v>
      </c>
      <c r="J54" s="435">
        <v>43</v>
      </c>
      <c r="K54" s="424" t="s">
        <v>48</v>
      </c>
      <c r="L54" s="424" t="s">
        <v>431</v>
      </c>
      <c r="Q54" s="356"/>
      <c r="R54" s="193"/>
      <c r="S54" s="193"/>
      <c r="T54" s="193"/>
      <c r="U54" s="193"/>
      <c r="V54" s="193"/>
      <c r="W54" s="193"/>
      <c r="X54" s="193"/>
      <c r="Y54" s="216"/>
      <c r="AQ54" s="419"/>
      <c r="AR54" s="421"/>
      <c r="AS54" s="421"/>
      <c r="AT54" s="421"/>
      <c r="AU54" s="421"/>
      <c r="AV54" s="435"/>
      <c r="AW54" s="424"/>
      <c r="AX54" s="424"/>
      <c r="BC54" s="356"/>
      <c r="BD54" s="193"/>
      <c r="BE54" s="193"/>
      <c r="BF54" s="193"/>
      <c r="BG54" s="193"/>
      <c r="BH54" s="193"/>
      <c r="BI54" s="193"/>
      <c r="BJ54" s="193"/>
      <c r="BK54" s="216"/>
      <c r="CC54" s="212"/>
      <c r="CD54" s="258"/>
      <c r="CE54" s="258"/>
      <c r="CF54" s="217"/>
      <c r="CG54" s="258"/>
      <c r="CH54" s="375"/>
      <c r="CI54" s="193"/>
      <c r="CO54" s="356"/>
      <c r="CP54" s="193"/>
      <c r="CQ54" s="193"/>
      <c r="CR54" s="193"/>
      <c r="CS54" s="193"/>
      <c r="CT54" s="193"/>
      <c r="CU54" s="193"/>
      <c r="CV54" s="193"/>
      <c r="CX54" s="415"/>
      <c r="CY54" s="416"/>
      <c r="CZ54" s="416"/>
      <c r="DA54" s="415"/>
      <c r="DB54" s="415"/>
      <c r="DC54" s="415"/>
      <c r="DE54" s="415"/>
      <c r="DF54" s="415"/>
      <c r="DG54" s="415"/>
      <c r="DH54" s="415"/>
      <c r="DI54" s="415"/>
      <c r="DJ54" s="415"/>
      <c r="DK54" s="415"/>
      <c r="DL54" s="415"/>
      <c r="DM54" s="415"/>
      <c r="DP54" s="211"/>
      <c r="DT54" s="218"/>
      <c r="DU54" s="218"/>
      <c r="DZ54" s="216"/>
      <c r="EP54" s="216"/>
    </row>
    <row r="55" spans="1:146" s="215" customFormat="1" ht="18" hidden="1" customHeight="1" outlineLevel="1">
      <c r="A55" s="213"/>
      <c r="B55" s="301"/>
      <c r="C55" s="301"/>
      <c r="D55" s="214"/>
      <c r="E55" s="435" t="s">
        <v>469</v>
      </c>
      <c r="F55" s="420" t="s">
        <v>415</v>
      </c>
      <c r="G55" s="421" t="s">
        <v>460</v>
      </c>
      <c r="H55" s="421" t="s">
        <v>468</v>
      </c>
      <c r="I55" s="421" t="s">
        <v>393</v>
      </c>
      <c r="J55" s="435">
        <v>43</v>
      </c>
      <c r="K55" s="424" t="s">
        <v>416</v>
      </c>
      <c r="L55" s="424" t="s">
        <v>417</v>
      </c>
      <c r="Q55" s="356"/>
      <c r="R55" s="193"/>
      <c r="S55" s="193"/>
      <c r="T55" s="193"/>
      <c r="U55" s="193"/>
      <c r="V55" s="193"/>
      <c r="W55" s="193"/>
      <c r="X55" s="193"/>
      <c r="Y55" s="216"/>
      <c r="AQ55" s="419"/>
      <c r="AR55" s="421"/>
      <c r="AS55" s="421"/>
      <c r="AT55" s="421"/>
      <c r="AU55" s="421"/>
      <c r="AV55" s="435"/>
      <c r="AW55" s="424"/>
      <c r="AX55" s="424"/>
      <c r="BC55" s="356"/>
      <c r="BD55" s="193"/>
      <c r="BE55" s="193"/>
      <c r="BF55" s="193"/>
      <c r="BG55" s="193"/>
      <c r="BH55" s="193"/>
      <c r="BI55" s="193"/>
      <c r="BJ55" s="193"/>
      <c r="BK55" s="216"/>
      <c r="CC55" s="212"/>
      <c r="CD55" s="258"/>
      <c r="CE55" s="258"/>
      <c r="CF55" s="217"/>
      <c r="CG55" s="258"/>
      <c r="CH55" s="375"/>
      <c r="CI55" s="193"/>
      <c r="CO55" s="356"/>
      <c r="CP55" s="193"/>
      <c r="CQ55" s="193"/>
      <c r="CR55" s="193"/>
      <c r="CS55" s="193"/>
      <c r="CT55" s="193"/>
      <c r="CU55" s="193"/>
      <c r="CV55" s="193"/>
      <c r="CX55" s="415"/>
      <c r="CY55" s="416"/>
      <c r="CZ55" s="416"/>
      <c r="DA55" s="415"/>
      <c r="DB55" s="415"/>
      <c r="DC55" s="415"/>
      <c r="DE55" s="415"/>
      <c r="DF55" s="415"/>
      <c r="DG55" s="415"/>
      <c r="DH55" s="415"/>
      <c r="DI55" s="415"/>
      <c r="DJ55" s="415"/>
      <c r="DK55" s="415"/>
      <c r="DL55" s="415"/>
      <c r="DM55" s="415"/>
      <c r="DP55" s="211"/>
      <c r="DT55" s="218"/>
      <c r="DU55" s="218"/>
      <c r="DZ55" s="216"/>
      <c r="EP55" s="216"/>
    </row>
    <row r="56" spans="1:146" s="215" customFormat="1" ht="18" hidden="1" customHeight="1" outlineLevel="1">
      <c r="A56" s="213"/>
      <c r="B56" s="301"/>
      <c r="C56" s="301"/>
      <c r="D56" s="214"/>
      <c r="E56" s="435" t="s">
        <v>361</v>
      </c>
      <c r="F56" s="420">
        <v>1</v>
      </c>
      <c r="G56" s="421" t="s">
        <v>421</v>
      </c>
      <c r="H56" s="421" t="s">
        <v>422</v>
      </c>
      <c r="I56" s="421" t="s">
        <v>434</v>
      </c>
      <c r="J56" s="435">
        <v>0</v>
      </c>
      <c r="K56" s="424" t="s">
        <v>48</v>
      </c>
      <c r="L56" s="424"/>
      <c r="Q56" s="356"/>
      <c r="R56" s="193"/>
      <c r="S56" s="193"/>
      <c r="T56" s="193"/>
      <c r="U56" s="193"/>
      <c r="V56" s="193"/>
      <c r="W56" s="193"/>
      <c r="X56" s="193"/>
      <c r="Y56" s="216"/>
      <c r="AQ56" s="419"/>
      <c r="AR56" s="421"/>
      <c r="AS56" s="421"/>
      <c r="AT56" s="421"/>
      <c r="AU56" s="421"/>
      <c r="AV56" s="435"/>
      <c r="AW56" s="424"/>
      <c r="AX56" s="424"/>
      <c r="BC56" s="356"/>
      <c r="BD56" s="193"/>
      <c r="BE56" s="193"/>
      <c r="BF56" s="193"/>
      <c r="BG56" s="193"/>
      <c r="BH56" s="193"/>
      <c r="BI56" s="193"/>
      <c r="BJ56" s="193"/>
      <c r="BK56" s="216"/>
      <c r="CC56" s="212"/>
      <c r="CD56" s="258"/>
      <c r="CE56" s="258"/>
      <c r="CF56" s="217"/>
      <c r="CG56" s="258"/>
      <c r="CH56" s="375"/>
      <c r="CI56" s="193"/>
      <c r="CO56" s="356"/>
      <c r="CP56" s="193"/>
      <c r="CQ56" s="193"/>
      <c r="CR56" s="193"/>
      <c r="CS56" s="193"/>
      <c r="CT56" s="193"/>
      <c r="CU56" s="193"/>
      <c r="CV56" s="193"/>
      <c r="CX56" s="415"/>
      <c r="CY56" s="416"/>
      <c r="CZ56" s="416"/>
      <c r="DA56" s="415"/>
      <c r="DB56" s="415"/>
      <c r="DC56" s="415"/>
      <c r="DE56" s="415"/>
      <c r="DF56" s="415"/>
      <c r="DG56" s="415"/>
      <c r="DH56" s="415"/>
      <c r="DI56" s="415"/>
      <c r="DJ56" s="415"/>
      <c r="DK56" s="415"/>
      <c r="DL56" s="415"/>
      <c r="DM56" s="415"/>
      <c r="DP56" s="211"/>
      <c r="DT56" s="218"/>
      <c r="DU56" s="218"/>
      <c r="DZ56" s="216"/>
      <c r="EP56" s="216"/>
    </row>
    <row r="57" spans="1:146" s="215" customFormat="1" ht="18" hidden="1" customHeight="1" outlineLevel="1">
      <c r="A57" s="213"/>
      <c r="B57" s="301"/>
      <c r="C57" s="301"/>
      <c r="D57" s="214"/>
      <c r="E57" s="218"/>
      <c r="F57" s="258"/>
      <c r="G57" s="217"/>
      <c r="H57" s="217"/>
      <c r="I57" s="217"/>
      <c r="J57" s="218"/>
      <c r="Q57" s="356"/>
      <c r="R57" s="193"/>
      <c r="S57" s="193"/>
      <c r="T57" s="193"/>
      <c r="U57" s="193"/>
      <c r="V57" s="193"/>
      <c r="W57" s="193"/>
      <c r="X57" s="193"/>
      <c r="Y57" s="216"/>
      <c r="AQ57" s="212"/>
      <c r="AR57" s="217"/>
      <c r="AS57" s="217"/>
      <c r="AT57" s="217"/>
      <c r="AU57" s="217"/>
      <c r="AV57" s="218"/>
      <c r="BC57" s="356"/>
      <c r="BD57" s="193"/>
      <c r="BE57" s="193"/>
      <c r="BF57" s="193"/>
      <c r="BG57" s="193"/>
      <c r="BH57" s="193"/>
      <c r="BI57" s="193"/>
      <c r="BJ57" s="193"/>
      <c r="BK57" s="216"/>
      <c r="CC57" s="212"/>
      <c r="CD57" s="258"/>
      <c r="CE57" s="258"/>
      <c r="CF57" s="217"/>
      <c r="CG57" s="258"/>
      <c r="CH57" s="375"/>
      <c r="CI57" s="193"/>
      <c r="CO57" s="356"/>
      <c r="CP57" s="193"/>
      <c r="CQ57" s="193"/>
      <c r="CR57" s="193"/>
      <c r="CS57" s="193"/>
      <c r="CT57" s="193"/>
      <c r="CU57" s="193"/>
      <c r="CV57" s="193"/>
      <c r="CX57" s="415"/>
      <c r="CY57" s="416"/>
      <c r="CZ57" s="416"/>
      <c r="DA57" s="415"/>
      <c r="DB57" s="415"/>
      <c r="DC57" s="415"/>
      <c r="DE57" s="415"/>
      <c r="DF57" s="415"/>
      <c r="DG57" s="415"/>
      <c r="DH57" s="415"/>
      <c r="DI57" s="415"/>
      <c r="DJ57" s="415"/>
      <c r="DK57" s="415"/>
      <c r="DL57" s="415"/>
      <c r="DM57" s="415"/>
      <c r="DP57" s="211"/>
      <c r="DT57" s="218"/>
      <c r="DU57" s="218"/>
      <c r="DZ57" s="216"/>
      <c r="EP57" s="216"/>
    </row>
    <row r="58" spans="1:146" s="215" customFormat="1" ht="18" hidden="1" customHeight="1" outlineLevel="1">
      <c r="A58" s="213"/>
      <c r="B58" s="301"/>
      <c r="C58" s="301"/>
      <c r="D58" s="214"/>
      <c r="E58" s="218"/>
      <c r="F58" s="258"/>
      <c r="G58" s="217"/>
      <c r="H58" s="217"/>
      <c r="I58" s="217"/>
      <c r="J58" s="218"/>
      <c r="Q58" s="356"/>
      <c r="R58" s="193"/>
      <c r="S58" s="193"/>
      <c r="T58" s="193"/>
      <c r="U58" s="193"/>
      <c r="V58" s="193"/>
      <c r="W58" s="193"/>
      <c r="X58" s="193"/>
      <c r="Y58" s="216"/>
      <c r="AQ58" s="212"/>
      <c r="AR58" s="217"/>
      <c r="AS58" s="217"/>
      <c r="AT58" s="217"/>
      <c r="AU58" s="217"/>
      <c r="AV58" s="218"/>
      <c r="BC58" s="356"/>
      <c r="BD58" s="193"/>
      <c r="BE58" s="193"/>
      <c r="BF58" s="193"/>
      <c r="BG58" s="193"/>
      <c r="BH58" s="193"/>
      <c r="BI58" s="193"/>
      <c r="BJ58" s="193"/>
      <c r="BK58" s="216"/>
      <c r="CC58" s="212"/>
      <c r="CD58" s="258"/>
      <c r="CE58" s="258"/>
      <c r="CF58" s="217"/>
      <c r="CG58" s="258"/>
      <c r="CH58" s="375"/>
      <c r="CI58" s="193"/>
      <c r="CO58" s="356"/>
      <c r="CP58" s="193"/>
      <c r="CQ58" s="193"/>
      <c r="CR58" s="193"/>
      <c r="CS58" s="193"/>
      <c r="CT58" s="193"/>
      <c r="CU58" s="193"/>
      <c r="CV58" s="193"/>
      <c r="CX58" s="415"/>
      <c r="CY58" s="416"/>
      <c r="CZ58" s="416"/>
      <c r="DA58" s="415"/>
      <c r="DB58" s="415"/>
      <c r="DC58" s="415"/>
      <c r="DE58" s="415"/>
      <c r="DF58" s="415"/>
      <c r="DG58" s="415"/>
      <c r="DH58" s="415"/>
      <c r="DI58" s="415"/>
      <c r="DJ58" s="415"/>
      <c r="DK58" s="415"/>
      <c r="DL58" s="415"/>
      <c r="DM58" s="415"/>
      <c r="DP58" s="211"/>
      <c r="DT58" s="218"/>
      <c r="DU58" s="218"/>
      <c r="DZ58" s="216"/>
      <c r="EP58" s="216"/>
    </row>
    <row r="59" spans="1:146" s="215" customFormat="1" ht="18" hidden="1" customHeight="1" outlineLevel="1">
      <c r="A59" s="213"/>
      <c r="B59" s="301"/>
      <c r="C59" s="301"/>
      <c r="D59" s="214"/>
      <c r="E59" s="218"/>
      <c r="F59" s="258"/>
      <c r="G59" s="217"/>
      <c r="H59" s="217"/>
      <c r="I59" s="217"/>
      <c r="J59" s="218"/>
      <c r="Q59" s="356"/>
      <c r="R59" s="193"/>
      <c r="S59" s="193"/>
      <c r="T59" s="193"/>
      <c r="U59" s="193"/>
      <c r="V59" s="193"/>
      <c r="W59" s="193"/>
      <c r="X59" s="193"/>
      <c r="Y59" s="216"/>
      <c r="AQ59" s="212"/>
      <c r="AR59" s="217"/>
      <c r="AS59" s="217"/>
      <c r="AT59" s="217"/>
      <c r="AU59" s="217"/>
      <c r="AV59" s="218"/>
      <c r="BC59" s="356"/>
      <c r="BD59" s="193"/>
      <c r="BE59" s="193"/>
      <c r="BF59" s="193"/>
      <c r="BG59" s="193"/>
      <c r="BH59" s="193"/>
      <c r="BI59" s="193"/>
      <c r="BJ59" s="193"/>
      <c r="BK59" s="216"/>
      <c r="CC59" s="212"/>
      <c r="CD59" s="258"/>
      <c r="CE59" s="258"/>
      <c r="CF59" s="217"/>
      <c r="CG59" s="258"/>
      <c r="CH59" s="375"/>
      <c r="CI59" s="193"/>
      <c r="CO59" s="356"/>
      <c r="CP59" s="193"/>
      <c r="CQ59" s="193"/>
      <c r="CR59" s="193"/>
      <c r="CS59" s="193"/>
      <c r="CT59" s="193"/>
      <c r="CU59" s="193"/>
      <c r="CV59" s="193"/>
      <c r="CX59" s="415"/>
      <c r="CY59" s="416"/>
      <c r="CZ59" s="416"/>
      <c r="DA59" s="415"/>
      <c r="DB59" s="415"/>
      <c r="DC59" s="415"/>
      <c r="DE59" s="415"/>
      <c r="DF59" s="415"/>
      <c r="DG59" s="415"/>
      <c r="DH59" s="415"/>
      <c r="DI59" s="415"/>
      <c r="DJ59" s="415"/>
      <c r="DK59" s="415"/>
      <c r="DL59" s="415"/>
      <c r="DM59" s="415"/>
      <c r="DP59" s="211"/>
      <c r="DT59" s="218"/>
      <c r="DU59" s="218"/>
      <c r="DZ59" s="216"/>
      <c r="EP59" s="216"/>
    </row>
    <row r="60" spans="1:146" s="215" customFormat="1" ht="18" hidden="1" customHeight="1" outlineLevel="1">
      <c r="A60" s="213"/>
      <c r="B60" s="301"/>
      <c r="C60" s="301"/>
      <c r="D60" s="214"/>
      <c r="E60" s="218"/>
      <c r="F60" s="258"/>
      <c r="G60" s="217"/>
      <c r="H60" s="217"/>
      <c r="I60" s="217"/>
      <c r="J60" s="218"/>
      <c r="Q60" s="356" t="str">
        <f>IFERROR((MP_DATA[[#This Row],[D, bottom '[m']]]+#REF!)/(2*#REF!/1000),"")</f>
        <v/>
      </c>
      <c r="R60" s="193"/>
      <c r="S60" s="193"/>
      <c r="T60" s="193"/>
      <c r="U60" s="193"/>
      <c r="V60" s="193"/>
      <c r="W60" s="193"/>
      <c r="X60" s="193"/>
      <c r="Y60" s="216"/>
      <c r="AQ60" s="212"/>
      <c r="AR60" s="217"/>
      <c r="AS60" s="217"/>
      <c r="AT60" s="217"/>
      <c r="AU60" s="217"/>
      <c r="AV60" s="218"/>
      <c r="BC60" s="356" t="str">
        <f>IFERROR((TP_DATA[[#This Row],[D, bottom '[m']]]+#REF!)/(2*#REF!/1000),"")</f>
        <v/>
      </c>
      <c r="BD60" s="193"/>
      <c r="BE60" s="193"/>
      <c r="BF60" s="193"/>
      <c r="BG60" s="193"/>
      <c r="BH60" s="193"/>
      <c r="BI60" s="193"/>
      <c r="BJ60" s="193"/>
      <c r="BK60" s="216"/>
      <c r="CC60" s="212"/>
      <c r="CD60" s="258"/>
      <c r="CE60" s="258"/>
      <c r="CF60" s="217"/>
      <c r="CG60" s="258"/>
      <c r="CH60" s="375"/>
      <c r="CI60" s="193"/>
      <c r="CO60" s="356" t="str">
        <f>IFERROR((TOWER_DATA[[#This Row],[D, bottom '[m']]]+#REF!)/(2*#REF!/1000),"")</f>
        <v/>
      </c>
      <c r="CP60" s="193"/>
      <c r="CQ60" s="193"/>
      <c r="CR60" s="193"/>
      <c r="CS60" s="193"/>
      <c r="CT60" s="193"/>
      <c r="CU60" s="193"/>
      <c r="CV60" s="193"/>
      <c r="CX60" s="415"/>
      <c r="CY60" s="416"/>
      <c r="CZ60" s="416"/>
      <c r="DA60" s="415"/>
      <c r="DB60" s="415"/>
      <c r="DC60" s="415"/>
      <c r="DE60" s="415"/>
      <c r="DF60" s="415"/>
      <c r="DG60" s="415"/>
      <c r="DH60" s="415"/>
      <c r="DI60" s="415"/>
      <c r="DJ60" s="415"/>
      <c r="DK60" s="415"/>
      <c r="DL60" s="415"/>
      <c r="DM60" s="415"/>
      <c r="DP60" s="211"/>
      <c r="DT60" s="218"/>
      <c r="DU60" s="218"/>
      <c r="DZ60" s="216"/>
      <c r="EP60" s="216"/>
    </row>
    <row r="61" spans="1:146" s="215" customFormat="1" ht="18" hidden="1" customHeight="1" outlineLevel="1">
      <c r="A61" s="213"/>
      <c r="B61" s="301"/>
      <c r="C61" s="301"/>
      <c r="D61" s="214"/>
      <c r="E61" s="218"/>
      <c r="F61" s="258"/>
      <c r="G61" s="217"/>
      <c r="H61" s="217"/>
      <c r="I61" s="217"/>
      <c r="J61" s="218"/>
      <c r="Q61" s="356" t="str">
        <f>IFERROR((MP_DATA[[#This Row],[D, bottom '[m']]]+#REF!)/(2*#REF!/1000),"")</f>
        <v/>
      </c>
      <c r="R61" s="193"/>
      <c r="S61" s="193"/>
      <c r="T61" s="193"/>
      <c r="U61" s="193"/>
      <c r="V61" s="193"/>
      <c r="W61" s="193"/>
      <c r="X61" s="193"/>
      <c r="Y61" s="216"/>
      <c r="AQ61" s="212"/>
      <c r="AR61" s="217"/>
      <c r="AS61" s="217"/>
      <c r="AT61" s="217"/>
      <c r="AU61" s="217"/>
      <c r="AV61" s="218"/>
      <c r="BC61" s="356" t="str">
        <f>IFERROR((TP_DATA[[#This Row],[D, bottom '[m']]]+#REF!)/(2*#REF!/1000),"")</f>
        <v/>
      </c>
      <c r="BD61" s="193"/>
      <c r="BE61" s="193"/>
      <c r="BF61" s="193"/>
      <c r="BG61" s="193"/>
      <c r="BH61" s="193"/>
      <c r="BI61" s="193"/>
      <c r="BJ61" s="193"/>
      <c r="BK61" s="216"/>
      <c r="CC61" s="212"/>
      <c r="CD61" s="258"/>
      <c r="CE61" s="258"/>
      <c r="CF61" s="217"/>
      <c r="CG61" s="258"/>
      <c r="CH61" s="375"/>
      <c r="CI61" s="193"/>
      <c r="CO61" s="356" t="str">
        <f>IFERROR((TOWER_DATA[[#This Row],[D, bottom '[m']]]+#REF!)/(2*#REF!/1000),"")</f>
        <v/>
      </c>
      <c r="CP61" s="193"/>
      <c r="CQ61" s="193"/>
      <c r="CR61" s="193"/>
      <c r="CS61" s="193"/>
      <c r="CT61" s="193"/>
      <c r="CU61" s="193"/>
      <c r="CV61" s="193"/>
      <c r="CX61" s="415"/>
      <c r="CY61" s="416"/>
      <c r="CZ61" s="416"/>
      <c r="DA61" s="415"/>
      <c r="DB61" s="415"/>
      <c r="DC61" s="415"/>
      <c r="DE61" s="415"/>
      <c r="DF61" s="415"/>
      <c r="DG61" s="415"/>
      <c r="DH61" s="415"/>
      <c r="DI61" s="415"/>
      <c r="DJ61" s="415"/>
      <c r="DK61" s="415"/>
      <c r="DL61" s="415"/>
      <c r="DM61" s="415"/>
      <c r="DP61" s="211"/>
      <c r="DT61" s="218"/>
      <c r="DU61" s="218"/>
      <c r="DZ61" s="216"/>
      <c r="EP61" s="216"/>
    </row>
    <row r="62" spans="1:146" s="215" customFormat="1" ht="18" hidden="1" customHeight="1" outlineLevel="1">
      <c r="A62" s="213"/>
      <c r="B62" s="301"/>
      <c r="C62" s="301"/>
      <c r="D62" s="214"/>
      <c r="E62" s="218"/>
      <c r="F62" s="258"/>
      <c r="G62" s="217"/>
      <c r="H62" s="217"/>
      <c r="I62" s="217"/>
      <c r="J62" s="218"/>
      <c r="Q62" s="356" t="str">
        <f>IFERROR((MP_DATA[[#This Row],[D, bottom '[m']]]+#REF!)/(2*#REF!/1000),"")</f>
        <v/>
      </c>
      <c r="R62" s="193"/>
      <c r="S62" s="193"/>
      <c r="T62" s="193"/>
      <c r="U62" s="193"/>
      <c r="V62" s="193"/>
      <c r="W62" s="193"/>
      <c r="X62" s="193"/>
      <c r="Y62" s="216"/>
      <c r="AQ62" s="212"/>
      <c r="AR62" s="217"/>
      <c r="AS62" s="217"/>
      <c r="AT62" s="217"/>
      <c r="AU62" s="217"/>
      <c r="AV62" s="218"/>
      <c r="BC62" s="356" t="str">
        <f>IFERROR((TP_DATA[[#This Row],[D, bottom '[m']]]+#REF!)/(2*#REF!/1000),"")</f>
        <v/>
      </c>
      <c r="BD62" s="193"/>
      <c r="BE62" s="193"/>
      <c r="BF62" s="193"/>
      <c r="BG62" s="193"/>
      <c r="BH62" s="193"/>
      <c r="BI62" s="193"/>
      <c r="BJ62" s="193"/>
      <c r="BK62" s="216"/>
      <c r="CC62" s="212"/>
      <c r="CD62" s="258"/>
      <c r="CE62" s="258"/>
      <c r="CF62" s="217"/>
      <c r="CG62" s="258"/>
      <c r="CH62" s="375"/>
      <c r="CI62" s="193"/>
      <c r="CO62" s="356" t="str">
        <f>IFERROR((TOWER_DATA[[#This Row],[D, bottom '[m']]]+#REF!)/(2*#REF!/1000),"")</f>
        <v/>
      </c>
      <c r="CP62" s="193"/>
      <c r="CQ62" s="193"/>
      <c r="CR62" s="193"/>
      <c r="CS62" s="193"/>
      <c r="CT62" s="193"/>
      <c r="CU62" s="193"/>
      <c r="CV62" s="193"/>
      <c r="CX62" s="415"/>
      <c r="CY62" s="416"/>
      <c r="CZ62" s="416"/>
      <c r="DA62" s="415"/>
      <c r="DB62" s="415"/>
      <c r="DC62" s="415"/>
      <c r="DE62" s="415"/>
      <c r="DF62" s="415"/>
      <c r="DG62" s="415"/>
      <c r="DH62" s="415"/>
      <c r="DI62" s="415"/>
      <c r="DJ62" s="415"/>
      <c r="DK62" s="415"/>
      <c r="DL62" s="415"/>
      <c r="DM62" s="415"/>
      <c r="DP62" s="211"/>
      <c r="DT62" s="218"/>
      <c r="DU62" s="218"/>
      <c r="DZ62" s="216"/>
      <c r="EP62" s="216"/>
    </row>
    <row r="63" spans="1:146" s="215" customFormat="1" ht="18" hidden="1" customHeight="1" outlineLevel="1">
      <c r="A63" s="213"/>
      <c r="B63" s="301"/>
      <c r="C63" s="301"/>
      <c r="D63" s="214"/>
      <c r="E63" s="218"/>
      <c r="F63" s="258"/>
      <c r="G63" s="217"/>
      <c r="H63" s="217"/>
      <c r="I63" s="217"/>
      <c r="J63" s="218"/>
      <c r="Q63" s="356" t="str">
        <f>IFERROR((MP_DATA[[#This Row],[D, bottom '[m']]]+#REF!)/(2*#REF!/1000),"")</f>
        <v/>
      </c>
      <c r="R63" s="193"/>
      <c r="S63" s="193"/>
      <c r="T63" s="193"/>
      <c r="U63" s="193"/>
      <c r="V63" s="193"/>
      <c r="W63" s="193"/>
      <c r="X63" s="193"/>
      <c r="Y63" s="216"/>
      <c r="AQ63" s="212"/>
      <c r="AR63" s="217"/>
      <c r="AS63" s="217"/>
      <c r="AT63" s="217"/>
      <c r="AU63" s="217"/>
      <c r="AV63" s="218"/>
      <c r="BC63" s="356" t="str">
        <f>IFERROR((TP_DATA[[#This Row],[D, bottom '[m']]]+#REF!)/(2*#REF!/1000),"")</f>
        <v/>
      </c>
      <c r="BD63" s="193"/>
      <c r="BE63" s="193"/>
      <c r="BF63" s="193"/>
      <c r="BG63" s="193"/>
      <c r="BH63" s="193"/>
      <c r="BI63" s="193"/>
      <c r="BJ63" s="193"/>
      <c r="BK63" s="216"/>
      <c r="CC63" s="212"/>
      <c r="CD63" s="258"/>
      <c r="CE63" s="258"/>
      <c r="CF63" s="217"/>
      <c r="CG63" s="258"/>
      <c r="CH63" s="375"/>
      <c r="CI63" s="193"/>
      <c r="CO63" s="356" t="str">
        <f>IFERROR((TOWER_DATA[[#This Row],[D, bottom '[m']]]+#REF!)/(2*#REF!/1000),"")</f>
        <v/>
      </c>
      <c r="CP63" s="193"/>
      <c r="CQ63" s="193"/>
      <c r="CR63" s="193"/>
      <c r="CS63" s="193"/>
      <c r="CT63" s="193"/>
      <c r="CU63" s="193"/>
      <c r="CV63" s="193"/>
      <c r="CX63" s="415"/>
      <c r="CY63" s="416"/>
      <c r="CZ63" s="416"/>
      <c r="DA63" s="415"/>
      <c r="DB63" s="415"/>
      <c r="DC63" s="415"/>
      <c r="DE63" s="415"/>
      <c r="DF63" s="415"/>
      <c r="DG63" s="415"/>
      <c r="DH63" s="415"/>
      <c r="DI63" s="415"/>
      <c r="DJ63" s="415"/>
      <c r="DK63" s="415"/>
      <c r="DL63" s="415"/>
      <c r="DM63" s="415"/>
      <c r="DP63" s="211"/>
      <c r="DT63" s="218"/>
      <c r="DU63" s="218"/>
      <c r="DZ63" s="216"/>
      <c r="EP63" s="216"/>
    </row>
    <row r="64" spans="1:146" s="215" customFormat="1" ht="18" hidden="1" customHeight="1" outlineLevel="1">
      <c r="A64" s="213"/>
      <c r="B64" s="301"/>
      <c r="C64" s="301"/>
      <c r="D64" s="214"/>
      <c r="E64" s="218"/>
      <c r="F64" s="258"/>
      <c r="G64" s="217"/>
      <c r="H64" s="217"/>
      <c r="I64" s="217"/>
      <c r="J64" s="218"/>
      <c r="Q64" s="356" t="str">
        <f>IFERROR((MP_DATA[[#This Row],[D, bottom '[m']]]+#REF!)/(2*#REF!/1000),"")</f>
        <v/>
      </c>
      <c r="R64" s="193"/>
      <c r="S64" s="193"/>
      <c r="T64" s="193"/>
      <c r="U64" s="193"/>
      <c r="V64" s="193"/>
      <c r="W64" s="193"/>
      <c r="X64" s="193"/>
      <c r="Y64" s="216"/>
      <c r="AQ64" s="212"/>
      <c r="AR64" s="217"/>
      <c r="AS64" s="217"/>
      <c r="AT64" s="217"/>
      <c r="AU64" s="217"/>
      <c r="AV64" s="218"/>
      <c r="BC64" s="356" t="str">
        <f>IFERROR((TP_DATA[[#This Row],[D, bottom '[m']]]+#REF!)/(2*#REF!/1000),"")</f>
        <v/>
      </c>
      <c r="BD64" s="193"/>
      <c r="BE64" s="193"/>
      <c r="BF64" s="193"/>
      <c r="BG64" s="193"/>
      <c r="BH64" s="193"/>
      <c r="BI64" s="193"/>
      <c r="BJ64" s="193"/>
      <c r="BK64" s="216"/>
      <c r="CC64" s="212"/>
      <c r="CD64" s="258"/>
      <c r="CE64" s="258"/>
      <c r="CF64" s="217"/>
      <c r="CG64" s="258"/>
      <c r="CH64" s="375"/>
      <c r="CI64" s="193"/>
      <c r="CO64" s="356" t="str">
        <f>IFERROR((TOWER_DATA[[#This Row],[D, bottom '[m']]]+#REF!)/(2*#REF!/1000),"")</f>
        <v/>
      </c>
      <c r="CP64" s="193"/>
      <c r="CQ64" s="193"/>
      <c r="CR64" s="193"/>
      <c r="CS64" s="193"/>
      <c r="CT64" s="193"/>
      <c r="CU64" s="193"/>
      <c r="CV64" s="193"/>
      <c r="CX64" s="415"/>
      <c r="CY64" s="416"/>
      <c r="CZ64" s="416"/>
      <c r="DA64" s="415"/>
      <c r="DB64" s="415"/>
      <c r="DC64" s="415"/>
      <c r="DE64" s="415"/>
      <c r="DF64" s="415"/>
      <c r="DG64" s="415"/>
      <c r="DH64" s="415"/>
      <c r="DI64" s="415"/>
      <c r="DJ64" s="415"/>
      <c r="DK64" s="415"/>
      <c r="DL64" s="415"/>
      <c r="DM64" s="415"/>
      <c r="DP64" s="211"/>
      <c r="DT64" s="218"/>
      <c r="DU64" s="218"/>
      <c r="DZ64" s="216"/>
      <c r="EP64" s="216"/>
    </row>
    <row r="65" spans="1:146" s="215" customFormat="1" ht="18" hidden="1" customHeight="1" outlineLevel="1">
      <c r="A65" s="213"/>
      <c r="B65" s="301"/>
      <c r="C65" s="301"/>
      <c r="D65" s="214"/>
      <c r="E65" s="218"/>
      <c r="F65" s="258"/>
      <c r="G65" s="217"/>
      <c r="H65" s="217"/>
      <c r="I65" s="217"/>
      <c r="J65" s="218"/>
      <c r="Q65" s="356" t="str">
        <f>IFERROR((MP_DATA[[#This Row],[D, bottom '[m']]]+#REF!)/(2*#REF!/1000),"")</f>
        <v/>
      </c>
      <c r="R65" s="193"/>
      <c r="S65" s="193"/>
      <c r="T65" s="193"/>
      <c r="U65" s="193"/>
      <c r="V65" s="193"/>
      <c r="W65" s="193"/>
      <c r="X65" s="193"/>
      <c r="Y65" s="216"/>
      <c r="AQ65" s="212"/>
      <c r="AR65" s="217"/>
      <c r="AS65" s="217"/>
      <c r="AT65" s="217"/>
      <c r="AU65" s="217"/>
      <c r="AV65" s="218"/>
      <c r="BC65" s="356" t="str">
        <f>IFERROR((TP_DATA[[#This Row],[D, bottom '[m']]]+#REF!)/(2*#REF!/1000),"")</f>
        <v/>
      </c>
      <c r="BD65" s="193"/>
      <c r="BE65" s="193"/>
      <c r="BF65" s="193"/>
      <c r="BG65" s="193"/>
      <c r="BH65" s="193"/>
      <c r="BI65" s="193"/>
      <c r="BJ65" s="193"/>
      <c r="BK65" s="216"/>
      <c r="CC65" s="212"/>
      <c r="CD65" s="258"/>
      <c r="CE65" s="258"/>
      <c r="CF65" s="217"/>
      <c r="CG65" s="258"/>
      <c r="CH65" s="375"/>
      <c r="CI65" s="193"/>
      <c r="CO65" s="356" t="str">
        <f>IFERROR((TOWER_DATA[[#This Row],[D, bottom '[m']]]+#REF!)/(2*#REF!/1000),"")</f>
        <v/>
      </c>
      <c r="CP65" s="193"/>
      <c r="CQ65" s="193"/>
      <c r="CR65" s="193"/>
      <c r="CS65" s="193"/>
      <c r="CT65" s="193"/>
      <c r="CU65" s="193"/>
      <c r="CV65" s="193"/>
      <c r="CX65" s="415"/>
      <c r="CY65" s="416"/>
      <c r="CZ65" s="416"/>
      <c r="DA65" s="415"/>
      <c r="DB65" s="415"/>
      <c r="DC65" s="415"/>
      <c r="DE65" s="415"/>
      <c r="DF65" s="415"/>
      <c r="DG65" s="415"/>
      <c r="DH65" s="415"/>
      <c r="DI65" s="415"/>
      <c r="DJ65" s="415"/>
      <c r="DK65" s="415"/>
      <c r="DL65" s="415"/>
      <c r="DM65" s="415"/>
      <c r="DP65" s="211"/>
      <c r="DT65" s="218"/>
      <c r="DU65" s="218"/>
      <c r="DZ65" s="216"/>
      <c r="EP65" s="216"/>
    </row>
    <row r="66" spans="1:146" s="215" customFormat="1" ht="18" hidden="1" customHeight="1" outlineLevel="1">
      <c r="A66" s="213"/>
      <c r="B66" s="301"/>
      <c r="C66" s="301"/>
      <c r="D66" s="214"/>
      <c r="E66" s="218"/>
      <c r="F66" s="258"/>
      <c r="G66" s="217"/>
      <c r="H66" s="217"/>
      <c r="I66" s="217"/>
      <c r="J66" s="218"/>
      <c r="Q66" s="356" t="str">
        <f>IFERROR((MP_DATA[[#This Row],[D, bottom '[m']]]+#REF!)/(2*#REF!/1000),"")</f>
        <v/>
      </c>
      <c r="R66" s="193"/>
      <c r="S66" s="193"/>
      <c r="T66" s="193"/>
      <c r="U66" s="193"/>
      <c r="V66" s="193"/>
      <c r="W66" s="193"/>
      <c r="X66" s="193"/>
      <c r="Y66" s="216"/>
      <c r="AQ66" s="212"/>
      <c r="AR66" s="217"/>
      <c r="AS66" s="217"/>
      <c r="AT66" s="217"/>
      <c r="AU66" s="217"/>
      <c r="AV66" s="218"/>
      <c r="BC66" s="356" t="str">
        <f>IFERROR((TP_DATA[[#This Row],[D, bottom '[m']]]+#REF!)/(2*#REF!/1000),"")</f>
        <v/>
      </c>
      <c r="BD66" s="193"/>
      <c r="BE66" s="193"/>
      <c r="BF66" s="193"/>
      <c r="BG66" s="193"/>
      <c r="BH66" s="193"/>
      <c r="BI66" s="193"/>
      <c r="BJ66" s="193"/>
      <c r="BK66" s="216"/>
      <c r="CC66" s="212"/>
      <c r="CD66" s="258"/>
      <c r="CE66" s="258"/>
      <c r="CF66" s="217"/>
      <c r="CG66" s="258"/>
      <c r="CH66" s="375"/>
      <c r="CI66" s="193"/>
      <c r="CO66" s="356" t="str">
        <f>IFERROR((TOWER_DATA[[#This Row],[D, bottom '[m']]]+#REF!)/(2*#REF!/1000),"")</f>
        <v/>
      </c>
      <c r="CP66" s="193"/>
      <c r="CQ66" s="193"/>
      <c r="CR66" s="193"/>
      <c r="CS66" s="193"/>
      <c r="CT66" s="193"/>
      <c r="CU66" s="193"/>
      <c r="CV66" s="193"/>
      <c r="CX66" s="415"/>
      <c r="CY66" s="416"/>
      <c r="CZ66" s="416"/>
      <c r="DA66" s="415"/>
      <c r="DB66" s="415"/>
      <c r="DC66" s="415"/>
      <c r="DE66" s="415"/>
      <c r="DF66" s="415"/>
      <c r="DG66" s="415"/>
      <c r="DH66" s="415"/>
      <c r="DI66" s="415"/>
      <c r="DJ66" s="415"/>
      <c r="DK66" s="415"/>
      <c r="DL66" s="415"/>
      <c r="DM66" s="415"/>
      <c r="DP66" s="211"/>
      <c r="DT66" s="218"/>
      <c r="DU66" s="218"/>
      <c r="DZ66" s="216"/>
      <c r="EP66" s="216"/>
    </row>
    <row r="67" spans="1:146" s="215" customFormat="1" ht="18" hidden="1" customHeight="1" outlineLevel="1">
      <c r="A67" s="213"/>
      <c r="B67" s="301"/>
      <c r="C67" s="301"/>
      <c r="D67" s="214"/>
      <c r="E67" s="218"/>
      <c r="F67" s="258"/>
      <c r="G67" s="217"/>
      <c r="H67" s="217"/>
      <c r="I67" s="217"/>
      <c r="J67" s="218"/>
      <c r="Q67" s="356" t="str">
        <f>IFERROR((MP_DATA[[#This Row],[D, bottom '[m']]]+#REF!)/(2*#REF!/1000),"")</f>
        <v/>
      </c>
      <c r="R67" s="193"/>
      <c r="S67" s="193"/>
      <c r="T67" s="193"/>
      <c r="U67" s="193"/>
      <c r="V67" s="193"/>
      <c r="W67" s="193"/>
      <c r="X67" s="193"/>
      <c r="Y67" s="216"/>
      <c r="AQ67" s="212"/>
      <c r="AR67" s="217"/>
      <c r="AS67" s="217"/>
      <c r="AT67" s="217"/>
      <c r="AU67" s="217"/>
      <c r="AV67" s="218"/>
      <c r="BC67" s="356" t="str">
        <f>IFERROR((TP_DATA[[#This Row],[D, bottom '[m']]]+#REF!)/(2*#REF!/1000),"")</f>
        <v/>
      </c>
      <c r="BD67" s="193"/>
      <c r="BE67" s="193"/>
      <c r="BF67" s="193"/>
      <c r="BG67" s="193"/>
      <c r="BH67" s="193"/>
      <c r="BI67" s="193"/>
      <c r="BJ67" s="193"/>
      <c r="BK67" s="216"/>
      <c r="CC67" s="212"/>
      <c r="CD67" s="258"/>
      <c r="CE67" s="258"/>
      <c r="CF67" s="217"/>
      <c r="CG67" s="258"/>
      <c r="CH67" s="375"/>
      <c r="CI67" s="193"/>
      <c r="CO67" s="356" t="str">
        <f>IFERROR((TOWER_DATA[[#This Row],[D, bottom '[m']]]+#REF!)/(2*#REF!/1000),"")</f>
        <v/>
      </c>
      <c r="CP67" s="193"/>
      <c r="CQ67" s="193"/>
      <c r="CR67" s="193"/>
      <c r="CS67" s="193"/>
      <c r="CT67" s="193"/>
      <c r="CU67" s="193"/>
      <c r="CV67" s="193"/>
      <c r="CX67" s="415"/>
      <c r="CY67" s="416"/>
      <c r="CZ67" s="416"/>
      <c r="DA67" s="415"/>
      <c r="DB67" s="415"/>
      <c r="DC67" s="415"/>
      <c r="DE67" s="415"/>
      <c r="DF67" s="415"/>
      <c r="DG67" s="415"/>
      <c r="DH67" s="415"/>
      <c r="DI67" s="415"/>
      <c r="DJ67" s="415"/>
      <c r="DK67" s="415"/>
      <c r="DL67" s="415"/>
      <c r="DM67" s="415"/>
      <c r="DP67" s="211"/>
      <c r="DT67" s="218"/>
      <c r="DU67" s="218"/>
      <c r="DZ67" s="216"/>
      <c r="EP67" s="216"/>
    </row>
    <row r="68" spans="1:146" s="215" customFormat="1" ht="18" hidden="1" customHeight="1" outlineLevel="1">
      <c r="A68" s="213"/>
      <c r="B68" s="301"/>
      <c r="C68" s="301"/>
      <c r="D68" s="214"/>
      <c r="E68" s="218"/>
      <c r="F68" s="258"/>
      <c r="G68" s="217"/>
      <c r="H68" s="217"/>
      <c r="I68" s="217"/>
      <c r="J68" s="218"/>
      <c r="Q68" s="356" t="str">
        <f>IFERROR((MP_DATA[[#This Row],[D, bottom '[m']]]+#REF!)/(2*#REF!/1000),"")</f>
        <v/>
      </c>
      <c r="R68" s="193"/>
      <c r="S68" s="193"/>
      <c r="T68" s="193"/>
      <c r="U68" s="193"/>
      <c r="V68" s="193"/>
      <c r="W68" s="193"/>
      <c r="X68" s="193"/>
      <c r="Y68" s="216"/>
      <c r="AQ68" s="212"/>
      <c r="AR68" s="217"/>
      <c r="AS68" s="217"/>
      <c r="AT68" s="217"/>
      <c r="AU68" s="217"/>
      <c r="AV68" s="218"/>
      <c r="BC68" s="356" t="str">
        <f>IFERROR((TP_DATA[[#This Row],[D, bottom '[m']]]+#REF!)/(2*#REF!/1000),"")</f>
        <v/>
      </c>
      <c r="BD68" s="193"/>
      <c r="BE68" s="193"/>
      <c r="BF68" s="193"/>
      <c r="BG68" s="193"/>
      <c r="BH68" s="193"/>
      <c r="BI68" s="193"/>
      <c r="BJ68" s="193"/>
      <c r="BK68" s="216"/>
      <c r="CC68" s="212"/>
      <c r="CD68" s="258"/>
      <c r="CE68" s="258"/>
      <c r="CF68" s="217"/>
      <c r="CG68" s="258"/>
      <c r="CH68" s="375"/>
      <c r="CI68" s="193"/>
      <c r="CO68" s="356" t="str">
        <f>IFERROR((TOWER_DATA[[#This Row],[D, bottom '[m']]]+#REF!)/(2*#REF!/1000),"")</f>
        <v/>
      </c>
      <c r="CP68" s="193"/>
      <c r="CQ68" s="193"/>
      <c r="CR68" s="193"/>
      <c r="CS68" s="193"/>
      <c r="CT68" s="193"/>
      <c r="CU68" s="193"/>
      <c r="CV68" s="193"/>
      <c r="CX68" s="415"/>
      <c r="CY68" s="416"/>
      <c r="CZ68" s="416"/>
      <c r="DA68" s="415"/>
      <c r="DB68" s="415"/>
      <c r="DC68" s="415"/>
      <c r="DP68" s="211"/>
      <c r="DT68" s="218"/>
      <c r="DU68" s="218"/>
      <c r="DZ68" s="216"/>
      <c r="EP68" s="216"/>
    </row>
    <row r="69" spans="1:146" s="215" customFormat="1" ht="18" hidden="1" customHeight="1" outlineLevel="1">
      <c r="A69" s="213"/>
      <c r="B69" s="301"/>
      <c r="C69" s="301"/>
      <c r="D69" s="214"/>
      <c r="E69" s="218"/>
      <c r="F69" s="258"/>
      <c r="G69" s="217"/>
      <c r="H69" s="217"/>
      <c r="I69" s="217"/>
      <c r="J69" s="218"/>
      <c r="Q69" s="356" t="str">
        <f>IFERROR((MP_DATA[[#This Row],[D, bottom '[m']]]+#REF!)/(2*#REF!/1000),"")</f>
        <v/>
      </c>
      <c r="R69" s="193"/>
      <c r="S69" s="193"/>
      <c r="T69" s="193"/>
      <c r="U69" s="193"/>
      <c r="V69" s="193"/>
      <c r="W69" s="193"/>
      <c r="X69" s="193"/>
      <c r="Y69" s="216"/>
      <c r="AQ69" s="212"/>
      <c r="AR69" s="217"/>
      <c r="AS69" s="217"/>
      <c r="AT69" s="217"/>
      <c r="AU69" s="217"/>
      <c r="AV69" s="218"/>
      <c r="BC69" s="356" t="str">
        <f>IFERROR((TP_DATA[[#This Row],[D, bottom '[m']]]+#REF!)/(2*#REF!/1000),"")</f>
        <v/>
      </c>
      <c r="BD69" s="193"/>
      <c r="BE69" s="193"/>
      <c r="BF69" s="193"/>
      <c r="BG69" s="193"/>
      <c r="BH69" s="193"/>
      <c r="BI69" s="193"/>
      <c r="BJ69" s="193"/>
      <c r="BK69" s="216"/>
      <c r="CC69" s="212"/>
      <c r="CD69" s="258"/>
      <c r="CE69" s="258"/>
      <c r="CF69" s="217"/>
      <c r="CG69" s="258"/>
      <c r="CH69" s="375"/>
      <c r="CI69" s="193"/>
      <c r="CO69" s="356" t="str">
        <f>IFERROR((TOWER_DATA[[#This Row],[D, bottom '[m']]]+#REF!)/(2*#REF!/1000),"")</f>
        <v/>
      </c>
      <c r="CP69" s="193"/>
      <c r="CQ69" s="193"/>
      <c r="CR69" s="193"/>
      <c r="CS69" s="193"/>
      <c r="CT69" s="193"/>
      <c r="CU69" s="193"/>
      <c r="CV69" s="193"/>
      <c r="CX69" s="415"/>
      <c r="CY69" s="416"/>
      <c r="CZ69" s="416"/>
      <c r="DA69" s="415"/>
      <c r="DB69" s="415"/>
      <c r="DC69" s="415"/>
      <c r="DP69" s="211"/>
      <c r="DT69" s="218"/>
      <c r="DU69" s="218"/>
      <c r="DZ69" s="216"/>
      <c r="EP69" s="216"/>
    </row>
    <row r="70" spans="1:146" s="215" customFormat="1" ht="18" hidden="1" customHeight="1" outlineLevel="1">
      <c r="A70" s="213"/>
      <c r="B70" s="301"/>
      <c r="C70" s="301"/>
      <c r="D70" s="214"/>
      <c r="E70" s="218"/>
      <c r="F70" s="258"/>
      <c r="G70" s="217"/>
      <c r="H70" s="217"/>
      <c r="I70" s="217"/>
      <c r="J70" s="218"/>
      <c r="Q70" s="356" t="str">
        <f>IFERROR((MP_DATA[[#This Row],[D, bottom '[m']]]+#REF!)/(2*#REF!/1000),"")</f>
        <v/>
      </c>
      <c r="R70" s="193"/>
      <c r="S70" s="193"/>
      <c r="T70" s="193"/>
      <c r="U70" s="193"/>
      <c r="V70" s="193"/>
      <c r="W70" s="193"/>
      <c r="X70" s="193"/>
      <c r="Y70" s="216"/>
      <c r="AQ70" s="212"/>
      <c r="AR70" s="217"/>
      <c r="AS70" s="217"/>
      <c r="AT70" s="217"/>
      <c r="AU70" s="217"/>
      <c r="AV70" s="218"/>
      <c r="BC70" s="356" t="str">
        <f>IFERROR((TP_DATA[[#This Row],[D, bottom '[m']]]+#REF!)/(2*#REF!/1000),"")</f>
        <v/>
      </c>
      <c r="BD70" s="193"/>
      <c r="BE70" s="193"/>
      <c r="BF70" s="193"/>
      <c r="BG70" s="193"/>
      <c r="BH70" s="193"/>
      <c r="BI70" s="193"/>
      <c r="BJ70" s="193"/>
      <c r="BK70" s="216"/>
      <c r="CC70" s="212"/>
      <c r="CD70" s="258"/>
      <c r="CE70" s="258"/>
      <c r="CF70" s="217"/>
      <c r="CG70" s="258"/>
      <c r="CH70" s="375"/>
      <c r="CI70" s="193"/>
      <c r="CO70" s="356" t="str">
        <f>IFERROR((TOWER_DATA[[#This Row],[D, bottom '[m']]]+#REF!)/(2*#REF!/1000),"")</f>
        <v/>
      </c>
      <c r="CP70" s="193"/>
      <c r="CQ70" s="193"/>
      <c r="CR70" s="193"/>
      <c r="CS70" s="193"/>
      <c r="CT70" s="193"/>
      <c r="CU70" s="193"/>
      <c r="CV70" s="193"/>
      <c r="CX70" s="415"/>
      <c r="CY70" s="416"/>
      <c r="CZ70" s="416"/>
      <c r="DA70" s="415"/>
      <c r="DB70" s="415"/>
      <c r="DC70" s="415"/>
      <c r="DP70" s="211"/>
      <c r="DT70" s="218"/>
      <c r="DU70" s="218"/>
      <c r="DZ70" s="216"/>
      <c r="EP70" s="216"/>
    </row>
    <row r="71" spans="1:146" s="215" customFormat="1" ht="18" hidden="1" customHeight="1" outlineLevel="1">
      <c r="A71" s="213"/>
      <c r="B71" s="301"/>
      <c r="C71" s="301"/>
      <c r="D71" s="214"/>
      <c r="E71" s="218"/>
      <c r="F71" s="258"/>
      <c r="G71" s="217"/>
      <c r="H71" s="217"/>
      <c r="I71" s="217"/>
      <c r="J71" s="218"/>
      <c r="Q71" s="356" t="str">
        <f>IFERROR((MP_DATA[[#This Row],[D, bottom '[m']]]+#REF!)/(2*#REF!/1000),"")</f>
        <v/>
      </c>
      <c r="R71" s="193"/>
      <c r="S71" s="193"/>
      <c r="T71" s="193"/>
      <c r="U71" s="193"/>
      <c r="V71" s="193"/>
      <c r="W71" s="193"/>
      <c r="X71" s="193"/>
      <c r="Y71" s="216"/>
      <c r="AQ71" s="212"/>
      <c r="AR71" s="217"/>
      <c r="AS71" s="217"/>
      <c r="AT71" s="217"/>
      <c r="AU71" s="217"/>
      <c r="AV71" s="218"/>
      <c r="BC71" s="356" t="str">
        <f>IFERROR((TP_DATA[[#This Row],[D, bottom '[m']]]+#REF!)/(2*#REF!/1000),"")</f>
        <v/>
      </c>
      <c r="BD71" s="193"/>
      <c r="BE71" s="193"/>
      <c r="BF71" s="193"/>
      <c r="BG71" s="193"/>
      <c r="BH71" s="193"/>
      <c r="BI71" s="193"/>
      <c r="BJ71" s="193"/>
      <c r="BK71" s="216"/>
      <c r="CC71" s="212"/>
      <c r="CD71" s="258"/>
      <c r="CE71" s="258"/>
      <c r="CF71" s="217"/>
      <c r="CG71" s="258"/>
      <c r="CH71" s="375"/>
      <c r="CI71" s="193"/>
      <c r="CO71" s="356" t="str">
        <f>IFERROR((TOWER_DATA[[#This Row],[D, bottom '[m']]]+#REF!)/(2*#REF!/1000),"")</f>
        <v/>
      </c>
      <c r="CP71" s="193"/>
      <c r="CQ71" s="193"/>
      <c r="CR71" s="193"/>
      <c r="CS71" s="193"/>
      <c r="CT71" s="193"/>
      <c r="CU71" s="193"/>
      <c r="CV71" s="193"/>
      <c r="CX71" s="415"/>
      <c r="CY71" s="416"/>
      <c r="CZ71" s="416"/>
      <c r="DA71" s="415"/>
      <c r="DB71" s="415"/>
      <c r="DC71" s="415"/>
      <c r="DP71" s="211"/>
      <c r="DT71" s="218"/>
      <c r="DU71" s="218"/>
      <c r="DZ71" s="216"/>
      <c r="EP71" s="216"/>
    </row>
    <row r="72" spans="1:146" s="215" customFormat="1" ht="18" hidden="1" customHeight="1" outlineLevel="1">
      <c r="A72" s="213"/>
      <c r="B72" s="301"/>
      <c r="C72" s="301"/>
      <c r="D72" s="214"/>
      <c r="E72" s="218"/>
      <c r="F72" s="258"/>
      <c r="G72" s="217"/>
      <c r="H72" s="217"/>
      <c r="I72" s="217"/>
      <c r="J72" s="218"/>
      <c r="Q72" s="356" t="str">
        <f>IFERROR((MP_DATA[[#This Row],[D, bottom '[m']]]+#REF!)/(2*#REF!/1000),"")</f>
        <v/>
      </c>
      <c r="R72" s="193"/>
      <c r="S72" s="193"/>
      <c r="T72" s="193"/>
      <c r="U72" s="193"/>
      <c r="V72" s="193"/>
      <c r="W72" s="193"/>
      <c r="X72" s="193"/>
      <c r="Y72" s="216"/>
      <c r="AQ72" s="212"/>
      <c r="AR72" s="217"/>
      <c r="AS72" s="217"/>
      <c r="AT72" s="217"/>
      <c r="AU72" s="217"/>
      <c r="AV72" s="218"/>
      <c r="BC72" s="356" t="str">
        <f>IFERROR((TP_DATA[[#This Row],[D, bottom '[m']]]+#REF!)/(2*#REF!/1000),"")</f>
        <v/>
      </c>
      <c r="BD72" s="193"/>
      <c r="BE72" s="193"/>
      <c r="BF72" s="193"/>
      <c r="BG72" s="193"/>
      <c r="BH72" s="193"/>
      <c r="BI72" s="193"/>
      <c r="BJ72" s="193"/>
      <c r="BK72" s="216"/>
      <c r="CC72" s="212"/>
      <c r="CD72" s="258"/>
      <c r="CE72" s="258"/>
      <c r="CF72" s="217"/>
      <c r="CG72" s="258"/>
      <c r="CH72" s="375"/>
      <c r="CI72" s="193"/>
      <c r="CO72" s="356" t="str">
        <f>IFERROR((TOWER_DATA[[#This Row],[D, bottom '[m']]]+#REF!)/(2*#REF!/1000),"")</f>
        <v/>
      </c>
      <c r="CP72" s="193"/>
      <c r="CQ72" s="193"/>
      <c r="CR72" s="193"/>
      <c r="CS72" s="193"/>
      <c r="CT72" s="193"/>
      <c r="CU72" s="193"/>
      <c r="CV72" s="193"/>
      <c r="CX72" s="415"/>
      <c r="CY72" s="416"/>
      <c r="CZ72" s="416"/>
      <c r="DA72" s="415"/>
      <c r="DB72" s="415"/>
      <c r="DC72" s="415"/>
      <c r="DP72" s="211"/>
      <c r="DT72" s="218"/>
      <c r="DU72" s="218"/>
      <c r="DZ72" s="216"/>
      <c r="EP72" s="216"/>
    </row>
    <row r="73" spans="1:146" s="215" customFormat="1" ht="18" hidden="1" customHeight="1" outlineLevel="1">
      <c r="A73" s="213"/>
      <c r="B73" s="301"/>
      <c r="C73" s="301"/>
      <c r="D73" s="214"/>
      <c r="E73" s="218"/>
      <c r="F73" s="258"/>
      <c r="G73" s="217"/>
      <c r="H73" s="217"/>
      <c r="I73" s="217"/>
      <c r="J73" s="218"/>
      <c r="Q73" s="356" t="str">
        <f>IFERROR((MP_DATA[[#This Row],[D, bottom '[m']]]+#REF!)/(2*#REF!/1000),"")</f>
        <v/>
      </c>
      <c r="R73" s="193"/>
      <c r="S73" s="193"/>
      <c r="T73" s="193"/>
      <c r="U73" s="193"/>
      <c r="V73" s="193"/>
      <c r="W73" s="193"/>
      <c r="X73" s="193"/>
      <c r="Y73" s="216"/>
      <c r="AQ73" s="212"/>
      <c r="AR73" s="217"/>
      <c r="AS73" s="217"/>
      <c r="AT73" s="217"/>
      <c r="AU73" s="217"/>
      <c r="AV73" s="218"/>
      <c r="BC73" s="356" t="str">
        <f>IFERROR((TP_DATA[[#This Row],[D, bottom '[m']]]+#REF!)/(2*#REF!/1000),"")</f>
        <v/>
      </c>
      <c r="BD73" s="193"/>
      <c r="BE73" s="193"/>
      <c r="BF73" s="193"/>
      <c r="BG73" s="193"/>
      <c r="BH73" s="193"/>
      <c r="BI73" s="193"/>
      <c r="BJ73" s="193"/>
      <c r="BK73" s="216"/>
      <c r="CC73" s="212"/>
      <c r="CD73" s="258"/>
      <c r="CE73" s="258"/>
      <c r="CF73" s="217"/>
      <c r="CG73" s="258"/>
      <c r="CH73" s="375"/>
      <c r="CI73" s="193"/>
      <c r="CO73" s="356" t="str">
        <f>IFERROR((TOWER_DATA[[#This Row],[D, bottom '[m']]]+#REF!)/(2*#REF!/1000),"")</f>
        <v/>
      </c>
      <c r="CP73" s="193"/>
      <c r="CQ73" s="193"/>
      <c r="CR73" s="193"/>
      <c r="CS73" s="193"/>
      <c r="CT73" s="193"/>
      <c r="CU73" s="193"/>
      <c r="CV73" s="193"/>
      <c r="CX73" s="415"/>
      <c r="CY73" s="416"/>
      <c r="CZ73" s="416"/>
      <c r="DA73" s="415"/>
      <c r="DB73" s="415"/>
      <c r="DC73" s="415"/>
      <c r="DP73" s="211"/>
      <c r="DT73" s="218"/>
      <c r="DU73" s="218"/>
      <c r="DZ73" s="216"/>
      <c r="EP73" s="216"/>
    </row>
    <row r="74" spans="1:146" s="215" customFormat="1" ht="18" hidden="1" customHeight="1" outlineLevel="1">
      <c r="A74" s="213"/>
      <c r="B74" s="301"/>
      <c r="C74" s="301"/>
      <c r="D74" s="214"/>
      <c r="E74" s="218"/>
      <c r="F74" s="258"/>
      <c r="G74" s="217"/>
      <c r="H74" s="217"/>
      <c r="I74" s="217"/>
      <c r="J74" s="218"/>
      <c r="Q74" s="356" t="str">
        <f>IFERROR((MP_DATA[[#This Row],[D, bottom '[m']]]+#REF!)/(2*#REF!/1000),"")</f>
        <v/>
      </c>
      <c r="R74" s="193"/>
      <c r="S74" s="193"/>
      <c r="T74" s="193"/>
      <c r="U74" s="193"/>
      <c r="V74" s="193"/>
      <c r="W74" s="193"/>
      <c r="X74" s="193"/>
      <c r="Y74" s="216"/>
      <c r="AQ74" s="212"/>
      <c r="AR74" s="217"/>
      <c r="AS74" s="217"/>
      <c r="AT74" s="217"/>
      <c r="AU74" s="217"/>
      <c r="AV74" s="218"/>
      <c r="BC74" s="356" t="str">
        <f>IFERROR((TP_DATA[[#This Row],[D, bottom '[m']]]+#REF!)/(2*#REF!/1000),"")</f>
        <v/>
      </c>
      <c r="BD74" s="193"/>
      <c r="BE74" s="193"/>
      <c r="BF74" s="193"/>
      <c r="BG74" s="193"/>
      <c r="BH74" s="193"/>
      <c r="BI74" s="193"/>
      <c r="BJ74" s="193"/>
      <c r="BK74" s="216"/>
      <c r="CC74" s="212"/>
      <c r="CD74" s="258"/>
      <c r="CE74" s="258"/>
      <c r="CF74" s="217"/>
      <c r="CG74" s="258"/>
      <c r="CH74" s="375"/>
      <c r="CI74" s="193"/>
      <c r="CO74" s="356" t="str">
        <f>IFERROR((TOWER_DATA[[#This Row],[D, bottom '[m']]]+#REF!)/(2*#REF!/1000),"")</f>
        <v/>
      </c>
      <c r="CP74" s="193"/>
      <c r="CQ74" s="193"/>
      <c r="CR74" s="193"/>
      <c r="CS74" s="193"/>
      <c r="CT74" s="193"/>
      <c r="CU74" s="193"/>
      <c r="CV74" s="193"/>
      <c r="CX74" s="424"/>
      <c r="CY74" s="421"/>
      <c r="CZ74" s="421"/>
      <c r="DA74" s="424"/>
      <c r="DB74" s="424"/>
      <c r="DC74" s="424"/>
      <c r="DP74" s="211"/>
      <c r="DT74" s="218"/>
      <c r="DU74" s="218"/>
      <c r="DZ74" s="216"/>
      <c r="EP74" s="216"/>
    </row>
    <row r="75" spans="1:146" s="215" customFormat="1" ht="18" hidden="1" customHeight="1" outlineLevel="1">
      <c r="A75" s="213"/>
      <c r="B75" s="301"/>
      <c r="C75" s="301"/>
      <c r="D75" s="214"/>
      <c r="E75" s="218"/>
      <c r="F75" s="258"/>
      <c r="G75" s="217"/>
      <c r="H75" s="217"/>
      <c r="I75" s="217"/>
      <c r="J75" s="218"/>
      <c r="Q75" s="356" t="str">
        <f>IFERROR((MP_DATA[[#This Row],[D, bottom '[m']]]+#REF!)/(2*#REF!/1000),"")</f>
        <v/>
      </c>
      <c r="R75" s="193"/>
      <c r="S75" s="193"/>
      <c r="T75" s="193"/>
      <c r="U75" s="193"/>
      <c r="V75" s="193"/>
      <c r="W75" s="193"/>
      <c r="X75" s="193"/>
      <c r="Y75" s="216"/>
      <c r="AQ75" s="212"/>
      <c r="AR75" s="217"/>
      <c r="AS75" s="217"/>
      <c r="AT75" s="217"/>
      <c r="AU75" s="217"/>
      <c r="AV75" s="218"/>
      <c r="BC75" s="356" t="str">
        <f>IFERROR((TP_DATA[[#This Row],[D, bottom '[m']]]+#REF!)/(2*#REF!/1000),"")</f>
        <v/>
      </c>
      <c r="BD75" s="193"/>
      <c r="BE75" s="193"/>
      <c r="BF75" s="193"/>
      <c r="BG75" s="193"/>
      <c r="BH75" s="193"/>
      <c r="BI75" s="193"/>
      <c r="BJ75" s="193"/>
      <c r="BK75" s="216"/>
      <c r="CC75" s="212"/>
      <c r="CD75" s="258"/>
      <c r="CE75" s="258"/>
      <c r="CF75" s="217"/>
      <c r="CG75" s="258"/>
      <c r="CH75" s="375"/>
      <c r="CI75" s="193"/>
      <c r="CO75" s="356" t="str">
        <f>IFERROR((TOWER_DATA[[#This Row],[D, bottom '[m']]]+#REF!)/(2*#REF!/1000),"")</f>
        <v/>
      </c>
      <c r="CP75" s="193"/>
      <c r="CQ75" s="193"/>
      <c r="CR75" s="193"/>
      <c r="CS75" s="193"/>
      <c r="CT75" s="193"/>
      <c r="CU75" s="193"/>
      <c r="CV75" s="193"/>
      <c r="CX75" s="415"/>
      <c r="CY75" s="416"/>
      <c r="CZ75" s="416"/>
      <c r="DA75" s="415"/>
      <c r="DB75" s="415"/>
      <c r="DC75" s="415"/>
      <c r="DP75" s="211"/>
      <c r="DT75" s="218"/>
      <c r="DU75" s="218"/>
      <c r="DZ75" s="216"/>
      <c r="EP75" s="216"/>
    </row>
    <row r="76" spans="1:146" s="215" customFormat="1" ht="18" hidden="1" customHeight="1" outlineLevel="1">
      <c r="A76" s="213"/>
      <c r="B76" s="301"/>
      <c r="C76" s="301"/>
      <c r="D76" s="214"/>
      <c r="E76" s="218"/>
      <c r="F76" s="258"/>
      <c r="G76" s="217"/>
      <c r="H76" s="217"/>
      <c r="I76" s="217"/>
      <c r="J76" s="218"/>
      <c r="Q76" s="356" t="str">
        <f>IFERROR((MP_DATA[[#This Row],[D, bottom '[m']]]+#REF!)/(2*#REF!/1000),"")</f>
        <v/>
      </c>
      <c r="R76" s="193"/>
      <c r="S76" s="193"/>
      <c r="T76" s="193"/>
      <c r="U76" s="193"/>
      <c r="V76" s="193"/>
      <c r="W76" s="193"/>
      <c r="X76" s="193"/>
      <c r="Y76" s="216"/>
      <c r="AQ76" s="212"/>
      <c r="AR76" s="217"/>
      <c r="AS76" s="217"/>
      <c r="AT76" s="217"/>
      <c r="AU76" s="217"/>
      <c r="AV76" s="218"/>
      <c r="BC76" s="356" t="str">
        <f>IFERROR((TP_DATA[[#This Row],[D, bottom '[m']]]+#REF!)/(2*#REF!/1000),"")</f>
        <v/>
      </c>
      <c r="BD76" s="193"/>
      <c r="BE76" s="193"/>
      <c r="BF76" s="193"/>
      <c r="BG76" s="193"/>
      <c r="BH76" s="193"/>
      <c r="BI76" s="193"/>
      <c r="BJ76" s="193"/>
      <c r="BK76" s="216"/>
      <c r="CC76" s="212"/>
      <c r="CD76" s="258"/>
      <c r="CE76" s="258"/>
      <c r="CF76" s="217"/>
      <c r="CG76" s="258"/>
      <c r="CH76" s="375"/>
      <c r="CI76" s="193"/>
      <c r="CO76" s="356" t="str">
        <f>IFERROR((TOWER_DATA[[#This Row],[D, bottom '[m']]]+#REF!)/(2*#REF!/1000),"")</f>
        <v/>
      </c>
      <c r="CP76" s="193"/>
      <c r="CQ76" s="193"/>
      <c r="CR76" s="193"/>
      <c r="CS76" s="193"/>
      <c r="CT76" s="193"/>
      <c r="CU76" s="193"/>
      <c r="CV76" s="193"/>
      <c r="CX76" s="415"/>
      <c r="CY76" s="416"/>
      <c r="CZ76" s="416"/>
      <c r="DA76" s="415"/>
      <c r="DB76" s="415"/>
      <c r="DC76" s="415"/>
      <c r="DP76" s="211"/>
      <c r="DT76" s="218"/>
      <c r="DU76" s="218"/>
      <c r="DZ76" s="216"/>
      <c r="EP76" s="216"/>
    </row>
    <row r="77" spans="1:146" s="215" customFormat="1" ht="18" hidden="1" customHeight="1" outlineLevel="1">
      <c r="A77" s="213"/>
      <c r="B77" s="301"/>
      <c r="C77" s="301"/>
      <c r="D77" s="214"/>
      <c r="E77" s="218"/>
      <c r="F77" s="258"/>
      <c r="G77" s="217"/>
      <c r="H77" s="217"/>
      <c r="I77" s="217"/>
      <c r="J77" s="218"/>
      <c r="Q77" s="356" t="str">
        <f>IFERROR((MP_DATA[[#This Row],[D, bottom '[m']]]+#REF!)/(2*#REF!/1000),"")</f>
        <v/>
      </c>
      <c r="R77" s="193"/>
      <c r="S77" s="193"/>
      <c r="T77" s="193"/>
      <c r="U77" s="193"/>
      <c r="V77" s="193"/>
      <c r="W77" s="193"/>
      <c r="X77" s="193"/>
      <c r="Y77" s="216"/>
      <c r="AQ77" s="212"/>
      <c r="AR77" s="217"/>
      <c r="AS77" s="217"/>
      <c r="AT77" s="217"/>
      <c r="AU77" s="217"/>
      <c r="AV77" s="218"/>
      <c r="BC77" s="356" t="str">
        <f>IFERROR((TP_DATA[[#This Row],[D, bottom '[m']]]+#REF!)/(2*#REF!/1000),"")</f>
        <v/>
      </c>
      <c r="BD77" s="193"/>
      <c r="BE77" s="193"/>
      <c r="BF77" s="193"/>
      <c r="BG77" s="193"/>
      <c r="BH77" s="193"/>
      <c r="BI77" s="193"/>
      <c r="BJ77" s="193"/>
      <c r="BK77" s="216"/>
      <c r="CC77" s="212"/>
      <c r="CD77" s="258"/>
      <c r="CE77" s="258"/>
      <c r="CF77" s="217"/>
      <c r="CG77" s="258"/>
      <c r="CH77" s="375"/>
      <c r="CI77" s="193"/>
      <c r="CO77" s="356" t="str">
        <f>IFERROR((TOWER_DATA[[#This Row],[D, bottom '[m']]]+#REF!)/(2*#REF!/1000),"")</f>
        <v/>
      </c>
      <c r="CP77" s="193"/>
      <c r="CQ77" s="193"/>
      <c r="CR77" s="193"/>
      <c r="CS77" s="193"/>
      <c r="CT77" s="193"/>
      <c r="CU77" s="193"/>
      <c r="CV77" s="193"/>
      <c r="CX77" s="415"/>
      <c r="CY77" s="416"/>
      <c r="CZ77" s="416"/>
      <c r="DA77" s="415"/>
      <c r="DB77" s="415"/>
      <c r="DC77" s="415"/>
      <c r="DP77" s="211"/>
      <c r="DT77" s="218"/>
      <c r="DU77" s="218"/>
      <c r="DZ77" s="216"/>
      <c r="EP77" s="216"/>
    </row>
    <row r="78" spans="1:146" s="215" customFormat="1" ht="18" hidden="1" customHeight="1" outlineLevel="1">
      <c r="A78" s="213"/>
      <c r="B78" s="301"/>
      <c r="C78" s="301"/>
      <c r="D78" s="214"/>
      <c r="E78" s="218"/>
      <c r="F78" s="258"/>
      <c r="G78" s="217"/>
      <c r="H78" s="217"/>
      <c r="I78" s="217"/>
      <c r="J78" s="218"/>
      <c r="Q78" s="356" t="str">
        <f>IFERROR((MP_DATA[[#This Row],[D, bottom '[m']]]+#REF!)/(2*#REF!/1000),"")</f>
        <v/>
      </c>
      <c r="R78" s="193"/>
      <c r="S78" s="193"/>
      <c r="T78" s="193"/>
      <c r="U78" s="193"/>
      <c r="V78" s="193"/>
      <c r="W78" s="193"/>
      <c r="X78" s="193"/>
      <c r="Y78" s="216"/>
      <c r="AQ78" s="212"/>
      <c r="AR78" s="217"/>
      <c r="AS78" s="217"/>
      <c r="AT78" s="217"/>
      <c r="AU78" s="217"/>
      <c r="AV78" s="218"/>
      <c r="BC78" s="356" t="str">
        <f>IFERROR((TP_DATA[[#This Row],[D, bottom '[m']]]+#REF!)/(2*#REF!/1000),"")</f>
        <v/>
      </c>
      <c r="BD78" s="193"/>
      <c r="BE78" s="193"/>
      <c r="BF78" s="193"/>
      <c r="BG78" s="193"/>
      <c r="BH78" s="193"/>
      <c r="BI78" s="193"/>
      <c r="BJ78" s="193"/>
      <c r="BK78" s="216"/>
      <c r="CC78" s="212"/>
      <c r="CD78" s="258"/>
      <c r="CE78" s="258"/>
      <c r="CF78" s="217"/>
      <c r="CG78" s="258"/>
      <c r="CH78" s="375"/>
      <c r="CI78" s="193"/>
      <c r="CO78" s="356" t="str">
        <f>IFERROR((TOWER_DATA[[#This Row],[D, bottom '[m']]]+#REF!)/(2*#REF!/1000),"")</f>
        <v/>
      </c>
      <c r="CP78" s="193"/>
      <c r="CQ78" s="193"/>
      <c r="CR78" s="193"/>
      <c r="CS78" s="193"/>
      <c r="CT78" s="193"/>
      <c r="CU78" s="193"/>
      <c r="CV78" s="193"/>
      <c r="CX78" s="415"/>
      <c r="CY78" s="416"/>
      <c r="CZ78" s="416"/>
      <c r="DA78" s="415"/>
      <c r="DB78" s="415"/>
      <c r="DC78" s="415"/>
      <c r="DP78" s="211"/>
      <c r="DT78" s="218"/>
      <c r="DU78" s="218"/>
      <c r="DZ78" s="216"/>
      <c r="EP78" s="216"/>
    </row>
    <row r="79" spans="1:146" s="215" customFormat="1" ht="18" hidden="1" customHeight="1" outlineLevel="1">
      <c r="A79" s="213"/>
      <c r="B79" s="301"/>
      <c r="C79" s="301"/>
      <c r="D79" s="214"/>
      <c r="E79" s="218"/>
      <c r="F79" s="258"/>
      <c r="G79" s="217"/>
      <c r="H79" s="217"/>
      <c r="I79" s="217"/>
      <c r="J79" s="218"/>
      <c r="Q79" s="356" t="str">
        <f>IFERROR((MP_DATA[[#This Row],[D, bottom '[m']]]+#REF!)/(2*#REF!/1000),"")</f>
        <v/>
      </c>
      <c r="R79" s="193"/>
      <c r="S79" s="193"/>
      <c r="T79" s="193"/>
      <c r="U79" s="193"/>
      <c r="V79" s="193"/>
      <c r="W79" s="193"/>
      <c r="X79" s="193"/>
      <c r="Y79" s="216"/>
      <c r="AQ79" s="212"/>
      <c r="AR79" s="217"/>
      <c r="AS79" s="217"/>
      <c r="AT79" s="217"/>
      <c r="AU79" s="217"/>
      <c r="AV79" s="218"/>
      <c r="BC79" s="356" t="str">
        <f>IFERROR((TP_DATA[[#This Row],[D, bottom '[m']]]+#REF!)/(2*#REF!/1000),"")</f>
        <v/>
      </c>
      <c r="BD79" s="193"/>
      <c r="BE79" s="193"/>
      <c r="BF79" s="193"/>
      <c r="BG79" s="193"/>
      <c r="BH79" s="193"/>
      <c r="BI79" s="193"/>
      <c r="BJ79" s="193"/>
      <c r="BK79" s="216"/>
      <c r="CC79" s="212"/>
      <c r="CD79" s="258"/>
      <c r="CE79" s="258"/>
      <c r="CF79" s="217"/>
      <c r="CG79" s="258"/>
      <c r="CH79" s="375"/>
      <c r="CI79" s="193"/>
      <c r="CO79" s="356" t="str">
        <f>IFERROR((TOWER_DATA[[#This Row],[D, bottom '[m']]]+#REF!)/(2*#REF!/1000),"")</f>
        <v/>
      </c>
      <c r="CP79" s="193"/>
      <c r="CQ79" s="193"/>
      <c r="CR79" s="193"/>
      <c r="CS79" s="193"/>
      <c r="CT79" s="193"/>
      <c r="CU79" s="193"/>
      <c r="CV79" s="193"/>
      <c r="CX79" s="415"/>
      <c r="CY79" s="416"/>
      <c r="CZ79" s="416"/>
      <c r="DA79" s="415"/>
      <c r="DB79" s="415"/>
      <c r="DC79" s="415"/>
      <c r="DP79" s="211"/>
      <c r="DT79" s="218"/>
      <c r="DU79" s="218"/>
      <c r="DZ79" s="216"/>
      <c r="EP79" s="216"/>
    </row>
    <row r="80" spans="1:146" s="215" customFormat="1" ht="18" hidden="1" customHeight="1" outlineLevel="1">
      <c r="A80" s="213"/>
      <c r="B80" s="301"/>
      <c r="C80" s="301"/>
      <c r="D80" s="214"/>
      <c r="E80" s="218"/>
      <c r="F80" s="258"/>
      <c r="G80" s="217"/>
      <c r="H80" s="217"/>
      <c r="I80" s="217"/>
      <c r="J80" s="218"/>
      <c r="Q80" s="356" t="str">
        <f>IFERROR((MP_DATA[[#This Row],[D, bottom '[m']]]+#REF!)/(2*#REF!/1000),"")</f>
        <v/>
      </c>
      <c r="R80" s="193"/>
      <c r="S80" s="193"/>
      <c r="T80" s="193"/>
      <c r="U80" s="193"/>
      <c r="V80" s="193"/>
      <c r="W80" s="193"/>
      <c r="X80" s="193"/>
      <c r="Y80" s="216"/>
      <c r="AQ80" s="212"/>
      <c r="AR80" s="217"/>
      <c r="AS80" s="217"/>
      <c r="AT80" s="217"/>
      <c r="AU80" s="217"/>
      <c r="AV80" s="218"/>
      <c r="BC80" s="356" t="str">
        <f>IFERROR((TP_DATA[[#This Row],[D, bottom '[m']]]+#REF!)/(2*#REF!/1000),"")</f>
        <v/>
      </c>
      <c r="BD80" s="193"/>
      <c r="BE80" s="193"/>
      <c r="BF80" s="193"/>
      <c r="BG80" s="193"/>
      <c r="BH80" s="193"/>
      <c r="BI80" s="193"/>
      <c r="BJ80" s="193"/>
      <c r="BK80" s="216"/>
      <c r="CC80" s="212"/>
      <c r="CD80" s="258"/>
      <c r="CE80" s="258"/>
      <c r="CF80" s="217"/>
      <c r="CG80" s="258"/>
      <c r="CH80" s="375"/>
      <c r="CI80" s="193"/>
      <c r="CO80" s="356" t="str">
        <f>IFERROR((TOWER_DATA[[#This Row],[D, bottom '[m']]]+#REF!)/(2*#REF!/1000),"")</f>
        <v/>
      </c>
      <c r="CP80" s="193"/>
      <c r="CQ80" s="193"/>
      <c r="CR80" s="193"/>
      <c r="CS80" s="193"/>
      <c r="CT80" s="193"/>
      <c r="CU80" s="193"/>
      <c r="CV80" s="193"/>
      <c r="CX80" s="415"/>
      <c r="CY80" s="416"/>
      <c r="CZ80" s="416"/>
      <c r="DA80" s="415"/>
      <c r="DB80" s="415"/>
      <c r="DC80" s="415"/>
      <c r="DP80" s="211"/>
      <c r="DT80" s="218"/>
      <c r="DU80" s="218"/>
      <c r="DZ80" s="216"/>
      <c r="EP80" s="216"/>
    </row>
    <row r="81" spans="1:146" s="215" customFormat="1" ht="18" hidden="1" customHeight="1" outlineLevel="1">
      <c r="A81" s="213"/>
      <c r="B81" s="301"/>
      <c r="C81" s="301"/>
      <c r="D81" s="214"/>
      <c r="E81" s="218"/>
      <c r="F81" s="258"/>
      <c r="G81" s="217"/>
      <c r="H81" s="217"/>
      <c r="I81" s="217"/>
      <c r="J81" s="218"/>
      <c r="Q81" s="356" t="str">
        <f>IFERROR((MP_DATA[[#This Row],[D, bottom '[m']]]+#REF!)/(2*#REF!/1000),"")</f>
        <v/>
      </c>
      <c r="R81" s="193"/>
      <c r="S81" s="193"/>
      <c r="T81" s="193"/>
      <c r="U81" s="193"/>
      <c r="V81" s="193"/>
      <c r="W81" s="193"/>
      <c r="X81" s="193"/>
      <c r="Y81" s="216"/>
      <c r="AQ81" s="212"/>
      <c r="AR81" s="217"/>
      <c r="AS81" s="217"/>
      <c r="AT81" s="217"/>
      <c r="AU81" s="217"/>
      <c r="AV81" s="218"/>
      <c r="BC81" s="356" t="str">
        <f>IFERROR((TP_DATA[[#This Row],[D, bottom '[m']]]+#REF!)/(2*#REF!/1000),"")</f>
        <v/>
      </c>
      <c r="BD81" s="193"/>
      <c r="BE81" s="193"/>
      <c r="BF81" s="193"/>
      <c r="BG81" s="193"/>
      <c r="BH81" s="193"/>
      <c r="BI81" s="193"/>
      <c r="BJ81" s="193"/>
      <c r="BK81" s="216"/>
      <c r="CC81" s="212"/>
      <c r="CD81" s="258"/>
      <c r="CE81" s="258"/>
      <c r="CF81" s="217"/>
      <c r="CG81" s="258"/>
      <c r="CH81" s="375"/>
      <c r="CI81" s="193"/>
      <c r="CO81" s="356" t="str">
        <f>IFERROR((TOWER_DATA[[#This Row],[D, bottom '[m']]]+#REF!)/(2*#REF!/1000),"")</f>
        <v/>
      </c>
      <c r="CP81" s="193"/>
      <c r="CQ81" s="193"/>
      <c r="CR81" s="193"/>
      <c r="CS81" s="193"/>
      <c r="CT81" s="193"/>
      <c r="CU81" s="193"/>
      <c r="CV81" s="193"/>
      <c r="CX81" s="415"/>
      <c r="CY81" s="416"/>
      <c r="CZ81" s="416"/>
      <c r="DA81" s="415"/>
      <c r="DB81" s="415"/>
      <c r="DC81" s="415"/>
      <c r="DP81" s="211"/>
      <c r="DT81" s="218"/>
      <c r="DU81" s="218"/>
      <c r="DZ81" s="216"/>
      <c r="EP81" s="216"/>
    </row>
    <row r="82" spans="1:146" s="215" customFormat="1" ht="18" hidden="1" customHeight="1" outlineLevel="1">
      <c r="A82" s="213"/>
      <c r="B82" s="301"/>
      <c r="C82" s="301"/>
      <c r="D82" s="214"/>
      <c r="E82" s="218"/>
      <c r="F82" s="258"/>
      <c r="G82" s="217"/>
      <c r="H82" s="217"/>
      <c r="I82" s="217"/>
      <c r="J82" s="218"/>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6"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6" t="str">
        <f>IFERROR((TP_DATA[[#This Row],[D, bottom '[m']]]+#REF!)/(2*#REF!/1000),"")</f>
        <v/>
      </c>
      <c r="BD82" s="193"/>
      <c r="BE82" s="193"/>
      <c r="BF82" s="193"/>
      <c r="BG82" s="193"/>
      <c r="BH82" s="193"/>
      <c r="BI82" s="193"/>
      <c r="BJ82" s="193"/>
      <c r="BK82" s="216"/>
      <c r="CC82" s="212"/>
      <c r="CD82" s="258"/>
      <c r="CE82" s="258"/>
      <c r="CF82" s="217"/>
      <c r="CG82" s="258"/>
      <c r="CH82" s="375"/>
      <c r="CI82" s="356"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6" t="str">
        <f>IFERROR((TOWER_DATA[[#This Row],[D, bottom '[m']]]+#REF!)/(2*#REF!/1000),"")</f>
        <v/>
      </c>
      <c r="CP82" s="193"/>
      <c r="CQ82" s="193"/>
      <c r="CR82" s="193"/>
      <c r="CS82" s="193"/>
      <c r="CT82" s="193"/>
      <c r="CU82" s="193"/>
      <c r="CV82" s="193"/>
      <c r="CX82" s="415"/>
      <c r="CY82" s="416"/>
      <c r="CZ82" s="416"/>
      <c r="DA82" s="415"/>
      <c r="DB82" s="415"/>
      <c r="DC82" s="415"/>
      <c r="DP82" s="211"/>
      <c r="DT82" s="218"/>
      <c r="DU82" s="218"/>
      <c r="DZ82" s="216"/>
      <c r="EP82" s="216"/>
    </row>
    <row r="83" spans="1:146" s="215" customFormat="1" ht="18" hidden="1" customHeight="1" outlineLevel="1">
      <c r="A83" s="213"/>
      <c r="B83" s="301"/>
      <c r="C83" s="301"/>
      <c r="D83" s="214"/>
      <c r="E83" s="218"/>
      <c r="F83" s="258"/>
      <c r="G83" s="217"/>
      <c r="H83" s="217"/>
      <c r="I83" s="217"/>
      <c r="J83" s="218"/>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6"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6" t="str">
        <f>IFERROR((TP_DATA[[#This Row],[D, bottom '[m']]]+#REF!)/(2*#REF!/1000),"")</f>
        <v/>
      </c>
      <c r="BD83" s="193"/>
      <c r="BE83" s="193"/>
      <c r="BF83" s="193"/>
      <c r="BG83" s="193"/>
      <c r="BH83" s="193"/>
      <c r="BI83" s="193"/>
      <c r="BJ83" s="193"/>
      <c r="BK83" s="216"/>
      <c r="CC83" s="212"/>
      <c r="CD83" s="258"/>
      <c r="CE83" s="258"/>
      <c r="CF83" s="217"/>
      <c r="CG83" s="258"/>
      <c r="CH83" s="375"/>
      <c r="CI83" s="356"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6" t="str">
        <f>IFERROR((TOWER_DATA[[#This Row],[D, bottom '[m']]]+#REF!)/(2*#REF!/1000),"")</f>
        <v/>
      </c>
      <c r="CP83" s="193"/>
      <c r="CQ83" s="193"/>
      <c r="CR83" s="193"/>
      <c r="CS83" s="193"/>
      <c r="CT83" s="193"/>
      <c r="CU83" s="193"/>
      <c r="CV83" s="193"/>
      <c r="CX83" s="415"/>
      <c r="CY83" s="416"/>
      <c r="CZ83" s="416"/>
      <c r="DA83" s="415"/>
      <c r="DB83" s="415"/>
      <c r="DC83" s="415"/>
      <c r="DP83" s="211"/>
      <c r="DT83" s="218"/>
      <c r="DU83" s="218"/>
      <c r="DZ83" s="216"/>
      <c r="EP83" s="216"/>
    </row>
    <row r="84" spans="1:146" s="215" customFormat="1" ht="18" hidden="1" customHeight="1" outlineLevel="1">
      <c r="A84" s="213"/>
      <c r="B84" s="301"/>
      <c r="C84" s="301"/>
      <c r="D84" s="214"/>
      <c r="E84" s="218"/>
      <c r="F84" s="258"/>
      <c r="G84" s="217"/>
      <c r="H84" s="217"/>
      <c r="I84" s="217"/>
      <c r="J84" s="218"/>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6"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6" t="str">
        <f>IFERROR((TP_DATA[[#This Row],[D, bottom '[m']]]+#REF!)/(2*#REF!/1000),"")</f>
        <v/>
      </c>
      <c r="BD84" s="193"/>
      <c r="BE84" s="193"/>
      <c r="BF84" s="193"/>
      <c r="BG84" s="193"/>
      <c r="BH84" s="193"/>
      <c r="BI84" s="193"/>
      <c r="BJ84" s="193"/>
      <c r="BK84" s="216"/>
      <c r="CC84" s="212"/>
      <c r="CD84" s="258"/>
      <c r="CE84" s="258"/>
      <c r="CF84" s="217"/>
      <c r="CG84" s="258"/>
      <c r="CH84" s="375"/>
      <c r="CI84" s="356"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6"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hidden="1" customHeight="1" outlineLevel="1">
      <c r="A85" s="213"/>
      <c r="B85" s="301"/>
      <c r="C85" s="301"/>
      <c r="D85" s="214"/>
      <c r="E85" s="218"/>
      <c r="F85" s="258"/>
      <c r="G85" s="217"/>
      <c r="H85" s="217"/>
      <c r="I85" s="217"/>
      <c r="J85" s="218"/>
      <c r="Q85" s="356" t="str">
        <f>IFERROR((MP_DATA[[#This Row],[D, bottom '[m']]]+#REF!)/(2*#REF!/1000),"")</f>
        <v/>
      </c>
      <c r="R85" s="193"/>
      <c r="S85" s="193"/>
      <c r="T85" s="193"/>
      <c r="U85" s="193"/>
      <c r="V85" s="193"/>
      <c r="W85" s="193"/>
      <c r="X85" s="193"/>
      <c r="Y85" s="216"/>
      <c r="AQ85" s="212"/>
      <c r="AR85" s="217"/>
      <c r="AS85" s="217"/>
      <c r="AT85" s="217"/>
      <c r="AU85" s="217"/>
      <c r="AV85" s="218"/>
      <c r="BC85" s="356" t="str">
        <f>IFERROR((TP_DATA[[#This Row],[D, bottom '[m']]]+#REF!)/(2*#REF!/1000),"")</f>
        <v/>
      </c>
      <c r="BD85" s="193"/>
      <c r="BE85" s="193"/>
      <c r="BF85" s="193"/>
      <c r="BG85" s="193"/>
      <c r="BH85" s="193"/>
      <c r="BI85" s="193"/>
      <c r="BJ85" s="193"/>
      <c r="BK85" s="216"/>
      <c r="CC85" s="212"/>
      <c r="CD85" s="258"/>
      <c r="CE85" s="258"/>
      <c r="CF85" s="217"/>
      <c r="CG85" s="258"/>
      <c r="CH85" s="375"/>
      <c r="CI85" s="193"/>
      <c r="CO85" s="356"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hidden="1" customHeight="1" outlineLevel="1">
      <c r="A86" s="213"/>
      <c r="B86" s="301"/>
      <c r="C86" s="301"/>
      <c r="D86" s="214"/>
      <c r="E86" s="218"/>
      <c r="F86" s="258"/>
      <c r="G86" s="217"/>
      <c r="H86" s="217"/>
      <c r="I86" s="217"/>
      <c r="J86" s="218"/>
      <c r="Q86" s="356" t="str">
        <f>IFERROR((MP_DATA[[#This Row],[D, bottom '[m']]]+#REF!)/(2*#REF!/1000),"")</f>
        <v/>
      </c>
      <c r="R86" s="193"/>
      <c r="S86" s="193"/>
      <c r="T86" s="193"/>
      <c r="U86" s="193"/>
      <c r="V86" s="193"/>
      <c r="W86" s="193"/>
      <c r="X86" s="193"/>
      <c r="Y86" s="216"/>
      <c r="AQ86" s="212"/>
      <c r="AR86" s="217"/>
      <c r="AS86" s="217"/>
      <c r="AT86" s="217"/>
      <c r="AU86" s="217"/>
      <c r="AV86" s="218"/>
      <c r="BC86" s="356" t="str">
        <f>IFERROR((TP_DATA[[#This Row],[D, bottom '[m']]]+#REF!)/(2*#REF!/1000),"")</f>
        <v/>
      </c>
      <c r="BD86" s="193"/>
      <c r="BE86" s="193"/>
      <c r="BF86" s="193"/>
      <c r="BG86" s="193"/>
      <c r="BH86" s="193"/>
      <c r="BI86" s="193"/>
      <c r="BJ86" s="193"/>
      <c r="BK86" s="216"/>
      <c r="CC86" s="212"/>
      <c r="CD86" s="258"/>
      <c r="CE86" s="258"/>
      <c r="CF86" s="217"/>
      <c r="CG86" s="258"/>
      <c r="CH86" s="375"/>
      <c r="CI86" s="193"/>
      <c r="CO86" s="356"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hidden="1" customHeight="1" outlineLevel="1">
      <c r="A87" s="213"/>
      <c r="B87" s="301"/>
      <c r="C87" s="301"/>
      <c r="D87" s="214"/>
      <c r="E87" s="218"/>
      <c r="F87" s="258"/>
      <c r="G87" s="217"/>
      <c r="H87" s="217"/>
      <c r="I87" s="217"/>
      <c r="J87" s="218"/>
      <c r="Q87" s="356" t="str">
        <f>IFERROR((MP_DATA[[#This Row],[D, bottom '[m']]]+#REF!)/(2*#REF!/1000),"")</f>
        <v/>
      </c>
      <c r="R87" s="193"/>
      <c r="S87" s="193"/>
      <c r="T87" s="193"/>
      <c r="U87" s="193"/>
      <c r="V87" s="193"/>
      <c r="W87" s="193"/>
      <c r="X87" s="193"/>
      <c r="Y87" s="216"/>
      <c r="AQ87" s="212"/>
      <c r="AR87" s="217"/>
      <c r="AS87" s="217"/>
      <c r="AT87" s="217"/>
      <c r="AU87" s="217"/>
      <c r="AV87" s="218"/>
      <c r="BC87" s="356" t="str">
        <f>IFERROR((TP_DATA[[#This Row],[D, bottom '[m']]]+#REF!)/(2*#REF!/1000),"")</f>
        <v/>
      </c>
      <c r="BD87" s="193"/>
      <c r="BE87" s="193"/>
      <c r="BF87" s="193"/>
      <c r="BG87" s="193"/>
      <c r="BH87" s="193"/>
      <c r="BI87" s="193"/>
      <c r="BJ87" s="193"/>
      <c r="BK87" s="216"/>
      <c r="CC87" s="212"/>
      <c r="CD87" s="258"/>
      <c r="CE87" s="258"/>
      <c r="CF87" s="217"/>
      <c r="CG87" s="258"/>
      <c r="CH87" s="375"/>
      <c r="CI87" s="193"/>
      <c r="CO87" s="356"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hidden="1" customHeight="1" outlineLevel="1">
      <c r="A88" s="213"/>
      <c r="B88" s="301"/>
      <c r="C88" s="301"/>
      <c r="D88" s="214"/>
      <c r="E88" s="218"/>
      <c r="F88" s="258"/>
      <c r="G88" s="217"/>
      <c r="H88" s="217"/>
      <c r="I88" s="217"/>
      <c r="J88" s="218"/>
      <c r="Q88" s="356" t="str">
        <f>IFERROR((MP_DATA[[#This Row],[D, bottom '[m']]]+#REF!)/(2*#REF!/1000),"")</f>
        <v/>
      </c>
      <c r="R88" s="193"/>
      <c r="S88" s="193"/>
      <c r="T88" s="193"/>
      <c r="U88" s="193"/>
      <c r="V88" s="193"/>
      <c r="W88" s="193"/>
      <c r="X88" s="193"/>
      <c r="Y88" s="216"/>
      <c r="AQ88" s="212"/>
      <c r="AR88" s="217"/>
      <c r="AS88" s="217"/>
      <c r="AT88" s="217"/>
      <c r="AU88" s="217"/>
      <c r="AV88" s="218"/>
      <c r="BC88" s="356" t="str">
        <f>IFERROR((TP_DATA[[#This Row],[D, bottom '[m']]]+#REF!)/(2*#REF!/1000),"")</f>
        <v/>
      </c>
      <c r="BD88" s="193"/>
      <c r="BE88" s="193"/>
      <c r="BF88" s="193"/>
      <c r="BG88" s="193"/>
      <c r="BH88" s="193"/>
      <c r="BI88" s="193"/>
      <c r="BJ88" s="193"/>
      <c r="BK88" s="216"/>
      <c r="CC88" s="212"/>
      <c r="CD88" s="258"/>
      <c r="CE88" s="258"/>
      <c r="CF88" s="217"/>
      <c r="CG88" s="258"/>
      <c r="CH88" s="375"/>
      <c r="CI88" s="193"/>
      <c r="CO88" s="356"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hidden="1" customHeight="1" outlineLevel="1">
      <c r="A89" s="213"/>
      <c r="B89" s="301"/>
      <c r="C89" s="301"/>
      <c r="D89" s="214"/>
      <c r="E89" s="218"/>
      <c r="F89" s="258"/>
      <c r="G89" s="217"/>
      <c r="H89" s="217"/>
      <c r="I89" s="217"/>
      <c r="J89" s="218"/>
      <c r="Q89" s="356" t="str">
        <f>IFERROR((MP_DATA[[#This Row],[D, bottom '[m']]]+#REF!)/(2*#REF!/1000),"")</f>
        <v/>
      </c>
      <c r="R89" s="193"/>
      <c r="S89" s="193"/>
      <c r="T89" s="193"/>
      <c r="U89" s="193"/>
      <c r="V89" s="193"/>
      <c r="W89" s="193"/>
      <c r="X89" s="193"/>
      <c r="Y89" s="216"/>
      <c r="AQ89" s="212"/>
      <c r="AR89" s="217"/>
      <c r="AS89" s="217"/>
      <c r="AT89" s="217"/>
      <c r="AU89" s="217"/>
      <c r="AV89" s="218"/>
      <c r="BC89" s="356" t="str">
        <f>IFERROR((TP_DATA[[#This Row],[D, bottom '[m']]]+#REF!)/(2*#REF!/1000),"")</f>
        <v/>
      </c>
      <c r="BD89" s="193"/>
      <c r="BE89" s="193"/>
      <c r="BF89" s="193"/>
      <c r="BG89" s="193"/>
      <c r="BH89" s="193"/>
      <c r="BI89" s="193"/>
      <c r="BJ89" s="193"/>
      <c r="BK89" s="216"/>
      <c r="CC89" s="212"/>
      <c r="CD89" s="258"/>
      <c r="CE89" s="258"/>
      <c r="CF89" s="217"/>
      <c r="CG89" s="258"/>
      <c r="CH89" s="375"/>
      <c r="CI89" s="193"/>
      <c r="CO89" s="356"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hidden="1" customHeight="1" outlineLevel="1">
      <c r="A90" s="213"/>
      <c r="B90" s="301"/>
      <c r="C90" s="301"/>
      <c r="D90" s="214"/>
      <c r="E90" s="218"/>
      <c r="F90" s="258"/>
      <c r="G90" s="217"/>
      <c r="H90" s="217"/>
      <c r="I90" s="217"/>
      <c r="J90" s="218"/>
      <c r="Q90" s="356" t="str">
        <f>IFERROR((MP_DATA[[#This Row],[D, bottom '[m']]]+#REF!)/(2*#REF!/1000),"")</f>
        <v/>
      </c>
      <c r="R90" s="193"/>
      <c r="S90" s="193"/>
      <c r="T90" s="193"/>
      <c r="U90" s="193"/>
      <c r="V90" s="193"/>
      <c r="W90" s="193"/>
      <c r="X90" s="193"/>
      <c r="Y90" s="216"/>
      <c r="AQ90" s="212"/>
      <c r="AR90" s="217"/>
      <c r="AS90" s="217"/>
      <c r="AT90" s="217"/>
      <c r="AU90" s="217"/>
      <c r="AV90" s="218"/>
      <c r="BC90" s="356" t="str">
        <f>IFERROR((TP_DATA[[#This Row],[D, bottom '[m']]]+#REF!)/(2*#REF!/1000),"")</f>
        <v/>
      </c>
      <c r="BD90" s="193"/>
      <c r="BE90" s="193"/>
      <c r="BF90" s="193"/>
      <c r="BG90" s="193"/>
      <c r="BH90" s="193"/>
      <c r="BI90" s="193"/>
      <c r="BJ90" s="193"/>
      <c r="BK90" s="216"/>
      <c r="CC90" s="212"/>
      <c r="CD90" s="258"/>
      <c r="CE90" s="258"/>
      <c r="CF90" s="217"/>
      <c r="CG90" s="258"/>
      <c r="CH90" s="375"/>
      <c r="CI90" s="193"/>
      <c r="CO90" s="356"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hidden="1" customHeight="1" outlineLevel="1">
      <c r="A91" s="213"/>
      <c r="B91" s="301"/>
      <c r="C91" s="301"/>
      <c r="D91" s="214"/>
      <c r="E91" s="218"/>
      <c r="F91" s="258"/>
      <c r="G91" s="217"/>
      <c r="H91" s="217"/>
      <c r="I91" s="217"/>
      <c r="J91" s="218"/>
      <c r="Q91" s="356" t="str">
        <f>IFERROR((MP_DATA[[#This Row],[D, bottom '[m']]]+#REF!)/(2*#REF!/1000),"")</f>
        <v/>
      </c>
      <c r="R91" s="193"/>
      <c r="S91" s="193"/>
      <c r="T91" s="193"/>
      <c r="U91" s="193"/>
      <c r="V91" s="193"/>
      <c r="W91" s="193"/>
      <c r="X91" s="193"/>
      <c r="Y91" s="216"/>
      <c r="AQ91" s="212"/>
      <c r="AR91" s="217"/>
      <c r="AS91" s="217"/>
      <c r="AT91" s="217"/>
      <c r="AU91" s="217"/>
      <c r="AV91" s="218"/>
      <c r="BC91" s="356" t="str">
        <f>IFERROR((TP_DATA[[#This Row],[D, bottom '[m']]]+#REF!)/(2*#REF!/1000),"")</f>
        <v/>
      </c>
      <c r="BD91" s="193"/>
      <c r="BE91" s="193"/>
      <c r="BF91" s="193"/>
      <c r="BG91" s="193"/>
      <c r="BH91" s="193"/>
      <c r="BI91" s="193"/>
      <c r="BJ91" s="193"/>
      <c r="BK91" s="216"/>
      <c r="CC91" s="212"/>
      <c r="CD91" s="258"/>
      <c r="CE91" s="258"/>
      <c r="CF91" s="217"/>
      <c r="CG91" s="258"/>
      <c r="CH91" s="375"/>
      <c r="CI91" s="193"/>
      <c r="CO91" s="356"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hidden="1" customHeight="1" outlineLevel="1">
      <c r="A92" s="213"/>
      <c r="B92" s="301"/>
      <c r="C92" s="301"/>
      <c r="D92" s="214"/>
      <c r="E92" s="218"/>
      <c r="F92" s="258"/>
      <c r="G92" s="217"/>
      <c r="H92" s="217"/>
      <c r="I92" s="217"/>
      <c r="J92" s="218"/>
      <c r="Q92" s="356" t="str">
        <f>IFERROR((MP_DATA[[#This Row],[D, bottom '[m']]]+#REF!)/(2*#REF!/1000),"")</f>
        <v/>
      </c>
      <c r="R92" s="193"/>
      <c r="S92" s="193"/>
      <c r="T92" s="193"/>
      <c r="U92" s="193"/>
      <c r="V92" s="193"/>
      <c r="W92" s="193"/>
      <c r="X92" s="193"/>
      <c r="Y92" s="216"/>
      <c r="AQ92" s="212"/>
      <c r="AR92" s="217"/>
      <c r="AS92" s="217"/>
      <c r="AT92" s="217"/>
      <c r="AU92" s="217"/>
      <c r="AV92" s="218"/>
      <c r="BC92" s="356" t="str">
        <f>IFERROR((TP_DATA[[#This Row],[D, bottom '[m']]]+#REF!)/(2*#REF!/1000),"")</f>
        <v/>
      </c>
      <c r="BD92" s="193"/>
      <c r="BE92" s="193"/>
      <c r="BF92" s="193"/>
      <c r="BG92" s="193"/>
      <c r="BH92" s="193"/>
      <c r="BI92" s="193"/>
      <c r="BJ92" s="193"/>
      <c r="BK92" s="216"/>
      <c r="CC92" s="212"/>
      <c r="CD92" s="258"/>
      <c r="CE92" s="258"/>
      <c r="CF92" s="217"/>
      <c r="CG92" s="258"/>
      <c r="CH92" s="375"/>
      <c r="CI92" s="193"/>
      <c r="CO92" s="356"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hidden="1" customHeight="1" outlineLevel="1">
      <c r="A93" s="213"/>
      <c r="B93" s="301"/>
      <c r="C93" s="301"/>
      <c r="D93" s="214"/>
      <c r="E93" s="218"/>
      <c r="F93" s="258"/>
      <c r="G93" s="217"/>
      <c r="H93" s="217"/>
      <c r="I93" s="217"/>
      <c r="J93" s="218"/>
      <c r="Q93" s="356" t="str">
        <f>IFERROR((MP_DATA[[#This Row],[D, bottom '[m']]]+#REF!)/(2*#REF!/1000),"")</f>
        <v/>
      </c>
      <c r="R93" s="193"/>
      <c r="S93" s="193"/>
      <c r="T93" s="193"/>
      <c r="U93" s="193"/>
      <c r="V93" s="193"/>
      <c r="W93" s="193"/>
      <c r="X93" s="193"/>
      <c r="Y93" s="216"/>
      <c r="AQ93" s="212"/>
      <c r="AR93" s="217"/>
      <c r="AS93" s="217"/>
      <c r="AT93" s="217"/>
      <c r="AU93" s="217"/>
      <c r="AV93" s="218"/>
      <c r="BC93" s="356" t="str">
        <f>IFERROR((TP_DATA[[#This Row],[D, bottom '[m']]]+#REF!)/(2*#REF!/1000),"")</f>
        <v/>
      </c>
      <c r="BD93" s="193"/>
      <c r="BE93" s="193"/>
      <c r="BF93" s="193"/>
      <c r="BG93" s="193"/>
      <c r="BH93" s="193"/>
      <c r="BI93" s="193"/>
      <c r="BJ93" s="193"/>
      <c r="BK93" s="216"/>
      <c r="CC93" s="212"/>
      <c r="CD93" s="258"/>
      <c r="CE93" s="258"/>
      <c r="CF93" s="217"/>
      <c r="CG93" s="258"/>
      <c r="CH93" s="375"/>
      <c r="CI93" s="193"/>
      <c r="CO93" s="356"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hidden="1" customHeight="1" outlineLevel="1">
      <c r="A94" s="213"/>
      <c r="B94" s="301"/>
      <c r="C94" s="301"/>
      <c r="D94" s="214"/>
      <c r="E94" s="218"/>
      <c r="F94" s="258"/>
      <c r="G94" s="217"/>
      <c r="H94" s="217"/>
      <c r="I94" s="217"/>
      <c r="J94" s="218"/>
      <c r="Q94" s="356" t="str">
        <f>IFERROR((MP_DATA[[#This Row],[D, bottom '[m']]]+#REF!)/(2*#REF!/1000),"")</f>
        <v/>
      </c>
      <c r="R94" s="193"/>
      <c r="S94" s="193"/>
      <c r="T94" s="193"/>
      <c r="U94" s="193"/>
      <c r="V94" s="193"/>
      <c r="W94" s="193"/>
      <c r="X94" s="193"/>
      <c r="Y94" s="216"/>
      <c r="AQ94" s="212"/>
      <c r="AR94" s="217"/>
      <c r="AS94" s="217"/>
      <c r="AT94" s="217"/>
      <c r="AU94" s="217"/>
      <c r="AV94" s="218"/>
      <c r="BC94" s="356" t="str">
        <f>IFERROR((TP_DATA[[#This Row],[D, bottom '[m']]]+#REF!)/(2*#REF!/1000),"")</f>
        <v/>
      </c>
      <c r="BD94" s="193"/>
      <c r="BE94" s="193"/>
      <c r="BF94" s="193"/>
      <c r="BG94" s="193"/>
      <c r="BH94" s="193"/>
      <c r="BI94" s="193"/>
      <c r="BJ94" s="193"/>
      <c r="BK94" s="216"/>
      <c r="CC94" s="212"/>
      <c r="CD94" s="258"/>
      <c r="CE94" s="258"/>
      <c r="CF94" s="217"/>
      <c r="CG94" s="258"/>
      <c r="CH94" s="375"/>
      <c r="CI94" s="193"/>
      <c r="CO94" s="356"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hidden="1" customHeight="1" outlineLevel="1">
      <c r="A95" s="213"/>
      <c r="B95" s="301"/>
      <c r="C95" s="301"/>
      <c r="D95" s="214"/>
      <c r="E95" s="218"/>
      <c r="F95" s="258"/>
      <c r="G95" s="217"/>
      <c r="H95" s="217"/>
      <c r="I95" s="217"/>
      <c r="J95" s="218"/>
      <c r="Q95" s="356" t="str">
        <f>IFERROR((MP_DATA[[#This Row],[D, bottom '[m']]]+#REF!)/(2*#REF!/1000),"")</f>
        <v/>
      </c>
      <c r="R95" s="193"/>
      <c r="S95" s="193"/>
      <c r="T95" s="193"/>
      <c r="U95" s="193"/>
      <c r="V95" s="193"/>
      <c r="W95" s="193"/>
      <c r="X95" s="193"/>
      <c r="Y95" s="216"/>
      <c r="AQ95" s="212"/>
      <c r="AR95" s="217"/>
      <c r="AS95" s="217"/>
      <c r="AT95" s="217"/>
      <c r="AU95" s="217"/>
      <c r="AV95" s="218"/>
      <c r="BC95" s="356" t="str">
        <f>IFERROR((TP_DATA[[#This Row],[D, bottom '[m']]]+#REF!)/(2*#REF!/1000),"")</f>
        <v/>
      </c>
      <c r="BD95" s="193"/>
      <c r="BE95" s="193"/>
      <c r="BF95" s="193"/>
      <c r="BG95" s="193"/>
      <c r="BH95" s="193"/>
      <c r="BI95" s="193"/>
      <c r="BJ95" s="193"/>
      <c r="BK95" s="216"/>
      <c r="CC95" s="212"/>
      <c r="CD95" s="258"/>
      <c r="CE95" s="258"/>
      <c r="CF95" s="217"/>
      <c r="CG95" s="258"/>
      <c r="CH95" s="375"/>
      <c r="CI95" s="193"/>
      <c r="CO95" s="356"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hidden="1" customHeight="1" outlineLevel="1">
      <c r="A96" s="213"/>
      <c r="B96" s="301"/>
      <c r="C96" s="301"/>
      <c r="D96" s="214"/>
      <c r="E96" s="218"/>
      <c r="F96" s="258"/>
      <c r="G96" s="217"/>
      <c r="H96" s="217"/>
      <c r="I96" s="217"/>
      <c r="J96" s="218"/>
      <c r="Q96" s="356" t="str">
        <f>IFERROR((MP_DATA[[#This Row],[D, bottom '[m']]]+#REF!)/(2*#REF!/1000),"")</f>
        <v/>
      </c>
      <c r="R96" s="193"/>
      <c r="S96" s="193"/>
      <c r="T96" s="193"/>
      <c r="U96" s="193"/>
      <c r="V96" s="193"/>
      <c r="W96" s="193"/>
      <c r="X96" s="193"/>
      <c r="Y96" s="216"/>
      <c r="AQ96" s="212"/>
      <c r="AR96" s="217"/>
      <c r="AS96" s="217"/>
      <c r="AT96" s="217"/>
      <c r="AU96" s="217"/>
      <c r="AV96" s="218"/>
      <c r="BC96" s="356" t="str">
        <f>IFERROR((TP_DATA[[#This Row],[D, bottom '[m']]]+#REF!)/(2*#REF!/1000),"")</f>
        <v/>
      </c>
      <c r="BD96" s="193"/>
      <c r="BE96" s="193"/>
      <c r="BF96" s="193"/>
      <c r="BG96" s="193"/>
      <c r="BH96" s="193"/>
      <c r="BI96" s="193"/>
      <c r="BJ96" s="193"/>
      <c r="BK96" s="216"/>
      <c r="CC96" s="212"/>
      <c r="CD96" s="258"/>
      <c r="CE96" s="258"/>
      <c r="CF96" s="217"/>
      <c r="CG96" s="258"/>
      <c r="CH96" s="375"/>
      <c r="CI96" s="193"/>
      <c r="CO96" s="356"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hidden="1" customHeight="1" outlineLevel="1">
      <c r="A97" s="213"/>
      <c r="B97" s="301"/>
      <c r="C97" s="301"/>
      <c r="D97" s="214"/>
      <c r="E97" s="218"/>
      <c r="F97" s="258"/>
      <c r="G97" s="217"/>
      <c r="H97" s="217"/>
      <c r="I97" s="217"/>
      <c r="J97" s="218"/>
      <c r="Q97" s="356" t="str">
        <f>IFERROR((MP_DATA[[#This Row],[D, bottom '[m']]]+#REF!)/(2*#REF!/1000),"")</f>
        <v/>
      </c>
      <c r="R97" s="193"/>
      <c r="S97" s="193"/>
      <c r="T97" s="193"/>
      <c r="U97" s="193"/>
      <c r="V97" s="193"/>
      <c r="W97" s="193"/>
      <c r="X97" s="193"/>
      <c r="Y97" s="216"/>
      <c r="AQ97" s="212"/>
      <c r="AR97" s="217"/>
      <c r="AS97" s="217"/>
      <c r="AT97" s="217"/>
      <c r="AU97" s="217"/>
      <c r="AV97" s="218"/>
      <c r="BC97" s="356" t="str">
        <f>IFERROR((TP_DATA[[#This Row],[D, bottom '[m']]]+#REF!)/(2*#REF!/1000),"")</f>
        <v/>
      </c>
      <c r="BD97" s="193"/>
      <c r="BE97" s="193"/>
      <c r="BF97" s="193"/>
      <c r="BG97" s="193"/>
      <c r="BH97" s="193"/>
      <c r="BI97" s="193"/>
      <c r="BJ97" s="193"/>
      <c r="BK97" s="216"/>
      <c r="CC97" s="212"/>
      <c r="CD97" s="258"/>
      <c r="CE97" s="258"/>
      <c r="CF97" s="217"/>
      <c r="CG97" s="258"/>
      <c r="CH97" s="375"/>
      <c r="CI97" s="193"/>
      <c r="CO97" s="356"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hidden="1" customHeight="1" outlineLevel="1">
      <c r="A98" s="213"/>
      <c r="B98" s="301"/>
      <c r="C98" s="301"/>
      <c r="D98" s="214"/>
      <c r="E98" s="218"/>
      <c r="F98" s="258"/>
      <c r="G98" s="217"/>
      <c r="H98" s="217"/>
      <c r="I98" s="217"/>
      <c r="J98" s="218"/>
      <c r="Q98" s="356" t="str">
        <f>IFERROR((MP_DATA[[#This Row],[D, bottom '[m']]]+#REF!)/(2*#REF!/1000),"")</f>
        <v/>
      </c>
      <c r="R98" s="193"/>
      <c r="S98" s="193"/>
      <c r="T98" s="193"/>
      <c r="U98" s="193"/>
      <c r="V98" s="193"/>
      <c r="W98" s="193"/>
      <c r="X98" s="193"/>
      <c r="Y98" s="216"/>
      <c r="AQ98" s="212"/>
      <c r="AR98" s="217"/>
      <c r="AS98" s="217"/>
      <c r="AT98" s="217"/>
      <c r="AU98" s="217"/>
      <c r="AV98" s="218"/>
      <c r="BC98" s="356" t="str">
        <f>IFERROR((TP_DATA[[#This Row],[D, bottom '[m']]]+#REF!)/(2*#REF!/1000),"")</f>
        <v/>
      </c>
      <c r="BD98" s="193"/>
      <c r="BE98" s="193"/>
      <c r="BF98" s="193"/>
      <c r="BG98" s="193"/>
      <c r="BH98" s="193"/>
      <c r="BI98" s="193"/>
      <c r="BJ98" s="193"/>
      <c r="BK98" s="216"/>
      <c r="CC98" s="212"/>
      <c r="CD98" s="258"/>
      <c r="CE98" s="258"/>
      <c r="CF98" s="217"/>
      <c r="CG98" s="258"/>
      <c r="CH98" s="375"/>
      <c r="CI98" s="193"/>
      <c r="CO98" s="356"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hidden="1" customHeight="1" outlineLevel="1">
      <c r="A99" s="213"/>
      <c r="B99" s="301"/>
      <c r="C99" s="301"/>
      <c r="D99" s="214"/>
      <c r="E99" s="218"/>
      <c r="F99" s="258"/>
      <c r="G99" s="217"/>
      <c r="H99" s="217"/>
      <c r="I99" s="217"/>
      <c r="J99" s="218"/>
      <c r="Q99" s="356" t="str">
        <f>IFERROR((MP_DATA[[#This Row],[D, bottom '[m']]]+#REF!)/(2*#REF!/1000),"")</f>
        <v/>
      </c>
      <c r="R99" s="193"/>
      <c r="S99" s="193"/>
      <c r="T99" s="193"/>
      <c r="U99" s="193"/>
      <c r="V99" s="193"/>
      <c r="W99" s="193"/>
      <c r="X99" s="193"/>
      <c r="AQ99" s="212"/>
      <c r="AR99" s="217"/>
      <c r="AS99" s="217"/>
      <c r="AT99" s="217"/>
      <c r="AU99" s="217"/>
      <c r="AV99" s="218"/>
      <c r="BC99" s="356" t="str">
        <f>IFERROR((TP_DATA[[#This Row],[D, bottom '[m']]]+#REF!)/(2*#REF!/1000),"")</f>
        <v/>
      </c>
      <c r="BD99" s="193"/>
      <c r="BE99" s="193"/>
      <c r="BF99" s="193"/>
      <c r="BG99" s="193"/>
      <c r="BH99" s="193"/>
      <c r="BI99" s="193"/>
      <c r="BJ99" s="193"/>
      <c r="BK99" s="216"/>
      <c r="CC99" s="212"/>
      <c r="CD99" s="258"/>
      <c r="CE99" s="258"/>
      <c r="CF99" s="217"/>
      <c r="CG99" s="258"/>
      <c r="CH99" s="375"/>
      <c r="CI99" s="193"/>
      <c r="CO99" s="356"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hidden="1" customHeight="1" outlineLevel="1">
      <c r="A100" s="213"/>
      <c r="B100" s="301"/>
      <c r="C100" s="301"/>
      <c r="D100" s="214"/>
      <c r="E100" s="218"/>
      <c r="F100" s="258"/>
      <c r="G100" s="217"/>
      <c r="H100" s="217"/>
      <c r="I100" s="217"/>
      <c r="J100" s="218"/>
      <c r="Q100" s="356" t="str">
        <f>IFERROR((MP_DATA[[#This Row],[D, bottom '[m']]]+#REF!)/(2*#REF!/1000),"")</f>
        <v/>
      </c>
      <c r="R100" s="193"/>
      <c r="S100" s="193"/>
      <c r="T100" s="193"/>
      <c r="U100" s="193"/>
      <c r="V100" s="193"/>
      <c r="W100" s="193"/>
      <c r="X100" s="193"/>
      <c r="AQ100" s="212"/>
      <c r="AR100" s="217"/>
      <c r="AS100" s="217"/>
      <c r="AT100" s="217"/>
      <c r="AU100" s="217"/>
      <c r="AV100" s="218"/>
      <c r="BC100" s="356" t="str">
        <f>IFERROR((TP_DATA[[#This Row],[D, bottom '[m']]]+#REF!)/(2*#REF!/1000),"")</f>
        <v/>
      </c>
      <c r="BD100" s="193"/>
      <c r="BE100" s="193"/>
      <c r="BF100" s="193"/>
      <c r="BG100" s="193"/>
      <c r="BH100" s="193"/>
      <c r="BI100" s="193"/>
      <c r="BJ100" s="193"/>
      <c r="BK100" s="216"/>
      <c r="CC100" s="212"/>
      <c r="CD100" s="258"/>
      <c r="CE100" s="258"/>
      <c r="CF100" s="217"/>
      <c r="CG100" s="258"/>
      <c r="CH100" s="375"/>
      <c r="CI100" s="193"/>
      <c r="CO100" s="356"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hidden="1" customHeight="1" outlineLevel="1">
      <c r="A101" s="213"/>
      <c r="B101" s="301"/>
      <c r="C101" s="301"/>
      <c r="D101" s="214"/>
      <c r="E101" s="218"/>
      <c r="F101" s="258"/>
      <c r="G101" s="217"/>
      <c r="H101" s="217"/>
      <c r="I101" s="217"/>
      <c r="J101" s="218"/>
      <c r="Q101" s="356" t="str">
        <f>IFERROR((MP_DATA[[#This Row],[D, bottom '[m']]]+#REF!)/(2*#REF!/1000),"")</f>
        <v/>
      </c>
      <c r="R101" s="193"/>
      <c r="S101" s="193"/>
      <c r="T101" s="193"/>
      <c r="U101" s="193"/>
      <c r="V101" s="193"/>
      <c r="W101" s="193"/>
      <c r="X101" s="193"/>
      <c r="AQ101" s="212"/>
      <c r="AR101" s="217"/>
      <c r="AS101" s="217"/>
      <c r="AT101" s="217"/>
      <c r="AU101" s="217"/>
      <c r="AV101" s="218"/>
      <c r="BC101" s="356" t="str">
        <f>IFERROR((TP_DATA[[#This Row],[D, bottom '[m']]]+#REF!)/(2*#REF!/1000),"")</f>
        <v/>
      </c>
      <c r="BD101" s="193"/>
      <c r="BE101" s="193"/>
      <c r="BF101" s="193"/>
      <c r="BG101" s="193"/>
      <c r="BH101" s="193"/>
      <c r="BI101" s="193"/>
      <c r="BJ101" s="193"/>
      <c r="BK101" s="216"/>
      <c r="CC101" s="212"/>
      <c r="CD101" s="258"/>
      <c r="CE101" s="258"/>
      <c r="CF101" s="217"/>
      <c r="CG101" s="258"/>
      <c r="CH101" s="375"/>
      <c r="CI101" s="193"/>
      <c r="CO101" s="356"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hidden="1" customHeight="1" outlineLevel="1">
      <c r="A102" s="213"/>
      <c r="B102" s="301"/>
      <c r="C102" s="301"/>
      <c r="D102" s="214"/>
      <c r="E102" s="218"/>
      <c r="F102" s="258"/>
      <c r="G102" s="217"/>
      <c r="H102" s="217"/>
      <c r="I102" s="217"/>
      <c r="J102" s="218"/>
      <c r="Q102" s="356" t="str">
        <f>IFERROR((MP_DATA[[#This Row],[D, bottom '[m']]]+#REF!)/(2*#REF!/1000),"")</f>
        <v/>
      </c>
      <c r="R102" s="193"/>
      <c r="S102" s="193"/>
      <c r="T102" s="193"/>
      <c r="U102" s="193"/>
      <c r="V102" s="193"/>
      <c r="W102" s="193"/>
      <c r="X102" s="193"/>
      <c r="AQ102" s="212"/>
      <c r="AR102" s="217"/>
      <c r="AS102" s="217"/>
      <c r="AT102" s="217"/>
      <c r="AU102" s="217"/>
      <c r="AV102" s="218"/>
      <c r="BC102" s="356" t="str">
        <f>IFERROR((TP_DATA[[#This Row],[D, bottom '[m']]]+#REF!)/(2*#REF!/1000),"")</f>
        <v/>
      </c>
      <c r="BD102" s="193"/>
      <c r="BE102" s="193"/>
      <c r="BF102" s="193"/>
      <c r="BG102" s="193"/>
      <c r="BH102" s="193"/>
      <c r="BI102" s="193"/>
      <c r="BJ102" s="193"/>
      <c r="BK102" s="216"/>
      <c r="CC102" s="212"/>
      <c r="CD102" s="258"/>
      <c r="CE102" s="258"/>
      <c r="CF102" s="217"/>
      <c r="CG102" s="258"/>
      <c r="CH102" s="375"/>
      <c r="CI102" s="193"/>
      <c r="CO102" s="356"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hidden="1" customHeight="1" outlineLevel="1">
      <c r="A103" s="213"/>
      <c r="B103" s="301"/>
      <c r="C103" s="301"/>
      <c r="D103" s="214"/>
      <c r="E103" s="218"/>
      <c r="F103" s="258"/>
      <c r="G103" s="217"/>
      <c r="H103" s="217"/>
      <c r="I103" s="217"/>
      <c r="J103" s="218"/>
      <c r="Q103" s="356" t="str">
        <f>IFERROR((MP_DATA[[#This Row],[D, bottom '[m']]]+#REF!)/(2*#REF!/1000),"")</f>
        <v/>
      </c>
      <c r="R103" s="193"/>
      <c r="S103" s="193"/>
      <c r="T103" s="193"/>
      <c r="U103" s="193"/>
      <c r="V103" s="193"/>
      <c r="W103" s="193"/>
      <c r="X103" s="193"/>
      <c r="AQ103" s="212"/>
      <c r="AR103" s="217"/>
      <c r="AS103" s="217"/>
      <c r="AT103" s="217"/>
      <c r="AU103" s="217"/>
      <c r="AV103" s="218"/>
      <c r="BC103" s="356" t="str">
        <f>IFERROR((TP_DATA[[#This Row],[D, bottom '[m']]]+#REF!)/(2*#REF!/1000),"")</f>
        <v/>
      </c>
      <c r="BD103" s="193"/>
      <c r="BE103" s="193"/>
      <c r="BF103" s="193"/>
      <c r="BG103" s="193"/>
      <c r="BH103" s="193"/>
      <c r="BI103" s="193"/>
      <c r="BJ103" s="193"/>
      <c r="BK103" s="216"/>
      <c r="CC103" s="212"/>
      <c r="CD103" s="258"/>
      <c r="CE103" s="258"/>
      <c r="CF103" s="217"/>
      <c r="CG103" s="258"/>
      <c r="CH103" s="375"/>
      <c r="CI103" s="193"/>
      <c r="CO103" s="356"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hidden="1" customHeight="1" outlineLevel="1">
      <c r="A104" s="213"/>
      <c r="B104" s="301"/>
      <c r="C104" s="301"/>
      <c r="D104" s="214"/>
      <c r="E104" s="218"/>
      <c r="F104" s="217"/>
      <c r="G104" s="217"/>
      <c r="H104" s="217"/>
      <c r="I104" s="217"/>
      <c r="J104" s="218"/>
      <c r="Q104" s="356" t="str">
        <f>IFERROR((MP_DATA[[#This Row],[D, bottom '[m']]]+#REF!)/(2*#REF!/1000),"")</f>
        <v/>
      </c>
      <c r="R104" s="193"/>
      <c r="S104" s="193"/>
      <c r="T104" s="193"/>
      <c r="U104" s="193"/>
      <c r="V104" s="193"/>
      <c r="W104" s="193"/>
      <c r="X104" s="193"/>
      <c r="AQ104" s="212"/>
      <c r="AR104" s="217"/>
      <c r="AS104" s="217"/>
      <c r="AT104" s="217"/>
      <c r="AU104" s="217"/>
      <c r="AV104" s="218"/>
      <c r="BC104" s="356" t="str">
        <f>IFERROR((TP_DATA[[#This Row],[D, bottom '[m']]]+#REF!)/(2*#REF!/1000),"")</f>
        <v/>
      </c>
      <c r="BD104" s="193"/>
      <c r="BE104" s="193"/>
      <c r="BF104" s="193"/>
      <c r="BG104" s="193"/>
      <c r="BH104" s="193"/>
      <c r="BI104" s="193"/>
      <c r="BJ104" s="193"/>
      <c r="BK104" s="216"/>
      <c r="CC104" s="212"/>
      <c r="CD104" s="258"/>
      <c r="CE104" s="258"/>
      <c r="CF104" s="217"/>
      <c r="CG104" s="258"/>
      <c r="CH104" s="375"/>
      <c r="CI104" s="193"/>
      <c r="CO104" s="356"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hidden="1" customHeight="1" outlineLevel="1">
      <c r="A105" s="213"/>
      <c r="B105" s="301"/>
      <c r="C105" s="301"/>
      <c r="D105" s="214"/>
      <c r="E105" s="218"/>
      <c r="F105" s="217"/>
      <c r="G105" s="217"/>
      <c r="H105" s="217"/>
      <c r="I105" s="217"/>
      <c r="J105" s="218"/>
      <c r="Q105" s="356" t="str">
        <f>IFERROR((MP_DATA[[#This Row],[D, bottom '[m']]]+#REF!)/(2*#REF!/1000),"")</f>
        <v/>
      </c>
      <c r="R105" s="193"/>
      <c r="S105" s="193"/>
      <c r="T105" s="193"/>
      <c r="U105" s="193"/>
      <c r="V105" s="193"/>
      <c r="W105" s="193"/>
      <c r="X105" s="193"/>
      <c r="AQ105" s="212"/>
      <c r="AR105" s="217"/>
      <c r="AS105" s="217"/>
      <c r="AT105" s="217"/>
      <c r="AU105" s="217"/>
      <c r="AV105" s="218"/>
      <c r="BC105" s="356" t="str">
        <f>IFERROR((TP_DATA[[#This Row],[D, bottom '[m']]]+#REF!)/(2*#REF!/1000),"")</f>
        <v/>
      </c>
      <c r="BD105" s="193"/>
      <c r="BE105" s="193"/>
      <c r="BF105" s="193"/>
      <c r="BG105" s="193"/>
      <c r="BH105" s="193"/>
      <c r="BI105" s="193"/>
      <c r="BJ105" s="193"/>
      <c r="BK105" s="216"/>
      <c r="CC105" s="212"/>
      <c r="CD105" s="258"/>
      <c r="CE105" s="258"/>
      <c r="CF105" s="217"/>
      <c r="CG105" s="258"/>
      <c r="CH105" s="375"/>
      <c r="CI105" s="193"/>
      <c r="CO105" s="356"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hidden="1" customHeight="1" outlineLevel="1">
      <c r="A106" s="213"/>
      <c r="B106" s="301"/>
      <c r="C106" s="301"/>
      <c r="D106" s="214"/>
      <c r="E106" s="218"/>
      <c r="F106" s="217"/>
      <c r="G106" s="217"/>
      <c r="H106" s="217"/>
      <c r="I106" s="217"/>
      <c r="J106" s="218"/>
      <c r="Q106" s="356" t="str">
        <f>IFERROR((MP_DATA[[#This Row],[D, bottom '[m']]]+#REF!)/(2*#REF!/1000),"")</f>
        <v/>
      </c>
      <c r="R106" s="193"/>
      <c r="S106" s="193"/>
      <c r="T106" s="193"/>
      <c r="U106" s="193"/>
      <c r="V106" s="193"/>
      <c r="W106" s="193"/>
      <c r="X106" s="193"/>
      <c r="AQ106" s="212"/>
      <c r="AR106" s="217"/>
      <c r="AS106" s="217"/>
      <c r="AT106" s="217"/>
      <c r="AU106" s="217"/>
      <c r="AV106" s="218"/>
      <c r="BC106" s="356" t="str">
        <f>IFERROR((TP_DATA[[#This Row],[D, bottom '[m']]]+#REF!)/(2*#REF!/1000),"")</f>
        <v/>
      </c>
      <c r="BD106" s="193"/>
      <c r="BE106" s="193"/>
      <c r="BF106" s="193"/>
      <c r="BG106" s="193"/>
      <c r="BH106" s="193"/>
      <c r="BI106" s="193"/>
      <c r="BJ106" s="193"/>
      <c r="BK106" s="216"/>
      <c r="CC106" s="212"/>
      <c r="CD106" s="258"/>
      <c r="CE106" s="258"/>
      <c r="CF106" s="217"/>
      <c r="CG106" s="258"/>
      <c r="CH106" s="375"/>
      <c r="CI106" s="193"/>
      <c r="CO106" s="356"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hidden="1" customHeight="1" outlineLevel="1">
      <c r="A107" s="213"/>
      <c r="B107" s="301"/>
      <c r="C107" s="301"/>
      <c r="D107" s="214"/>
      <c r="E107" s="218"/>
      <c r="F107" s="217"/>
      <c r="G107" s="217"/>
      <c r="H107" s="217"/>
      <c r="I107" s="217"/>
      <c r="J107" s="218"/>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5"/>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hidden="1" customHeight="1" outlineLevel="1">
      <c r="A108" s="213"/>
      <c r="B108" s="301"/>
      <c r="C108" s="301"/>
      <c r="D108" s="214"/>
      <c r="E108" s="218"/>
      <c r="F108" s="217"/>
      <c r="G108" s="217"/>
      <c r="H108" s="217"/>
      <c r="I108" s="217"/>
      <c r="J108" s="218"/>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80"/>
      <c r="CJ108" s="380"/>
      <c r="CK108" s="380"/>
      <c r="CL108" s="380"/>
      <c r="CM108"/>
      <c r="CN108" s="369"/>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hidden="1"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5"/>
      <c r="CI109" s="356"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DP109" s="211"/>
      <c r="DT109" s="218"/>
      <c r="DU109" s="218"/>
      <c r="DX109" s="215" t="str">
        <f t="shared" si="0"/>
        <v/>
      </c>
      <c r="DZ109" s="216"/>
      <c r="EP109" s="216"/>
    </row>
    <row r="110" spans="1:146" ht="18" customHeight="1" collapsed="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DX110" t="str">
        <f t="shared" si="0"/>
        <v/>
      </c>
    </row>
    <row r="111" spans="1:146" ht="18" customHeight="1">
      <c r="E111" s="85" t="s">
        <v>215</v>
      </c>
      <c r="F111"/>
      <c r="G111"/>
      <c r="H111"/>
      <c r="I111"/>
      <c r="J111"/>
      <c r="K111" s="69" t="s">
        <v>133</v>
      </c>
      <c r="L111" s="69"/>
      <c r="M111" s="69"/>
      <c r="P111" s="359" t="s">
        <v>191</v>
      </c>
      <c r="Y111"/>
      <c r="AQ111" s="209" t="s">
        <v>139</v>
      </c>
      <c r="AR111"/>
      <c r="AS111"/>
      <c r="AT111"/>
      <c r="AU111"/>
      <c r="AV111"/>
      <c r="AW111" s="69" t="s">
        <v>133</v>
      </c>
      <c r="AZ111"/>
      <c r="BA111" t="str">
        <f>IFERROR((TP_DATA[[#This Row],[D, bottom '[m']]]+#REF!)/(2*#REF!/1000),"")</f>
        <v/>
      </c>
      <c r="BB111" s="359" t="s">
        <v>192</v>
      </c>
      <c r="BJ111" s="49"/>
      <c r="CC111" s="83" t="s">
        <v>139</v>
      </c>
      <c r="CD111"/>
      <c r="CE111"/>
      <c r="CF111"/>
      <c r="CG111"/>
      <c r="CH111"/>
      <c r="CI111" s="381" t="s">
        <v>133</v>
      </c>
      <c r="CJ111" s="381"/>
      <c r="CK111" s="381"/>
      <c r="CN111" s="359" t="s">
        <v>193</v>
      </c>
      <c r="CV111" s="87"/>
      <c r="DP111" s="144" t="s">
        <v>128</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54" t="s">
        <v>140</v>
      </c>
      <c r="L112" s="354" t="s">
        <v>129</v>
      </c>
      <c r="M112" s="354" t="s">
        <v>63</v>
      </c>
      <c r="N112" s="354" t="s">
        <v>130</v>
      </c>
      <c r="P112" s="86" t="s">
        <v>128</v>
      </c>
      <c r="Q112" s="49" t="s">
        <v>67</v>
      </c>
      <c r="R112" s="49" t="s">
        <v>66</v>
      </c>
      <c r="S112" s="49" t="s">
        <v>65</v>
      </c>
      <c r="T112" s="49" t="s">
        <v>121</v>
      </c>
      <c r="U112" s="49" t="s">
        <v>122</v>
      </c>
      <c r="V112" s="49" t="s">
        <v>187</v>
      </c>
      <c r="W112" s="49" t="s">
        <v>188</v>
      </c>
      <c r="X112" s="49" t="s">
        <v>124</v>
      </c>
      <c r="Y112"/>
      <c r="AP112" s="49"/>
      <c r="AQ112" s="77" t="s">
        <v>1</v>
      </c>
      <c r="AR112" s="49" t="s">
        <v>67</v>
      </c>
      <c r="AS112" s="49" t="s">
        <v>66</v>
      </c>
      <c r="AT112" s="49" t="s">
        <v>58</v>
      </c>
      <c r="AU112" s="49" t="s">
        <v>59</v>
      </c>
      <c r="AV112" s="49" t="s">
        <v>60</v>
      </c>
      <c r="AW112" s="353" t="s">
        <v>140</v>
      </c>
      <c r="AX112" s="354" t="s">
        <v>129</v>
      </c>
      <c r="AY112" s="354" t="s">
        <v>63</v>
      </c>
      <c r="AZ112" s="355" t="s">
        <v>130</v>
      </c>
      <c r="BA112" t="str">
        <f>IFERROR((TP_DATA[[#This Row],[D, bottom '[m']]]+#REF!)/(2*#REF!/1000),"")</f>
        <v/>
      </c>
      <c r="BB112" s="86" t="s">
        <v>128</v>
      </c>
      <c r="BC112" s="49" t="s">
        <v>67</v>
      </c>
      <c r="BD112" s="49" t="s">
        <v>66</v>
      </c>
      <c r="BE112" s="49" t="s">
        <v>65</v>
      </c>
      <c r="BF112" s="49" t="s">
        <v>121</v>
      </c>
      <c r="BG112" s="49" t="s">
        <v>122</v>
      </c>
      <c r="BH112" s="49" t="s">
        <v>187</v>
      </c>
      <c r="BI112" s="49" t="s">
        <v>188</v>
      </c>
      <c r="BJ112" s="49" t="s">
        <v>124</v>
      </c>
      <c r="CB112" s="49"/>
      <c r="CC112" s="77" t="s">
        <v>1</v>
      </c>
      <c r="CD112" s="49" t="s">
        <v>67</v>
      </c>
      <c r="CE112" s="49" t="s">
        <v>66</v>
      </c>
      <c r="CF112" s="49" t="s">
        <v>58</v>
      </c>
      <c r="CG112" s="49" t="s">
        <v>59</v>
      </c>
      <c r="CH112" s="49" t="s">
        <v>60</v>
      </c>
      <c r="CI112" s="377" t="s">
        <v>140</v>
      </c>
      <c r="CJ112" s="377" t="s">
        <v>129</v>
      </c>
      <c r="CK112" s="377" t="s">
        <v>63</v>
      </c>
      <c r="CL112" s="377" t="s">
        <v>130</v>
      </c>
      <c r="CN112" s="86" t="s">
        <v>128</v>
      </c>
      <c r="CO112" s="49" t="s">
        <v>67</v>
      </c>
      <c r="CP112" s="49" t="s">
        <v>66</v>
      </c>
      <c r="CQ112" s="49" t="s">
        <v>65</v>
      </c>
      <c r="CR112" s="49" t="s">
        <v>121</v>
      </c>
      <c r="CS112" s="49" t="s">
        <v>122</v>
      </c>
      <c r="CT112" s="49" t="s">
        <v>187</v>
      </c>
      <c r="CU112" s="49" t="s">
        <v>188</v>
      </c>
      <c r="CV112" s="87" t="s">
        <v>124</v>
      </c>
      <c r="DP112" s="437" t="s">
        <v>336</v>
      </c>
      <c r="DQ112" s="434">
        <v>15.5</v>
      </c>
      <c r="DR112" s="434">
        <v>236</v>
      </c>
      <c r="DS112" s="410">
        <v>818495</v>
      </c>
      <c r="DT112" s="410">
        <v>175850000</v>
      </c>
      <c r="DU112" s="410">
        <v>315280000</v>
      </c>
      <c r="DV112" s="408">
        <v>5.17</v>
      </c>
      <c r="DW112" s="408">
        <v>4.6100000000000003</v>
      </c>
      <c r="DX112" s="438" t="s">
        <v>337</v>
      </c>
      <c r="DY112" s="51"/>
    </row>
    <row r="113" spans="1:129" ht="18" customHeight="1" thickBot="1">
      <c r="A113" s="183"/>
      <c r="B113" s="82"/>
      <c r="C113" s="82"/>
      <c r="D113" s="195"/>
      <c r="E113" s="252"/>
      <c r="F113" s="90"/>
      <c r="G113" s="90"/>
      <c r="H113" s="90"/>
      <c r="I113" s="90"/>
      <c r="J113" s="91"/>
      <c r="K113" s="51">
        <f>IFERROR(MP_DATA[[#This Row],[Top '[m']]]-MP_DATA[[#This Row],[Bottom '[m']]], "")</f>
        <v>0</v>
      </c>
      <c r="L113" s="167" t="str">
        <f>IFERROR(-(MP_DATA[[#This Row],[D, bottom '[m']]]-MP_DATA[[#This Row],[D, top '[m']]])/(MP_DATA[[#This Row],[Bottom '[m']]]-MP_DATA[[#This Row],[Top '[m']]]),"")</f>
        <v/>
      </c>
      <c r="M113" s="121" t="str">
        <f t="shared" ref="M113:M176" si="1">IF(7850/1000*(1/3)*PI()*ABS(F113-G113)*((H113/2)^2+(H113/2)*(I113/2)+(I113/2)^2-(H113/2-J113/1000)^2-(H113/2-J113/1000)*(I113/2-J113/1000)-(I113/2-J113/1000)^2)=0,"",7850/1000*(1/3)*PI()*ABS(F113-G113)*((H113/2)^2+(H113/2)*(I113/2)+(I113/2)^2-(H113/2-J113/1000)^2-(H113/2-J113/1000)*(I113/2-J113/1000)-(I113/2-J113/1000)^2))</f>
        <v/>
      </c>
      <c r="N113" s="50" t="str">
        <f>IFERROR((MP_DATA[[#This Row],[D, bottom '[m']]]+MP_DATA[[#This Row],[D, top '[m']]])/(2*MP_DATA[[#This Row],[t '[mm']]]/1000),"")</f>
        <v/>
      </c>
      <c r="P113" s="53"/>
      <c r="Q113" s="51"/>
      <c r="R113" s="51"/>
      <c r="S113" s="50"/>
      <c r="T113" s="52"/>
      <c r="U113" s="50"/>
      <c r="V113" s="52"/>
      <c r="W113" s="52"/>
      <c r="X113" s="52"/>
      <c r="Y113"/>
      <c r="AP113" s="49"/>
      <c r="AQ113" s="89"/>
      <c r="AR113" s="90"/>
      <c r="AS113" s="90"/>
      <c r="AT113" s="90"/>
      <c r="AU113" s="90"/>
      <c r="AV113" s="91"/>
      <c r="AW113" s="51">
        <f>IFERROR(TP_DATA[[#This Row],[Top '[m']]]-TP_DATA[[#This Row],[Bottom '[m']]], "")</f>
        <v>0</v>
      </c>
      <c r="AX113" s="167" t="str">
        <f>IFERROR(-(TP_DATA[[#This Row],[D, bottom '[m']]]-TP_DATA[[#This Row],[D, top '[m']]])/(TP_DATA[[#This Row],[Bottom '[m']]]-TP_DATA[[#This Row],[Top '[m']]]),"")</f>
        <v/>
      </c>
      <c r="AY113" s="121" t="str">
        <f>IF(7850/1000*(1/3)*PI()*ABS(AR113-AS113)*((AT113/2)^2+(AT113/2)*(AU113/2)+(AU113/2)^2-(AT113/2-AV113/1000)^2-(AT113/2-AV113/1000)*(AU113/2-AV113/1000)-(AU113/2-AV113/1000)^2)=0,"",7850/1000*(1/3)*PI()*ABS(AR113-AS113)*((AT113/2)^2+(AT113/2)*(AU113/2)+(AU113/2)^2-(AT113/2-AV113/1000)^2-(AT113/2-AV113/1000)*(AU113/2-AV113/1000)-(AU113/2-AV113/1000)^2))</f>
        <v/>
      </c>
      <c r="AZ113" s="50" t="str">
        <f>IFERROR((TP_DATA[[#This Row],[D, bottom '[m']]]+TP_DATA[[#This Row],[D, top '[m']]])/(2*TP_DATA[[#This Row],[t '[mm']]]/1000),"")</f>
        <v/>
      </c>
      <c r="BB113" s="169"/>
      <c r="BC113" s="51"/>
      <c r="BD113" s="51"/>
      <c r="BE113" s="50"/>
      <c r="BF113" s="52"/>
      <c r="BG113" s="50"/>
      <c r="BH113" s="52"/>
      <c r="BI113" s="52"/>
      <c r="BJ113" s="52"/>
      <c r="CB113" s="49"/>
      <c r="CC113" s="425"/>
      <c r="CD113" s="426"/>
      <c r="CE113" s="426"/>
      <c r="CF113" s="426"/>
      <c r="CG113" s="426"/>
      <c r="CH113" s="427"/>
      <c r="CI113" s="51">
        <f>IFERROR(TOWER_DATA[[#This Row],[Top '[m']]]-TOWER_DATA[[#This Row],[Bottom '[m']]], "")</f>
        <v>0</v>
      </c>
      <c r="CJ113" s="167" t="str">
        <f>IFERROR(-(TOWER_DATA[[#This Row],[D, bottom '[m']]]-TOWER_DATA[[#This Row],[D, top '[m']]])/(TOWER_DATA[[#This Row],[Bottom '[m']]]-TOWER_DATA[[#This Row],[Top '[m']]]),"")</f>
        <v/>
      </c>
      <c r="CK113" s="121" t="str">
        <f t="shared" ref="CK113:CK135" si="2">IF(7850/1000*(1/3)*PI()*ABS(CD113-CE113)*((CF113/2)^2+(CF113/2)*(CG113/2)+(CG113/2)^2-(CF113/2-CH113/1000)^2-(CF113/2-CH113/1000)*(CG113/2-CH113/1000)-(CG113/2-CH113/1000)^2)=0,"",7850/1000*(1/3)*PI()*ABS(CD113-CE113)*((CF113/2)^2+(CF113/2)*(CG113/2)+(CG113/2)^2-(CF113/2-CH113/1000)^2-(CF113/2-CH113/1000)*(CG113/2-CH113/1000)-(CG113/2-CH113/1000)^2))</f>
        <v/>
      </c>
      <c r="CL113" s="50" t="str">
        <f>IFERROR((TOWER_DATA[[#This Row],[D, bottom '[m']]]+TOWER_DATA[[#This Row],[D, top '[m']]])/(2*TOWER_DATA[[#This Row],[t '[mm']]]/1000),"")</f>
        <v/>
      </c>
      <c r="CN113" s="428"/>
      <c r="CO113" s="429"/>
      <c r="CP113" s="429"/>
      <c r="CQ113" s="430"/>
      <c r="CR113" s="431"/>
      <c r="CS113" s="430"/>
      <c r="CT113" s="429"/>
      <c r="CU113" s="429"/>
      <c r="CV113" s="432"/>
      <c r="DP113" s="437" t="s">
        <v>338</v>
      </c>
      <c r="DQ113" s="434">
        <v>15</v>
      </c>
      <c r="DR113" s="434">
        <v>236</v>
      </c>
      <c r="DS113" s="410">
        <v>828950</v>
      </c>
      <c r="DT113" s="410">
        <v>205000000</v>
      </c>
      <c r="DU113" s="410">
        <v>369000000</v>
      </c>
      <c r="DV113" s="408">
        <v>4.2</v>
      </c>
      <c r="DW113" s="408">
        <v>3.26</v>
      </c>
      <c r="DX113" s="438" t="s">
        <v>339</v>
      </c>
      <c r="DY113" s="51"/>
    </row>
    <row r="114" spans="1:129" ht="18" customHeight="1">
      <c r="A114" s="57"/>
      <c r="E114" s="252"/>
      <c r="F114" s="90"/>
      <c r="G114" s="90"/>
      <c r="H114" s="90"/>
      <c r="I114" s="90"/>
      <c r="J114" s="91"/>
      <c r="K114" s="51" t="str">
        <f>IFERROR(MP_DATA[[#This Row],[Top '[m']]]-MP_DATA[[#This Row],[Bottom '[m']]], "")</f>
        <v/>
      </c>
      <c r="L114" s="167" t="str">
        <f>IFERROR(-(MP_DATA[[#This Row],[D, bottom '[m']]]-MP_DATA[[#This Row],[D, top '[m']]])/(MP_DATA[[#This Row],[Bottom '[m']]]-MP_DATA[[#This Row],[Top '[m']]]),"")</f>
        <v/>
      </c>
      <c r="M114" s="121" t="str">
        <f t="shared" si="1"/>
        <v/>
      </c>
      <c r="N114" s="50" t="str">
        <f>IFERROR((MP_DATA[[#This Row],[D, bottom '[m']]]+MP_DATA[[#This Row],[D, top '[m']]])/(2*MP_DATA[[#This Row],[t '[mm']]]/1000),"")</f>
        <v/>
      </c>
      <c r="P114" s="53"/>
      <c r="Q114" s="51"/>
      <c r="R114" s="51"/>
      <c r="S114" s="50"/>
      <c r="T114" s="52"/>
      <c r="U114" s="50"/>
      <c r="V114" s="52"/>
      <c r="W114" s="52"/>
      <c r="X114" s="52"/>
      <c r="Y114"/>
      <c r="AP114" s="49"/>
      <c r="AQ114" s="89"/>
      <c r="AR114" s="90"/>
      <c r="AS114" s="90"/>
      <c r="AT114" s="90"/>
      <c r="AU114" s="90"/>
      <c r="AV114" s="91"/>
      <c r="AW114" s="51" t="str">
        <f>IFERROR(TP_DATA[[#This Row],[Top '[m']]]-TP_DATA[[#This Row],[Bottom '[m']]], "")</f>
        <v/>
      </c>
      <c r="AX114" s="167" t="str">
        <f>IFERROR(-(TP_DATA[[#This Row],[D, bottom '[m']]]-TP_DATA[[#This Row],[D, top '[m']]])/(TP_DATA[[#This Row],[Bottom '[m']]]-TP_DATA[[#This Row],[Top '[m']]]),"")</f>
        <v/>
      </c>
      <c r="AY114" s="121" t="str">
        <f t="shared" ref="AY114:AY136" si="3">IF(7850/1000*(1/3)*PI()*ABS(AR114-AS114)*((AT114/2)^2+(AT114/2)*(AU114/2)+(AU114/2)^2-(AT114/2-AV114/1000)^2-(AT114/2-AV114/1000)*(AU114/2-AV114/1000)-(AU114/2-AV114/1000)^2)=0,"",7850/1000*(1/3)*PI()*ABS(AR114-AS114)*((AT114/2)^2+(AT114/2)*(AU114/2)+(AU114/2)^2-(AT114/2-AV114/1000)^2-(AT114/2-AV114/1000)*(AU114/2-AV114/1000)-(AU114/2-AV114/1000)^2))</f>
        <v/>
      </c>
      <c r="AZ114" s="50" t="str">
        <f>IFERROR((TP_DATA[[#This Row],[D, bottom '[m']]]+TP_DATA[[#This Row],[D, top '[m']]])/(2*TP_DATA[[#This Row],[t '[mm']]]/1000),"")</f>
        <v/>
      </c>
      <c r="BB114" s="169"/>
      <c r="BC114" s="51"/>
      <c r="BD114" s="51"/>
      <c r="BE114" s="50"/>
      <c r="BF114" s="52"/>
      <c r="BG114" s="50"/>
      <c r="BH114" s="52"/>
      <c r="BI114" s="52"/>
      <c r="BJ114" s="52"/>
      <c r="CB114" s="49"/>
      <c r="CC114" s="425"/>
      <c r="CD114" s="426"/>
      <c r="CE114" s="426"/>
      <c r="CF114" s="426"/>
      <c r="CG114" s="426"/>
      <c r="CH114" s="427"/>
      <c r="CI114" s="51" t="str">
        <f>IFERROR(TOWER_DATA[[#This Row],[Top '[m']]]-TOWER_DATA[[#This Row],[Bottom '[m']]], "")</f>
        <v/>
      </c>
      <c r="CJ114" s="167" t="str">
        <f>IFERROR(-(TOWER_DATA[[#This Row],[D, bottom '[m']]]-TOWER_DATA[[#This Row],[D, top '[m']]])/(TOWER_DATA[[#This Row],[Bottom '[m']]]-TOWER_DATA[[#This Row],[Top '[m']]]),"")</f>
        <v/>
      </c>
      <c r="CK114" s="121" t="str">
        <f t="shared" si="2"/>
        <v/>
      </c>
      <c r="CL114" s="50" t="str">
        <f>IFERROR((TOWER_DATA[[#This Row],[D, bottom '[m']]]+TOWER_DATA[[#This Row],[D, top '[m']]])/(2*TOWER_DATA[[#This Row],[t '[mm']]]/1000),"")</f>
        <v/>
      </c>
      <c r="CN114" s="428"/>
      <c r="CO114" s="429"/>
      <c r="CP114" s="429"/>
      <c r="CQ114" s="430"/>
      <c r="CR114" s="431"/>
      <c r="CS114" s="430"/>
      <c r="CT114" s="429"/>
      <c r="CU114" s="429"/>
      <c r="CV114" s="432"/>
      <c r="DP114" s="437" t="s">
        <v>340</v>
      </c>
      <c r="DQ114" s="434">
        <v>21.5</v>
      </c>
      <c r="DR114" s="434">
        <v>276</v>
      </c>
      <c r="DS114" s="410">
        <v>1394251</v>
      </c>
      <c r="DT114" s="410">
        <v>382420000</v>
      </c>
      <c r="DU114" s="410">
        <v>639730000</v>
      </c>
      <c r="DV114" s="408">
        <v>6.46</v>
      </c>
      <c r="DW114" s="408">
        <v>5.74</v>
      </c>
      <c r="DX114" s="438" t="s">
        <v>341</v>
      </c>
      <c r="DY114" s="51"/>
    </row>
    <row r="115" spans="1:129" ht="18" customHeight="1">
      <c r="A115" s="198" t="s">
        <v>178</v>
      </c>
      <c r="E115" s="252"/>
      <c r="F115" s="90"/>
      <c r="G115" s="90"/>
      <c r="H115" s="90"/>
      <c r="I115" s="90"/>
      <c r="J115" s="91"/>
      <c r="K115" s="51" t="str">
        <f>IFERROR(MP_DATA[[#This Row],[Top '[m']]]-MP_DATA[[#This Row],[Bottom '[m']]], "")</f>
        <v/>
      </c>
      <c r="L115" s="167" t="str">
        <f>IFERROR(-(MP_DATA[[#This Row],[D, bottom '[m']]]-MP_DATA[[#This Row],[D, top '[m']]])/(MP_DATA[[#This Row],[Bottom '[m']]]-MP_DATA[[#This Row],[Top '[m']]]),"")</f>
        <v/>
      </c>
      <c r="M115" s="121" t="str">
        <f t="shared" si="1"/>
        <v/>
      </c>
      <c r="N115" s="50" t="str">
        <f>IFERROR((MP_DATA[[#This Row],[D, bottom '[m']]]+MP_DATA[[#This Row],[D, top '[m']]])/(2*MP_DATA[[#This Row],[t '[mm']]]/1000),"")</f>
        <v/>
      </c>
      <c r="P115" s="53"/>
      <c r="Q115" s="51"/>
      <c r="R115" s="51"/>
      <c r="S115" s="50"/>
      <c r="T115" s="52"/>
      <c r="U115" s="50"/>
      <c r="V115" s="52"/>
      <c r="W115" s="52"/>
      <c r="X115" s="52"/>
      <c r="Y115"/>
      <c r="AP115" s="49"/>
      <c r="AQ115" s="89"/>
      <c r="AR115" s="90"/>
      <c r="AS115" s="90"/>
      <c r="AT115" s="90"/>
      <c r="AU115" s="90"/>
      <c r="AV115" s="91"/>
      <c r="AW115" s="51" t="str">
        <f>IFERROR(TP_DATA[[#This Row],[Top '[m']]]-TP_DATA[[#This Row],[Bottom '[m']]], "")</f>
        <v/>
      </c>
      <c r="AX115" s="167" t="str">
        <f>IFERROR(-(TP_DATA[[#This Row],[D, bottom '[m']]]-TP_DATA[[#This Row],[D, top '[m']]])/(TP_DATA[[#This Row],[Bottom '[m']]]-TP_DATA[[#This Row],[Top '[m']]]),"")</f>
        <v/>
      </c>
      <c r="AY115" s="121" t="str">
        <f t="shared" si="3"/>
        <v/>
      </c>
      <c r="AZ115" s="50" t="str">
        <f>IFERROR((TP_DATA[[#This Row],[D, bottom '[m']]]+TP_DATA[[#This Row],[D, top '[m']]])/(2*TP_DATA[[#This Row],[t '[mm']]]/1000),"")</f>
        <v/>
      </c>
      <c r="BB115" s="169"/>
      <c r="BC115" s="51"/>
      <c r="BD115" s="51"/>
      <c r="BE115" s="50"/>
      <c r="BF115" s="52"/>
      <c r="BG115" s="50"/>
      <c r="BH115" s="52"/>
      <c r="BI115" s="52"/>
      <c r="BJ115" s="52"/>
      <c r="CB115" s="49"/>
      <c r="CC115" s="425"/>
      <c r="CD115" s="426"/>
      <c r="CE115" s="426"/>
      <c r="CF115" s="426"/>
      <c r="CG115" s="426"/>
      <c r="CH115" s="427"/>
      <c r="CI115" s="51" t="str">
        <f>IFERROR(TOWER_DATA[[#This Row],[Top '[m']]]-TOWER_DATA[[#This Row],[Bottom '[m']]], "")</f>
        <v/>
      </c>
      <c r="CJ115" s="167" t="str">
        <f>IFERROR(-(TOWER_DATA[[#This Row],[D, bottom '[m']]]-TOWER_DATA[[#This Row],[D, top '[m']]])/(TOWER_DATA[[#This Row],[Bottom '[m']]]-TOWER_DATA[[#This Row],[Top '[m']]]),"")</f>
        <v/>
      </c>
      <c r="CK115" s="121" t="str">
        <f t="shared" si="2"/>
        <v/>
      </c>
      <c r="CL115" s="50" t="str">
        <f>IFERROR((TOWER_DATA[[#This Row],[D, bottom '[m']]]+TOWER_DATA[[#This Row],[D, top '[m']]])/(2*TOWER_DATA[[#This Row],[t '[mm']]]/1000),"")</f>
        <v/>
      </c>
      <c r="CN115" s="428"/>
      <c r="CO115" s="429"/>
      <c r="CP115" s="429"/>
      <c r="CQ115" s="430"/>
      <c r="CR115" s="431"/>
      <c r="CS115" s="430"/>
      <c r="CT115" s="429"/>
      <c r="CU115" s="429"/>
      <c r="CV115" s="432"/>
      <c r="DP115" s="437" t="s">
        <v>357</v>
      </c>
      <c r="DQ115" s="434">
        <v>15.5</v>
      </c>
      <c r="DR115" s="434">
        <v>236</v>
      </c>
      <c r="DS115" s="410">
        <v>819000</v>
      </c>
      <c r="DT115" s="410">
        <v>179900000</v>
      </c>
      <c r="DU115" s="410">
        <v>323200000</v>
      </c>
      <c r="DV115" s="408">
        <v>5.17</v>
      </c>
      <c r="DW115" s="408">
        <v>4.62</v>
      </c>
      <c r="DX115" s="438" t="s">
        <v>358</v>
      </c>
      <c r="DY115" s="51"/>
    </row>
    <row r="116" spans="1:129" ht="18" customHeight="1">
      <c r="A116" s="194" t="s">
        <v>167</v>
      </c>
      <c r="E116" s="252"/>
      <c r="F116" s="90"/>
      <c r="G116" s="90"/>
      <c r="H116" s="90"/>
      <c r="I116" s="90"/>
      <c r="J116" s="91"/>
      <c r="K116" s="51" t="str">
        <f>IFERROR(MP_DATA[[#This Row],[Top '[m']]]-MP_DATA[[#This Row],[Bottom '[m']]], "")</f>
        <v/>
      </c>
      <c r="L116" s="167" t="str">
        <f>IFERROR(-(MP_DATA[[#This Row],[D, bottom '[m']]]-MP_DATA[[#This Row],[D, top '[m']]])/(MP_DATA[[#This Row],[Bottom '[m']]]-MP_DATA[[#This Row],[Top '[m']]]),"")</f>
        <v/>
      </c>
      <c r="M116" s="121" t="str">
        <f t="shared" si="1"/>
        <v/>
      </c>
      <c r="N116" s="50" t="str">
        <f>IFERROR((MP_DATA[[#This Row],[D, bottom '[m']]]+MP_DATA[[#This Row],[D, top '[m']]])/(2*MP_DATA[[#This Row],[t '[mm']]]/1000),"")</f>
        <v/>
      </c>
      <c r="P116" s="53"/>
      <c r="Q116" s="51"/>
      <c r="R116" s="51"/>
      <c r="S116" s="50"/>
      <c r="T116" s="52"/>
      <c r="U116" s="50"/>
      <c r="V116" s="52"/>
      <c r="W116" s="52"/>
      <c r="X116" s="52"/>
      <c r="Y116" s="49"/>
      <c r="AP116" s="49"/>
      <c r="AQ116" s="89"/>
      <c r="AR116" s="90"/>
      <c r="AS116" s="90"/>
      <c r="AT116" s="90"/>
      <c r="AU116" s="90"/>
      <c r="AV116" s="91"/>
      <c r="AW116" s="51" t="str">
        <f>IFERROR(TP_DATA[[#This Row],[Top '[m']]]-TP_DATA[[#This Row],[Bottom '[m']]], "")</f>
        <v/>
      </c>
      <c r="AX116" s="167" t="str">
        <f>IFERROR(-(TP_DATA[[#This Row],[D, bottom '[m']]]-TP_DATA[[#This Row],[D, top '[m']]])/(TP_DATA[[#This Row],[Bottom '[m']]]-TP_DATA[[#This Row],[Top '[m']]]),"")</f>
        <v/>
      </c>
      <c r="AY116" s="121" t="str">
        <f t="shared" si="3"/>
        <v/>
      </c>
      <c r="AZ116" s="50" t="str">
        <f>IFERROR((TP_DATA[[#This Row],[D, bottom '[m']]]+TP_DATA[[#This Row],[D, top '[m']]])/(2*TP_DATA[[#This Row],[t '[mm']]]/1000),"")</f>
        <v/>
      </c>
      <c r="BB116" s="169"/>
      <c r="BC116" s="51"/>
      <c r="BD116" s="51"/>
      <c r="BE116" s="50"/>
      <c r="BF116" s="52"/>
      <c r="BG116" s="50"/>
      <c r="BH116" s="52"/>
      <c r="BI116" s="52"/>
      <c r="BJ116" s="52"/>
      <c r="CB116" s="49"/>
      <c r="CC116" s="425"/>
      <c r="CD116" s="426"/>
      <c r="CE116" s="426"/>
      <c r="CF116" s="426"/>
      <c r="CG116" s="426"/>
      <c r="CH116" s="427"/>
      <c r="CI116" s="51" t="str">
        <f>IFERROR(TOWER_DATA[[#This Row],[Top '[m']]]-TOWER_DATA[[#This Row],[Bottom '[m']]], "")</f>
        <v/>
      </c>
      <c r="CJ116" s="167" t="str">
        <f>IFERROR(-(TOWER_DATA[[#This Row],[D, bottom '[m']]]-TOWER_DATA[[#This Row],[D, top '[m']]])/(TOWER_DATA[[#This Row],[Bottom '[m']]]-TOWER_DATA[[#This Row],[Top '[m']]]),"")</f>
        <v/>
      </c>
      <c r="CK116" s="121" t="str">
        <f t="shared" si="2"/>
        <v/>
      </c>
      <c r="CL116" s="50" t="str">
        <f>IFERROR((TOWER_DATA[[#This Row],[D, bottom '[m']]]+TOWER_DATA[[#This Row],[D, top '[m']]])/(2*TOWER_DATA[[#This Row],[t '[mm']]]/1000),"")</f>
        <v/>
      </c>
      <c r="CN116" s="428"/>
      <c r="CO116" s="429"/>
      <c r="CP116" s="429"/>
      <c r="CQ116" s="430"/>
      <c r="CR116" s="431"/>
      <c r="CS116" s="430"/>
      <c r="CT116" s="429"/>
      <c r="CU116" s="429"/>
      <c r="CV116" s="432"/>
      <c r="DP116" s="227"/>
      <c r="DQ116" s="121"/>
      <c r="DR116" s="121"/>
      <c r="DS116" s="50"/>
      <c r="DT116" s="50"/>
      <c r="DU116" s="50"/>
      <c r="DV116" s="51"/>
      <c r="DW116" s="51"/>
      <c r="DX116" s="169"/>
      <c r="DY116" s="51"/>
    </row>
    <row r="117" spans="1:129" ht="18" customHeight="1">
      <c r="E117" s="252"/>
      <c r="F117" s="90"/>
      <c r="G117" s="90"/>
      <c r="H117" s="90"/>
      <c r="I117" s="90"/>
      <c r="J117" s="91"/>
      <c r="K117" s="51" t="str">
        <f>IFERROR(MP_DATA[[#This Row],[Top '[m']]]-MP_DATA[[#This Row],[Bottom '[m']]], "")</f>
        <v/>
      </c>
      <c r="L117" s="167" t="str">
        <f>IFERROR(-(MP_DATA[[#This Row],[D, bottom '[m']]]-MP_DATA[[#This Row],[D, top '[m']]])/(MP_DATA[[#This Row],[Bottom '[m']]]-MP_DATA[[#This Row],[Top '[m']]]),"")</f>
        <v/>
      </c>
      <c r="M117" s="121" t="str">
        <f t="shared" si="1"/>
        <v/>
      </c>
      <c r="N117" s="50" t="str">
        <f>IFERROR((MP_DATA[[#This Row],[D, bottom '[m']]]+MP_DATA[[#This Row],[D, top '[m']]])/(2*MP_DATA[[#This Row],[t '[mm']]]/1000),"")</f>
        <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169"/>
      <c r="BC117" s="51"/>
      <c r="BD117" s="51"/>
      <c r="BE117" s="50"/>
      <c r="BF117" s="52"/>
      <c r="BG117" s="50"/>
      <c r="BH117" s="52"/>
      <c r="BI117" s="52"/>
      <c r="BJ117" s="52"/>
      <c r="CB117" s="49"/>
      <c r="CC117" s="425"/>
      <c r="CD117" s="426"/>
      <c r="CE117" s="426"/>
      <c r="CF117" s="426"/>
      <c r="CG117" s="426"/>
      <c r="CH117" s="427"/>
      <c r="CI117" s="51" t="str">
        <f>IFERROR(TOWER_DATA[[#This Row],[Top '[m']]]-TOWER_DATA[[#This Row],[Bottom '[m']]], "")</f>
        <v/>
      </c>
      <c r="CJ117" s="167" t="str">
        <f>IFERROR(-(TOWER_DATA[[#This Row],[D, bottom '[m']]]-TOWER_DATA[[#This Row],[D, top '[m']]])/(TOWER_DATA[[#This Row],[Bottom '[m']]]-TOWER_DATA[[#This Row],[Top '[m']]]),"")</f>
        <v/>
      </c>
      <c r="CK117" s="121" t="str">
        <f t="shared" si="2"/>
        <v/>
      </c>
      <c r="CL117" s="50" t="str">
        <f>IFERROR((TOWER_DATA[[#This Row],[D, bottom '[m']]]+TOWER_DATA[[#This Row],[D, top '[m']]])/(2*TOWER_DATA[[#This Row],[t '[mm']]]/1000),"")</f>
        <v/>
      </c>
      <c r="CN117" s="428"/>
      <c r="CO117" s="429"/>
      <c r="CP117" s="429"/>
      <c r="CQ117" s="430"/>
      <c r="CR117" s="431"/>
      <c r="CS117" s="430"/>
      <c r="CT117" s="429"/>
      <c r="CU117" s="429"/>
      <c r="CV117" s="432"/>
      <c r="DP117" s="94"/>
      <c r="DQ117" s="121"/>
      <c r="DR117" s="121"/>
      <c r="DS117" s="50"/>
      <c r="DT117" s="50"/>
      <c r="DU117" s="50"/>
      <c r="DV117" s="51"/>
      <c r="DW117" s="51"/>
      <c r="DX117" s="53"/>
      <c r="DY117" s="51"/>
    </row>
    <row r="118" spans="1:129" ht="18" customHeight="1">
      <c r="E118" s="252"/>
      <c r="F118" s="90"/>
      <c r="G118" s="90"/>
      <c r="H118" s="90"/>
      <c r="I118" s="90"/>
      <c r="J118" s="91"/>
      <c r="K118" s="51" t="str">
        <f>IFERROR(MP_DATA[[#This Row],[Top '[m']]]-MP_DATA[[#This Row],[Bottom '[m']]], "")</f>
        <v/>
      </c>
      <c r="L118" s="167" t="str">
        <f>IFERROR(-(MP_DATA[[#This Row],[D, bottom '[m']]]-MP_DATA[[#This Row],[D, top '[m']]])/(MP_DATA[[#This Row],[Bottom '[m']]]-MP_DATA[[#This Row],[Top '[m']]]),"")</f>
        <v/>
      </c>
      <c r="M118" s="121" t="str">
        <f t="shared" si="1"/>
        <v/>
      </c>
      <c r="N118" s="50" t="str">
        <f>IFERROR((MP_DATA[[#This Row],[D, bottom '[m']]]+MP_DATA[[#This Row],[D, top '[m']]])/(2*MP_DATA[[#This Row],[t '[mm']]]/1000),"")</f>
        <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425"/>
      <c r="CD118" s="426"/>
      <c r="CE118" s="426"/>
      <c r="CF118" s="426"/>
      <c r="CG118" s="426"/>
      <c r="CH118" s="427"/>
      <c r="CI118" s="51" t="str">
        <f>IFERROR(TOWER_DATA[[#This Row],[Top '[m']]]-TOWER_DATA[[#This Row],[Bottom '[m']]], "")</f>
        <v/>
      </c>
      <c r="CJ118" s="167" t="str">
        <f>IFERROR(-(TOWER_DATA[[#This Row],[D, bottom '[m']]]-TOWER_DATA[[#This Row],[D, top '[m']]])/(TOWER_DATA[[#This Row],[Bottom '[m']]]-TOWER_DATA[[#This Row],[Top '[m']]]),"")</f>
        <v/>
      </c>
      <c r="CK118" s="121" t="str">
        <f t="shared" si="2"/>
        <v/>
      </c>
      <c r="CL118" s="50" t="str">
        <f>IFERROR((TOWER_DATA[[#This Row],[D, bottom '[m']]]+TOWER_DATA[[#This Row],[D, top '[m']]])/(2*TOWER_DATA[[#This Row],[t '[mm']]]/1000),"")</f>
        <v/>
      </c>
      <c r="CN118" s="428"/>
      <c r="CO118" s="429"/>
      <c r="CP118" s="429"/>
      <c r="CQ118" s="430"/>
      <c r="CR118" s="431"/>
      <c r="CS118" s="430"/>
      <c r="CT118" s="429"/>
      <c r="CU118" s="429"/>
      <c r="CV118" s="432"/>
      <c r="DP118" s="94"/>
      <c r="DQ118" s="121"/>
      <c r="DR118" s="121"/>
      <c r="DS118" s="50"/>
      <c r="DT118" s="50"/>
      <c r="DU118" s="50"/>
      <c r="DV118" s="51"/>
      <c r="DW118" s="51"/>
      <c r="DX118" s="53"/>
      <c r="DY118" s="49"/>
    </row>
    <row r="119" spans="1:129" ht="18" customHeight="1">
      <c r="E119" s="252"/>
      <c r="F119" s="90"/>
      <c r="G119" s="90"/>
      <c r="H119" s="90"/>
      <c r="I119" s="90"/>
      <c r="J119" s="91"/>
      <c r="K119" s="51" t="str">
        <f>IFERROR(MP_DATA[[#This Row],[Top '[m']]]-MP_DATA[[#This Row],[Bottom '[m']]], "")</f>
        <v/>
      </c>
      <c r="L119" s="167" t="str">
        <f>IFERROR(-(MP_DATA[[#This Row],[D, bottom '[m']]]-MP_DATA[[#This Row],[D, top '[m']]])/(MP_DATA[[#This Row],[Bottom '[m']]]-MP_DATA[[#This Row],[Top '[m']]]),"")</f>
        <v/>
      </c>
      <c r="M119" s="121" t="str">
        <f t="shared" si="1"/>
        <v/>
      </c>
      <c r="N119" s="50" t="str">
        <f>IFERROR((MP_DATA[[#This Row],[D, bottom '[m']]]+MP_DATA[[#This Row],[D, top '[m']]])/(2*MP_DATA[[#This Row],[t '[mm']]]/1000),"")</f>
        <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425"/>
      <c r="CD119" s="426"/>
      <c r="CE119" s="426"/>
      <c r="CF119" s="426"/>
      <c r="CG119" s="426"/>
      <c r="CH119" s="427"/>
      <c r="CI119" s="51" t="str">
        <f>IFERROR(TOWER_DATA[[#This Row],[Top '[m']]]-TOWER_DATA[[#This Row],[Bottom '[m']]], "")</f>
        <v/>
      </c>
      <c r="CJ119" s="167" t="str">
        <f>IFERROR(-(TOWER_DATA[[#This Row],[D, bottom '[m']]]-TOWER_DATA[[#This Row],[D, top '[m']]])/(TOWER_DATA[[#This Row],[Bottom '[m']]]-TOWER_DATA[[#This Row],[Top '[m']]]),"")</f>
        <v/>
      </c>
      <c r="CK119" s="121" t="str">
        <f t="shared" si="2"/>
        <v/>
      </c>
      <c r="CL119" s="50" t="str">
        <f>IFERROR((TOWER_DATA[[#This Row],[D, bottom '[m']]]+TOWER_DATA[[#This Row],[D, top '[m']]])/(2*TOWER_DATA[[#This Row],[t '[mm']]]/1000),"")</f>
        <v/>
      </c>
      <c r="CN119" s="428"/>
      <c r="CO119" s="429"/>
      <c r="CP119" s="429"/>
      <c r="CQ119" s="430"/>
      <c r="CR119" s="431"/>
      <c r="CS119" s="430"/>
      <c r="CT119" s="429"/>
      <c r="CU119" s="429"/>
      <c r="CV119" s="432"/>
      <c r="DP119" s="94"/>
      <c r="DQ119" s="121"/>
      <c r="DR119" s="121"/>
      <c r="DS119" s="50"/>
      <c r="DT119" s="50"/>
      <c r="DU119" s="50"/>
      <c r="DV119" s="51"/>
      <c r="DW119" s="51"/>
      <c r="DX119" s="53"/>
      <c r="DY119" s="49"/>
    </row>
    <row r="120" spans="1:129" ht="18" customHeight="1">
      <c r="E120" s="252"/>
      <c r="F120" s="90"/>
      <c r="G120" s="90"/>
      <c r="H120" s="90"/>
      <c r="I120" s="90"/>
      <c r="J120" s="91"/>
      <c r="K120" s="51" t="str">
        <f>IFERROR(MP_DATA[[#This Row],[Top '[m']]]-MP_DATA[[#This Row],[Bottom '[m']]], "")</f>
        <v/>
      </c>
      <c r="L120" s="167" t="str">
        <f>IFERROR(-(MP_DATA[[#This Row],[D, bottom '[m']]]-MP_DATA[[#This Row],[D, top '[m']]])/(MP_DATA[[#This Row],[Bottom '[m']]]-MP_DATA[[#This Row],[Top '[m']]]),"")</f>
        <v/>
      </c>
      <c r="M120" s="121" t="str">
        <f t="shared" si="1"/>
        <v/>
      </c>
      <c r="N120" s="50" t="str">
        <f>IFERROR((MP_DATA[[#This Row],[D, bottom '[m']]]+MP_DATA[[#This Row],[D, top '[m']]])/(2*MP_DATA[[#This Row],[t '[mm']]]/1000),"")</f>
        <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425"/>
      <c r="CD120" s="426"/>
      <c r="CE120" s="426"/>
      <c r="CF120" s="426"/>
      <c r="CG120" s="426"/>
      <c r="CH120" s="427"/>
      <c r="CI120" s="51" t="str">
        <f>IFERROR(TOWER_DATA[[#This Row],[Top '[m']]]-TOWER_DATA[[#This Row],[Bottom '[m']]], "")</f>
        <v/>
      </c>
      <c r="CJ120" s="167" t="str">
        <f>IFERROR(-(TOWER_DATA[[#This Row],[D, bottom '[m']]]-TOWER_DATA[[#This Row],[D, top '[m']]])/(TOWER_DATA[[#This Row],[Bottom '[m']]]-TOWER_DATA[[#This Row],[Top '[m']]]),"")</f>
        <v/>
      </c>
      <c r="CK120" s="121" t="str">
        <f t="shared" si="2"/>
        <v/>
      </c>
      <c r="CL120" s="50" t="str">
        <f>IFERROR((TOWER_DATA[[#This Row],[D, bottom '[m']]]+TOWER_DATA[[#This Row],[D, top '[m']]])/(2*TOWER_DATA[[#This Row],[t '[mm']]]/1000),"")</f>
        <v/>
      </c>
      <c r="CN120" s="428"/>
      <c r="CO120" s="429"/>
      <c r="CP120" s="429"/>
      <c r="CQ120" s="430"/>
      <c r="CR120" s="431"/>
      <c r="CS120" s="430"/>
      <c r="CT120" s="429"/>
      <c r="CU120" s="429"/>
      <c r="CV120" s="432"/>
      <c r="DP120" s="94"/>
      <c r="DQ120" s="121"/>
      <c r="DR120" s="121"/>
      <c r="DS120" s="50"/>
      <c r="DT120" s="50"/>
      <c r="DU120" s="50"/>
      <c r="DV120" s="51"/>
      <c r="DW120" s="51"/>
      <c r="DX120" s="53"/>
      <c r="DY120" s="49"/>
    </row>
    <row r="121" spans="1:129" ht="18" customHeight="1">
      <c r="E121" s="252"/>
      <c r="F121" s="90"/>
      <c r="G121" s="90"/>
      <c r="H121" s="90"/>
      <c r="I121" s="90"/>
      <c r="J121" s="91"/>
      <c r="K121" s="51" t="str">
        <f>IFERROR(MP_DATA[[#This Row],[Top '[m']]]-MP_DATA[[#This Row],[Bottom '[m']]], "")</f>
        <v/>
      </c>
      <c r="L121" s="167" t="str">
        <f>IFERROR(-(MP_DATA[[#This Row],[D, bottom '[m']]]-MP_DATA[[#This Row],[D, top '[m']]])/(MP_DATA[[#This Row],[Bottom '[m']]]-MP_DATA[[#This Row],[Top '[m']]]),"")</f>
        <v/>
      </c>
      <c r="M121" s="121" t="str">
        <f t="shared" si="1"/>
        <v/>
      </c>
      <c r="N121" s="50" t="str">
        <f>IFERROR((MP_DATA[[#This Row],[D, bottom '[m']]]+MP_DATA[[#This Row],[D, top '[m']]])/(2*MP_DATA[[#This Row],[t '[mm']]]/1000),"")</f>
        <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425"/>
      <c r="CD121" s="426"/>
      <c r="CE121" s="426"/>
      <c r="CF121" s="426"/>
      <c r="CG121" s="426"/>
      <c r="CH121" s="427"/>
      <c r="CI121" s="51" t="str">
        <f>IFERROR(TOWER_DATA[[#This Row],[Top '[m']]]-TOWER_DATA[[#This Row],[Bottom '[m']]], "")</f>
        <v/>
      </c>
      <c r="CJ121" s="167" t="str">
        <f>IFERROR(-(TOWER_DATA[[#This Row],[D, bottom '[m']]]-TOWER_DATA[[#This Row],[D, top '[m']]])/(TOWER_DATA[[#This Row],[Bottom '[m']]]-TOWER_DATA[[#This Row],[Top '[m']]]),"")</f>
        <v/>
      </c>
      <c r="CK121" s="121" t="str">
        <f t="shared" si="2"/>
        <v/>
      </c>
      <c r="CL121" s="50" t="str">
        <f>IFERROR((TOWER_DATA[[#This Row],[D, bottom '[m']]]+TOWER_DATA[[#This Row],[D, top '[m']]])/(2*TOWER_DATA[[#This Row],[t '[mm']]]/1000),"")</f>
        <v/>
      </c>
      <c r="CN121" s="428"/>
      <c r="CO121" s="429"/>
      <c r="CP121" s="429"/>
      <c r="CQ121" s="430"/>
      <c r="CR121" s="431"/>
      <c r="CS121" s="430"/>
      <c r="CT121" s="429"/>
      <c r="CU121" s="429"/>
      <c r="CV121" s="432"/>
      <c r="DP121" s="94"/>
      <c r="DQ121" s="121"/>
      <c r="DR121" s="121"/>
      <c r="DS121" s="50"/>
      <c r="DT121" s="50"/>
      <c r="DU121" s="50"/>
      <c r="DV121" s="51"/>
      <c r="DW121" s="51"/>
      <c r="DX121" s="53"/>
      <c r="DY121" s="49"/>
    </row>
    <row r="122" spans="1:129" ht="18" customHeight="1">
      <c r="E122" s="252"/>
      <c r="F122" s="90"/>
      <c r="G122" s="90"/>
      <c r="H122" s="90"/>
      <c r="I122" s="90"/>
      <c r="J122" s="91"/>
      <c r="K122" s="51" t="str">
        <f>IFERROR(MP_DATA[[#This Row],[Top '[m']]]-MP_DATA[[#This Row],[Bottom '[m']]], "")</f>
        <v/>
      </c>
      <c r="L122" s="167" t="str">
        <f>IFERROR(-(MP_DATA[[#This Row],[D, bottom '[m']]]-MP_DATA[[#This Row],[D, top '[m']]])/(MP_DATA[[#This Row],[Bottom '[m']]]-MP_DATA[[#This Row],[Top '[m']]]),"")</f>
        <v/>
      </c>
      <c r="M122" s="121" t="str">
        <f t="shared" si="1"/>
        <v/>
      </c>
      <c r="N122" s="50" t="str">
        <f>IFERROR((MP_DATA[[#This Row],[D, bottom '[m']]]+MP_DATA[[#This Row],[D, top '[m']]])/(2*MP_DATA[[#This Row],[t '[mm']]]/1000),"")</f>
        <v/>
      </c>
      <c r="P122" s="53"/>
      <c r="S122" s="200"/>
      <c r="T122" s="199"/>
      <c r="U122" s="200"/>
      <c r="V122" s="165"/>
      <c r="W122" s="165"/>
      <c r="X122" s="165"/>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425"/>
      <c r="CD122" s="426"/>
      <c r="CE122" s="426"/>
      <c r="CF122" s="426"/>
      <c r="CG122" s="426"/>
      <c r="CH122" s="427"/>
      <c r="CI122" s="51" t="str">
        <f>IFERROR(TOWER_DATA[[#This Row],[Top '[m']]]-TOWER_DATA[[#This Row],[Bottom '[m']]], "")</f>
        <v/>
      </c>
      <c r="CJ122" s="167" t="str">
        <f>IFERROR(-(TOWER_DATA[[#This Row],[D, bottom '[m']]]-TOWER_DATA[[#This Row],[D, top '[m']]])/(TOWER_DATA[[#This Row],[Bottom '[m']]]-TOWER_DATA[[#This Row],[Top '[m']]]),"")</f>
        <v/>
      </c>
      <c r="CK122" s="121" t="str">
        <f t="shared" si="2"/>
        <v/>
      </c>
      <c r="CL122" s="50" t="str">
        <f>IFERROR((TOWER_DATA[[#This Row],[D, bottom '[m']]]+TOWER_DATA[[#This Row],[D, top '[m']]])/(2*TOWER_DATA[[#This Row],[t '[mm']]]/1000),"")</f>
        <v/>
      </c>
      <c r="CN122" s="428"/>
      <c r="CO122" s="429"/>
      <c r="CP122" s="429"/>
      <c r="CQ122" s="430"/>
      <c r="CR122" s="431"/>
      <c r="CS122" s="430"/>
      <c r="CT122" s="429"/>
      <c r="CU122" s="429"/>
      <c r="CV122" s="432"/>
      <c r="DP122" s="202"/>
      <c r="DQ122" s="199"/>
      <c r="DR122" s="199"/>
      <c r="DS122" s="200"/>
      <c r="DT122" s="200"/>
      <c r="DU122" s="200"/>
      <c r="DV122" s="201"/>
      <c r="DW122" s="201"/>
      <c r="DX122" s="225"/>
      <c r="DY122" s="49"/>
    </row>
    <row r="123" spans="1:129" ht="18" customHeight="1">
      <c r="E123" s="252"/>
      <c r="F123" s="90"/>
      <c r="G123" s="90"/>
      <c r="H123" s="90"/>
      <c r="I123" s="90"/>
      <c r="J123" s="91"/>
      <c r="K123" s="51" t="str">
        <f>IFERROR(MP_DATA[[#This Row],[Top '[m']]]-MP_DATA[[#This Row],[Bottom '[m']]], "")</f>
        <v/>
      </c>
      <c r="L123" s="167" t="str">
        <f>IFERROR(-(MP_DATA[[#This Row],[D, bottom '[m']]]-MP_DATA[[#This Row],[D, top '[m']]])/(MP_DATA[[#This Row],[Bottom '[m']]]-MP_DATA[[#This Row],[Top '[m']]]),"")</f>
        <v/>
      </c>
      <c r="M123" s="121" t="str">
        <f t="shared" si="1"/>
        <v/>
      </c>
      <c r="N123" s="50" t="str">
        <f>IFERROR((MP_DATA[[#This Row],[D, bottom '[m']]]+MP_DATA[[#This Row],[D, top '[m']]])/(2*MP_DATA[[#This Row],[t '[mm']]]/1000),"")</f>
        <v/>
      </c>
      <c r="P123" s="53"/>
      <c r="S123" s="200"/>
      <c r="T123" s="199"/>
      <c r="U123" s="200"/>
      <c r="V123" s="165"/>
      <c r="W123" s="165"/>
      <c r="X123" s="165"/>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425"/>
      <c r="CD123" s="426"/>
      <c r="CE123" s="426"/>
      <c r="CF123" s="426"/>
      <c r="CG123" s="426"/>
      <c r="CH123" s="427"/>
      <c r="CI123" s="51" t="str">
        <f>IFERROR(TOWER_DATA[[#This Row],[Top '[m']]]-TOWER_DATA[[#This Row],[Bottom '[m']]], "")</f>
        <v/>
      </c>
      <c r="CJ123" s="167" t="str">
        <f>IFERROR(-(TOWER_DATA[[#This Row],[D, bottom '[m']]]-TOWER_DATA[[#This Row],[D, top '[m']]])/(TOWER_DATA[[#This Row],[Bottom '[m']]]-TOWER_DATA[[#This Row],[Top '[m']]]),"")</f>
        <v/>
      </c>
      <c r="CK123" s="121" t="str">
        <f t="shared" si="2"/>
        <v/>
      </c>
      <c r="CL123" s="50" t="str">
        <f>IFERROR((TOWER_DATA[[#This Row],[D, bottom '[m']]]+TOWER_DATA[[#This Row],[D, top '[m']]])/(2*TOWER_DATA[[#This Row],[t '[mm']]]/1000),"")</f>
        <v/>
      </c>
      <c r="CN123" s="428"/>
      <c r="CO123" s="429"/>
      <c r="CP123" s="429"/>
      <c r="CQ123" s="430"/>
      <c r="CR123" s="431"/>
      <c r="CS123" s="430"/>
      <c r="CT123" s="429"/>
      <c r="CU123" s="429"/>
      <c r="CV123" s="432"/>
      <c r="DP123" s="202"/>
      <c r="DQ123" s="199"/>
      <c r="DR123" s="199"/>
      <c r="DS123" s="200"/>
      <c r="DT123" s="200"/>
      <c r="DU123" s="200"/>
      <c r="DV123" s="201"/>
      <c r="DW123" s="201"/>
      <c r="DX123" s="313"/>
      <c r="DY123" s="49"/>
    </row>
    <row r="124" spans="1:129" ht="18" customHeight="1">
      <c r="E124" s="252"/>
      <c r="F124" s="90"/>
      <c r="G124" s="90"/>
      <c r="H124" s="90"/>
      <c r="I124" s="90"/>
      <c r="J124" s="91"/>
      <c r="K124" s="51" t="str">
        <f>IFERROR(MP_DATA[[#This Row],[Top '[m']]]-MP_DATA[[#This Row],[Bottom '[m']]], "")</f>
        <v/>
      </c>
      <c r="L124" s="167" t="str">
        <f>IFERROR(-(MP_DATA[[#This Row],[D, bottom '[m']]]-MP_DATA[[#This Row],[D, top '[m']]])/(MP_DATA[[#This Row],[Bottom '[m']]]-MP_DATA[[#This Row],[Top '[m']]]),"")</f>
        <v/>
      </c>
      <c r="M124" s="121" t="str">
        <f t="shared" si="1"/>
        <v/>
      </c>
      <c r="N124" s="50" t="str">
        <f>IFERROR((MP_DATA[[#This Row],[D, bottom '[m']]]+MP_DATA[[#This Row],[D, top '[m']]])/(2*MP_DATA[[#This Row],[t '[mm']]]/1000),"")</f>
        <v/>
      </c>
      <c r="P124" s="53"/>
      <c r="R124" s="165"/>
      <c r="S124" s="200"/>
      <c r="T124" s="199"/>
      <c r="U124" s="200"/>
      <c r="V124" s="165"/>
      <c r="W124" s="165"/>
      <c r="X124" s="165"/>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425"/>
      <c r="CD124" s="426"/>
      <c r="CE124" s="426"/>
      <c r="CF124" s="426"/>
      <c r="CG124" s="426"/>
      <c r="CH124" s="427"/>
      <c r="CI124" s="51" t="str">
        <f>IFERROR(TOWER_DATA[[#This Row],[Top '[m']]]-TOWER_DATA[[#This Row],[Bottom '[m']]], "")</f>
        <v/>
      </c>
      <c r="CJ124" s="167" t="str">
        <f>IFERROR(-(TOWER_DATA[[#This Row],[D, bottom '[m']]]-TOWER_DATA[[#This Row],[D, top '[m']]])/(TOWER_DATA[[#This Row],[Bottom '[m']]]-TOWER_DATA[[#This Row],[Top '[m']]]),"")</f>
        <v/>
      </c>
      <c r="CK124" s="121" t="str">
        <f t="shared" si="2"/>
        <v/>
      </c>
      <c r="CL124" s="50" t="str">
        <f>IFERROR((TOWER_DATA[[#This Row],[D, bottom '[m']]]+TOWER_DATA[[#This Row],[D, top '[m']]])/(2*TOWER_DATA[[#This Row],[t '[mm']]]/1000),"")</f>
        <v/>
      </c>
      <c r="CN124" s="428"/>
      <c r="CO124" s="429"/>
      <c r="CP124" s="429"/>
      <c r="CQ124" s="430"/>
      <c r="CR124" s="431"/>
      <c r="CS124" s="430"/>
      <c r="CT124" s="429"/>
      <c r="CU124" s="429"/>
      <c r="CV124" s="432"/>
      <c r="DP124" s="202"/>
      <c r="DQ124" s="199"/>
      <c r="DR124" s="199"/>
      <c r="DS124" s="200"/>
      <c r="DT124" s="200"/>
      <c r="DU124" s="200"/>
      <c r="DV124" s="201"/>
      <c r="DW124" s="201"/>
      <c r="DX124" s="313"/>
      <c r="DY124" s="52"/>
    </row>
    <row r="125" spans="1:129" ht="18" customHeight="1">
      <c r="E125" s="252"/>
      <c r="F125" s="90"/>
      <c r="G125" s="90"/>
      <c r="H125" s="90"/>
      <c r="I125" s="90"/>
      <c r="J125" s="91"/>
      <c r="K125" s="51" t="str">
        <f>IFERROR(MP_DATA[[#This Row],[Top '[m']]]-MP_DATA[[#This Row],[Bottom '[m']]], "")</f>
        <v/>
      </c>
      <c r="L125" s="167" t="str">
        <f>IFERROR(-(MP_DATA[[#This Row],[D, bottom '[m']]]-MP_DATA[[#This Row],[D, top '[m']]])/(MP_DATA[[#This Row],[Bottom '[m']]]-MP_DATA[[#This Row],[Top '[m']]]),"")</f>
        <v/>
      </c>
      <c r="M125" s="121" t="str">
        <f t="shared" si="1"/>
        <v/>
      </c>
      <c r="N125" s="50" t="str">
        <f>IFERROR((MP_DATA[[#This Row],[D, bottom '[m']]]+MP_DATA[[#This Row],[D, top '[m']]])/(2*MP_DATA[[#This Row],[t '[mm']]]/1000),"")</f>
        <v/>
      </c>
      <c r="P125" s="53"/>
      <c r="R125" s="165"/>
      <c r="S125" s="200"/>
      <c r="T125" s="199"/>
      <c r="U125" s="200"/>
      <c r="V125" s="165"/>
      <c r="W125" s="165"/>
      <c r="X125" s="165"/>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425"/>
      <c r="CD125" s="426"/>
      <c r="CE125" s="426"/>
      <c r="CF125" s="426"/>
      <c r="CG125" s="426"/>
      <c r="CH125" s="427"/>
      <c r="CI125" s="51" t="str">
        <f>IFERROR(TOWER_DATA[[#This Row],[Top '[m']]]-TOWER_DATA[[#This Row],[Bottom '[m']]], "")</f>
        <v/>
      </c>
      <c r="CJ125" s="167" t="str">
        <f>IFERROR(-(TOWER_DATA[[#This Row],[D, bottom '[m']]]-TOWER_DATA[[#This Row],[D, top '[m']]])/(TOWER_DATA[[#This Row],[Bottom '[m']]]-TOWER_DATA[[#This Row],[Top '[m']]]),"")</f>
        <v/>
      </c>
      <c r="CK125" s="121" t="str">
        <f t="shared" si="2"/>
        <v/>
      </c>
      <c r="CL125" s="50" t="str">
        <f>IFERROR((TOWER_DATA[[#This Row],[D, bottom '[m']]]+TOWER_DATA[[#This Row],[D, top '[m']]])/(2*TOWER_DATA[[#This Row],[t '[mm']]]/1000),"")</f>
        <v/>
      </c>
      <c r="CN125" s="428"/>
      <c r="CO125" s="429"/>
      <c r="CP125" s="429"/>
      <c r="CQ125" s="430"/>
      <c r="CR125" s="431"/>
      <c r="CS125" s="430"/>
      <c r="CT125" s="429"/>
      <c r="CU125" s="429"/>
      <c r="CV125" s="432"/>
      <c r="DP125" s="202"/>
      <c r="DQ125" s="199"/>
      <c r="DR125" s="199"/>
      <c r="DS125" s="200"/>
      <c r="DT125" s="200"/>
      <c r="DU125" s="200"/>
      <c r="DV125" s="201"/>
      <c r="DW125" s="201"/>
      <c r="DX125" s="313"/>
      <c r="DY125" s="52"/>
    </row>
    <row r="126" spans="1:129" ht="18" customHeight="1">
      <c r="E126" s="252"/>
      <c r="F126" s="90"/>
      <c r="G126" s="90"/>
      <c r="H126" s="90"/>
      <c r="I126" s="90"/>
      <c r="J126" s="91"/>
      <c r="K126" s="51" t="str">
        <f>IFERROR(MP_DATA[[#This Row],[Top '[m']]]-MP_DATA[[#This Row],[Bottom '[m']]], "")</f>
        <v/>
      </c>
      <c r="L126" s="167" t="str">
        <f>IFERROR(-(MP_DATA[[#This Row],[D, bottom '[m']]]-MP_DATA[[#This Row],[D, top '[m']]])/(MP_DATA[[#This Row],[Bottom '[m']]]-MP_DATA[[#This Row],[Top '[m']]]),"")</f>
        <v/>
      </c>
      <c r="M126" s="121" t="str">
        <f t="shared" si="1"/>
        <v/>
      </c>
      <c r="N126" s="50" t="str">
        <f>IFERROR((MP_DATA[[#This Row],[D, bottom '[m']]]+MP_DATA[[#This Row],[D, top '[m']]])/(2*MP_DATA[[#This Row],[t '[mm']]]/1000),"")</f>
        <v/>
      </c>
      <c r="P126" s="53"/>
      <c r="R126" s="165"/>
      <c r="S126" s="200"/>
      <c r="T126" s="199"/>
      <c r="U126" s="200"/>
      <c r="V126" s="165"/>
      <c r="W126" s="165"/>
      <c r="X126" s="165"/>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425"/>
      <c r="CD126" s="426"/>
      <c r="CE126" s="426"/>
      <c r="CF126" s="426"/>
      <c r="CG126" s="426"/>
      <c r="CH126" s="427"/>
      <c r="CI126" s="51" t="str">
        <f>IFERROR(TOWER_DATA[[#This Row],[Top '[m']]]-TOWER_DATA[[#This Row],[Bottom '[m']]], "")</f>
        <v/>
      </c>
      <c r="CJ126" s="167" t="str">
        <f>IFERROR(-(TOWER_DATA[[#This Row],[D, bottom '[m']]]-TOWER_DATA[[#This Row],[D, top '[m']]])/(TOWER_DATA[[#This Row],[Bottom '[m']]]-TOWER_DATA[[#This Row],[Top '[m']]]),"")</f>
        <v/>
      </c>
      <c r="CK126" s="121" t="str">
        <f t="shared" si="2"/>
        <v/>
      </c>
      <c r="CL126" s="50" t="str">
        <f>IFERROR((TOWER_DATA[[#This Row],[D, bottom '[m']]]+TOWER_DATA[[#This Row],[D, top '[m']]])/(2*TOWER_DATA[[#This Row],[t '[mm']]]/1000),"")</f>
        <v/>
      </c>
      <c r="CN126" s="428"/>
      <c r="CO126" s="429"/>
      <c r="CP126" s="429"/>
      <c r="CQ126" s="430"/>
      <c r="CR126" s="431"/>
      <c r="CS126" s="430"/>
      <c r="CT126" s="429"/>
      <c r="CU126" s="429"/>
      <c r="CV126" s="432"/>
      <c r="DP126" s="227"/>
      <c r="DQ126" s="121"/>
      <c r="DR126" s="121"/>
      <c r="DS126" s="50"/>
      <c r="DT126" s="50"/>
      <c r="DU126" s="50"/>
      <c r="DV126" s="51"/>
      <c r="DW126" s="51"/>
      <c r="DX126" s="169"/>
      <c r="DY126" s="70"/>
    </row>
    <row r="127" spans="1:129" ht="18" customHeight="1">
      <c r="E127" s="252"/>
      <c r="F127" s="90"/>
      <c r="G127" s="90"/>
      <c r="H127" s="90"/>
      <c r="I127" s="90"/>
      <c r="J127" s="91"/>
      <c r="K127" s="51" t="str">
        <f>IFERROR(MP_DATA[[#This Row],[Top '[m']]]-MP_DATA[[#This Row],[Bottom '[m']]], "")</f>
        <v/>
      </c>
      <c r="L127" s="167" t="str">
        <f>IFERROR(-(MP_DATA[[#This Row],[D, bottom '[m']]]-MP_DATA[[#This Row],[D, top '[m']]])/(MP_DATA[[#This Row],[Bottom '[m']]]-MP_DATA[[#This Row],[Top '[m']]]),"")</f>
        <v/>
      </c>
      <c r="M127" s="121" t="str">
        <f t="shared" si="1"/>
        <v/>
      </c>
      <c r="N127" s="50" t="str">
        <f>IFERROR((MP_DATA[[#This Row],[D, bottom '[m']]]+MP_DATA[[#This Row],[D, top '[m']]])/(2*MP_DATA[[#This Row],[t '[mm']]]/1000),"")</f>
        <v/>
      </c>
      <c r="P127" s="53"/>
      <c r="R127" s="165"/>
      <c r="S127" s="200"/>
      <c r="T127" s="199"/>
      <c r="U127" s="200"/>
      <c r="V127" s="165"/>
      <c r="W127" s="165"/>
      <c r="X127" s="165"/>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425"/>
      <c r="CD127" s="426"/>
      <c r="CE127" s="426"/>
      <c r="CF127" s="426"/>
      <c r="CG127" s="426"/>
      <c r="CH127" s="427"/>
      <c r="CI127" s="51" t="str">
        <f>IFERROR(TOWER_DATA[[#This Row],[Top '[m']]]-TOWER_DATA[[#This Row],[Bottom '[m']]], "")</f>
        <v/>
      </c>
      <c r="CJ127" s="167" t="str">
        <f>IFERROR(-(TOWER_DATA[[#This Row],[D, bottom '[m']]]-TOWER_DATA[[#This Row],[D, top '[m']]])/(TOWER_DATA[[#This Row],[Bottom '[m']]]-TOWER_DATA[[#This Row],[Top '[m']]]),"")</f>
        <v/>
      </c>
      <c r="CK127" s="121" t="str">
        <f t="shared" si="2"/>
        <v/>
      </c>
      <c r="CL127" s="50" t="str">
        <f>IFERROR((TOWER_DATA[[#This Row],[D, bottom '[m']]]+TOWER_DATA[[#This Row],[D, top '[m']]])/(2*TOWER_DATA[[#This Row],[t '[mm']]]/1000),"")</f>
        <v/>
      </c>
      <c r="CN127" s="428"/>
      <c r="CO127" s="429"/>
      <c r="CP127" s="429"/>
      <c r="CQ127" s="430"/>
      <c r="CR127" s="431"/>
      <c r="CS127" s="430"/>
      <c r="CT127" s="429"/>
      <c r="CU127" s="429"/>
      <c r="CV127" s="432"/>
      <c r="DP127" s="202"/>
      <c r="DQ127" s="199"/>
      <c r="DR127" s="199"/>
      <c r="DS127" s="200"/>
      <c r="DT127" s="200"/>
      <c r="DU127" s="200"/>
      <c r="DV127" s="201"/>
      <c r="DW127" s="201"/>
      <c r="DX127" s="313"/>
      <c r="DY127" s="70"/>
    </row>
    <row r="128" spans="1:129" ht="18" customHeight="1">
      <c r="E128" s="252"/>
      <c r="F128" s="90"/>
      <c r="G128" s="90"/>
      <c r="H128" s="90"/>
      <c r="I128" s="90"/>
      <c r="J128" s="91"/>
      <c r="K128" s="51" t="str">
        <f>IFERROR(MP_DATA[[#This Row],[Top '[m']]]-MP_DATA[[#This Row],[Bottom '[m']]], "")</f>
        <v/>
      </c>
      <c r="L128" s="167" t="str">
        <f>IFERROR(-(MP_DATA[[#This Row],[D, bottom '[m']]]-MP_DATA[[#This Row],[D, top '[m']]])/(MP_DATA[[#This Row],[Bottom '[m']]]-MP_DATA[[#This Row],[Top '[m']]]),"")</f>
        <v/>
      </c>
      <c r="M128" s="121" t="str">
        <f t="shared" si="1"/>
        <v/>
      </c>
      <c r="N128" s="50" t="str">
        <f>IFERROR((MP_DATA[[#This Row],[D, bottom '[m']]]+MP_DATA[[#This Row],[D, top '[m']]])/(2*MP_DATA[[#This Row],[t '[mm']]]/1000),"")</f>
        <v/>
      </c>
      <c r="P128" s="53"/>
      <c r="S128" s="50"/>
      <c r="T128" s="121"/>
      <c r="U128" s="50"/>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425"/>
      <c r="CD128" s="426"/>
      <c r="CE128" s="426"/>
      <c r="CF128" s="426"/>
      <c r="CG128" s="426"/>
      <c r="CH128" s="427"/>
      <c r="CI128" s="51" t="str">
        <f>IFERROR(TOWER_DATA[[#This Row],[Top '[m']]]-TOWER_DATA[[#This Row],[Bottom '[m']]], "")</f>
        <v/>
      </c>
      <c r="CJ128" s="167" t="str">
        <f>IFERROR(-(TOWER_DATA[[#This Row],[D, bottom '[m']]]-TOWER_DATA[[#This Row],[D, top '[m']]])/(TOWER_DATA[[#This Row],[Bottom '[m']]]-TOWER_DATA[[#This Row],[Top '[m']]]),"")</f>
        <v/>
      </c>
      <c r="CK128" s="121" t="str">
        <f t="shared" si="2"/>
        <v/>
      </c>
      <c r="CL128" s="50" t="str">
        <f>IFERROR((TOWER_DATA[[#This Row],[D, bottom '[m']]]+TOWER_DATA[[#This Row],[D, top '[m']]])/(2*TOWER_DATA[[#This Row],[t '[mm']]]/1000),"")</f>
        <v/>
      </c>
      <c r="CN128" s="428"/>
      <c r="CO128" s="429"/>
      <c r="CP128" s="429"/>
      <c r="CQ128" s="430"/>
      <c r="CR128" s="431"/>
      <c r="CS128" s="430"/>
      <c r="CT128" s="429"/>
      <c r="CU128" s="429"/>
      <c r="CV128" s="432"/>
      <c r="DP128" s="202"/>
      <c r="DQ128" s="199"/>
      <c r="DR128" s="199"/>
      <c r="DS128" s="200"/>
      <c r="DT128" s="200"/>
      <c r="DU128" s="200"/>
      <c r="DV128" s="201"/>
      <c r="DW128" s="201"/>
      <c r="DX128" s="313"/>
      <c r="DY128" s="70"/>
    </row>
    <row r="129" spans="5:129" ht="18" customHeight="1">
      <c r="E129" s="252"/>
      <c r="F129" s="90"/>
      <c r="G129" s="90"/>
      <c r="H129" s="90"/>
      <c r="I129" s="90"/>
      <c r="J129" s="91"/>
      <c r="K129" s="51" t="str">
        <f>IFERROR(MP_DATA[[#This Row],[Top '[m']]]-MP_DATA[[#This Row],[Bottom '[m']]], "")</f>
        <v/>
      </c>
      <c r="L129" s="167" t="str">
        <f>IFERROR(-(MP_DATA[[#This Row],[D, bottom '[m']]]-MP_DATA[[#This Row],[D, top '[m']]])/(MP_DATA[[#This Row],[Bottom '[m']]]-MP_DATA[[#This Row],[Top '[m']]]),"")</f>
        <v/>
      </c>
      <c r="M129" s="121" t="str">
        <f t="shared" si="1"/>
        <v/>
      </c>
      <c r="N129" s="50" t="str">
        <f>IFERROR((MP_DATA[[#This Row],[D, bottom '[m']]]+MP_DATA[[#This Row],[D, top '[m']]])/(2*MP_DATA[[#This Row],[t '[mm']]]/1000),"")</f>
        <v/>
      </c>
      <c r="P129" s="53"/>
      <c r="S129" s="50"/>
      <c r="T129" s="121"/>
      <c r="U129" s="50"/>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425"/>
      <c r="CD129" s="426"/>
      <c r="CE129" s="426"/>
      <c r="CF129" s="426"/>
      <c r="CG129" s="426"/>
      <c r="CH129" s="427"/>
      <c r="CI129" s="51" t="str">
        <f>IFERROR(TOWER_DATA[[#This Row],[Top '[m']]]-TOWER_DATA[[#This Row],[Bottom '[m']]], "")</f>
        <v/>
      </c>
      <c r="CJ129" s="167" t="str">
        <f>IFERROR(-(TOWER_DATA[[#This Row],[D, bottom '[m']]]-TOWER_DATA[[#This Row],[D, top '[m']]])/(TOWER_DATA[[#This Row],[Bottom '[m']]]-TOWER_DATA[[#This Row],[Top '[m']]]),"")</f>
        <v/>
      </c>
      <c r="CK129" s="121" t="str">
        <f t="shared" si="2"/>
        <v/>
      </c>
      <c r="CL129" s="50" t="str">
        <f>IFERROR((TOWER_DATA[[#This Row],[D, bottom '[m']]]+TOWER_DATA[[#This Row],[D, top '[m']]])/(2*TOWER_DATA[[#This Row],[t '[mm']]]/1000),"")</f>
        <v/>
      </c>
      <c r="CN129" s="428"/>
      <c r="CO129" s="429"/>
      <c r="CP129" s="429"/>
      <c r="CQ129" s="430"/>
      <c r="CR129" s="431"/>
      <c r="CS129" s="430"/>
      <c r="CT129" s="429"/>
      <c r="CU129" s="429"/>
      <c r="CV129" s="432"/>
      <c r="DP129" s="202"/>
      <c r="DQ129" s="199"/>
      <c r="DR129" s="199"/>
      <c r="DS129" s="200"/>
      <c r="DT129" s="200"/>
      <c r="DU129" s="200"/>
      <c r="DV129" s="201"/>
      <c r="DW129" s="201"/>
      <c r="DX129" s="313"/>
      <c r="DY129" s="70"/>
    </row>
    <row r="130" spans="5:129" ht="18" customHeight="1">
      <c r="E130" s="252"/>
      <c r="F130" s="90"/>
      <c r="G130" s="90"/>
      <c r="H130" s="90"/>
      <c r="I130" s="90"/>
      <c r="J130" s="91"/>
      <c r="K130" s="51" t="str">
        <f>IFERROR(MP_DATA[[#This Row],[Top '[m']]]-MP_DATA[[#This Row],[Bottom '[m']]], "")</f>
        <v/>
      </c>
      <c r="L130" s="167" t="str">
        <f>IFERROR(-(MP_DATA[[#This Row],[D, bottom '[m']]]-MP_DATA[[#This Row],[D, top '[m']]])/(MP_DATA[[#This Row],[Bottom '[m']]]-MP_DATA[[#This Row],[Top '[m']]]),"")</f>
        <v/>
      </c>
      <c r="M130" s="121" t="str">
        <f t="shared" si="1"/>
        <v/>
      </c>
      <c r="N130" s="50" t="str">
        <f>IFERROR((MP_DATA[[#This Row],[D, bottom '[m']]]+MP_DATA[[#This Row],[D, top '[m']]])/(2*MP_DATA[[#This Row],[t '[mm']]]/1000),"")</f>
        <v/>
      </c>
      <c r="P130" s="53"/>
      <c r="S130" s="50"/>
      <c r="T130" s="121"/>
      <c r="U130" s="50"/>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425"/>
      <c r="CD130" s="426"/>
      <c r="CE130" s="426"/>
      <c r="CF130" s="426"/>
      <c r="CG130" s="426"/>
      <c r="CH130" s="427"/>
      <c r="CI130" s="51" t="str">
        <f>IFERROR(TOWER_DATA[[#This Row],[Top '[m']]]-TOWER_DATA[[#This Row],[Bottom '[m']]], "")</f>
        <v/>
      </c>
      <c r="CJ130" s="167" t="str">
        <f>IFERROR(-(TOWER_DATA[[#This Row],[D, bottom '[m']]]-TOWER_DATA[[#This Row],[D, top '[m']]])/(TOWER_DATA[[#This Row],[Bottom '[m']]]-TOWER_DATA[[#This Row],[Top '[m']]]),"")</f>
        <v/>
      </c>
      <c r="CK130" s="121" t="str">
        <f t="shared" si="2"/>
        <v/>
      </c>
      <c r="CL130" s="50" t="str">
        <f>IFERROR((TOWER_DATA[[#This Row],[D, bottom '[m']]]+TOWER_DATA[[#This Row],[D, top '[m']]])/(2*TOWER_DATA[[#This Row],[t '[mm']]]/1000),"")</f>
        <v/>
      </c>
      <c r="CN130" s="428"/>
      <c r="CO130" s="429"/>
      <c r="CP130" s="429"/>
      <c r="CQ130" s="430"/>
      <c r="CR130" s="431"/>
      <c r="CS130" s="430"/>
      <c r="CT130" s="429"/>
      <c r="CU130" s="429"/>
      <c r="CV130" s="432"/>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c r="F131" s="90"/>
      <c r="G131" s="90"/>
      <c r="H131" s="90"/>
      <c r="I131" s="90"/>
      <c r="J131" s="91"/>
      <c r="K131" s="51" t="str">
        <f>IFERROR(MP_DATA[[#This Row],[Top '[m']]]-MP_DATA[[#This Row],[Bottom '[m']]], "")</f>
        <v/>
      </c>
      <c r="L131" s="167" t="str">
        <f>IFERROR(-(MP_DATA[[#This Row],[D, bottom '[m']]]-MP_DATA[[#This Row],[D, top '[m']]])/(MP_DATA[[#This Row],[Bottom '[m']]]-MP_DATA[[#This Row],[Top '[m']]]),"")</f>
        <v/>
      </c>
      <c r="M131" s="121" t="str">
        <f t="shared" si="1"/>
        <v/>
      </c>
      <c r="N131" s="50" t="str">
        <f>IFERROR((MP_DATA[[#This Row],[D, bottom '[m']]]+MP_DATA[[#This Row],[D, top '[m']]])/(2*MP_DATA[[#This Row],[t '[mm']]]/1000),"")</f>
        <v/>
      </c>
      <c r="P131" s="53"/>
      <c r="S131" s="50"/>
      <c r="T131" s="121"/>
      <c r="U131" s="50"/>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425"/>
      <c r="CD131" s="426"/>
      <c r="CE131" s="426"/>
      <c r="CF131" s="426"/>
      <c r="CG131" s="426"/>
      <c r="CH131" s="427"/>
      <c r="CI131" s="51" t="str">
        <f>IFERROR(TOWER_DATA[[#This Row],[Top '[m']]]-TOWER_DATA[[#This Row],[Bottom '[m']]], "")</f>
        <v/>
      </c>
      <c r="CJ131" s="167" t="str">
        <f>IFERROR(-(TOWER_DATA[[#This Row],[D, bottom '[m']]]-TOWER_DATA[[#This Row],[D, top '[m']]])/(TOWER_DATA[[#This Row],[Bottom '[m']]]-TOWER_DATA[[#This Row],[Top '[m']]]),"")</f>
        <v/>
      </c>
      <c r="CK131" s="121" t="str">
        <f t="shared" si="2"/>
        <v/>
      </c>
      <c r="CL131" s="50" t="str">
        <f>IFERROR((TOWER_DATA[[#This Row],[D, bottom '[m']]]+TOWER_DATA[[#This Row],[D, top '[m']]])/(2*TOWER_DATA[[#This Row],[t '[mm']]]/1000),"")</f>
        <v/>
      </c>
      <c r="CN131" s="428"/>
      <c r="CO131" s="429"/>
      <c r="CP131" s="429"/>
      <c r="CQ131" s="430"/>
      <c r="CR131" s="431"/>
      <c r="CS131" s="430"/>
      <c r="CT131" s="429"/>
      <c r="CU131" s="429"/>
      <c r="CV131" s="432"/>
      <c r="DQ131" s="161"/>
      <c r="DR131" s="161"/>
      <c r="DS131" s="145"/>
      <c r="DV131" s="93"/>
      <c r="DW131" s="93"/>
      <c r="DX131" s="314" t="str">
        <f t="shared" si="4"/>
        <v/>
      </c>
      <c r="DY131" s="70"/>
    </row>
    <row r="132" spans="5:129" ht="18" customHeight="1">
      <c r="E132" s="252"/>
      <c r="F132" s="90"/>
      <c r="G132" s="90"/>
      <c r="H132" s="90"/>
      <c r="I132" s="90"/>
      <c r="J132" s="91"/>
      <c r="K132" s="51" t="str">
        <f>IFERROR(MP_DATA[[#This Row],[Top '[m']]]-MP_DATA[[#This Row],[Bottom '[m']]], "")</f>
        <v/>
      </c>
      <c r="L132" s="167" t="str">
        <f>IFERROR(-(MP_DATA[[#This Row],[D, bottom '[m']]]-MP_DATA[[#This Row],[D, top '[m']]])/(MP_DATA[[#This Row],[Bottom '[m']]]-MP_DATA[[#This Row],[Top '[m']]]),"")</f>
        <v/>
      </c>
      <c r="M132" s="121" t="str">
        <f t="shared" si="1"/>
        <v/>
      </c>
      <c r="N132" s="50" t="str">
        <f>IFERROR((MP_DATA[[#This Row],[D, bottom '[m']]]+MP_DATA[[#This Row],[D, top '[m']]])/(2*MP_DATA[[#This Row],[t '[mm']]]/1000),"")</f>
        <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425"/>
      <c r="CD132" s="426"/>
      <c r="CE132" s="426"/>
      <c r="CF132" s="426"/>
      <c r="CG132" s="426"/>
      <c r="CH132" s="427"/>
      <c r="CI132" s="51" t="str">
        <f>IFERROR(TOWER_DATA[[#This Row],[Top '[m']]]-TOWER_DATA[[#This Row],[Bottom '[m']]], "")</f>
        <v/>
      </c>
      <c r="CJ132" s="167" t="str">
        <f>IFERROR(-(TOWER_DATA[[#This Row],[D, bottom '[m']]]-TOWER_DATA[[#This Row],[D, top '[m']]])/(TOWER_DATA[[#This Row],[Bottom '[m']]]-TOWER_DATA[[#This Row],[Top '[m']]]),"")</f>
        <v/>
      </c>
      <c r="CK132" s="121" t="str">
        <f t="shared" si="2"/>
        <v/>
      </c>
      <c r="CL132" s="50" t="str">
        <f>IFERROR((TOWER_DATA[[#This Row],[D, bottom '[m']]]+TOWER_DATA[[#This Row],[D, top '[m']]])/(2*TOWER_DATA[[#This Row],[t '[mm']]]/1000),"")</f>
        <v/>
      </c>
      <c r="CN132" s="428"/>
      <c r="CO132" s="429"/>
      <c r="CP132" s="429"/>
      <c r="CQ132" s="430"/>
      <c r="CR132" s="431"/>
      <c r="CS132" s="430"/>
      <c r="CT132" s="429"/>
      <c r="CU132" s="429"/>
      <c r="CV132" s="432"/>
      <c r="DQ132" s="161"/>
      <c r="DR132" s="161"/>
      <c r="DS132" s="145"/>
      <c r="DV132" s="93"/>
      <c r="DW132" s="93"/>
      <c r="DX132" s="314" t="str">
        <f t="shared" si="4"/>
        <v/>
      </c>
      <c r="DY132" s="70"/>
    </row>
    <row r="133" spans="5:129" ht="18" customHeight="1">
      <c r="E133" s="252"/>
      <c r="F133" s="90"/>
      <c r="G133" s="90"/>
      <c r="H133" s="90"/>
      <c r="I133" s="90"/>
      <c r="J133" s="91"/>
      <c r="K133" s="51" t="str">
        <f>IFERROR(MP_DATA[[#This Row],[Top '[m']]]-MP_DATA[[#This Row],[Bottom '[m']]], "")</f>
        <v/>
      </c>
      <c r="L133" s="167" t="str">
        <f>IFERROR(-(MP_DATA[[#This Row],[D, bottom '[m']]]-MP_DATA[[#This Row],[D, top '[m']]])/(MP_DATA[[#This Row],[Bottom '[m']]]-MP_DATA[[#This Row],[Top '[m']]]),"")</f>
        <v/>
      </c>
      <c r="M133" s="121" t="str">
        <f t="shared" si="1"/>
        <v/>
      </c>
      <c r="N133" s="50" t="str">
        <f>IFERROR((MP_DATA[[#This Row],[D, bottom '[m']]]+MP_DATA[[#This Row],[D, top '[m']]])/(2*MP_DATA[[#This Row],[t '[mm']]]/1000),"")</f>
        <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425"/>
      <c r="CD133" s="426"/>
      <c r="CE133" s="426"/>
      <c r="CF133" s="426"/>
      <c r="CG133" s="426"/>
      <c r="CH133" s="427"/>
      <c r="CI133" s="51" t="str">
        <f>IFERROR(TOWER_DATA[[#This Row],[Top '[m']]]-TOWER_DATA[[#This Row],[Bottom '[m']]], "")</f>
        <v/>
      </c>
      <c r="CJ133" s="167" t="str">
        <f>IFERROR(-(TOWER_DATA[[#This Row],[D, bottom '[m']]]-TOWER_DATA[[#This Row],[D, top '[m']]])/(TOWER_DATA[[#This Row],[Bottom '[m']]]-TOWER_DATA[[#This Row],[Top '[m']]]),"")</f>
        <v/>
      </c>
      <c r="CK133" s="121" t="str">
        <f t="shared" si="2"/>
        <v/>
      </c>
      <c r="CL133" s="50" t="str">
        <f>IFERROR((TOWER_DATA[[#This Row],[D, bottom '[m']]]+TOWER_DATA[[#This Row],[D, top '[m']]])/(2*TOWER_DATA[[#This Row],[t '[mm']]]/1000),"")</f>
        <v/>
      </c>
      <c r="CN133" s="428"/>
      <c r="CO133" s="429"/>
      <c r="CP133" s="429"/>
      <c r="CQ133" s="430"/>
      <c r="CR133" s="431"/>
      <c r="CS133" s="430"/>
      <c r="CT133" s="429"/>
      <c r="CU133" s="429"/>
      <c r="CV133" s="432"/>
      <c r="DQ133" s="161"/>
      <c r="DR133" s="161"/>
      <c r="DS133" s="145"/>
      <c r="DV133" s="93"/>
      <c r="DW133" s="93"/>
      <c r="DX133" s="314" t="str">
        <f t="shared" si="4"/>
        <v/>
      </c>
      <c r="DY133" s="70"/>
    </row>
    <row r="134" spans="5:129" ht="18" customHeight="1">
      <c r="E134" s="252"/>
      <c r="F134" s="90"/>
      <c r="G134" s="90"/>
      <c r="H134" s="90"/>
      <c r="I134" s="90"/>
      <c r="J134" s="91"/>
      <c r="K134" s="51" t="str">
        <f>IFERROR(MP_DATA[[#This Row],[Top '[m']]]-MP_DATA[[#This Row],[Bottom '[m']]], "")</f>
        <v/>
      </c>
      <c r="L134" s="167" t="str">
        <f>IFERROR(-(MP_DATA[[#This Row],[D, bottom '[m']]]-MP_DATA[[#This Row],[D, top '[m']]])/(MP_DATA[[#This Row],[Bottom '[m']]]-MP_DATA[[#This Row],[Top '[m']]]),"")</f>
        <v/>
      </c>
      <c r="M134" s="121" t="str">
        <f t="shared" si="1"/>
        <v/>
      </c>
      <c r="N134" s="50" t="str">
        <f>IFERROR((MP_DATA[[#This Row],[D, bottom '[m']]]+MP_DATA[[#This Row],[D, top '[m']]])/(2*MP_DATA[[#This Row],[t '[mm']]]/1000),"")</f>
        <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425"/>
      <c r="CD134" s="426"/>
      <c r="CE134" s="426"/>
      <c r="CF134" s="426"/>
      <c r="CG134" s="426"/>
      <c r="CH134" s="427"/>
      <c r="CI134" s="51" t="str">
        <f>IFERROR(TOWER_DATA[[#This Row],[Top '[m']]]-TOWER_DATA[[#This Row],[Bottom '[m']]], "")</f>
        <v/>
      </c>
      <c r="CJ134" s="167" t="str">
        <f>IFERROR(-(TOWER_DATA[[#This Row],[D, bottom '[m']]]-TOWER_DATA[[#This Row],[D, top '[m']]])/(TOWER_DATA[[#This Row],[Bottom '[m']]]-TOWER_DATA[[#This Row],[Top '[m']]]),"")</f>
        <v/>
      </c>
      <c r="CK134" s="121" t="str">
        <f t="shared" si="2"/>
        <v/>
      </c>
      <c r="CL134" s="50" t="str">
        <f>IFERROR((TOWER_DATA[[#This Row],[D, bottom '[m']]]+TOWER_DATA[[#This Row],[D, top '[m']]])/(2*TOWER_DATA[[#This Row],[t '[mm']]]/1000),"")</f>
        <v/>
      </c>
      <c r="CN134" s="428"/>
      <c r="CO134" s="429"/>
      <c r="CP134" s="429"/>
      <c r="CQ134" s="430"/>
      <c r="CR134" s="431"/>
      <c r="CS134" s="430"/>
      <c r="CT134" s="429"/>
      <c r="CU134" s="429"/>
      <c r="CV134" s="432"/>
      <c r="DQ134" s="161"/>
      <c r="DR134" s="161"/>
      <c r="DS134" s="145"/>
      <c r="DV134" s="93"/>
      <c r="DW134" s="93"/>
      <c r="DX134" s="314" t="str">
        <f t="shared" si="4"/>
        <v/>
      </c>
      <c r="DY134" s="70"/>
    </row>
    <row r="135" spans="5:129" ht="18" customHeight="1">
      <c r="E135" s="252"/>
      <c r="F135" s="90"/>
      <c r="G135" s="90"/>
      <c r="H135" s="90"/>
      <c r="I135" s="90"/>
      <c r="J135" s="91"/>
      <c r="K135" s="51" t="str">
        <f>IFERROR(MP_DATA[[#This Row],[Top '[m']]]-MP_DATA[[#This Row],[Bottom '[m']]], "")</f>
        <v/>
      </c>
      <c r="L135" s="167" t="str">
        <f>IFERROR(-(MP_DATA[[#This Row],[D, bottom '[m']]]-MP_DATA[[#This Row],[D, top '[m']]])/(MP_DATA[[#This Row],[Bottom '[m']]]-MP_DATA[[#This Row],[Top '[m']]]),"")</f>
        <v/>
      </c>
      <c r="M135" s="121" t="str">
        <f t="shared" si="1"/>
        <v/>
      </c>
      <c r="N135" s="50" t="str">
        <f>IFERROR((MP_DATA[[#This Row],[D, bottom '[m']]]+MP_DATA[[#This Row],[D, top '[m']]])/(2*MP_DATA[[#This Row],[t '[mm']]]/1000),"")</f>
        <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425"/>
      <c r="CD135" s="426"/>
      <c r="CE135" s="426"/>
      <c r="CF135" s="426"/>
      <c r="CG135" s="426"/>
      <c r="CH135" s="427"/>
      <c r="CI135" s="51" t="str">
        <f>IFERROR(TOWER_DATA[[#This Row],[Top '[m']]]-TOWER_DATA[[#This Row],[Bottom '[m']]], "")</f>
        <v/>
      </c>
      <c r="CJ135" s="167" t="str">
        <f>IFERROR(-(TOWER_DATA[[#This Row],[D, bottom '[m']]]-TOWER_DATA[[#This Row],[D, top '[m']]])/(TOWER_DATA[[#This Row],[Bottom '[m']]]-TOWER_DATA[[#This Row],[Top '[m']]]),"")</f>
        <v/>
      </c>
      <c r="CK135" s="121" t="str">
        <f t="shared" si="2"/>
        <v/>
      </c>
      <c r="CL135" s="50" t="str">
        <f>IFERROR((TOWER_DATA[[#This Row],[D, bottom '[m']]]+TOWER_DATA[[#This Row],[D, top '[m']]])/(2*TOWER_DATA[[#This Row],[t '[mm']]]/1000),"")</f>
        <v/>
      </c>
      <c r="CN135" s="428"/>
      <c r="CO135" s="429"/>
      <c r="CP135" s="429"/>
      <c r="CQ135" s="430"/>
      <c r="CR135" s="431"/>
      <c r="CS135" s="430"/>
      <c r="CT135" s="429"/>
      <c r="CU135" s="429"/>
      <c r="CV135" s="432"/>
      <c r="DQ135" s="161"/>
      <c r="DR135" s="161"/>
      <c r="DS135" s="145"/>
      <c r="DV135" s="93"/>
      <c r="DW135" s="93"/>
      <c r="DX135" s="314" t="str">
        <f t="shared" si="4"/>
        <v/>
      </c>
    </row>
    <row r="136" spans="5:129" ht="18" customHeight="1">
      <c r="E136" s="252"/>
      <c r="F136" s="90"/>
      <c r="G136" s="90"/>
      <c r="H136" s="90"/>
      <c r="I136" s="90"/>
      <c r="J136" s="91"/>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425"/>
      <c r="CD136" s="426"/>
      <c r="CE136" s="426"/>
      <c r="CF136" s="426"/>
      <c r="CG136" s="426"/>
      <c r="CH136" s="427"/>
      <c r="CI136" s="51" t="str">
        <f>IFERROR(TOWER_DATA[[#This Row],[Top '[m']]]-TOWER_DATA[[#This Row],[Bottom '[m']]], "")</f>
        <v/>
      </c>
      <c r="CJ136" s="167" t="str">
        <f>IFERROR(-(TOWER_DATA[[#This Row],[D, bottom '[m']]]-TOWER_DATA[[#This Row],[D, top '[m']]])/(TOWER_DATA[[#This Row],[Bottom '[m']]]-TOWER_DATA[[#This Row],[Top '[m']]]),"")</f>
        <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t="str">
        <f>IFERROR((TOWER_DATA[[#This Row],[D, bottom '[m']]]+TOWER_DATA[[#This Row],[D, top '[m']]])/(2*TOWER_DATA[[#This Row],[t '[mm']]]/1000),"")</f>
        <v/>
      </c>
      <c r="CN136" s="428"/>
      <c r="CO136" s="429"/>
      <c r="CP136" s="429"/>
      <c r="CQ136" s="430"/>
      <c r="CR136" s="431"/>
      <c r="CS136" s="430"/>
      <c r="CT136" s="429"/>
      <c r="CU136" s="429"/>
      <c r="CV136" s="432"/>
      <c r="DQ136" s="161"/>
      <c r="DR136" s="161"/>
      <c r="DS136" s="145"/>
      <c r="DV136" s="93"/>
      <c r="DW136" s="93"/>
      <c r="DX136" s="53"/>
    </row>
    <row r="137" spans="5:129" ht="18" customHeight="1">
      <c r="E137" s="252"/>
      <c r="F137" s="90"/>
      <c r="G137" s="90"/>
      <c r="H137" s="90"/>
      <c r="I137" s="90"/>
      <c r="J137" s="91"/>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425"/>
      <c r="CD137" s="426"/>
      <c r="CE137" s="426"/>
      <c r="CF137" s="426"/>
      <c r="CG137" s="426"/>
      <c r="CH137" s="427"/>
      <c r="CI137" s="51" t="str">
        <f>IFERROR(TOWER_DATA[[#This Row],[Top '[m']]]-TOWER_DATA[[#This Row],[Bottom '[m']]], "")</f>
        <v/>
      </c>
      <c r="CJ137" s="167" t="str">
        <f>IFERROR(-(TOWER_DATA[[#This Row],[D, bottom '[m']]]-TOWER_DATA[[#This Row],[D, top '[m']]])/(TOWER_DATA[[#This Row],[Bottom '[m']]]-TOWER_DATA[[#This Row],[Top '[m']]]),"")</f>
        <v/>
      </c>
      <c r="CK137" s="121" t="str">
        <f t="shared" si="5"/>
        <v/>
      </c>
      <c r="CL137" s="50" t="str">
        <f>IFERROR((TOWER_DATA[[#This Row],[D, bottom '[m']]]+TOWER_DATA[[#This Row],[D, top '[m']]])/(2*TOWER_DATA[[#This Row],[t '[mm']]]/1000),"")</f>
        <v/>
      </c>
      <c r="CN137" s="428"/>
      <c r="CO137" s="429"/>
      <c r="CP137" s="429"/>
      <c r="CQ137" s="430"/>
      <c r="CR137" s="431"/>
      <c r="CS137" s="430"/>
      <c r="CT137" s="429"/>
      <c r="CU137" s="429"/>
      <c r="CV137" s="432"/>
      <c r="DQ137" s="161"/>
      <c r="DR137" s="161"/>
      <c r="DS137" s="145"/>
      <c r="DV137" s="93"/>
      <c r="DW137" s="93"/>
      <c r="DX137" s="53"/>
    </row>
    <row r="138" spans="5:129" ht="18" customHeight="1">
      <c r="E138" s="252"/>
      <c r="F138" s="90"/>
      <c r="G138" s="90"/>
      <c r="H138" s="90"/>
      <c r="I138" s="90"/>
      <c r="J138" s="91"/>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425"/>
      <c r="CD138" s="426"/>
      <c r="CE138" s="426"/>
      <c r="CF138" s="426"/>
      <c r="CG138" s="426"/>
      <c r="CH138" s="427"/>
      <c r="CI138" s="51" t="str">
        <f>IFERROR(TOWER_DATA[[#This Row],[Top '[m']]]-TOWER_DATA[[#This Row],[Bottom '[m']]], "")</f>
        <v/>
      </c>
      <c r="CJ138" s="167" t="str">
        <f>IFERROR(-(TOWER_DATA[[#This Row],[D, bottom '[m']]]-TOWER_DATA[[#This Row],[D, top '[m']]])/(TOWER_DATA[[#This Row],[Bottom '[m']]]-TOWER_DATA[[#This Row],[Top '[m']]]),"")</f>
        <v/>
      </c>
      <c r="CK138" s="121" t="str">
        <f t="shared" si="5"/>
        <v/>
      </c>
      <c r="CL138" s="50" t="str">
        <f>IFERROR((TOWER_DATA[[#This Row],[D, bottom '[m']]]+TOWER_DATA[[#This Row],[D, top '[m']]])/(2*TOWER_DATA[[#This Row],[t '[mm']]]/1000),"")</f>
        <v/>
      </c>
      <c r="CN138" s="428"/>
      <c r="CO138" s="429"/>
      <c r="CP138" s="429"/>
      <c r="CQ138" s="430"/>
      <c r="CR138" s="431"/>
      <c r="CS138" s="430"/>
      <c r="CT138" s="429"/>
      <c r="CU138" s="429"/>
      <c r="CV138" s="432"/>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425"/>
      <c r="CD139" s="426"/>
      <c r="CE139" s="426"/>
      <c r="CF139" s="426"/>
      <c r="CG139" s="426"/>
      <c r="CH139" s="427"/>
      <c r="CI139" s="51" t="str">
        <f>IFERROR(TOWER_DATA[[#This Row],[Top '[m']]]-TOWER_DATA[[#This Row],[Bottom '[m']]], "")</f>
        <v/>
      </c>
      <c r="CJ139" s="167" t="str">
        <f>IFERROR(-(TOWER_DATA[[#This Row],[D, bottom '[m']]]-TOWER_DATA[[#This Row],[D, top '[m']]])/(TOWER_DATA[[#This Row],[Bottom '[m']]]-TOWER_DATA[[#This Row],[Top '[m']]]),"")</f>
        <v/>
      </c>
      <c r="CK139" s="121" t="str">
        <f t="shared" si="5"/>
        <v/>
      </c>
      <c r="CL139" s="50" t="str">
        <f>IFERROR((TOWER_DATA[[#This Row],[D, bottom '[m']]]+TOWER_DATA[[#This Row],[D, top '[m']]])/(2*TOWER_DATA[[#This Row],[t '[mm']]]/1000),"")</f>
        <v/>
      </c>
      <c r="CN139" s="428"/>
      <c r="CO139" s="429"/>
      <c r="CP139" s="429"/>
      <c r="CQ139" s="430"/>
      <c r="CR139" s="431"/>
      <c r="CS139" s="430"/>
      <c r="CT139" s="429"/>
      <c r="CU139" s="429"/>
      <c r="CV139" s="432"/>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425"/>
      <c r="CD140" s="426"/>
      <c r="CE140" s="426"/>
      <c r="CF140" s="426"/>
      <c r="CG140" s="426"/>
      <c r="CH140" s="427"/>
      <c r="CI140" s="51" t="str">
        <f>IFERROR(TOWER_DATA[[#This Row],[Top '[m']]]-TOWER_DATA[[#This Row],[Bottom '[m']]], "")</f>
        <v/>
      </c>
      <c r="CJ140" s="167" t="str">
        <f>IFERROR(-(TOWER_DATA[[#This Row],[D, bottom '[m']]]-TOWER_DATA[[#This Row],[D, top '[m']]])/(TOWER_DATA[[#This Row],[Bottom '[m']]]-TOWER_DATA[[#This Row],[Top '[m']]]),"")</f>
        <v/>
      </c>
      <c r="CK140" s="121" t="str">
        <f t="shared" si="5"/>
        <v/>
      </c>
      <c r="CL140" s="50" t="str">
        <f>IFERROR((TOWER_DATA[[#This Row],[D, bottom '[m']]]+TOWER_DATA[[#This Row],[D, top '[m']]])/(2*TOWER_DATA[[#This Row],[t '[mm']]]/1000),"")</f>
        <v/>
      </c>
      <c r="CN140" s="428"/>
      <c r="CO140" s="429"/>
      <c r="CP140" s="429"/>
      <c r="CQ140" s="430"/>
      <c r="CR140" s="431"/>
      <c r="CS140" s="430"/>
      <c r="CT140" s="429"/>
      <c r="CU140" s="429"/>
      <c r="CV140" s="432"/>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425"/>
      <c r="CD141" s="426"/>
      <c r="CE141" s="426"/>
      <c r="CF141" s="426"/>
      <c r="CG141" s="426"/>
      <c r="CH141" s="427"/>
      <c r="CI141" s="51" t="str">
        <f>IFERROR(TOWER_DATA[[#This Row],[Top '[m']]]-TOWER_DATA[[#This Row],[Bottom '[m']]], "")</f>
        <v/>
      </c>
      <c r="CJ141" s="167" t="str">
        <f>IFERROR(-(TOWER_DATA[[#This Row],[D, bottom '[m']]]-TOWER_DATA[[#This Row],[D, top '[m']]])/(TOWER_DATA[[#This Row],[Bottom '[m']]]-TOWER_DATA[[#This Row],[Top '[m']]]),"")</f>
        <v/>
      </c>
      <c r="CK141" s="121" t="str">
        <f t="shared" si="5"/>
        <v/>
      </c>
      <c r="CL141" s="50" t="str">
        <f>IFERROR((TOWER_DATA[[#This Row],[D, bottom '[m']]]+TOWER_DATA[[#This Row],[D, top '[m']]])/(2*TOWER_DATA[[#This Row],[t '[mm']]]/1000),"")</f>
        <v/>
      </c>
      <c r="CN141" s="428"/>
      <c r="CO141" s="429"/>
      <c r="CP141" s="429"/>
      <c r="CQ141" s="430"/>
      <c r="CR141" s="431"/>
      <c r="CS141" s="430"/>
      <c r="CT141" s="429"/>
      <c r="CU141" s="429"/>
      <c r="CV141" s="432"/>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425"/>
      <c r="CD142" s="426"/>
      <c r="CE142" s="426"/>
      <c r="CF142" s="426"/>
      <c r="CG142" s="426"/>
      <c r="CH142" s="427"/>
      <c r="CI142" s="51" t="str">
        <f>IFERROR(TOWER_DATA[[#This Row],[Top '[m']]]-TOWER_DATA[[#This Row],[Bottom '[m']]], "")</f>
        <v/>
      </c>
      <c r="CJ142" s="167" t="str">
        <f>IFERROR(-(TOWER_DATA[[#This Row],[D, bottom '[m']]]-TOWER_DATA[[#This Row],[D, top '[m']]])/(TOWER_DATA[[#This Row],[Bottom '[m']]]-TOWER_DATA[[#This Row],[Top '[m']]]),"")</f>
        <v/>
      </c>
      <c r="CK142" s="121" t="str">
        <f t="shared" si="5"/>
        <v/>
      </c>
      <c r="CL142" s="50" t="str">
        <f>IFERROR((TOWER_DATA[[#This Row],[D, bottom '[m']]]+TOWER_DATA[[#This Row],[D, top '[m']]])/(2*TOWER_DATA[[#This Row],[t '[mm']]]/1000),"")</f>
        <v/>
      </c>
      <c r="CN142" s="53"/>
      <c r="CQ142" s="50"/>
      <c r="CR142" s="121"/>
      <c r="CS142" s="50"/>
      <c r="CV142" s="8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425"/>
      <c r="CD143" s="426"/>
      <c r="CE143" s="426"/>
      <c r="CF143" s="426"/>
      <c r="CG143" s="426"/>
      <c r="CH143" s="427"/>
      <c r="CI143" s="51" t="str">
        <f>IFERROR(TOWER_DATA[[#This Row],[Top '[m']]]-TOWER_DATA[[#This Row],[Bottom '[m']]], "")</f>
        <v/>
      </c>
      <c r="CJ143" s="167" t="str">
        <f>IFERROR(-(TOWER_DATA[[#This Row],[D, bottom '[m']]]-TOWER_DATA[[#This Row],[D, top '[m']]])/(TOWER_DATA[[#This Row],[Bottom '[m']]]-TOWER_DATA[[#This Row],[Top '[m']]]),"")</f>
        <v/>
      </c>
      <c r="CK143" s="121" t="str">
        <f t="shared" si="5"/>
        <v/>
      </c>
      <c r="CL143" s="50" t="str">
        <f>IFERROR((TOWER_DATA[[#This Row],[D, bottom '[m']]]+TOWER_DATA[[#This Row],[D, top '[m']]])/(2*TOWER_DATA[[#This Row],[t '[mm']]]/1000),"")</f>
        <v/>
      </c>
      <c r="CN143" s="53"/>
      <c r="CQ143" s="50"/>
      <c r="CR143" s="121"/>
      <c r="CS143" s="50"/>
      <c r="CV143" s="8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425"/>
      <c r="CD144" s="426"/>
      <c r="CE144" s="426"/>
      <c r="CF144" s="426"/>
      <c r="CG144" s="426"/>
      <c r="CH144" s="427"/>
      <c r="CI144" s="51" t="str">
        <f>IFERROR(TOWER_DATA[[#This Row],[Top '[m']]]-TOWER_DATA[[#This Row],[Bottom '[m']]], "")</f>
        <v/>
      </c>
      <c r="CJ144" s="167" t="str">
        <f>IFERROR(-(TOWER_DATA[[#This Row],[D, bottom '[m']]]-TOWER_DATA[[#This Row],[D, top '[m']]])/(TOWER_DATA[[#This Row],[Bottom '[m']]]-TOWER_DATA[[#This Row],[Top '[m']]]),"")</f>
        <v/>
      </c>
      <c r="CK144" s="121" t="str">
        <f t="shared" si="5"/>
        <v/>
      </c>
      <c r="CL144" s="50" t="str">
        <f>IFERROR((TOWER_DATA[[#This Row],[D, bottom '[m']]]+TOWER_DATA[[#This Row],[D, top '[m']]])/(2*TOWER_DATA[[#This Row],[t '[mm']]]/1000),"")</f>
        <v/>
      </c>
      <c r="CN144" s="53"/>
      <c r="CQ144" s="50"/>
      <c r="CR144" s="121"/>
      <c r="CS144" s="50"/>
      <c r="CV144" s="8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425"/>
      <c r="CD145" s="426"/>
      <c r="CE145" s="426"/>
      <c r="CF145" s="426"/>
      <c r="CG145" s="426"/>
      <c r="CH145" s="427"/>
      <c r="CI145" s="51" t="str">
        <f>IFERROR(TOWER_DATA[[#This Row],[Top '[m']]]-TOWER_DATA[[#This Row],[Bottom '[m']]], "")</f>
        <v/>
      </c>
      <c r="CJ145" s="167" t="str">
        <f>IFERROR(-(TOWER_DATA[[#This Row],[D, bottom '[m']]]-TOWER_DATA[[#This Row],[D, top '[m']]])/(TOWER_DATA[[#This Row],[Bottom '[m']]]-TOWER_DATA[[#This Row],[Top '[m']]]),"")</f>
        <v/>
      </c>
      <c r="CK145" s="121" t="str">
        <f t="shared" si="5"/>
        <v/>
      </c>
      <c r="CL145" s="50" t="str">
        <f>IFERROR((TOWER_DATA[[#This Row],[D, bottom '[m']]]+TOWER_DATA[[#This Row],[D, top '[m']]])/(2*TOWER_DATA[[#This Row],[t '[mm']]]/1000),"")</f>
        <v/>
      </c>
      <c r="CN145" s="53"/>
      <c r="CQ145" s="50"/>
      <c r="CR145" s="121"/>
      <c r="CS145" s="50"/>
      <c r="CV145" s="8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425"/>
      <c r="CD146" s="426"/>
      <c r="CE146" s="426"/>
      <c r="CF146" s="426"/>
      <c r="CG146" s="426"/>
      <c r="CH146" s="427"/>
      <c r="CI146" s="51" t="str">
        <f>IFERROR(TOWER_DATA[[#This Row],[Top '[m']]]-TOWER_DATA[[#This Row],[Bottom '[m']]], "")</f>
        <v/>
      </c>
      <c r="CJ146" s="167" t="str">
        <f>IFERROR(-(TOWER_DATA[[#This Row],[D, bottom '[m']]]-TOWER_DATA[[#This Row],[D, top '[m']]])/(TOWER_DATA[[#This Row],[Bottom '[m']]]-TOWER_DATA[[#This Row],[Top '[m']]]),"")</f>
        <v/>
      </c>
      <c r="CK146" s="121" t="str">
        <f t="shared" si="5"/>
        <v/>
      </c>
      <c r="CL146" s="50" t="str">
        <f>IFERROR((TOWER_DATA[[#This Row],[D, bottom '[m']]]+TOWER_DATA[[#This Row],[D, top '[m']]])/(2*TOWER_DATA[[#This Row],[t '[mm']]]/1000),"")</f>
        <v/>
      </c>
      <c r="CN146" s="53"/>
      <c r="CQ146" s="50"/>
      <c r="CR146" s="121"/>
      <c r="CS146" s="50"/>
      <c r="CV146" s="8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425"/>
      <c r="CD147" s="426"/>
      <c r="CE147" s="426"/>
      <c r="CF147" s="426"/>
      <c r="CG147" s="426"/>
      <c r="CH147" s="427"/>
      <c r="CI147" s="51" t="str">
        <f>IFERROR(TOWER_DATA[[#This Row],[Top '[m']]]-TOWER_DATA[[#This Row],[Bottom '[m']]], "")</f>
        <v/>
      </c>
      <c r="CJ147" s="167" t="str">
        <f>IFERROR(-(TOWER_DATA[[#This Row],[D, bottom '[m']]]-TOWER_DATA[[#This Row],[D, top '[m']]])/(TOWER_DATA[[#This Row],[Bottom '[m']]]-TOWER_DATA[[#This Row],[Top '[m']]]),"")</f>
        <v/>
      </c>
      <c r="CK147" s="121" t="str">
        <f t="shared" si="5"/>
        <v/>
      </c>
      <c r="CL147" s="50" t="str">
        <f>IFERROR((TOWER_DATA[[#This Row],[D, bottom '[m']]]+TOWER_DATA[[#This Row],[D, top '[m']]])/(2*TOWER_DATA[[#This Row],[t '[mm']]]/1000),"")</f>
        <v/>
      </c>
      <c r="CN147" s="53"/>
      <c r="CQ147" s="50"/>
      <c r="CR147" s="121"/>
      <c r="CS147" s="50"/>
      <c r="CV147" s="8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425"/>
      <c r="CD148" s="426"/>
      <c r="CE148" s="426"/>
      <c r="CF148" s="426"/>
      <c r="CG148" s="426"/>
      <c r="CH148" s="427"/>
      <c r="CI148" s="51" t="str">
        <f>IFERROR(TOWER_DATA[[#This Row],[Top '[m']]]-TOWER_DATA[[#This Row],[Bottom '[m']]], "")</f>
        <v/>
      </c>
      <c r="CJ148" s="167" t="str">
        <f>IFERROR(-(TOWER_DATA[[#This Row],[D, bottom '[m']]]-TOWER_DATA[[#This Row],[D, top '[m']]])/(TOWER_DATA[[#This Row],[Bottom '[m']]]-TOWER_DATA[[#This Row],[Top '[m']]]),"")</f>
        <v/>
      </c>
      <c r="CK148" s="121" t="str">
        <f t="shared" si="5"/>
        <v/>
      </c>
      <c r="CL148" s="50" t="str">
        <f>IFERROR((TOWER_DATA[[#This Row],[D, bottom '[m']]]+TOWER_DATA[[#This Row],[D, top '[m']]])/(2*TOWER_DATA[[#This Row],[t '[mm']]]/1000),"")</f>
        <v/>
      </c>
      <c r="CN148" s="53"/>
      <c r="CQ148" s="50"/>
      <c r="CR148" s="121"/>
      <c r="CS148" s="50"/>
      <c r="CV148" s="8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425"/>
      <c r="CD149" s="426"/>
      <c r="CE149" s="426"/>
      <c r="CF149" s="426"/>
      <c r="CG149" s="426"/>
      <c r="CH149" s="427"/>
      <c r="CI149" s="51" t="str">
        <f>IFERROR(TOWER_DATA[[#This Row],[Top '[m']]]-TOWER_DATA[[#This Row],[Bottom '[m']]], "")</f>
        <v/>
      </c>
      <c r="CJ149" s="167" t="str">
        <f>IFERROR(-(TOWER_DATA[[#This Row],[D, bottom '[m']]]-TOWER_DATA[[#This Row],[D, top '[m']]])/(TOWER_DATA[[#This Row],[Bottom '[m']]]-TOWER_DATA[[#This Row],[Top '[m']]]),"")</f>
        <v/>
      </c>
      <c r="CK149" s="121" t="str">
        <f t="shared" si="5"/>
        <v/>
      </c>
      <c r="CL149" s="50" t="str">
        <f>IFERROR((TOWER_DATA[[#This Row],[D, bottom '[m']]]+TOWER_DATA[[#This Row],[D, top '[m']]])/(2*TOWER_DATA[[#This Row],[t '[mm']]]/1000),"")</f>
        <v/>
      </c>
      <c r="CN149" s="53"/>
      <c r="CQ149" s="50"/>
      <c r="CR149" s="121"/>
      <c r="CS149" s="50"/>
      <c r="CV149" s="8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425"/>
      <c r="CD150" s="426"/>
      <c r="CE150" s="426"/>
      <c r="CF150" s="426"/>
      <c r="CG150" s="426"/>
      <c r="CH150" s="427"/>
      <c r="CI150" s="51" t="str">
        <f>IFERROR(TOWER_DATA[[#This Row],[Top '[m']]]-TOWER_DATA[[#This Row],[Bottom '[m']]], "")</f>
        <v/>
      </c>
      <c r="CJ150" s="167" t="str">
        <f>IFERROR(-(TOWER_DATA[[#This Row],[D, bottom '[m']]]-TOWER_DATA[[#This Row],[D, top '[m']]])/(TOWER_DATA[[#This Row],[Bottom '[m']]]-TOWER_DATA[[#This Row],[Top '[m']]]),"")</f>
        <v/>
      </c>
      <c r="CK150" s="121" t="str">
        <f t="shared" si="5"/>
        <v/>
      </c>
      <c r="CL150" s="50" t="str">
        <f>IFERROR((TOWER_DATA[[#This Row],[D, bottom '[m']]]+TOWER_DATA[[#This Row],[D, top '[m']]])/(2*TOWER_DATA[[#This Row],[t '[mm']]]/1000),"")</f>
        <v/>
      </c>
      <c r="CN150" s="53"/>
      <c r="CQ150" s="50"/>
      <c r="CR150" s="121"/>
      <c r="CS150" s="50"/>
      <c r="CV150" s="8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425"/>
      <c r="CD151" s="426"/>
      <c r="CE151" s="426"/>
      <c r="CF151" s="426"/>
      <c r="CG151" s="426"/>
      <c r="CH151" s="427"/>
      <c r="CI151" s="51" t="str">
        <f>IFERROR(TOWER_DATA[[#This Row],[Top '[m']]]-TOWER_DATA[[#This Row],[Bottom '[m']]], "")</f>
        <v/>
      </c>
      <c r="CJ151" s="167" t="str">
        <f>IFERROR(-(TOWER_DATA[[#This Row],[D, bottom '[m']]]-TOWER_DATA[[#This Row],[D, top '[m']]])/(TOWER_DATA[[#This Row],[Bottom '[m']]]-TOWER_DATA[[#This Row],[Top '[m']]]),"")</f>
        <v/>
      </c>
      <c r="CK151" s="121" t="str">
        <f t="shared" si="5"/>
        <v/>
      </c>
      <c r="CL151" s="50" t="str">
        <f>IFERROR((TOWER_DATA[[#This Row],[D, bottom '[m']]]+TOWER_DATA[[#This Row],[D, top '[m']]])/(2*TOWER_DATA[[#This Row],[t '[mm']]]/1000),"")</f>
        <v/>
      </c>
      <c r="CN151" s="53"/>
      <c r="CQ151" s="50"/>
      <c r="CR151" s="121"/>
      <c r="CS151" s="50"/>
      <c r="CV151" s="8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425"/>
      <c r="CD152" s="426"/>
      <c r="CE152" s="426"/>
      <c r="CF152" s="426"/>
      <c r="CG152" s="426"/>
      <c r="CH152" s="427"/>
      <c r="CI152" s="51" t="str">
        <f>IFERROR(TOWER_DATA[[#This Row],[Top '[m']]]-TOWER_DATA[[#This Row],[Bottom '[m']]], "")</f>
        <v/>
      </c>
      <c r="CJ152" s="167" t="str">
        <f>IFERROR(-(TOWER_DATA[[#This Row],[D, bottom '[m']]]-TOWER_DATA[[#This Row],[D, top '[m']]])/(TOWER_DATA[[#This Row],[Bottom '[m']]]-TOWER_DATA[[#This Row],[Top '[m']]]),"")</f>
        <v/>
      </c>
      <c r="CK152" s="121" t="str">
        <f t="shared" si="5"/>
        <v/>
      </c>
      <c r="CL152" s="50" t="str">
        <f>IFERROR((TOWER_DATA[[#This Row],[D, bottom '[m']]]+TOWER_DATA[[#This Row],[D, top '[m']]])/(2*TOWER_DATA[[#This Row],[t '[mm']]]/1000),"")</f>
        <v/>
      </c>
      <c r="CN152" s="53"/>
      <c r="CQ152" s="50"/>
      <c r="CR152" s="121"/>
      <c r="CS152" s="50"/>
      <c r="CV152" s="8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425"/>
      <c r="CD153" s="426"/>
      <c r="CE153" s="426"/>
      <c r="CF153" s="426"/>
      <c r="CG153" s="426"/>
      <c r="CH153" s="427"/>
      <c r="CI153" s="51" t="str">
        <f>IFERROR(TOWER_DATA[[#This Row],[Top '[m']]]-TOWER_DATA[[#This Row],[Bottom '[m']]], "")</f>
        <v/>
      </c>
      <c r="CJ153" s="167" t="str">
        <f>IFERROR(-(TOWER_DATA[[#This Row],[D, bottom '[m']]]-TOWER_DATA[[#This Row],[D, top '[m']]])/(TOWER_DATA[[#This Row],[Bottom '[m']]]-TOWER_DATA[[#This Row],[Top '[m']]]),"")</f>
        <v/>
      </c>
      <c r="CK153" s="121" t="str">
        <f t="shared" si="5"/>
        <v/>
      </c>
      <c r="CL153" s="50" t="str">
        <f>IFERROR((TOWER_DATA[[#This Row],[D, bottom '[m']]]+TOWER_DATA[[#This Row],[D, top '[m']]])/(2*TOWER_DATA[[#This Row],[t '[mm']]]/1000),"")</f>
        <v/>
      </c>
      <c r="CN153" s="53"/>
      <c r="CQ153" s="50"/>
      <c r="CR153" s="121"/>
      <c r="CS153" s="50"/>
      <c r="CV153" s="8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425"/>
      <c r="CD154" s="426"/>
      <c r="CE154" s="426"/>
      <c r="CF154" s="426"/>
      <c r="CG154" s="426"/>
      <c r="CH154" s="427"/>
      <c r="CI154" s="51" t="str">
        <f>IFERROR(TOWER_DATA[[#This Row],[Top '[m']]]-TOWER_DATA[[#This Row],[Bottom '[m']]], "")</f>
        <v/>
      </c>
      <c r="CJ154" s="167" t="str">
        <f>IFERROR(-(TOWER_DATA[[#This Row],[D, bottom '[m']]]-TOWER_DATA[[#This Row],[D, top '[m']]])/(TOWER_DATA[[#This Row],[Bottom '[m']]]-TOWER_DATA[[#This Row],[Top '[m']]]),"")</f>
        <v/>
      </c>
      <c r="CK154" s="121" t="str">
        <f t="shared" si="5"/>
        <v/>
      </c>
      <c r="CL154" s="50" t="str">
        <f>IFERROR((TOWER_DATA[[#This Row],[D, bottom '[m']]]+TOWER_DATA[[#This Row],[D, top '[m']]])/(2*TOWER_DATA[[#This Row],[t '[mm']]]/1000),"")</f>
        <v/>
      </c>
      <c r="CN154" s="53"/>
      <c r="CQ154" s="50"/>
      <c r="CR154" s="121"/>
      <c r="CS154" s="50"/>
      <c r="CV154" s="8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425"/>
      <c r="CD155" s="426"/>
      <c r="CE155" s="426"/>
      <c r="CF155" s="426"/>
      <c r="CG155" s="426"/>
      <c r="CH155" s="427"/>
      <c r="CI155" s="51" t="str">
        <f>IFERROR(TOWER_DATA[[#This Row],[Top '[m']]]-TOWER_DATA[[#This Row],[Bottom '[m']]], "")</f>
        <v/>
      </c>
      <c r="CJ155" s="167" t="str">
        <f>IFERROR(-(TOWER_DATA[[#This Row],[D, bottom '[m']]]-TOWER_DATA[[#This Row],[D, top '[m']]])/(TOWER_DATA[[#This Row],[Bottom '[m']]]-TOWER_DATA[[#This Row],[Top '[m']]]),"")</f>
        <v/>
      </c>
      <c r="CK155" s="121" t="str">
        <f t="shared" si="5"/>
        <v/>
      </c>
      <c r="CL155" s="50" t="str">
        <f>IFERROR((TOWER_DATA[[#This Row],[D, bottom '[m']]]+TOWER_DATA[[#This Row],[D, top '[m']]])/(2*TOWER_DATA[[#This Row],[t '[mm']]]/1000),"")</f>
        <v/>
      </c>
      <c r="CN155" s="53"/>
      <c r="CQ155" s="50"/>
      <c r="CR155" s="121"/>
      <c r="CS155" s="50"/>
      <c r="CV155" s="8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425"/>
      <c r="CD156" s="426"/>
      <c r="CE156" s="426"/>
      <c r="CF156" s="426"/>
      <c r="CG156" s="426"/>
      <c r="CH156" s="427"/>
      <c r="CI156" s="51" t="str">
        <f>IFERROR(TOWER_DATA[[#This Row],[Top '[m']]]-TOWER_DATA[[#This Row],[Bottom '[m']]], "")</f>
        <v/>
      </c>
      <c r="CJ156" s="167" t="str">
        <f>IFERROR(-(TOWER_DATA[[#This Row],[D, bottom '[m']]]-TOWER_DATA[[#This Row],[D, top '[m']]])/(TOWER_DATA[[#This Row],[Bottom '[m']]]-TOWER_DATA[[#This Row],[Top '[m']]]),"")</f>
        <v/>
      </c>
      <c r="CK156" s="121" t="str">
        <f t="shared" si="5"/>
        <v/>
      </c>
      <c r="CL156" s="50" t="str">
        <f>IFERROR((TOWER_DATA[[#This Row],[D, bottom '[m']]]+TOWER_DATA[[#This Row],[D, top '[m']]])/(2*TOWER_DATA[[#This Row],[t '[mm']]]/1000),"")</f>
        <v/>
      </c>
      <c r="CN156" s="53"/>
      <c r="CQ156" s="50"/>
      <c r="CR156" s="121"/>
      <c r="CS156" s="50"/>
      <c r="CV156" s="8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425"/>
      <c r="CD157" s="426"/>
      <c r="CE157" s="426"/>
      <c r="CF157" s="426"/>
      <c r="CG157" s="426"/>
      <c r="CH157" s="427"/>
      <c r="CI157" s="51" t="str">
        <f>IFERROR(TOWER_DATA[[#This Row],[Top '[m']]]-TOWER_DATA[[#This Row],[Bottom '[m']]], "")</f>
        <v/>
      </c>
      <c r="CJ157" s="167" t="str">
        <f>IFERROR(-(TOWER_DATA[[#This Row],[D, bottom '[m']]]-TOWER_DATA[[#This Row],[D, top '[m']]])/(TOWER_DATA[[#This Row],[Bottom '[m']]]-TOWER_DATA[[#This Row],[Top '[m']]]),"")</f>
        <v/>
      </c>
      <c r="CK157" s="121" t="str">
        <f t="shared" si="5"/>
        <v/>
      </c>
      <c r="CL157" s="50" t="str">
        <f>IFERROR((TOWER_DATA[[#This Row],[D, bottom '[m']]]+TOWER_DATA[[#This Row],[D, top '[m']]])/(2*TOWER_DATA[[#This Row],[t '[mm']]]/1000),"")</f>
        <v/>
      </c>
      <c r="CN157" s="53"/>
      <c r="CQ157" s="50"/>
      <c r="CR157" s="121"/>
      <c r="CS157" s="50"/>
      <c r="CV157" s="8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425"/>
      <c r="CD158" s="426"/>
      <c r="CE158" s="426"/>
      <c r="CF158" s="426"/>
      <c r="CG158" s="426"/>
      <c r="CH158" s="427"/>
      <c r="CI158" s="51" t="str">
        <f>IFERROR(TOWER_DATA[[#This Row],[Top '[m']]]-TOWER_DATA[[#This Row],[Bottom '[m']]], "")</f>
        <v/>
      </c>
      <c r="CJ158" s="167" t="str">
        <f>IFERROR(-(TOWER_DATA[[#This Row],[D, bottom '[m']]]-TOWER_DATA[[#This Row],[D, top '[m']]])/(TOWER_DATA[[#This Row],[Bottom '[m']]]-TOWER_DATA[[#This Row],[Top '[m']]]),"")</f>
        <v/>
      </c>
      <c r="CK158" s="121" t="str">
        <f t="shared" si="5"/>
        <v/>
      </c>
      <c r="CL158" s="50" t="str">
        <f>IFERROR((TOWER_DATA[[#This Row],[D, bottom '[m']]]+TOWER_DATA[[#This Row],[D, top '[m']]])/(2*TOWER_DATA[[#This Row],[t '[mm']]]/1000),"")</f>
        <v/>
      </c>
      <c r="CN158" s="53"/>
      <c r="CQ158" s="50"/>
      <c r="CR158" s="121"/>
      <c r="CS158" s="50"/>
      <c r="CV158" s="8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425"/>
      <c r="CD159" s="426"/>
      <c r="CE159" s="426"/>
      <c r="CF159" s="426"/>
      <c r="CG159" s="426"/>
      <c r="CH159" s="427"/>
      <c r="CI159" s="51" t="str">
        <f>IFERROR(TOWER_DATA[[#This Row],[Top '[m']]]-TOWER_DATA[[#This Row],[Bottom '[m']]], "")</f>
        <v/>
      </c>
      <c r="CJ159" s="167" t="str">
        <f>IFERROR(-(TOWER_DATA[[#This Row],[D, bottom '[m']]]-TOWER_DATA[[#This Row],[D, top '[m']]])/(TOWER_DATA[[#This Row],[Bottom '[m']]]-TOWER_DATA[[#This Row],[Top '[m']]]),"")</f>
        <v/>
      </c>
      <c r="CK159" s="121" t="str">
        <f t="shared" si="5"/>
        <v/>
      </c>
      <c r="CL159" s="50" t="str">
        <f>IFERROR((TOWER_DATA[[#This Row],[D, bottom '[m']]]+TOWER_DATA[[#This Row],[D, top '[m']]])/(2*TOWER_DATA[[#This Row],[t '[mm']]]/1000),"")</f>
        <v/>
      </c>
      <c r="CN159" s="53"/>
      <c r="CQ159" s="50"/>
      <c r="CR159" s="121"/>
      <c r="CS159" s="50"/>
      <c r="CV159" s="8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425"/>
      <c r="CD160" s="426"/>
      <c r="CE160" s="426"/>
      <c r="CF160" s="426"/>
      <c r="CG160" s="426"/>
      <c r="CH160" s="427"/>
      <c r="CI160" s="51" t="str">
        <f>IFERROR(TOWER_DATA[[#This Row],[Top '[m']]]-TOWER_DATA[[#This Row],[Bottom '[m']]], "")</f>
        <v/>
      </c>
      <c r="CJ160" s="167" t="str">
        <f>IFERROR(-(TOWER_DATA[[#This Row],[D, bottom '[m']]]-TOWER_DATA[[#This Row],[D, top '[m']]])/(TOWER_DATA[[#This Row],[Bottom '[m']]]-TOWER_DATA[[#This Row],[Top '[m']]]),"")</f>
        <v/>
      </c>
      <c r="CK160" s="121" t="str">
        <f t="shared" si="5"/>
        <v/>
      </c>
      <c r="CL160" s="50" t="str">
        <f>IFERROR((TOWER_DATA[[#This Row],[D, bottom '[m']]]+TOWER_DATA[[#This Row],[D, top '[m']]])/(2*TOWER_DATA[[#This Row],[t '[mm']]]/1000),"")</f>
        <v/>
      </c>
      <c r="CN160" s="53"/>
      <c r="CQ160" s="50"/>
      <c r="CR160" s="121"/>
      <c r="CS160" s="50"/>
      <c r="CV160" s="8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425"/>
      <c r="CD161" s="426"/>
      <c r="CE161" s="426"/>
      <c r="CF161" s="426"/>
      <c r="CG161" s="426"/>
      <c r="CH161" s="427"/>
      <c r="CI161" s="51" t="str">
        <f>IFERROR(TOWER_DATA[[#This Row],[Top '[m']]]-TOWER_DATA[[#This Row],[Bottom '[m']]], "")</f>
        <v/>
      </c>
      <c r="CJ161" s="167" t="str">
        <f>IFERROR(-(TOWER_DATA[[#This Row],[D, bottom '[m']]]-TOWER_DATA[[#This Row],[D, top '[m']]])/(TOWER_DATA[[#This Row],[Bottom '[m']]]-TOWER_DATA[[#This Row],[Top '[m']]]),"")</f>
        <v/>
      </c>
      <c r="CK161" s="121" t="str">
        <f t="shared" si="5"/>
        <v/>
      </c>
      <c r="CL161" s="50" t="str">
        <f>IFERROR((TOWER_DATA[[#This Row],[D, bottom '[m']]]+TOWER_DATA[[#This Row],[D, top '[m']]])/(2*TOWER_DATA[[#This Row],[t '[mm']]]/1000),"")</f>
        <v/>
      </c>
      <c r="CN161" s="53"/>
      <c r="CQ161" s="50"/>
      <c r="CR161" s="121"/>
      <c r="CS161" s="50"/>
      <c r="CV161" s="8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425"/>
      <c r="CD162" s="426"/>
      <c r="CE162" s="426"/>
      <c r="CF162" s="426"/>
      <c r="CG162" s="426"/>
      <c r="CH162" s="427"/>
      <c r="CI162" s="51" t="str">
        <f>IFERROR(TOWER_DATA[[#This Row],[Top '[m']]]-TOWER_DATA[[#This Row],[Bottom '[m']]], "")</f>
        <v/>
      </c>
      <c r="CJ162" s="167" t="str">
        <f>IFERROR(-(TOWER_DATA[[#This Row],[D, bottom '[m']]]-TOWER_DATA[[#This Row],[D, top '[m']]])/(TOWER_DATA[[#This Row],[Bottom '[m']]]-TOWER_DATA[[#This Row],[Top '[m']]]),"")</f>
        <v/>
      </c>
      <c r="CK162" s="121" t="str">
        <f t="shared" si="5"/>
        <v/>
      </c>
      <c r="CL162" s="50" t="str">
        <f>IFERROR((TOWER_DATA[[#This Row],[D, bottom '[m']]]+TOWER_DATA[[#This Row],[D, top '[m']]])/(2*TOWER_DATA[[#This Row],[t '[mm']]]/1000),"")</f>
        <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425"/>
      <c r="CD163" s="426"/>
      <c r="CE163" s="426"/>
      <c r="CF163" s="426"/>
      <c r="CG163" s="426"/>
      <c r="CH163" s="427"/>
      <c r="CI163" s="51" t="str">
        <f>IFERROR(TOWER_DATA[[#This Row],[Top '[m']]]-TOWER_DATA[[#This Row],[Bottom '[m']]], "")</f>
        <v/>
      </c>
      <c r="CJ163" s="167" t="str">
        <f>IFERROR(-(TOWER_DATA[[#This Row],[D, bottom '[m']]]-TOWER_DATA[[#This Row],[D, top '[m']]])/(TOWER_DATA[[#This Row],[Bottom '[m']]]-TOWER_DATA[[#This Row],[Top '[m']]]),"")</f>
        <v/>
      </c>
      <c r="CK163" s="121" t="str">
        <f t="shared" si="5"/>
        <v/>
      </c>
      <c r="CL163" s="50" t="str">
        <f>IFERROR((TOWER_DATA[[#This Row],[D, bottom '[m']]]+TOWER_DATA[[#This Row],[D, top '[m']]])/(2*TOWER_DATA[[#This Row],[t '[mm']]]/1000),"")</f>
        <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425"/>
      <c r="CD164" s="426"/>
      <c r="CE164" s="426"/>
      <c r="CF164" s="426"/>
      <c r="CG164" s="426"/>
      <c r="CH164" s="427"/>
      <c r="CI164" s="51" t="str">
        <f>IFERROR(TOWER_DATA[[#This Row],[Top '[m']]]-TOWER_DATA[[#This Row],[Bottom '[m']]], "")</f>
        <v/>
      </c>
      <c r="CJ164" s="167" t="str">
        <f>IFERROR(-(TOWER_DATA[[#This Row],[D, bottom '[m']]]-TOWER_DATA[[#This Row],[D, top '[m']]])/(TOWER_DATA[[#This Row],[Bottom '[m']]]-TOWER_DATA[[#This Row],[Top '[m']]]),"")</f>
        <v/>
      </c>
      <c r="CK164" s="121" t="str">
        <f t="shared" si="5"/>
        <v/>
      </c>
      <c r="CL164" s="50" t="str">
        <f>IFERROR((TOWER_DATA[[#This Row],[D, bottom '[m']]]+TOWER_DATA[[#This Row],[D, top '[m']]])/(2*TOWER_DATA[[#This Row],[t '[mm']]]/1000),"")</f>
        <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425"/>
      <c r="CD165" s="426"/>
      <c r="CE165" s="426"/>
      <c r="CF165" s="426"/>
      <c r="CG165" s="426"/>
      <c r="CH165" s="427"/>
      <c r="CI165" s="51" t="str">
        <f>IFERROR(TOWER_DATA[[#This Row],[Top '[m']]]-TOWER_DATA[[#This Row],[Bottom '[m']]], "")</f>
        <v/>
      </c>
      <c r="CJ165" s="167" t="str">
        <f>IFERROR(-(TOWER_DATA[[#This Row],[D, bottom '[m']]]-TOWER_DATA[[#This Row],[D, top '[m']]])/(TOWER_DATA[[#This Row],[Bottom '[m']]]-TOWER_DATA[[#This Row],[Top '[m']]]),"")</f>
        <v/>
      </c>
      <c r="CK165" s="121" t="str">
        <f t="shared" si="5"/>
        <v/>
      </c>
      <c r="CL165" s="50" t="str">
        <f>IFERROR((TOWER_DATA[[#This Row],[D, bottom '[m']]]+TOWER_DATA[[#This Row],[D, top '[m']]])/(2*TOWER_DATA[[#This Row],[t '[mm']]]/1000),"")</f>
        <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425"/>
      <c r="CD166" s="426"/>
      <c r="CE166" s="426"/>
      <c r="CF166" s="426"/>
      <c r="CG166" s="426"/>
      <c r="CH166" s="427"/>
      <c r="CI166" s="51" t="str">
        <f>IFERROR(TOWER_DATA[[#This Row],[Top '[m']]]-TOWER_DATA[[#This Row],[Bottom '[m']]], "")</f>
        <v/>
      </c>
      <c r="CJ166" s="167" t="str">
        <f>IFERROR(-(TOWER_DATA[[#This Row],[D, bottom '[m']]]-TOWER_DATA[[#This Row],[D, top '[m']]])/(TOWER_DATA[[#This Row],[Bottom '[m']]]-TOWER_DATA[[#This Row],[Top '[m']]]),"")</f>
        <v/>
      </c>
      <c r="CK166" s="121" t="str">
        <f t="shared" si="5"/>
        <v/>
      </c>
      <c r="CL166" s="50" t="str">
        <f>IFERROR((TOWER_DATA[[#This Row],[D, bottom '[m']]]+TOWER_DATA[[#This Row],[D, top '[m']]])/(2*TOWER_DATA[[#This Row],[t '[mm']]]/1000),"")</f>
        <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425"/>
      <c r="CD167" s="426"/>
      <c r="CE167" s="426"/>
      <c r="CF167" s="426"/>
      <c r="CG167" s="426"/>
      <c r="CH167" s="427"/>
      <c r="CI167" s="51" t="str">
        <f>IFERROR(TOWER_DATA[[#This Row],[Top '[m']]]-TOWER_DATA[[#This Row],[Bottom '[m']]], "")</f>
        <v/>
      </c>
      <c r="CJ167" s="167" t="str">
        <f>IFERROR(-(TOWER_DATA[[#This Row],[D, bottom '[m']]]-TOWER_DATA[[#This Row],[D, top '[m']]])/(TOWER_DATA[[#This Row],[Bottom '[m']]]-TOWER_DATA[[#This Row],[Top '[m']]]),"")</f>
        <v/>
      </c>
      <c r="CK167" s="121" t="str">
        <f t="shared" si="5"/>
        <v/>
      </c>
      <c r="CL167" s="50" t="str">
        <f>IFERROR((TOWER_DATA[[#This Row],[D, bottom '[m']]]+TOWER_DATA[[#This Row],[D, top '[m']]])/(2*TOWER_DATA[[#This Row],[t '[mm']]]/1000),"")</f>
        <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425"/>
      <c r="CD168" s="426"/>
      <c r="CE168" s="426"/>
      <c r="CF168" s="426"/>
      <c r="CG168" s="426"/>
      <c r="CH168" s="427"/>
      <c r="CI168" s="51" t="str">
        <f>IFERROR(TOWER_DATA[[#This Row],[Top '[m']]]-TOWER_DATA[[#This Row],[Bottom '[m']]], "")</f>
        <v/>
      </c>
      <c r="CJ168" s="167" t="str">
        <f>IFERROR(-(TOWER_DATA[[#This Row],[D, bottom '[m']]]-TOWER_DATA[[#This Row],[D, top '[m']]])/(TOWER_DATA[[#This Row],[Bottom '[m']]]-TOWER_DATA[[#This Row],[Top '[m']]]),"")</f>
        <v/>
      </c>
      <c r="CK168" s="121" t="str">
        <f t="shared" si="5"/>
        <v/>
      </c>
      <c r="CL168" s="50" t="str">
        <f>IFERROR((TOWER_DATA[[#This Row],[D, bottom '[m']]]+TOWER_DATA[[#This Row],[D, top '[m']]])/(2*TOWER_DATA[[#This Row],[t '[mm']]]/1000),"")</f>
        <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c r="CD169" s="90"/>
      <c r="CE169" s="90"/>
      <c r="CF169" s="90"/>
      <c r="CG169" s="90"/>
      <c r="CH169" s="91"/>
      <c r="CI169" s="51" t="str">
        <f>IFERROR(TOWER_DATA[[#This Row],[Top '[m']]]-TOWER_DATA[[#This Row],[Bottom '[m']]], "")</f>
        <v/>
      </c>
      <c r="CJ169" s="167" t="str">
        <f>IFERROR(-(TOWER_DATA[[#This Row],[D, bottom '[m']]]-TOWER_DATA[[#This Row],[D, top '[m']]])/(TOWER_DATA[[#This Row],[Bottom '[m']]]-TOWER_DATA[[#This Row],[Top '[m']]]),"")</f>
        <v/>
      </c>
      <c r="CK169" s="121" t="str">
        <f t="shared" si="5"/>
        <v/>
      </c>
      <c r="CL169" s="50" t="str">
        <f>IFERROR((TOWER_DATA[[#This Row],[D, bottom '[m']]]+TOWER_DATA[[#This Row],[D, top '[m']]])/(2*TOWER_DATA[[#This Row],[t '[mm']]]/1000),"")</f>
        <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c r="CD170" s="90"/>
      <c r="CE170" s="90"/>
      <c r="CF170" s="90"/>
      <c r="CG170" s="90"/>
      <c r="CH170" s="91"/>
      <c r="CI170" s="51" t="str">
        <f>IFERROR(TOWER_DATA[[#This Row],[Top '[m']]]-TOWER_DATA[[#This Row],[Bottom '[m']]], "")</f>
        <v/>
      </c>
      <c r="CJ170" s="167" t="str">
        <f>IFERROR(-(TOWER_DATA[[#This Row],[D, bottom '[m']]]-TOWER_DATA[[#This Row],[D, top '[m']]])/(TOWER_DATA[[#This Row],[Bottom '[m']]]-TOWER_DATA[[#This Row],[Top '[m']]]),"")</f>
        <v/>
      </c>
      <c r="CK170" s="121" t="str">
        <f t="shared" si="5"/>
        <v/>
      </c>
      <c r="CL170" s="50" t="str">
        <f>IFERROR((TOWER_DATA[[#This Row],[D, bottom '[m']]]+TOWER_DATA[[#This Row],[D, top '[m']]])/(2*TOWER_DATA[[#This Row],[t '[mm']]]/1000),"")</f>
        <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c r="CD171" s="90"/>
      <c r="CE171" s="90"/>
      <c r="CF171" s="90"/>
      <c r="CG171" s="90"/>
      <c r="CH171" s="91"/>
      <c r="CI171" s="51" t="str">
        <f>IFERROR(TOWER_DATA[[#This Row],[Top '[m']]]-TOWER_DATA[[#This Row],[Bottom '[m']]], "")</f>
        <v/>
      </c>
      <c r="CJ171" s="167" t="str">
        <f>IFERROR(-(TOWER_DATA[[#This Row],[D, bottom '[m']]]-TOWER_DATA[[#This Row],[D, top '[m']]])/(TOWER_DATA[[#This Row],[Bottom '[m']]]-TOWER_DATA[[#This Row],[Top '[m']]]),"")</f>
        <v/>
      </c>
      <c r="CK171" s="121" t="str">
        <f t="shared" si="5"/>
        <v/>
      </c>
      <c r="CL171" s="50" t="str">
        <f>IFERROR((TOWER_DATA[[#This Row],[D, bottom '[m']]]+TOWER_DATA[[#This Row],[D, top '[m']]])/(2*TOWER_DATA[[#This Row],[t '[mm']]]/1000),"")</f>
        <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c r="CD172" s="90"/>
      <c r="CE172" s="90"/>
      <c r="CF172" s="90"/>
      <c r="CG172" s="90"/>
      <c r="CH172" s="91"/>
      <c r="CI172" s="51" t="str">
        <f>IFERROR(TOWER_DATA[[#This Row],[Top '[m']]]-TOWER_DATA[[#This Row],[Bottom '[m']]], "")</f>
        <v/>
      </c>
      <c r="CJ172" s="167" t="str">
        <f>IFERROR(-(TOWER_DATA[[#This Row],[D, bottom '[m']]]-TOWER_DATA[[#This Row],[D, top '[m']]])/(TOWER_DATA[[#This Row],[Bottom '[m']]]-TOWER_DATA[[#This Row],[Top '[m']]]),"")</f>
        <v/>
      </c>
      <c r="CK172" s="121" t="str">
        <f t="shared" si="5"/>
        <v/>
      </c>
      <c r="CL172" s="50" t="str">
        <f>IFERROR((TOWER_DATA[[#This Row],[D, bottom '[m']]]+TOWER_DATA[[#This Row],[D, top '[m']]])/(2*TOWER_DATA[[#This Row],[t '[mm']]]/1000),"")</f>
        <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c r="CD173" s="90"/>
      <c r="CE173" s="90"/>
      <c r="CF173" s="90"/>
      <c r="CG173" s="90"/>
      <c r="CH173" s="91"/>
      <c r="CI173" s="51" t="str">
        <f>IFERROR(TOWER_DATA[[#This Row],[Top '[m']]]-TOWER_DATA[[#This Row],[Bottom '[m']]], "")</f>
        <v/>
      </c>
      <c r="CJ173" s="167" t="str">
        <f>IFERROR(-(TOWER_DATA[[#This Row],[D, bottom '[m']]]-TOWER_DATA[[#This Row],[D, top '[m']]])/(TOWER_DATA[[#This Row],[Bottom '[m']]]-TOWER_DATA[[#This Row],[Top '[m']]]),"")</f>
        <v/>
      </c>
      <c r="CK173" s="121" t="str">
        <f t="shared" si="5"/>
        <v/>
      </c>
      <c r="CL173" s="50" t="str">
        <f>IFERROR((TOWER_DATA[[#This Row],[D, bottom '[m']]]+TOWER_DATA[[#This Row],[D, top '[m']]])/(2*TOWER_DATA[[#This Row],[t '[mm']]]/1000),"")</f>
        <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c r="CD174" s="90"/>
      <c r="CE174" s="90"/>
      <c r="CF174" s="90"/>
      <c r="CG174" s="90"/>
      <c r="CH174" s="91"/>
      <c r="CI174" s="51" t="str">
        <f>IFERROR(TOWER_DATA[[#This Row],[Top '[m']]]-TOWER_DATA[[#This Row],[Bottom '[m']]], "")</f>
        <v/>
      </c>
      <c r="CJ174" s="167" t="str">
        <f>IFERROR(-(TOWER_DATA[[#This Row],[D, bottom '[m']]]-TOWER_DATA[[#This Row],[D, top '[m']]])/(TOWER_DATA[[#This Row],[Bottom '[m']]]-TOWER_DATA[[#This Row],[Top '[m']]]),"")</f>
        <v/>
      </c>
      <c r="CK174" s="121" t="str">
        <f t="shared" si="5"/>
        <v/>
      </c>
      <c r="CL174" s="50" t="str">
        <f>IFERROR((TOWER_DATA[[#This Row],[D, bottom '[m']]]+TOWER_DATA[[#This Row],[D, top '[m']]])/(2*TOWER_DATA[[#This Row],[t '[mm']]]/1000),"")</f>
        <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c r="CD175" s="90"/>
      <c r="CE175" s="90"/>
      <c r="CF175" s="90"/>
      <c r="CG175" s="90"/>
      <c r="CH175" s="91"/>
      <c r="CI175" s="51" t="str">
        <f>IFERROR(TOWER_DATA[[#This Row],[Top '[m']]]-TOWER_DATA[[#This Row],[Bottom '[m']]], "")</f>
        <v/>
      </c>
      <c r="CJ175" s="167" t="str">
        <f>IFERROR(-(TOWER_DATA[[#This Row],[D, bottom '[m']]]-TOWER_DATA[[#This Row],[D, top '[m']]])/(TOWER_DATA[[#This Row],[Bottom '[m']]]-TOWER_DATA[[#This Row],[Top '[m']]]),"")</f>
        <v/>
      </c>
      <c r="CK175" s="121" t="str">
        <f t="shared" si="5"/>
        <v/>
      </c>
      <c r="CL175" s="50" t="str">
        <f>IFERROR((TOWER_DATA[[#This Row],[D, bottom '[m']]]+TOWER_DATA[[#This Row],[D, top '[m']]])/(2*TOWER_DATA[[#This Row],[t '[mm']]]/1000),"")</f>
        <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c r="CD176" s="90"/>
      <c r="CE176" s="90"/>
      <c r="CF176" s="90"/>
      <c r="CG176" s="90"/>
      <c r="CH176" s="91"/>
      <c r="CI176" s="51" t="str">
        <f>IFERROR(TOWER_DATA[[#This Row],[Top '[m']]]-TOWER_DATA[[#This Row],[Bottom '[m']]], "")</f>
        <v/>
      </c>
      <c r="CJ176" s="167" t="str">
        <f>IFERROR(-(TOWER_DATA[[#This Row],[D, bottom '[m']]]-TOWER_DATA[[#This Row],[D, top '[m']]])/(TOWER_DATA[[#This Row],[Bottom '[m']]]-TOWER_DATA[[#This Row],[Top '[m']]]),"")</f>
        <v/>
      </c>
      <c r="CK176" s="121" t="str">
        <f t="shared" si="5"/>
        <v/>
      </c>
      <c r="CL176" s="50" t="str">
        <f>IFERROR((TOWER_DATA[[#This Row],[D, bottom '[m']]]+TOWER_DATA[[#This Row],[D, top '[m']]])/(2*TOWER_DATA[[#This Row],[t '[mm']]]/1000),"")</f>
        <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c r="CD177" s="90"/>
      <c r="CE177" s="90"/>
      <c r="CF177" s="90"/>
      <c r="CG177" s="90"/>
      <c r="CH177" s="91"/>
      <c r="CI177" s="51" t="str">
        <f>IFERROR(TOWER_DATA[[#This Row],[Top '[m']]]-TOWER_DATA[[#This Row],[Bottom '[m']]], "")</f>
        <v/>
      </c>
      <c r="CJ177" s="167" t="str">
        <f>IFERROR(-(TOWER_DATA[[#This Row],[D, bottom '[m']]]-TOWER_DATA[[#This Row],[D, top '[m']]])/(TOWER_DATA[[#This Row],[Bottom '[m']]]-TOWER_DATA[[#This Row],[Top '[m']]]),"")</f>
        <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t="str">
        <f>IFERROR((TOWER_DATA[[#This Row],[D, bottom '[m']]]+TOWER_DATA[[#This Row],[D, top '[m']]])/(2*TOWER_DATA[[#This Row],[t '[mm']]]/1000),"")</f>
        <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47"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169" priority="51">
      <formula>E2011&lt;&gt;_xludf.INDIRECT("B" &amp; _xludf.ROW() + 200)</formula>
    </cfRule>
  </conditionalFormatting>
  <conditionalFormatting sqref="E136:J221 DP111:DV111 DY135:DY138 DX136:DX139 DP112:DW176 Q119:Q162 Q115:Q116">
    <cfRule type="expression" dxfId="168" priority="53">
      <formula>#REF!&lt;&gt;_xludf.INDIRECT(_xludf.ADDRESS(_xludf.ROW()-200,_xludf.COLUMN()))</formula>
    </cfRule>
  </conditionalFormatting>
  <conditionalFormatting sqref="G223">
    <cfRule type="expression" dxfId="167" priority="58">
      <formula>#REF!&lt;&gt;_xludf.INDIRECT(_xludf.ADDRESS(_xludf.ROW()-200,_xludf.COLUMN()))</formula>
    </cfRule>
  </conditionalFormatting>
  <conditionalFormatting sqref="E222:E226">
    <cfRule type="expression" dxfId="166" priority="76">
      <formula>#REF!&lt;&gt;_xludf.INDIRECT(_xludf.ADDRESS(_xludf.ROW()-200,_xludf.COLUMN()))</formula>
    </cfRule>
  </conditionalFormatting>
  <conditionalFormatting sqref="Q168:Q182">
    <cfRule type="expression" dxfId="165" priority="82">
      <formula>Q23&lt;&gt;_xludf.INDIRECT(_xludf.ADDRESS(_xludf.ROW()-200,_xludf.COLUMN()))</formula>
    </cfRule>
  </conditionalFormatting>
  <conditionalFormatting sqref="Q183:Q185">
    <cfRule type="expression" dxfId="164" priority="133">
      <formula>#REF!&lt;&gt;_xludf.INDIRECT(_xludf.ADDRESS(_xludf.ROW()-200,_xludf.COLUMN()))</formula>
    </cfRule>
  </conditionalFormatting>
  <conditionalFormatting sqref="J237">
    <cfRule type="expression" dxfId="163" priority="182">
      <formula>K126&lt;&gt;_xludf.INDIRECT(_xludf.ADDRESS(_xludf.ROW()-200,_xludf.COLUMN()))</formula>
    </cfRule>
  </conditionalFormatting>
  <conditionalFormatting sqref="H223">
    <cfRule type="expression" dxfId="162" priority="184">
      <formula>F113&lt;&gt;_xludf.INDIRECT(_xludf.ADDRESS(_xludf.ROW()-200,_xludf.COLUMN()))</formula>
    </cfRule>
  </conditionalFormatting>
  <conditionalFormatting sqref="J227:J236 E227:I244 J238:J244">
    <cfRule type="expression" dxfId="161" priority="185">
      <formula>E117&lt;&gt;_xludf.INDIRECT(_xludf.ADDRESS(_xludf.ROW()-200,_xludf.COLUMN()))</formula>
    </cfRule>
  </conditionalFormatting>
  <conditionalFormatting sqref="F223:F226 G224:H226 F222:J222 I223:J226 AU226:AV229">
    <cfRule type="expression" dxfId="160" priority="188">
      <formula>E112&lt;&gt;_xludf.INDIRECT(_xludf.ADDRESS(_xludf.ROW()-200,_xludf.COLUMN()))</formula>
    </cfRule>
  </conditionalFormatting>
  <conditionalFormatting sqref="AQ2014">
    <cfRule type="expression" dxfId="159" priority="25">
      <formula>AQ2013&lt;&gt;_xludf.INDIRECT("B" &amp; _xludf.ROW() + 200)</formula>
    </cfRule>
  </conditionalFormatting>
  <conditionalFormatting sqref="AX138 BA115:BA118 AX139:BA162 AQ139:AV224 BA126:BA138">
    <cfRule type="expression" dxfId="158" priority="26">
      <formula>#REF!&lt;&gt;_xludf.INDIRECT(_xludf.ADDRESS(_xludf.ROW()-200,_xludf.COLUMN()))</formula>
    </cfRule>
  </conditionalFormatting>
  <conditionalFormatting sqref="AS226">
    <cfRule type="expression" dxfId="157" priority="28">
      <formula>#REF!&lt;&gt;_xludf.INDIRECT(_xludf.ADDRESS(_xludf.ROW()-200,_xludf.COLUMN()))</formula>
    </cfRule>
  </conditionalFormatting>
  <conditionalFormatting sqref="AQ225:AQ229">
    <cfRule type="expression" dxfId="156" priority="29">
      <formula>#REF!&lt;&gt;_xludf.INDIRECT(_xludf.ADDRESS(_xludf.ROW()-200,_xludf.COLUMN()))</formula>
    </cfRule>
  </conditionalFormatting>
  <conditionalFormatting sqref="AZ185 BA183:BA185">
    <cfRule type="expression" dxfId="155" priority="31">
      <formula>#REF!&lt;&gt;_xludf.INDIRECT(_xludf.ADDRESS(_xludf.ROW()-200,_xludf.COLUMN()))</formula>
    </cfRule>
  </conditionalFormatting>
  <conditionalFormatting sqref="AZ168:AZ184">
    <cfRule type="expression" dxfId="154" priority="32">
      <formula>AZ118&lt;&gt;_xludf.INDIRECT(_xludf.ADDRESS(_xludf.ROW()-200,_xludf.COLUMN()))</formula>
    </cfRule>
  </conditionalFormatting>
  <conditionalFormatting sqref="AX168:AY185">
    <cfRule type="expression" dxfId="153" priority="33">
      <formula>AX117&lt;&gt;_xludf.INDIRECT(_xludf.ADDRESS(_xludf.ROW()-200,_xludf.COLUMN()))</formula>
    </cfRule>
  </conditionalFormatting>
  <conditionalFormatting sqref="AV240">
    <cfRule type="expression" dxfId="152" priority="34">
      <formula>AW126&lt;&gt;_xludf.INDIRECT(_xludf.ADDRESS(_xludf.ROW()-200,_xludf.COLUMN()))</formula>
    </cfRule>
  </conditionalFormatting>
  <conditionalFormatting sqref="AX163:BA167">
    <cfRule type="expression" dxfId="151" priority="35">
      <formula>AW112&lt;&gt;_xludf.INDIRECT(_xludf.ADDRESS(_xludf.ROW()-200,_xludf.COLUMN()))</formula>
    </cfRule>
  </conditionalFormatting>
  <conditionalFormatting sqref="AT226">
    <cfRule type="expression" dxfId="150" priority="36">
      <formula>AR116&lt;&gt;_xludf.INDIRECT(_xludf.ADDRESS(_xludf.ROW()-200,_xludf.COLUMN()))</formula>
    </cfRule>
  </conditionalFormatting>
  <conditionalFormatting sqref="AV230:AV239 AQ230:AU247 AV241:AV247">
    <cfRule type="expression" dxfId="149" priority="37">
      <formula>AQ120&lt;&gt;_xludf.INDIRECT(_xludf.ADDRESS(_xludf.ROW()-200,_xludf.COLUMN()))</formula>
    </cfRule>
  </conditionalFormatting>
  <conditionalFormatting sqref="AS227:AT229">
    <cfRule type="expression" dxfId="148" priority="38">
      <formula>AR117&lt;&gt;_xludf.INDIRECT(_xludf.ADDRESS(_xludf.ROW()-200,_xludf.COLUMN()))</formula>
    </cfRule>
  </conditionalFormatting>
  <conditionalFormatting sqref="CC2053">
    <cfRule type="expression" dxfId="147" priority="11">
      <formula>CC2052&lt;&gt;_xludf.INDIRECT("B" &amp; _xludf.ROW() + 200)</formula>
    </cfRule>
  </conditionalFormatting>
  <conditionalFormatting sqref="CC178:CH263">
    <cfRule type="expression" dxfId="146" priority="12">
      <formula>#REF!&lt;&gt;_xludf.INDIRECT(_xludf.ADDRESS(_xludf.ROW()-200,_xludf.COLUMN()))</formula>
    </cfRule>
  </conditionalFormatting>
  <conditionalFormatting sqref="CE265">
    <cfRule type="expression" dxfId="145" priority="14">
      <formula>#REF!&lt;&gt;_xludf.INDIRECT(_xludf.ADDRESS(_xludf.ROW()-200,_xludf.COLUMN()))</formula>
    </cfRule>
  </conditionalFormatting>
  <conditionalFormatting sqref="CC264:CC268">
    <cfRule type="expression" dxfId="144" priority="15">
      <formula>#REF!&lt;&gt;_xludf.INDIRECT(_xludf.ADDRESS(_xludf.ROW()-200,_xludf.COLUMN()))</formula>
    </cfRule>
  </conditionalFormatting>
  <conditionalFormatting sqref="CH279">
    <cfRule type="expression" dxfId="143" priority="20">
      <formula>CI126&lt;&gt;_xludf.INDIRECT(_xludf.ADDRESS(_xludf.ROW()-200,_xludf.COLUMN()))</formula>
    </cfRule>
  </conditionalFormatting>
  <conditionalFormatting sqref="CF265">
    <cfRule type="expression" dxfId="142" priority="22">
      <formula>CD113&lt;&gt;_xludf.INDIRECT(_xludf.ADDRESS(_xludf.ROW()-200,_xludf.COLUMN()))</formula>
    </cfRule>
  </conditionalFormatting>
  <conditionalFormatting sqref="CH269:CH278 CC269:CG286 CH280:CH286">
    <cfRule type="expression" dxfId="141" priority="23">
      <formula>CC117&lt;&gt;_xludf.INDIRECT(_xludf.ADDRESS(_xludf.ROW()-200,_xludf.COLUMN()))</formula>
    </cfRule>
  </conditionalFormatting>
  <conditionalFormatting sqref="CD265:CD268 CE266:CF268 CD264:CH264 CG265:CH268">
    <cfRule type="expression" dxfId="140" priority="24">
      <formula>CC112&lt;&gt;_xludf.INDIRECT(_xludf.ADDRESS(_xludf.ROW()-200,_xludf.COLUMN()))</formula>
    </cfRule>
  </conditionalFormatting>
  <conditionalFormatting sqref="AR226:AR229">
    <cfRule type="expression" dxfId="139" priority="189">
      <formula>AQ116&lt;&gt;_xludf.INDIRECT(_xludf.ADDRESS(_xludf.ROW()-200,_xludf.COLUMN()))</formula>
    </cfRule>
  </conditionalFormatting>
  <conditionalFormatting sqref="AR225:AV225">
    <cfRule type="expression" dxfId="138" priority="190">
      <formula>AQ112&lt;&gt;_xludf.INDIRECT(_xludf.ADDRESS(_xludf.ROW()-200,_xludf.COLUMN()))</formula>
    </cfRule>
  </conditionalFormatting>
  <conditionalFormatting sqref="Q163:Q167">
    <cfRule type="expression" dxfId="137" priority="191">
      <formula>N112&lt;&gt;_xludf.INDIRECT(_xludf.ADDRESS(_xludf.ROW()-200,_xludf.COLUMN()))</formula>
    </cfRule>
  </conditionalFormatting>
  <conditionalFormatting sqref="BA168:BA182">
    <cfRule type="expression" dxfId="136"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135" priority="9">
      <formula>#REF!&lt;&gt;_xludf.INDIRECT(_xludf.ADDRESS(_xludf.ROW()-200,_xludf.COLUMN()))</formula>
    </cfRule>
  </conditionalFormatting>
  <conditionalFormatting sqref="BC119:BC162 BC685:BC728 BC115:BC116 BC681:BC682">
    <cfRule type="expression" dxfId="134" priority="5">
      <formula>#REF!&lt;&gt;_xludf.INDIRECT(_xludf.ADDRESS(_xludf.ROW()-200,_xludf.COLUMN()))</formula>
    </cfRule>
  </conditionalFormatting>
  <conditionalFormatting sqref="BC168:BC182 BC734:BC748">
    <cfRule type="expression" dxfId="133" priority="6">
      <formula>BC23&lt;&gt;_xludf.INDIRECT(_xludf.ADDRESS(_xludf.ROW()-200,_xludf.COLUMN()))</formula>
    </cfRule>
  </conditionalFormatting>
  <conditionalFormatting sqref="BC183:BC185 BC749:BC751">
    <cfRule type="expression" dxfId="132" priority="7">
      <formula>#REF!&lt;&gt;_xludf.INDIRECT(_xludf.ADDRESS(_xludf.ROW()-200,_xludf.COLUMN()))</formula>
    </cfRule>
  </conditionalFormatting>
  <conditionalFormatting sqref="BC163:BC167 BC729:BC733">
    <cfRule type="expression" dxfId="131" priority="8">
      <formula>AZ112&lt;&gt;_xludf.INDIRECT(_xludf.ADDRESS(_xludf.ROW()-200,_xludf.COLUMN()))</formula>
    </cfRule>
  </conditionalFormatting>
  <conditionalFormatting sqref="CO166:CO209 CO162:CO163">
    <cfRule type="expression" dxfId="130" priority="1">
      <formula>#REF!&lt;&gt;_xludf.INDIRECT(_xludf.ADDRESS(_xludf.ROW()-200,_xludf.COLUMN()))</formula>
    </cfRule>
  </conditionalFormatting>
  <conditionalFormatting sqref="CO215:CO229">
    <cfRule type="expression" dxfId="129" priority="2">
      <formula>CO23&lt;&gt;_xludf.INDIRECT(_xludf.ADDRESS(_xludf.ROW()-200,_xludf.COLUMN()))</formula>
    </cfRule>
  </conditionalFormatting>
  <conditionalFormatting sqref="CO230:CO232">
    <cfRule type="expression" dxfId="128" priority="3">
      <formula>#REF!&lt;&gt;_xludf.INDIRECT(_xludf.ADDRESS(_xludf.ROW()-200,_xludf.COLUMN()))</formula>
    </cfRule>
  </conditionalFormatting>
  <conditionalFormatting sqref="CO210:CO214">
    <cfRule type="expression" dxfId="127"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148</xdr:col>
                    <xdr:colOff>38100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150</xdr:col>
                    <xdr:colOff>655320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45</xdr:col>
                    <xdr:colOff>1386840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43</xdr:col>
                    <xdr:colOff>1630680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B10" sqref="B10"/>
    </sheetView>
  </sheetViews>
  <sheetFormatPr defaultColWidth="14.44140625" defaultRowHeight="14.4"/>
  <cols>
    <col min="1" max="1" width="43.88671875" style="95" customWidth="1"/>
    <col min="2" max="2" width="47.109375" style="120" customWidth="1"/>
    <col min="3" max="3" width="25.88671875" style="96"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7" width="32.441406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354</v>
      </c>
      <c r="E1" s="113"/>
      <c r="F1" s="113"/>
      <c r="G1" s="113"/>
      <c r="H1" s="113"/>
      <c r="I1" s="112"/>
      <c r="Q1" s="118" t="s">
        <v>355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141</v>
      </c>
      <c r="AC3" s="130"/>
      <c r="AD3" s="130"/>
      <c r="AE3" s="130"/>
      <c r="AF3" s="130"/>
      <c r="AG3" s="130"/>
      <c r="AH3" s="130"/>
      <c r="AI3" s="130"/>
      <c r="AJ3" s="131"/>
      <c r="AK3" s="49"/>
      <c r="AL3" s="49"/>
      <c r="AM3" s="49"/>
      <c r="AN3" s="49"/>
      <c r="AO3" s="49"/>
      <c r="AP3" s="49"/>
      <c r="AQ3" s="49"/>
    </row>
    <row r="4" spans="1:83" ht="15" customHeight="1">
      <c r="A4" s="122" t="s">
        <v>168</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140</v>
      </c>
      <c r="N6" s="100" t="s">
        <v>129</v>
      </c>
      <c r="O6" s="100" t="s">
        <v>130</v>
      </c>
      <c r="P6" s="53"/>
      <c r="Q6" s="49" t="s">
        <v>64</v>
      </c>
      <c r="R6" s="49" t="s">
        <v>128</v>
      </c>
      <c r="S6" s="49" t="s">
        <v>67</v>
      </c>
      <c r="T6" s="49" t="s">
        <v>66</v>
      </c>
      <c r="U6" s="49" t="s">
        <v>65</v>
      </c>
      <c r="V6" s="49" t="s">
        <v>121</v>
      </c>
      <c r="W6" s="49" t="s">
        <v>122</v>
      </c>
      <c r="X6" s="49" t="s">
        <v>187</v>
      </c>
      <c r="Y6" s="49" t="s">
        <v>188</v>
      </c>
      <c r="Z6" s="49" t="s">
        <v>124</v>
      </c>
      <c r="AA6" s="49"/>
      <c r="AB6" s="77"/>
      <c r="AJ6" s="87"/>
      <c r="AK6" s="49"/>
      <c r="AL6" s="49"/>
      <c r="AM6" s="49"/>
      <c r="AN6" s="49"/>
      <c r="AO6" s="49"/>
      <c r="AP6" s="49"/>
      <c r="AQ6" s="49"/>
      <c r="BE6" s="77"/>
      <c r="BF6" s="49"/>
      <c r="CD6" s="87"/>
      <c r="CE6" s="49"/>
    </row>
    <row r="7" spans="1:83" ht="15" customHeight="1">
      <c r="A7" s="49" t="s">
        <v>87</v>
      </c>
      <c r="B7" s="259" t="s">
        <v>48</v>
      </c>
      <c r="C7" s="49" t="s">
        <v>57</v>
      </c>
      <c r="G7" s="51"/>
      <c r="H7" s="51"/>
      <c r="I7" s="51"/>
      <c r="J7" s="51"/>
      <c r="K7" s="51"/>
      <c r="L7" s="121" t="str">
        <f>IF(7850/1000*(1/3)*PI()*ABS(G7-H7)*((I7/2)^2+(I7/2)*(J7/2)+(J7/2)^2-(I7/2-K7/1000)^2-(I7/2-K7/1000)*(J7/2-K7/1000)-(J7/2-K7/1000)^2)=0,"",7850/1000*(1/3)*PI()*ABS(G7-H7)*((I7/2)^2+(I7/2)*(J7/2)+(J7/2)^2-(I7/2-K7/1000)^2-(I7/2-K7/1000)*(J7/2-K7/1000)-(J7/2-K7/1000)^2))</f>
        <v/>
      </c>
      <c r="M7" s="51" t="str">
        <f>IFERROR(IF(OR(ISBLANK(WHOLE_STRUCTURE[[#This Row],[Top '[m']]]), ISBLANK(WHOLE_STRUCTURE[[#This Row],[Bottom '[m']]])), "", WHOLE_STRUCTURE[[#This Row],[Top '[m']]] - WHOLE_STRUCTURE[[#This Row],[Bottom '[m']]]),"")</f>
        <v/>
      </c>
      <c r="N7" s="52" t="str">
        <f>IFERROR(-(WHOLE_STRUCTURE[[#This Row],[D, bottom '[m']]]-WHOLE_STRUCTURE[[#This Row],[D, top '[m']]])/(WHOLE_STRUCTURE[[#This Row],[Bottom '[m']]]-WHOLE_STRUCTURE[[#This Row],[Top '[m']]]),"")</f>
        <v/>
      </c>
      <c r="O7" s="50" t="str">
        <f>IFERROR((WHOLE_STRUCTURE[[#This Row],[D, bottom '[m']]]+WHOLE_STRUCTURE[[#This Row],[D, top '[m']]])/(2*#REF!/1000),"")</f>
        <v/>
      </c>
      <c r="P7" s="53"/>
      <c r="Q7" s="49"/>
      <c r="S7" s="51"/>
      <c r="T7" s="51"/>
      <c r="U7" s="49"/>
      <c r="V7" s="167"/>
      <c r="W7" s="121"/>
      <c r="X7" s="51"/>
      <c r="Y7" s="51"/>
      <c r="Z7" s="49"/>
      <c r="AA7" s="49"/>
      <c r="AB7" s="77"/>
      <c r="AI7" s="49"/>
      <c r="AJ7" s="87"/>
      <c r="AK7" s="49"/>
      <c r="AL7" s="49"/>
      <c r="AM7" s="49"/>
      <c r="AN7" s="49"/>
      <c r="AO7" s="49"/>
      <c r="AP7" s="49"/>
      <c r="AQ7" s="49"/>
      <c r="BE7" s="77"/>
      <c r="BF7" s="133"/>
      <c r="CD7" s="87"/>
      <c r="CE7" s="49"/>
    </row>
    <row r="8" spans="1:83" ht="15" customHeight="1">
      <c r="A8" s="49" t="s">
        <v>106</v>
      </c>
      <c r="B8" s="259">
        <v>0</v>
      </c>
      <c r="C8" s="49" t="s">
        <v>89</v>
      </c>
      <c r="G8" s="51"/>
      <c r="H8" s="51"/>
      <c r="I8" s="51"/>
      <c r="J8" s="51"/>
      <c r="K8" s="51"/>
      <c r="L8" s="121" t="str">
        <f t="shared" ref="L8:L71" si="0">IF(7850/1000*(1/3)*PI()*ABS(G8-H8)*((I8/2)^2+(I8/2)*(J8/2)+(J8/2)^2-(I8/2-K8/1000)^2-(I8/2-K8/1000)*(J8/2-K8/1000)-(J8/2-K8/1000)^2)=0,"",7850/1000*(1/3)*PI()*ABS(G8-H8)*((I8/2)^2+(I8/2)*(J8/2)+(J8/2)^2-(I8/2-K8/1000)^2-(I8/2-K8/1000)*(J8/2-K8/1000)-(J8/2-K8/1000)^2))</f>
        <v/>
      </c>
      <c r="M8" s="51" t="str">
        <f>IFERROR(IF(OR(ISBLANK(WHOLE_STRUCTURE[[#This Row],[Top '[m']]]), ISBLANK(WHOLE_STRUCTURE[[#This Row],[Bottom '[m']]])), "", WHOLE_STRUCTURE[[#This Row],[Top '[m']]] - WHOLE_STRUCTURE[[#This Row],[Bottom '[m']]]),"")</f>
        <v/>
      </c>
      <c r="N8" s="52" t="str">
        <f>IFERROR(-(WHOLE_STRUCTURE[[#This Row],[D, bottom '[m']]]-WHOLE_STRUCTURE[[#This Row],[D, top '[m']]])/(WHOLE_STRUCTURE[[#This Row],[Bottom '[m']]]-WHOLE_STRUCTURE[[#This Row],[Top '[m']]]),"")</f>
        <v/>
      </c>
      <c r="O8" s="50" t="str">
        <f>IFERROR((WHOLE_STRUCTURE[[#This Row],[D, bottom '[m']]]+WHOLE_STRUCTURE[[#This Row],[D, top '[m']]])/(2*#REF!/1000),"")</f>
        <v/>
      </c>
      <c r="P8" s="53"/>
      <c r="Q8" s="49"/>
      <c r="S8" s="51"/>
      <c r="T8" s="51"/>
      <c r="U8" s="49"/>
      <c r="V8" s="167"/>
      <c r="W8" s="121"/>
      <c r="X8" s="51"/>
      <c r="Y8" s="51"/>
      <c r="Z8" s="49"/>
      <c r="AA8" s="49"/>
      <c r="AB8" s="297" t="s">
        <v>128</v>
      </c>
      <c r="AC8" s="49" t="s">
        <v>95</v>
      </c>
      <c r="AD8" s="49" t="s">
        <v>96</v>
      </c>
      <c r="AE8" s="49" t="s">
        <v>107</v>
      </c>
      <c r="AF8" s="49" t="s">
        <v>112</v>
      </c>
      <c r="AG8" s="49" t="s">
        <v>113</v>
      </c>
      <c r="AH8" s="49" t="s">
        <v>119</v>
      </c>
      <c r="AI8" s="49" t="s">
        <v>118</v>
      </c>
      <c r="AJ8" s="298" t="s">
        <v>19</v>
      </c>
      <c r="AK8" s="49"/>
      <c r="AL8" s="49"/>
      <c r="AM8" s="49"/>
      <c r="AN8" s="49"/>
      <c r="AO8" s="49"/>
      <c r="AP8" s="49"/>
      <c r="AQ8" s="49"/>
      <c r="BE8" s="77"/>
      <c r="BF8" s="49"/>
      <c r="CD8" s="87"/>
      <c r="CE8" s="49"/>
    </row>
    <row r="9" spans="1:83" ht="15" customHeight="1">
      <c r="A9" s="49" t="s">
        <v>90</v>
      </c>
      <c r="B9" s="259">
        <v>-50</v>
      </c>
      <c r="C9" s="49" t="s">
        <v>89</v>
      </c>
      <c r="G9" s="51"/>
      <c r="H9" s="51"/>
      <c r="I9" s="51"/>
      <c r="J9" s="51"/>
      <c r="K9" s="51"/>
      <c r="L9" s="121" t="str">
        <f t="shared" si="0"/>
        <v/>
      </c>
      <c r="M9" s="51" t="str">
        <f>IFERROR(IF(OR(ISBLANK(WHOLE_STRUCTURE[[#This Row],[Top '[m']]]), ISBLANK(WHOLE_STRUCTURE[[#This Row],[Bottom '[m']]])), "", WHOLE_STRUCTURE[[#This Row],[Top '[m']]] - WHOLE_STRUCTURE[[#This Row],[Bottom '[m']]]),"")</f>
        <v/>
      </c>
      <c r="N9" s="52" t="str">
        <f>IFERROR(-(WHOLE_STRUCTURE[[#This Row],[D, bottom '[m']]]-WHOLE_STRUCTURE[[#This Row],[D, top '[m']]])/(WHOLE_STRUCTURE[[#This Row],[Bottom '[m']]]-WHOLE_STRUCTURE[[#This Row],[Top '[m']]]),"")</f>
        <v/>
      </c>
      <c r="O9" s="50" t="str">
        <f>IFERROR((WHOLE_STRUCTURE[[#This Row],[D, bottom '[m']]]+WHOLE_STRUCTURE[[#This Row],[D, top '[m']]])/(2*#REF!/1000),"")</f>
        <v/>
      </c>
      <c r="P9" s="53"/>
      <c r="Q9" s="49"/>
      <c r="S9" s="51"/>
      <c r="T9" s="51"/>
      <c r="U9" s="49"/>
      <c r="V9" s="167"/>
      <c r="W9" s="121"/>
      <c r="X9" s="51"/>
      <c r="Y9" s="51"/>
      <c r="Z9" s="49"/>
      <c r="AA9" s="49"/>
      <c r="AB9" s="227"/>
      <c r="AI9" s="49"/>
      <c r="AJ9" s="299"/>
      <c r="AK9" s="49"/>
      <c r="AL9" s="49"/>
      <c r="AM9" s="49"/>
      <c r="AN9" s="49"/>
      <c r="AO9" s="49"/>
      <c r="AP9" s="49"/>
      <c r="AQ9" s="49"/>
      <c r="BE9" s="77"/>
      <c r="BF9" s="49"/>
      <c r="CD9" s="87"/>
      <c r="CE9" s="49"/>
    </row>
    <row r="10" spans="1:83" ht="15" customHeight="1">
      <c r="A10" s="165" t="s">
        <v>385</v>
      </c>
      <c r="B10" s="259"/>
      <c r="C10" s="165" t="s">
        <v>89</v>
      </c>
      <c r="G10" s="51"/>
      <c r="H10" s="51"/>
      <c r="I10" s="51"/>
      <c r="J10" s="51"/>
      <c r="K10" s="51"/>
      <c r="L10" s="121" t="str">
        <f t="shared" si="0"/>
        <v/>
      </c>
      <c r="M10" s="51" t="str">
        <f>IFERROR(IF(OR(ISBLANK(WHOLE_STRUCTURE[[#This Row],[Top '[m']]]), ISBLANK(WHOLE_STRUCTURE[[#This Row],[Bottom '[m']]])), "", WHOLE_STRUCTURE[[#This Row],[Top '[m']]] - WHOLE_STRUCTURE[[#This Row],[Bottom '[m']]]),"")</f>
        <v/>
      </c>
      <c r="N10" s="52" t="str">
        <f>IFERROR(-(WHOLE_STRUCTURE[[#This Row],[D, bottom '[m']]]-WHOLE_STRUCTURE[[#This Row],[D, top '[m']]])/(WHOLE_STRUCTURE[[#This Row],[Bottom '[m']]]-WHOLE_STRUCTURE[[#This Row],[Top '[m']]]),"")</f>
        <v/>
      </c>
      <c r="O10" s="50" t="str">
        <f>IFERROR((WHOLE_STRUCTURE[[#This Row],[D, bottom '[m']]]+WHOLE_STRUCTURE[[#This Row],[D, top '[m']]])/(2*#REF!/1000),"")</f>
        <v/>
      </c>
      <c r="P10"/>
      <c r="Q10" s="409"/>
      <c r="R10" s="411"/>
      <c r="S10" s="408"/>
      <c r="T10" s="408"/>
      <c r="U10" s="409"/>
      <c r="V10" s="433"/>
      <c r="W10" s="434"/>
      <c r="X10" s="408"/>
      <c r="Y10" s="408"/>
      <c r="Z10" s="409"/>
      <c r="AA10" s="49"/>
      <c r="AB10" s="77"/>
      <c r="AI10" s="49"/>
      <c r="AJ10" s="298"/>
      <c r="AK10" s="49"/>
      <c r="AL10" s="49"/>
      <c r="AM10" s="49"/>
      <c r="AN10" s="49"/>
      <c r="AO10" s="49"/>
      <c r="AP10" s="49"/>
      <c r="AQ10" s="49"/>
      <c r="BE10" s="77"/>
      <c r="BF10" s="49"/>
      <c r="CD10" s="87"/>
      <c r="CE10" s="49"/>
    </row>
    <row r="11" spans="1:83" ht="16.95" customHeight="1">
      <c r="A11" s="165" t="s">
        <v>384</v>
      </c>
      <c r="B11" s="259"/>
      <c r="C11" s="165" t="s">
        <v>57</v>
      </c>
      <c r="G11" s="51"/>
      <c r="H11" s="51"/>
      <c r="I11" s="51"/>
      <c r="J11" s="51"/>
      <c r="K11" s="51"/>
      <c r="L11" s="121" t="str">
        <f t="shared" si="0"/>
        <v/>
      </c>
      <c r="M11" s="51" t="str">
        <f>IFERROR(IF(OR(ISBLANK(WHOLE_STRUCTURE[[#This Row],[Top '[m']]]), ISBLANK(WHOLE_STRUCTURE[[#This Row],[Bottom '[m']]])), "", WHOLE_STRUCTURE[[#This Row],[Top '[m']]] - WHOLE_STRUCTURE[[#This Row],[Bottom '[m']]]),"")</f>
        <v/>
      </c>
      <c r="N11" s="52" t="str">
        <f>IFERROR(-(WHOLE_STRUCTURE[[#This Row],[D, bottom '[m']]]-WHOLE_STRUCTURE[[#This Row],[D, top '[m']]])/(WHOLE_STRUCTURE[[#This Row],[Bottom '[m']]]-WHOLE_STRUCTURE[[#This Row],[Top '[m']]]),"")</f>
        <v/>
      </c>
      <c r="O11" s="50" t="str">
        <f>IFERROR((WHOLE_STRUCTURE[[#This Row],[D, bottom '[m']]]+WHOLE_STRUCTURE[[#This Row],[D, top '[m']]])/(2*#REF!/1000),"")</f>
        <v/>
      </c>
      <c r="Q11" s="409"/>
      <c r="R11" s="411"/>
      <c r="S11" s="408"/>
      <c r="T11" s="408"/>
      <c r="U11" s="409"/>
      <c r="V11" s="433"/>
      <c r="W11" s="434"/>
      <c r="X11" s="408"/>
      <c r="Y11" s="408"/>
      <c r="Z11" s="409"/>
      <c r="AA11" s="49"/>
      <c r="AB11" s="77"/>
      <c r="AI11" s="49"/>
      <c r="AJ11" s="298"/>
      <c r="AK11" s="49"/>
      <c r="AL11" s="49"/>
      <c r="AM11" s="49"/>
      <c r="AN11" s="49"/>
      <c r="AO11" s="49"/>
      <c r="AP11" s="49"/>
      <c r="AQ11" s="49"/>
      <c r="BE11" s="77"/>
      <c r="BF11" s="49"/>
      <c r="CD11" s="87"/>
      <c r="CE11" s="49"/>
    </row>
    <row r="12" spans="1:83">
      <c r="G12" s="51"/>
      <c r="H12" s="51"/>
      <c r="I12" s="51"/>
      <c r="J12" s="51"/>
      <c r="K12" s="51"/>
      <c r="L12" s="121" t="str">
        <f t="shared" si="0"/>
        <v/>
      </c>
      <c r="M12" s="51" t="str">
        <f>IFERROR(IF(OR(ISBLANK(WHOLE_STRUCTURE[[#This Row],[Top '[m']]]), ISBLANK(WHOLE_STRUCTURE[[#This Row],[Bottom '[m']]])), "", WHOLE_STRUCTURE[[#This Row],[Top '[m']]] - WHOLE_STRUCTURE[[#This Row],[Bottom '[m']]]),"")</f>
        <v/>
      </c>
      <c r="N12" s="52" t="str">
        <f>IFERROR(-(WHOLE_STRUCTURE[[#This Row],[D, bottom '[m']]]-WHOLE_STRUCTURE[[#This Row],[D, top '[m']]])/(WHOLE_STRUCTURE[[#This Row],[Bottom '[m']]]-WHOLE_STRUCTURE[[#This Row],[Top '[m']]]),"")</f>
        <v/>
      </c>
      <c r="O12" s="50" t="str">
        <f>IFERROR((WHOLE_STRUCTURE[[#This Row],[D, bottom '[m']]]+WHOLE_STRUCTURE[[#This Row],[D, top '[m']]])/(2*#REF!/1000),"")</f>
        <v/>
      </c>
      <c r="Q12" s="409"/>
      <c r="R12" s="411"/>
      <c r="S12" s="408"/>
      <c r="T12" s="408"/>
      <c r="U12" s="409"/>
      <c r="V12" s="433"/>
      <c r="W12" s="434"/>
      <c r="X12" s="408"/>
      <c r="Y12" s="408"/>
      <c r="Z12" s="409"/>
      <c r="AA12" s="49"/>
      <c r="AB12" s="77"/>
      <c r="AI12" s="49"/>
      <c r="AJ12" s="298"/>
      <c r="AK12" s="49"/>
      <c r="AL12" s="49"/>
      <c r="AM12" s="49"/>
      <c r="AN12" s="49"/>
      <c r="AO12" s="49"/>
      <c r="AP12" s="49"/>
      <c r="AQ12" s="49"/>
      <c r="BE12" s="77"/>
      <c r="BF12" s="49"/>
      <c r="CD12" s="87"/>
      <c r="CE12" s="49"/>
    </row>
    <row r="13" spans="1:83" ht="15.6">
      <c r="A13" s="165" t="s">
        <v>265</v>
      </c>
      <c r="B13" s="201">
        <f xml:space="preserve"> INDEX(WHOLE_STRUCTURE[Top '[m']], 1) + INDEX(RNA[Vertical Offset TT to HH '[m']],1)</f>
        <v>0</v>
      </c>
      <c r="C13" s="165" t="s">
        <v>89</v>
      </c>
      <c r="G13" s="51"/>
      <c r="H13" s="51"/>
      <c r="I13" s="51"/>
      <c r="J13" s="51"/>
      <c r="K13" s="51"/>
      <c r="L13" s="121" t="str">
        <f t="shared" si="0"/>
        <v/>
      </c>
      <c r="M13" s="51" t="str">
        <f>IFERROR(IF(OR(ISBLANK(WHOLE_STRUCTURE[[#This Row],[Top '[m']]]), ISBLANK(WHOLE_STRUCTURE[[#This Row],[Bottom '[m']]])), "", WHOLE_STRUCTURE[[#This Row],[Top '[m']]] - WHOLE_STRUCTURE[[#This Row],[Bottom '[m']]]),"")</f>
        <v/>
      </c>
      <c r="N13" s="52" t="str">
        <f>IFERROR(-(WHOLE_STRUCTURE[[#This Row],[D, bottom '[m']]]-WHOLE_STRUCTURE[[#This Row],[D, top '[m']]])/(WHOLE_STRUCTURE[[#This Row],[Bottom '[m']]]-WHOLE_STRUCTURE[[#This Row],[Top '[m']]]),"")</f>
        <v/>
      </c>
      <c r="O13" s="50" t="str">
        <f>IFERROR((WHOLE_STRUCTURE[[#This Row],[D, bottom '[m']]]+WHOLE_STRUCTURE[[#This Row],[D, top '[m']]])/(2*#REF!/1000),"")</f>
        <v/>
      </c>
      <c r="Q13" s="409"/>
      <c r="R13" s="411"/>
      <c r="S13" s="408"/>
      <c r="T13" s="408"/>
      <c r="U13" s="409"/>
      <c r="V13" s="433"/>
      <c r="W13" s="434"/>
      <c r="X13" s="408"/>
      <c r="Y13" s="408"/>
      <c r="Z13" s="409"/>
      <c r="AA13" s="49"/>
      <c r="AB13" s="307"/>
      <c r="AI13" s="49"/>
      <c r="AJ13" s="298"/>
      <c r="AK13" s="49"/>
      <c r="AL13" s="49"/>
      <c r="AM13" s="49"/>
      <c r="AN13" s="49"/>
      <c r="AO13" s="49"/>
      <c r="AP13" s="49"/>
      <c r="AQ13" s="49"/>
      <c r="BE13" s="77"/>
      <c r="BF13" s="49"/>
      <c r="CD13" s="87"/>
      <c r="CE13" s="49"/>
    </row>
    <row r="14" spans="1:83">
      <c r="A14" s="309"/>
      <c r="B14" s="310"/>
      <c r="C14" s="311"/>
      <c r="G14" s="51"/>
      <c r="H14" s="51"/>
      <c r="I14" s="51"/>
      <c r="J14" s="51"/>
      <c r="K14" s="51"/>
      <c r="L14" s="121" t="str">
        <f t="shared" si="0"/>
        <v/>
      </c>
      <c r="M14" s="51" t="str">
        <f>IFERROR(IF(OR(ISBLANK(WHOLE_STRUCTURE[[#This Row],[Top '[m']]]), ISBLANK(WHOLE_STRUCTURE[[#This Row],[Bottom '[m']]])), "", WHOLE_STRUCTURE[[#This Row],[Top '[m']]] - WHOLE_STRUCTURE[[#This Row],[Bottom '[m']]]),"")</f>
        <v/>
      </c>
      <c r="N14" s="52" t="str">
        <f>IFERROR(-(WHOLE_STRUCTURE[[#This Row],[D, bottom '[m']]]-WHOLE_STRUCTURE[[#This Row],[D, top '[m']]])/(WHOLE_STRUCTURE[[#This Row],[Bottom '[m']]]-WHOLE_STRUCTURE[[#This Row],[Top '[m']]]),"")</f>
        <v/>
      </c>
      <c r="O14" s="50" t="str">
        <f>IFERROR((WHOLE_STRUCTURE[[#This Row],[D, bottom '[m']]]+WHOLE_STRUCTURE[[#This Row],[D, top '[m']]])/(2*#REF!/1000),"")</f>
        <v/>
      </c>
      <c r="Q14" s="409"/>
      <c r="R14" s="411"/>
      <c r="S14" s="408"/>
      <c r="T14" s="408"/>
      <c r="U14" s="409"/>
      <c r="V14" s="433"/>
      <c r="W14" s="434"/>
      <c r="X14" s="408"/>
      <c r="Y14" s="408"/>
      <c r="Z14" s="409"/>
      <c r="AA14" s="49"/>
      <c r="AB14" s="77"/>
      <c r="AD14" s="193" t="s">
        <v>67</v>
      </c>
      <c r="AE14" s="49" t="s">
        <v>66</v>
      </c>
      <c r="AF14" s="49" t="s">
        <v>71</v>
      </c>
      <c r="AG14" s="49" t="s">
        <v>127</v>
      </c>
      <c r="AH14" s="49" t="s">
        <v>126</v>
      </c>
      <c r="AI14" s="49"/>
      <c r="AJ14" s="298"/>
      <c r="AK14" s="49"/>
      <c r="AL14" s="49"/>
      <c r="AM14" s="49"/>
      <c r="AN14" s="49"/>
      <c r="AO14" s="49"/>
      <c r="AP14" s="49"/>
      <c r="AQ14" s="49"/>
      <c r="BE14" s="77"/>
      <c r="BF14" s="49"/>
      <c r="CD14" s="87"/>
      <c r="CE14" s="49"/>
    </row>
    <row r="15" spans="1:83">
      <c r="A15" s="309"/>
      <c r="B15" s="310"/>
      <c r="C15" s="311"/>
      <c r="G15" s="51"/>
      <c r="H15" s="51"/>
      <c r="I15" s="51"/>
      <c r="J15" s="51"/>
      <c r="K15" s="51"/>
      <c r="L15" s="121" t="str">
        <f t="shared" si="0"/>
        <v/>
      </c>
      <c r="M15" s="51" t="str">
        <f>IFERROR(IF(OR(ISBLANK(WHOLE_STRUCTURE[[#This Row],[Top '[m']]]), ISBLANK(WHOLE_STRUCTURE[[#This Row],[Bottom '[m']]])), "", WHOLE_STRUCTURE[[#This Row],[Top '[m']]] - WHOLE_STRUCTURE[[#This Row],[Bottom '[m']]]),"")</f>
        <v/>
      </c>
      <c r="N15" s="52" t="str">
        <f>IFERROR(-(WHOLE_STRUCTURE[[#This Row],[D, bottom '[m']]]-WHOLE_STRUCTURE[[#This Row],[D, top '[m']]])/(WHOLE_STRUCTURE[[#This Row],[Bottom '[m']]]-WHOLE_STRUCTURE[[#This Row],[Top '[m']]]),"")</f>
        <v/>
      </c>
      <c r="O15" s="50" t="str">
        <f>IFERROR((WHOLE_STRUCTURE[[#This Row],[D, bottom '[m']]]+WHOLE_STRUCTURE[[#This Row],[D, top '[m']]])/(2*#REF!/1000),"")</f>
        <v/>
      </c>
      <c r="Q15" s="409"/>
      <c r="R15" s="411"/>
      <c r="S15" s="408"/>
      <c r="T15" s="408"/>
      <c r="U15" s="409"/>
      <c r="V15" s="433"/>
      <c r="W15" s="434"/>
      <c r="X15" s="408"/>
      <c r="Y15" s="408"/>
      <c r="Z15" s="409"/>
      <c r="AA15" s="49"/>
      <c r="AB15" s="77"/>
      <c r="AD15" s="193">
        <v>5</v>
      </c>
      <c r="AE15" s="49">
        <v>1</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G16" s="51"/>
      <c r="H16" s="51"/>
      <c r="I16" s="51"/>
      <c r="J16" s="51"/>
      <c r="K16" s="51"/>
      <c r="L16" s="121" t="str">
        <f t="shared" si="0"/>
        <v/>
      </c>
      <c r="M16" s="51" t="str">
        <f>IFERROR(IF(OR(ISBLANK(WHOLE_STRUCTURE[[#This Row],[Top '[m']]]), ISBLANK(WHOLE_STRUCTURE[[#This Row],[Bottom '[m']]])), "", WHOLE_STRUCTURE[[#This Row],[Top '[m']]] - WHOLE_STRUCTURE[[#This Row],[Bottom '[m']]]),"")</f>
        <v/>
      </c>
      <c r="N16" s="52" t="str">
        <f>IFERROR(-(WHOLE_STRUCTURE[[#This Row],[D, bottom '[m']]]-WHOLE_STRUCTURE[[#This Row],[D, top '[m']]])/(WHOLE_STRUCTURE[[#This Row],[Bottom '[m']]]-WHOLE_STRUCTURE[[#This Row],[Top '[m']]]),"")</f>
        <v/>
      </c>
      <c r="O16" s="50" t="str">
        <f>IFERROR((WHOLE_STRUCTURE[[#This Row],[D, bottom '[m']]]+WHOLE_STRUCTURE[[#This Row],[D, top '[m']]])/(2*#REF!/1000),"")</f>
        <v/>
      </c>
      <c r="Q16" s="409"/>
      <c r="R16" s="411"/>
      <c r="S16" s="408"/>
      <c r="T16" s="408"/>
      <c r="U16" s="409"/>
      <c r="V16" s="433"/>
      <c r="W16" s="434"/>
      <c r="X16" s="408"/>
      <c r="Y16" s="408"/>
      <c r="Z16" s="409"/>
      <c r="AA16" s="49"/>
      <c r="AB16" s="77"/>
      <c r="AD16" s="193">
        <v>1</v>
      </c>
      <c r="AE16" s="49">
        <v>-7</v>
      </c>
      <c r="AF16" s="49">
        <v>100</v>
      </c>
      <c r="AG16" s="49">
        <v>1325</v>
      </c>
      <c r="AH16" s="49">
        <v>0</v>
      </c>
      <c r="AI16" s="49"/>
      <c r="AJ16" s="298"/>
      <c r="AK16" s="49"/>
      <c r="AL16" s="49"/>
      <c r="AM16" s="49"/>
      <c r="AN16" s="49"/>
      <c r="AO16" s="49"/>
      <c r="AP16" s="49"/>
      <c r="AQ16" s="49"/>
      <c r="BE16" s="77"/>
      <c r="BF16" s="49"/>
      <c r="CD16" s="87"/>
      <c r="CE16" s="49"/>
    </row>
    <row r="17" spans="1:83">
      <c r="A17" s="309"/>
      <c r="B17" s="310"/>
      <c r="C17" s="311"/>
      <c r="G17" s="51"/>
      <c r="H17" s="51"/>
      <c r="I17" s="51"/>
      <c r="J17" s="51"/>
      <c r="K17" s="51"/>
      <c r="L17" s="121" t="str">
        <f t="shared" si="0"/>
        <v/>
      </c>
      <c r="M17" s="51" t="str">
        <f>IFERROR(IF(OR(ISBLANK(WHOLE_STRUCTURE[[#This Row],[Top '[m']]]), ISBLANK(WHOLE_STRUCTURE[[#This Row],[Bottom '[m']]])), "", WHOLE_STRUCTURE[[#This Row],[Top '[m']]] - WHOLE_STRUCTURE[[#This Row],[Bottom '[m']]]),"")</f>
        <v/>
      </c>
      <c r="N17" s="52" t="str">
        <f>IFERROR(-(WHOLE_STRUCTURE[[#This Row],[D, bottom '[m']]]-WHOLE_STRUCTURE[[#This Row],[D, top '[m']]])/(WHOLE_STRUCTURE[[#This Row],[Bottom '[m']]]-WHOLE_STRUCTURE[[#This Row],[Top '[m']]]),"")</f>
        <v/>
      </c>
      <c r="O17" s="50" t="str">
        <f>IFERROR((WHOLE_STRUCTURE[[#This Row],[D, bottom '[m']]]+WHOLE_STRUCTURE[[#This Row],[D, top '[m']]])/(2*#REF!/1000),"")</f>
        <v/>
      </c>
      <c r="Q17" s="409"/>
      <c r="R17" s="411"/>
      <c r="S17" s="408"/>
      <c r="T17" s="408"/>
      <c r="U17" s="409"/>
      <c r="V17" s="433"/>
      <c r="W17" s="434"/>
      <c r="X17" s="408"/>
      <c r="Y17" s="408"/>
      <c r="Z17" s="409"/>
      <c r="AA17" s="49"/>
      <c r="AB17" s="77"/>
      <c r="AD17" s="193">
        <v>-7</v>
      </c>
      <c r="AE17" s="49">
        <v>-10</v>
      </c>
      <c r="AF17" s="49">
        <v>100</v>
      </c>
      <c r="AG17" s="49">
        <v>1325</v>
      </c>
      <c r="AH17" s="49">
        <v>0</v>
      </c>
      <c r="AI17" s="49"/>
      <c r="AJ17" s="298"/>
      <c r="AK17" s="49"/>
      <c r="AL17" s="49"/>
      <c r="AM17" s="49"/>
      <c r="AN17" s="49"/>
      <c r="AO17" s="49"/>
      <c r="AP17" s="49"/>
      <c r="AQ17" s="49"/>
      <c r="AX17" s="49" t="str">
        <f>IF(ISBLANK(AY17),"",AC24)</f>
        <v/>
      </c>
      <c r="BE17" s="77"/>
      <c r="BF17" s="49"/>
      <c r="CD17" s="87"/>
      <c r="CE17" s="49"/>
    </row>
    <row r="18" spans="1:83">
      <c r="A18" s="309"/>
      <c r="B18" s="310"/>
      <c r="C18" s="311"/>
      <c r="G18" s="51"/>
      <c r="H18" s="51"/>
      <c r="I18" s="51"/>
      <c r="J18" s="51"/>
      <c r="K18" s="51"/>
      <c r="L18" s="121" t="str">
        <f t="shared" si="0"/>
        <v/>
      </c>
      <c r="M18" s="51" t="str">
        <f>IFERROR(IF(OR(ISBLANK(WHOLE_STRUCTURE[[#This Row],[Top '[m']]]), ISBLANK(WHOLE_STRUCTURE[[#This Row],[Bottom '[m']]])), "", WHOLE_STRUCTURE[[#This Row],[Top '[m']]] - WHOLE_STRUCTURE[[#This Row],[Bottom '[m']]]),"")</f>
        <v/>
      </c>
      <c r="N18" s="52" t="str">
        <f>IFERROR(-(WHOLE_STRUCTURE[[#This Row],[D, bottom '[m']]]-WHOLE_STRUCTURE[[#This Row],[D, top '[m']]])/(WHOLE_STRUCTURE[[#This Row],[Bottom '[m']]]-WHOLE_STRUCTURE[[#This Row],[Top '[m']]]),"")</f>
        <v/>
      </c>
      <c r="O18" s="50" t="str">
        <f>IFERROR((WHOLE_STRUCTURE[[#This Row],[D, bottom '[m']]]+WHOLE_STRUCTURE[[#This Row],[D, top '[m']]])/(2*#REF!/1000),"")</f>
        <v/>
      </c>
      <c r="Q18" s="409"/>
      <c r="R18" s="411"/>
      <c r="S18" s="408"/>
      <c r="T18" s="408"/>
      <c r="U18" s="409"/>
      <c r="V18" s="433"/>
      <c r="W18" s="434"/>
      <c r="X18" s="408"/>
      <c r="Y18" s="408"/>
      <c r="Z18" s="409"/>
      <c r="AA18" s="49"/>
      <c r="AB18" s="77"/>
      <c r="AD18" s="193"/>
      <c r="AI18" s="49"/>
      <c r="AJ18" s="298"/>
      <c r="AK18" s="49"/>
      <c r="AL18" s="49"/>
      <c r="AM18" s="49"/>
      <c r="AN18" s="49"/>
      <c r="AO18" s="49"/>
      <c r="AP18" s="49"/>
      <c r="AQ18" s="49"/>
      <c r="BE18" s="77"/>
      <c r="BF18" s="49"/>
      <c r="CD18" s="87"/>
      <c r="CE18" s="49"/>
    </row>
    <row r="19" spans="1:83">
      <c r="A19" s="309"/>
      <c r="B19" s="310"/>
      <c r="C19" s="311"/>
      <c r="G19" s="51"/>
      <c r="H19" s="51"/>
      <c r="I19" s="51"/>
      <c r="J19" s="51"/>
      <c r="K19" s="51"/>
      <c r="L19" s="121" t="str">
        <f t="shared" si="0"/>
        <v/>
      </c>
      <c r="M19" s="51" t="str">
        <f>IFERROR(IF(OR(ISBLANK(WHOLE_STRUCTURE[[#This Row],[Top '[m']]]), ISBLANK(WHOLE_STRUCTURE[[#This Row],[Bottom '[m']]])), "", WHOLE_STRUCTURE[[#This Row],[Top '[m']]] - WHOLE_STRUCTURE[[#This Row],[Bottom '[m']]]),"")</f>
        <v/>
      </c>
      <c r="N19" s="52" t="str">
        <f>IFERROR(-(WHOLE_STRUCTURE[[#This Row],[D, bottom '[m']]]-WHOLE_STRUCTURE[[#This Row],[D, top '[m']]])/(WHOLE_STRUCTURE[[#This Row],[Bottom '[m']]]-WHOLE_STRUCTURE[[#This Row],[Top '[m']]]),"")</f>
        <v/>
      </c>
      <c r="O19" s="50" t="str">
        <f>IFERROR((WHOLE_STRUCTURE[[#This Row],[D, bottom '[m']]]+WHOLE_STRUCTURE[[#This Row],[D, top '[m']]])/(2*#REF!/1000),"")</f>
        <v/>
      </c>
      <c r="Q19" s="409"/>
      <c r="R19" s="411"/>
      <c r="S19" s="408"/>
      <c r="T19" s="408"/>
      <c r="U19" s="409"/>
      <c r="V19" s="433"/>
      <c r="W19" s="434"/>
      <c r="X19" s="408"/>
      <c r="Y19" s="408"/>
      <c r="Z19" s="409"/>
      <c r="AA19" s="49"/>
      <c r="AB19" s="297"/>
      <c r="AI19" s="49"/>
      <c r="AJ19" s="298"/>
      <c r="AK19" s="49"/>
      <c r="AL19" s="49"/>
      <c r="AM19" s="49"/>
      <c r="AN19" s="49"/>
      <c r="AO19" s="49"/>
      <c r="AP19" s="49"/>
      <c r="AQ19" s="49"/>
      <c r="BE19" s="77"/>
      <c r="BF19" s="49"/>
      <c r="CD19" s="87"/>
      <c r="CE19" s="49"/>
    </row>
    <row r="20" spans="1:83">
      <c r="A20" s="309"/>
      <c r="B20" s="310"/>
      <c r="C20" s="311"/>
      <c r="G20" s="51"/>
      <c r="H20" s="51"/>
      <c r="I20" s="51"/>
      <c r="J20" s="51"/>
      <c r="K20" s="51"/>
      <c r="L20" s="121" t="str">
        <f t="shared" si="0"/>
        <v/>
      </c>
      <c r="M20" s="51" t="str">
        <f>IFERROR(IF(OR(ISBLANK(WHOLE_STRUCTURE[[#This Row],[Top '[m']]]), ISBLANK(WHOLE_STRUCTURE[[#This Row],[Bottom '[m']]])), "", WHOLE_STRUCTURE[[#This Row],[Top '[m']]] - WHOLE_STRUCTURE[[#This Row],[Bottom '[m']]]),"")</f>
        <v/>
      </c>
      <c r="N20" s="52" t="str">
        <f>IFERROR(-(WHOLE_STRUCTURE[[#This Row],[D, bottom '[m']]]-WHOLE_STRUCTURE[[#This Row],[D, top '[m']]])/(WHOLE_STRUCTURE[[#This Row],[Bottom '[m']]]-WHOLE_STRUCTURE[[#This Row],[Top '[m']]]),"")</f>
        <v/>
      </c>
      <c r="O20" s="50" t="str">
        <f>IFERROR((WHOLE_STRUCTURE[[#This Row],[D, bottom '[m']]]+WHOLE_STRUCTURE[[#This Row],[D, top '[m']]])/(2*#REF!/1000),"")</f>
        <v/>
      </c>
      <c r="Q20" s="409"/>
      <c r="R20" s="411"/>
      <c r="S20" s="408"/>
      <c r="T20" s="408"/>
      <c r="U20" s="409"/>
      <c r="V20" s="433"/>
      <c r="W20" s="434"/>
      <c r="X20" s="408"/>
      <c r="Y20" s="408"/>
      <c r="Z20" s="409"/>
      <c r="AA20" s="49"/>
      <c r="AB20" s="297"/>
      <c r="AI20" s="49"/>
      <c r="AJ20" s="298"/>
      <c r="AK20" s="49"/>
      <c r="AL20" s="49"/>
      <c r="AM20" s="49"/>
      <c r="AN20" s="49"/>
      <c r="AO20" s="49"/>
      <c r="AP20" s="49"/>
      <c r="AQ20" s="49"/>
      <c r="BE20" s="77"/>
      <c r="BF20" s="49"/>
      <c r="CD20" s="87"/>
      <c r="CE20" s="49"/>
    </row>
    <row r="21" spans="1:83" ht="15.6">
      <c r="A21" s="309"/>
      <c r="B21" s="310"/>
      <c r="C21" s="311"/>
      <c r="G21" s="51"/>
      <c r="H21" s="51"/>
      <c r="I21" s="51"/>
      <c r="J21" s="51"/>
      <c r="K21" s="51"/>
      <c r="L21" s="121" t="str">
        <f t="shared" si="0"/>
        <v/>
      </c>
      <c r="M21" s="51" t="str">
        <f>IFERROR(IF(OR(ISBLANK(WHOLE_STRUCTURE[[#This Row],[Top '[m']]]), ISBLANK(WHOLE_STRUCTURE[[#This Row],[Bottom '[m']]])), "", WHOLE_STRUCTURE[[#This Row],[Top '[m']]] - WHOLE_STRUCTURE[[#This Row],[Bottom '[m']]]),"")</f>
        <v/>
      </c>
      <c r="N21" s="52" t="str">
        <f>IFERROR(-(WHOLE_STRUCTURE[[#This Row],[D, bottom '[m']]]-WHOLE_STRUCTURE[[#This Row],[D, top '[m']]])/(WHOLE_STRUCTURE[[#This Row],[Bottom '[m']]]-WHOLE_STRUCTURE[[#This Row],[Top '[m']]]),"")</f>
        <v/>
      </c>
      <c r="O21" s="50" t="str">
        <f>IFERROR((WHOLE_STRUCTURE[[#This Row],[D, bottom '[m']]]+WHOLE_STRUCTURE[[#This Row],[D, top '[m']]])/(2*#REF!/1000),"")</f>
        <v/>
      </c>
      <c r="Q21" s="409"/>
      <c r="R21" s="411"/>
      <c r="S21" s="408"/>
      <c r="T21" s="408"/>
      <c r="U21" s="409"/>
      <c r="V21" s="433"/>
      <c r="W21" s="434"/>
      <c r="X21" s="408"/>
      <c r="Y21" s="408"/>
      <c r="Z21" s="409"/>
      <c r="AA21" s="49"/>
      <c r="AB21" s="307"/>
      <c r="AI21" s="49"/>
      <c r="AJ21" s="298"/>
      <c r="AK21" s="49"/>
      <c r="AL21" s="49"/>
      <c r="AM21" s="49"/>
      <c r="AN21" s="49"/>
      <c r="AO21" s="49"/>
      <c r="AP21" s="49"/>
      <c r="AQ21" s="49"/>
      <c r="BE21" s="77" t="s">
        <v>169</v>
      </c>
      <c r="BF21" s="49"/>
      <c r="CD21" s="87"/>
      <c r="CE21" s="49"/>
    </row>
    <row r="22" spans="1:83">
      <c r="A22" s="309"/>
      <c r="B22" s="310"/>
      <c r="C22" s="311"/>
      <c r="G22" s="51"/>
      <c r="H22" s="51"/>
      <c r="I22" s="51"/>
      <c r="J22" s="51"/>
      <c r="K22" s="51"/>
      <c r="L22" s="121" t="str">
        <f t="shared" si="0"/>
        <v/>
      </c>
      <c r="M22" s="51" t="str">
        <f>IFERROR(IF(OR(ISBLANK(WHOLE_STRUCTURE[[#This Row],[Top '[m']]]), ISBLANK(WHOLE_STRUCTURE[[#This Row],[Bottom '[m']]])), "", WHOLE_STRUCTURE[[#This Row],[Top '[m']]] - WHOLE_STRUCTURE[[#This Row],[Bottom '[m']]]),"")</f>
        <v/>
      </c>
      <c r="N22" s="52" t="str">
        <f>IFERROR(-(WHOLE_STRUCTURE[[#This Row],[D, bottom '[m']]]-WHOLE_STRUCTURE[[#This Row],[D, top '[m']]])/(WHOLE_STRUCTURE[[#This Row],[Bottom '[m']]]-WHOLE_STRUCTURE[[#This Row],[Top '[m']]]),"")</f>
        <v/>
      </c>
      <c r="O22" s="50" t="str">
        <f>IFERROR((WHOLE_STRUCTURE[[#This Row],[D, bottom '[m']]]+WHOLE_STRUCTURE[[#This Row],[D, top '[m']]])/(2*#REF!/1000),"")</f>
        <v/>
      </c>
      <c r="Q22" s="409"/>
      <c r="R22" s="411"/>
      <c r="S22" s="408"/>
      <c r="T22" s="408"/>
      <c r="U22" s="409"/>
      <c r="V22" s="433"/>
      <c r="W22" s="434"/>
      <c r="X22" s="408"/>
      <c r="Y22" s="408"/>
      <c r="Z22" s="409"/>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G23" s="51"/>
      <c r="H23" s="51"/>
      <c r="I23" s="51"/>
      <c r="J23" s="51"/>
      <c r="K23" s="51"/>
      <c r="L23" s="121" t="str">
        <f t="shared" si="0"/>
        <v/>
      </c>
      <c r="M23" s="51" t="str">
        <f>IFERROR(IF(OR(ISBLANK(WHOLE_STRUCTURE[[#This Row],[Top '[m']]]), ISBLANK(WHOLE_STRUCTURE[[#This Row],[Bottom '[m']]])), "", WHOLE_STRUCTURE[[#This Row],[Top '[m']]] - WHOLE_STRUCTURE[[#This Row],[Bottom '[m']]]),"")</f>
        <v/>
      </c>
      <c r="N23" s="52" t="str">
        <f>IFERROR(-(WHOLE_STRUCTURE[[#This Row],[D, bottom '[m']]]-WHOLE_STRUCTURE[[#This Row],[D, top '[m']]])/(WHOLE_STRUCTURE[[#This Row],[Bottom '[m']]]-WHOLE_STRUCTURE[[#This Row],[Top '[m']]]),"")</f>
        <v/>
      </c>
      <c r="O23" s="50" t="str">
        <f>IFERROR((WHOLE_STRUCTURE[[#This Row],[D, bottom '[m']]]+WHOLE_STRUCTURE[[#This Row],[D, top '[m']]])/(2*#REF!/1000),"")</f>
        <v/>
      </c>
      <c r="Q23" s="409"/>
      <c r="R23" s="411"/>
      <c r="S23" s="408"/>
      <c r="T23" s="408"/>
      <c r="U23" s="409"/>
      <c r="V23" s="433"/>
      <c r="W23" s="434"/>
      <c r="X23" s="408"/>
      <c r="Y23" s="408"/>
      <c r="Z23" s="409"/>
      <c r="AA23" s="49"/>
      <c r="AB23" s="297"/>
      <c r="AI23" s="49"/>
      <c r="AJ23" s="298"/>
      <c r="AK23" s="49"/>
      <c r="AL23" s="49"/>
      <c r="AM23" s="49"/>
      <c r="AN23" s="49"/>
      <c r="AO23" s="49"/>
      <c r="AP23" s="49"/>
      <c r="AQ23" s="49"/>
      <c r="BE23" s="77"/>
      <c r="BF23" s="49"/>
      <c r="CD23" s="87"/>
      <c r="CE23" s="49"/>
    </row>
    <row r="24" spans="1:83">
      <c r="A24" s="309"/>
      <c r="B24" s="310"/>
      <c r="C24" s="311"/>
      <c r="G24" s="51"/>
      <c r="H24" s="51"/>
      <c r="I24" s="51"/>
      <c r="J24" s="51"/>
      <c r="K24" s="51"/>
      <c r="L24" s="121" t="str">
        <f t="shared" si="0"/>
        <v/>
      </c>
      <c r="M24" s="51" t="str">
        <f>IFERROR(IF(OR(ISBLANK(WHOLE_STRUCTURE[[#This Row],[Top '[m']]]), ISBLANK(WHOLE_STRUCTURE[[#This Row],[Bottom '[m']]])), "", WHOLE_STRUCTURE[[#This Row],[Top '[m']]] - WHOLE_STRUCTURE[[#This Row],[Bottom '[m']]]),"")</f>
        <v/>
      </c>
      <c r="N24" s="52" t="str">
        <f>IFERROR(-(WHOLE_STRUCTURE[[#This Row],[D, bottom '[m']]]-WHOLE_STRUCTURE[[#This Row],[D, top '[m']]])/(WHOLE_STRUCTURE[[#This Row],[Bottom '[m']]]-WHOLE_STRUCTURE[[#This Row],[Top '[m']]]),"")</f>
        <v/>
      </c>
      <c r="O24" s="50" t="str">
        <f>IFERROR((WHOLE_STRUCTURE[[#This Row],[D, bottom '[m']]]+WHOLE_STRUCTURE[[#This Row],[D, top '[m']]])/(2*#REF!/1000),"")</f>
        <v/>
      </c>
      <c r="Q24" s="409"/>
      <c r="R24" s="411"/>
      <c r="S24" s="408"/>
      <c r="T24" s="408"/>
      <c r="U24" s="409"/>
      <c r="V24" s="433"/>
      <c r="W24" s="434"/>
      <c r="X24" s="408"/>
      <c r="Y24" s="408"/>
      <c r="Z24" s="409"/>
      <c r="AA24" s="49"/>
      <c r="AB24" s="297"/>
      <c r="AI24" s="49"/>
      <c r="AJ24" s="298"/>
      <c r="AK24" s="49"/>
      <c r="AL24" s="49"/>
      <c r="AM24" s="49"/>
      <c r="AN24" s="49"/>
      <c r="AO24" s="49"/>
      <c r="AP24" s="49"/>
      <c r="AQ24" s="49"/>
      <c r="BE24" s="77"/>
      <c r="BF24" s="49"/>
      <c r="CD24" s="87"/>
      <c r="CE24" s="49"/>
    </row>
    <row r="25" spans="1:83">
      <c r="A25" s="309"/>
      <c r="B25" s="310"/>
      <c r="C25" s="311"/>
      <c r="G25" s="51"/>
      <c r="H25" s="51"/>
      <c r="I25" s="51"/>
      <c r="J25" s="51"/>
      <c r="K25" s="51"/>
      <c r="L25" s="121" t="str">
        <f t="shared" si="0"/>
        <v/>
      </c>
      <c r="M25" s="51" t="str">
        <f>IFERROR(IF(OR(ISBLANK(WHOLE_STRUCTURE[[#This Row],[Top '[m']]]), ISBLANK(WHOLE_STRUCTURE[[#This Row],[Bottom '[m']]])), "", WHOLE_STRUCTURE[[#This Row],[Top '[m']]] - WHOLE_STRUCTURE[[#This Row],[Bottom '[m']]]),"")</f>
        <v/>
      </c>
      <c r="N25" s="52" t="str">
        <f>IFERROR(-(WHOLE_STRUCTURE[[#This Row],[D, bottom '[m']]]-WHOLE_STRUCTURE[[#This Row],[D, top '[m']]])/(WHOLE_STRUCTURE[[#This Row],[Bottom '[m']]]-WHOLE_STRUCTURE[[#This Row],[Top '[m']]]),"")</f>
        <v/>
      </c>
      <c r="O25" s="50" t="str">
        <f>IFERROR((WHOLE_STRUCTURE[[#This Row],[D, bottom '[m']]]+WHOLE_STRUCTURE[[#This Row],[D, top '[m']]])/(2*#REF!/1000),"")</f>
        <v/>
      </c>
      <c r="Q25" s="409"/>
      <c r="R25" s="411"/>
      <c r="S25" s="408"/>
      <c r="T25" s="408"/>
      <c r="U25" s="409"/>
      <c r="V25" s="433"/>
      <c r="W25" s="434"/>
      <c r="X25" s="408"/>
      <c r="Y25" s="408"/>
      <c r="Z25" s="409"/>
      <c r="AA25" s="49"/>
      <c r="AB25" s="297"/>
      <c r="AI25" s="49"/>
      <c r="AJ25" s="298"/>
      <c r="AK25" s="49"/>
      <c r="AL25" s="49"/>
      <c r="AM25" s="49"/>
      <c r="AN25" s="49"/>
      <c r="AO25" s="49"/>
      <c r="AP25" s="49"/>
      <c r="AQ25" s="49"/>
      <c r="BE25" s="77"/>
      <c r="BF25" s="49"/>
      <c r="CD25" s="87"/>
      <c r="CE25" s="49"/>
    </row>
    <row r="26" spans="1:83" ht="15.6">
      <c r="A26" s="309"/>
      <c r="B26" s="310"/>
      <c r="C26" s="311"/>
      <c r="G26" s="51"/>
      <c r="H26" s="51"/>
      <c r="I26" s="51"/>
      <c r="J26" s="51"/>
      <c r="K26" s="51"/>
      <c r="L26" s="121" t="str">
        <f t="shared" si="0"/>
        <v/>
      </c>
      <c r="M26" s="51" t="str">
        <f>IFERROR(IF(OR(ISBLANK(WHOLE_STRUCTURE[[#This Row],[Top '[m']]]), ISBLANK(WHOLE_STRUCTURE[[#This Row],[Bottom '[m']]])), "", WHOLE_STRUCTURE[[#This Row],[Top '[m']]] - WHOLE_STRUCTURE[[#This Row],[Bottom '[m']]]),"")</f>
        <v/>
      </c>
      <c r="N26" s="52" t="str">
        <f>IFERROR(-(WHOLE_STRUCTURE[[#This Row],[D, bottom '[m']]]-WHOLE_STRUCTURE[[#This Row],[D, top '[m']]])/(WHOLE_STRUCTURE[[#This Row],[Bottom '[m']]]-WHOLE_STRUCTURE[[#This Row],[Top '[m']]]),"")</f>
        <v/>
      </c>
      <c r="O26" s="50" t="str">
        <f>IFERROR((WHOLE_STRUCTURE[[#This Row],[D, bottom '[m']]]+WHOLE_STRUCTURE[[#This Row],[D, top '[m']]])/(2*#REF!/1000),"")</f>
        <v/>
      </c>
      <c r="Q26" s="409"/>
      <c r="R26" s="411"/>
      <c r="S26" s="408"/>
      <c r="T26" s="408"/>
      <c r="U26" s="409"/>
      <c r="V26" s="433"/>
      <c r="W26" s="434"/>
      <c r="X26" s="408"/>
      <c r="Y26" s="408"/>
      <c r="Z26" s="409"/>
      <c r="AA26" s="49"/>
      <c r="AB26" s="308"/>
      <c r="AI26" s="49"/>
      <c r="AJ26" s="298"/>
      <c r="AK26" s="49"/>
      <c r="AL26" s="49"/>
      <c r="AM26" s="49"/>
      <c r="AN26" s="49"/>
      <c r="AO26" s="49"/>
      <c r="AP26" s="49"/>
      <c r="AQ26" s="49"/>
      <c r="BE26" s="77"/>
      <c r="BF26" s="49"/>
      <c r="CD26" s="87"/>
      <c r="CE26" s="49"/>
    </row>
    <row r="27" spans="1:83" ht="21">
      <c r="A27" s="97" t="s">
        <v>142</v>
      </c>
      <c r="G27" s="51"/>
      <c r="H27" s="51"/>
      <c r="I27" s="51"/>
      <c r="J27" s="51"/>
      <c r="K27" s="51"/>
      <c r="L27" s="121" t="str">
        <f t="shared" si="0"/>
        <v/>
      </c>
      <c r="M27" s="51" t="str">
        <f>IFERROR(IF(OR(ISBLANK(WHOLE_STRUCTURE[[#This Row],[Top '[m']]]), ISBLANK(WHOLE_STRUCTURE[[#This Row],[Bottom '[m']]])), "", WHOLE_STRUCTURE[[#This Row],[Top '[m']]] - WHOLE_STRUCTURE[[#This Row],[Bottom '[m']]]),"")</f>
        <v/>
      </c>
      <c r="N27" s="52" t="str">
        <f>IFERROR(-(WHOLE_STRUCTURE[[#This Row],[D, bottom '[m']]]-WHOLE_STRUCTURE[[#This Row],[D, top '[m']]])/(WHOLE_STRUCTURE[[#This Row],[Bottom '[m']]]-WHOLE_STRUCTURE[[#This Row],[Top '[m']]]),"")</f>
        <v/>
      </c>
      <c r="O27" s="50" t="str">
        <f>IFERROR((WHOLE_STRUCTURE[[#This Row],[D, bottom '[m']]]+WHOLE_STRUCTURE[[#This Row],[D, top '[m']]])/(2*#REF!/1000),"")</f>
        <v/>
      </c>
      <c r="Q27" s="409"/>
      <c r="R27" s="411"/>
      <c r="S27" s="408"/>
      <c r="T27" s="408"/>
      <c r="U27" s="409"/>
      <c r="V27" s="433"/>
      <c r="W27" s="434"/>
      <c r="X27" s="408"/>
      <c r="Y27" s="408"/>
      <c r="Z27" s="409"/>
      <c r="AA27" s="49"/>
      <c r="AB27" s="297" t="s">
        <v>64</v>
      </c>
      <c r="AC27" s="49" t="s">
        <v>68</v>
      </c>
      <c r="AD27" s="49" t="s">
        <v>86</v>
      </c>
      <c r="AE27" s="49" t="s">
        <v>19</v>
      </c>
      <c r="AI27" s="49"/>
      <c r="AJ27" s="298"/>
      <c r="AK27" s="49"/>
      <c r="AL27" s="49"/>
      <c r="AM27" s="49"/>
      <c r="AN27" s="49"/>
      <c r="AO27" s="49"/>
      <c r="AP27" s="49"/>
      <c r="AQ27" s="49"/>
      <c r="BE27" s="77"/>
      <c r="BF27" s="49"/>
      <c r="CD27" s="87"/>
      <c r="CE27" s="49"/>
    </row>
    <row r="28" spans="1:83" ht="15.6" customHeight="1">
      <c r="A28" s="94" t="s">
        <v>94</v>
      </c>
      <c r="B28" s="49" t="s">
        <v>86</v>
      </c>
      <c r="C28" s="87" t="s">
        <v>76</v>
      </c>
      <c r="G28" s="51"/>
      <c r="H28" s="51"/>
      <c r="I28" s="51"/>
      <c r="J28" s="51"/>
      <c r="K28" s="51"/>
      <c r="L28" s="121" t="str">
        <f t="shared" si="0"/>
        <v/>
      </c>
      <c r="M28" s="51" t="str">
        <f>IFERROR(IF(OR(ISBLANK(WHOLE_STRUCTURE[[#This Row],[Top '[m']]]), ISBLANK(WHOLE_STRUCTURE[[#This Row],[Bottom '[m']]])), "", WHOLE_STRUCTURE[[#This Row],[Top '[m']]] - WHOLE_STRUCTURE[[#This Row],[Bottom '[m']]]),"")</f>
        <v/>
      </c>
      <c r="N28" s="52" t="str">
        <f>IFERROR(-(WHOLE_STRUCTURE[[#This Row],[D, bottom '[m']]]-WHOLE_STRUCTURE[[#This Row],[D, top '[m']]])/(WHOLE_STRUCTURE[[#This Row],[Bottom '[m']]]-WHOLE_STRUCTURE[[#This Row],[Top '[m']]]),"")</f>
        <v/>
      </c>
      <c r="O28" s="50" t="str">
        <f>IFERROR((WHOLE_STRUCTURE[[#This Row],[D, bottom '[m']]]+WHOLE_STRUCTURE[[#This Row],[D, top '[m']]])/(2*#REF!/1000),"")</f>
        <v/>
      </c>
      <c r="Q28" s="409"/>
      <c r="R28" s="411"/>
      <c r="S28" s="408"/>
      <c r="T28" s="408"/>
      <c r="U28" s="409"/>
      <c r="V28" s="433"/>
      <c r="W28" s="434"/>
      <c r="X28" s="408"/>
      <c r="Y28" s="408"/>
      <c r="Z28" s="409"/>
      <c r="AA28" s="49"/>
      <c r="AB28" s="297"/>
      <c r="AI28" s="49"/>
      <c r="AJ28" s="298"/>
      <c r="AK28" s="49"/>
      <c r="AL28" s="49"/>
      <c r="AM28" s="49"/>
      <c r="AN28" s="49"/>
      <c r="AO28" s="49"/>
      <c r="AP28" s="49"/>
      <c r="AQ28" s="49"/>
      <c r="BE28" s="77"/>
      <c r="BF28" s="49"/>
      <c r="CD28" s="87"/>
      <c r="CE28" s="49"/>
    </row>
    <row r="29" spans="1:83">
      <c r="A29" s="54" t="s">
        <v>330</v>
      </c>
      <c r="B29" s="121">
        <f>SUMIF(WHOLE_STRUCTURE[Affiliation], "TOWER", L7:L2253)</f>
        <v>0</v>
      </c>
      <c r="C29" s="87" t="s">
        <v>6</v>
      </c>
      <c r="G29" s="51"/>
      <c r="H29" s="51"/>
      <c r="I29" s="51"/>
      <c r="J29" s="51"/>
      <c r="K29" s="51"/>
      <c r="L29" s="121" t="str">
        <f t="shared" si="0"/>
        <v/>
      </c>
      <c r="M29" s="51" t="str">
        <f>IFERROR(IF(OR(ISBLANK(WHOLE_STRUCTURE[[#This Row],[Top '[m']]]), ISBLANK(WHOLE_STRUCTURE[[#This Row],[Bottom '[m']]])), "", WHOLE_STRUCTURE[[#This Row],[Top '[m']]] - WHOLE_STRUCTURE[[#This Row],[Bottom '[m']]]),"")</f>
        <v/>
      </c>
      <c r="N29" s="52" t="str">
        <f>IFERROR(-(WHOLE_STRUCTURE[[#This Row],[D, bottom '[m']]]-WHOLE_STRUCTURE[[#This Row],[D, top '[m']]])/(WHOLE_STRUCTURE[[#This Row],[Bottom '[m']]]-WHOLE_STRUCTURE[[#This Row],[Top '[m']]]),"")</f>
        <v/>
      </c>
      <c r="O29" s="50" t="str">
        <f>IFERROR((WHOLE_STRUCTURE[[#This Row],[D, bottom '[m']]]+WHOLE_STRUCTURE[[#This Row],[D, top '[m']]])/(2*#REF!/1000),"")</f>
        <v/>
      </c>
      <c r="Q29" s="409"/>
      <c r="R29" s="411"/>
      <c r="S29" s="408"/>
      <c r="T29" s="408"/>
      <c r="U29" s="409"/>
      <c r="V29" s="433"/>
      <c r="W29" s="434"/>
      <c r="X29" s="408"/>
      <c r="Y29" s="408"/>
      <c r="Z29" s="409"/>
      <c r="AA29" s="49"/>
      <c r="AB29" s="297"/>
      <c r="AI29" s="49"/>
      <c r="AJ29" s="298"/>
      <c r="AK29" s="49"/>
      <c r="AL29" s="49"/>
      <c r="AM29" s="49"/>
      <c r="AN29" s="49"/>
      <c r="AO29" s="49"/>
      <c r="AP29" s="49"/>
      <c r="AQ29" s="49"/>
      <c r="BE29" s="77"/>
      <c r="BF29" s="49"/>
      <c r="CD29" s="87"/>
      <c r="CE29" s="49"/>
    </row>
    <row r="30" spans="1:83">
      <c r="A30" s="54" t="s">
        <v>331</v>
      </c>
      <c r="B30" s="121">
        <f>SUMIF(WHOLE_STRUCTURE[Affiliation], "TP", L7:L2252)</f>
        <v>0</v>
      </c>
      <c r="C30" s="87" t="s">
        <v>6</v>
      </c>
      <c r="G30" s="51"/>
      <c r="H30" s="51"/>
      <c r="I30" s="51"/>
      <c r="J30" s="51"/>
      <c r="K30" s="51"/>
      <c r="L30" s="121" t="str">
        <f t="shared" si="0"/>
        <v/>
      </c>
      <c r="M30" s="51" t="str">
        <f>IFERROR(IF(OR(ISBLANK(WHOLE_STRUCTURE[[#This Row],[Top '[m']]]), ISBLANK(WHOLE_STRUCTURE[[#This Row],[Bottom '[m']]])), "", WHOLE_STRUCTURE[[#This Row],[Top '[m']]] - WHOLE_STRUCTURE[[#This Row],[Bottom '[m']]]),"")</f>
        <v/>
      </c>
      <c r="N30" s="52" t="str">
        <f>IFERROR(-(WHOLE_STRUCTURE[[#This Row],[D, bottom '[m']]]-WHOLE_STRUCTURE[[#This Row],[D, top '[m']]])/(WHOLE_STRUCTURE[[#This Row],[Bottom '[m']]]-WHOLE_STRUCTURE[[#This Row],[Top '[m']]]),"")</f>
        <v/>
      </c>
      <c r="O30" s="50" t="str">
        <f>IFERROR((WHOLE_STRUCTURE[[#This Row],[D, bottom '[m']]]+WHOLE_STRUCTURE[[#This Row],[D, top '[m']]])/(2*#REF!/1000),"")</f>
        <v/>
      </c>
      <c r="Q30" s="409"/>
      <c r="R30" s="411"/>
      <c r="S30" s="408"/>
      <c r="T30" s="408"/>
      <c r="U30" s="409"/>
      <c r="V30" s="433"/>
      <c r="W30" s="434"/>
      <c r="X30" s="408"/>
      <c r="Y30" s="408"/>
      <c r="Z30" s="409"/>
      <c r="AA30" s="49"/>
      <c r="AB30" s="297"/>
      <c r="AI30" s="49"/>
      <c r="AJ30" s="298"/>
      <c r="AK30" s="49"/>
      <c r="AL30" s="49"/>
      <c r="AM30" s="49"/>
      <c r="AN30" s="49"/>
      <c r="AO30" s="49"/>
      <c r="AP30" s="49"/>
      <c r="AQ30" s="49"/>
      <c r="BE30" s="77"/>
      <c r="BF30" s="49"/>
      <c r="CD30" s="87"/>
      <c r="CE30" s="49"/>
    </row>
    <row r="31" spans="1:83">
      <c r="A31" s="54" t="s">
        <v>332</v>
      </c>
      <c r="B31" s="121">
        <f>SUMIF(WHOLE_STRUCTURE[Affiliation], "MP", L7:L2252)</f>
        <v>0</v>
      </c>
      <c r="C31" s="87" t="s">
        <v>6</v>
      </c>
      <c r="G31" s="51"/>
      <c r="H31" s="51"/>
      <c r="I31" s="51"/>
      <c r="J31" s="51"/>
      <c r="K31" s="51"/>
      <c r="L31" s="121" t="str">
        <f t="shared" si="0"/>
        <v/>
      </c>
      <c r="M31" s="51" t="str">
        <f>IFERROR(IF(OR(ISBLANK(WHOLE_STRUCTURE[[#This Row],[Top '[m']]]), ISBLANK(WHOLE_STRUCTURE[[#This Row],[Bottom '[m']]])), "", WHOLE_STRUCTURE[[#This Row],[Top '[m']]] - WHOLE_STRUCTURE[[#This Row],[Bottom '[m']]]),"")</f>
        <v/>
      </c>
      <c r="N31" s="52" t="str">
        <f>IFERROR(-(WHOLE_STRUCTURE[[#This Row],[D, bottom '[m']]]-WHOLE_STRUCTURE[[#This Row],[D, top '[m']]])/(WHOLE_STRUCTURE[[#This Row],[Bottom '[m']]]-WHOLE_STRUCTURE[[#This Row],[Top '[m']]]),"")</f>
        <v/>
      </c>
      <c r="O31" s="50" t="str">
        <f>IFERROR((WHOLE_STRUCTURE[[#This Row],[D, bottom '[m']]]+WHOLE_STRUCTURE[[#This Row],[D, top '[m']]])/(2*#REF!/1000),"")</f>
        <v/>
      </c>
      <c r="Q31" s="409"/>
      <c r="R31" s="411"/>
      <c r="S31" s="408"/>
      <c r="T31" s="408"/>
      <c r="U31" s="409"/>
      <c r="V31" s="433"/>
      <c r="W31" s="434"/>
      <c r="X31" s="408"/>
      <c r="Y31" s="408"/>
      <c r="Z31" s="409"/>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0</v>
      </c>
      <c r="C32" s="87" t="s">
        <v>6</v>
      </c>
      <c r="G32" s="51"/>
      <c r="H32" s="51"/>
      <c r="I32" s="51"/>
      <c r="J32" s="51"/>
      <c r="K32" s="51"/>
      <c r="L32" s="121" t="str">
        <f t="shared" si="0"/>
        <v/>
      </c>
      <c r="M32" s="51" t="str">
        <f>IFERROR(IF(OR(ISBLANK(WHOLE_STRUCTURE[[#This Row],[Top '[m']]]), ISBLANK(WHOLE_STRUCTURE[[#This Row],[Bottom '[m']]])), "", WHOLE_STRUCTURE[[#This Row],[Top '[m']]] - WHOLE_STRUCTURE[[#This Row],[Bottom '[m']]]),"")</f>
        <v/>
      </c>
      <c r="N32" s="52" t="str">
        <f>IFERROR(-(WHOLE_STRUCTURE[[#This Row],[D, bottom '[m']]]-WHOLE_STRUCTURE[[#This Row],[D, top '[m']]])/(WHOLE_STRUCTURE[[#This Row],[Bottom '[m']]]-WHOLE_STRUCTURE[[#This Row],[Top '[m']]]),"")</f>
        <v/>
      </c>
      <c r="O32" s="50" t="str">
        <f>IFERROR((WHOLE_STRUCTURE[[#This Row],[D, bottom '[m']]]+WHOLE_STRUCTURE[[#This Row],[D, top '[m']]])/(2*#REF!/1000),"")</f>
        <v/>
      </c>
      <c r="Q32" s="409"/>
      <c r="R32" s="411"/>
      <c r="S32" s="408"/>
      <c r="T32" s="408"/>
      <c r="U32" s="409"/>
      <c r="V32" s="433"/>
      <c r="W32" s="434"/>
      <c r="X32" s="408"/>
      <c r="Y32" s="408"/>
      <c r="Z32" s="409"/>
      <c r="AA32" s="49"/>
      <c r="AB32" s="297"/>
      <c r="AI32" s="49"/>
      <c r="AJ32" s="298"/>
      <c r="AK32" s="49"/>
      <c r="AL32" s="49"/>
      <c r="AM32" s="49"/>
      <c r="AN32" s="49"/>
      <c r="AO32" s="49"/>
      <c r="AP32" s="49"/>
      <c r="AQ32" s="49"/>
      <c r="BE32" s="77"/>
      <c r="BF32" s="49"/>
      <c r="CD32" s="87"/>
      <c r="CE32" s="49"/>
    </row>
    <row r="33" spans="1:83">
      <c r="A33" s="54" t="s">
        <v>329</v>
      </c>
      <c r="B33" s="121">
        <f ca="1">SUMIF(ALL_ADDED_MASSES[], "TOWER", ALL_ADDED_MASSES[Mass '[kg']])/1000</f>
        <v>0</v>
      </c>
      <c r="C33" s="87" t="s">
        <v>6</v>
      </c>
      <c r="G33" s="51"/>
      <c r="H33" s="51"/>
      <c r="I33" s="51"/>
      <c r="J33" s="51"/>
      <c r="K33" s="51"/>
      <c r="L33" s="121" t="str">
        <f t="shared" si="0"/>
        <v/>
      </c>
      <c r="M33" s="51" t="str">
        <f>IFERROR(IF(OR(ISBLANK(WHOLE_STRUCTURE[[#This Row],[Top '[m']]]), ISBLANK(WHOLE_STRUCTURE[[#This Row],[Bottom '[m']]])), "", WHOLE_STRUCTURE[[#This Row],[Top '[m']]] - WHOLE_STRUCTURE[[#This Row],[Bottom '[m']]]),"")</f>
        <v/>
      </c>
      <c r="N33" s="52" t="str">
        <f>IFERROR(-(WHOLE_STRUCTURE[[#This Row],[D, bottom '[m']]]-WHOLE_STRUCTURE[[#This Row],[D, top '[m']]])/(WHOLE_STRUCTURE[[#This Row],[Bottom '[m']]]-WHOLE_STRUCTURE[[#This Row],[Top '[m']]]),"")</f>
        <v/>
      </c>
      <c r="O33" s="50" t="str">
        <f>IFERROR((WHOLE_STRUCTURE[[#This Row],[D, bottom '[m']]]+WHOLE_STRUCTURE[[#This Row],[D, top '[m']]])/(2*#REF!/1000),"")</f>
        <v/>
      </c>
      <c r="Q33" s="409"/>
      <c r="R33" s="411"/>
      <c r="S33" s="408"/>
      <c r="T33" s="408"/>
      <c r="U33" s="409"/>
      <c r="V33" s="433"/>
      <c r="W33" s="434"/>
      <c r="X33" s="408"/>
      <c r="Y33" s="408"/>
      <c r="Z33" s="409"/>
      <c r="AA33" s="49"/>
      <c r="AB33" s="315"/>
      <c r="AC33" s="387"/>
      <c r="AD33" s="387"/>
      <c r="AE33" s="387"/>
      <c r="AF33" s="388"/>
      <c r="AG33" s="387"/>
      <c r="AI33" s="49"/>
      <c r="AJ33" s="298"/>
      <c r="AK33" s="49"/>
      <c r="AL33" s="49"/>
      <c r="AM33" s="49"/>
      <c r="AN33" s="49"/>
      <c r="AO33" s="49"/>
      <c r="AP33" s="49"/>
      <c r="AQ33" s="49"/>
      <c r="BE33" s="77"/>
      <c r="BF33" s="49"/>
      <c r="CD33" s="87"/>
      <c r="CE33" s="49"/>
    </row>
    <row r="34" spans="1:83" ht="14.4" customHeight="1">
      <c r="A34" s="54" t="s">
        <v>328</v>
      </c>
      <c r="B34" s="121">
        <f ca="1">SUMIF(ALL_ADDED_MASSES[], "TP", ALL_ADDED_MASSES[Mass '[kg']])/1000</f>
        <v>0</v>
      </c>
      <c r="C34" s="87" t="s">
        <v>6</v>
      </c>
      <c r="G34" s="51"/>
      <c r="H34" s="51"/>
      <c r="I34" s="51"/>
      <c r="J34" s="51"/>
      <c r="K34" s="51"/>
      <c r="L34" s="121" t="str">
        <f t="shared" si="0"/>
        <v/>
      </c>
      <c r="M34" s="51" t="str">
        <f>IFERROR(IF(OR(ISBLANK(WHOLE_STRUCTURE[[#This Row],[Top '[m']]]), ISBLANK(WHOLE_STRUCTURE[[#This Row],[Bottom '[m']]])), "", WHOLE_STRUCTURE[[#This Row],[Top '[m']]] - WHOLE_STRUCTURE[[#This Row],[Bottom '[m']]]),"")</f>
        <v/>
      </c>
      <c r="N34" s="52" t="str">
        <f>IFERROR(-(WHOLE_STRUCTURE[[#This Row],[D, bottom '[m']]]-WHOLE_STRUCTURE[[#This Row],[D, top '[m']]])/(WHOLE_STRUCTURE[[#This Row],[Bottom '[m']]]-WHOLE_STRUCTURE[[#This Row],[Top '[m']]]),"")</f>
        <v/>
      </c>
      <c r="O34" s="50" t="str">
        <f>IFERROR((WHOLE_STRUCTURE[[#This Row],[D, bottom '[m']]]+WHOLE_STRUCTURE[[#This Row],[D, top '[m']]])/(2*#REF!/1000),"")</f>
        <v/>
      </c>
      <c r="Q34" s="409"/>
      <c r="R34" s="411"/>
      <c r="S34" s="408"/>
      <c r="T34" s="408"/>
      <c r="U34" s="409"/>
      <c r="V34" s="433"/>
      <c r="W34" s="434"/>
      <c r="X34" s="408"/>
      <c r="Y34" s="408"/>
      <c r="Z34" s="409"/>
      <c r="AA34" s="49"/>
      <c r="AB34" s="315"/>
      <c r="AC34" s="387"/>
      <c r="AD34" s="387"/>
      <c r="AE34" s="387"/>
      <c r="AF34" s="388"/>
      <c r="AG34" s="387"/>
      <c r="AI34" s="49"/>
      <c r="AJ34" s="298"/>
      <c r="AK34" s="49"/>
      <c r="AL34" s="49"/>
      <c r="AM34" s="49"/>
      <c r="AN34" s="49"/>
      <c r="AO34" s="49"/>
      <c r="AP34" s="49"/>
      <c r="AQ34" s="49"/>
      <c r="BE34" s="77"/>
      <c r="BF34" s="49"/>
      <c r="CD34" s="87"/>
      <c r="CE34" s="49"/>
    </row>
    <row r="35" spans="1:83">
      <c r="A35" s="54" t="s">
        <v>327</v>
      </c>
      <c r="B35" s="121">
        <f ca="1">SUMIF(ALL_ADDED_MASSES[], "MP", ALL_ADDED_MASSES[Mass '[kg']])/1000</f>
        <v>0</v>
      </c>
      <c r="C35" s="87" t="s">
        <v>6</v>
      </c>
      <c r="G35" s="51"/>
      <c r="H35" s="51"/>
      <c r="I35" s="51"/>
      <c r="J35" s="51"/>
      <c r="K35" s="51"/>
      <c r="L35" s="121" t="str">
        <f t="shared" si="0"/>
        <v/>
      </c>
      <c r="M35" s="51" t="str">
        <f>IFERROR(IF(OR(ISBLANK(WHOLE_STRUCTURE[[#This Row],[Top '[m']]]), ISBLANK(WHOLE_STRUCTURE[[#This Row],[Bottom '[m']]])), "", WHOLE_STRUCTURE[[#This Row],[Top '[m']]] - WHOLE_STRUCTURE[[#This Row],[Bottom '[m']]]),"")</f>
        <v/>
      </c>
      <c r="N35" s="52" t="str">
        <f>IFERROR(-(WHOLE_STRUCTURE[[#This Row],[D, bottom '[m']]]-WHOLE_STRUCTURE[[#This Row],[D, top '[m']]])/(WHOLE_STRUCTURE[[#This Row],[Bottom '[m']]]-WHOLE_STRUCTURE[[#This Row],[Top '[m']]]),"")</f>
        <v/>
      </c>
      <c r="O35" s="50" t="str">
        <f>IFERROR((WHOLE_STRUCTURE[[#This Row],[D, bottom '[m']]]+WHOLE_STRUCTURE[[#This Row],[D, top '[m']]])/(2*#REF!/1000),"")</f>
        <v/>
      </c>
      <c r="Q35" s="409"/>
      <c r="R35" s="411"/>
      <c r="S35" s="408"/>
      <c r="T35" s="408"/>
      <c r="U35" s="409"/>
      <c r="V35" s="433"/>
      <c r="W35" s="434"/>
      <c r="X35" s="408"/>
      <c r="Y35" s="408"/>
      <c r="Z35" s="409"/>
      <c r="AA35" s="49"/>
      <c r="AB35" s="315"/>
      <c r="AC35" s="387"/>
      <c r="AD35" s="387"/>
      <c r="AE35" s="387"/>
      <c r="AF35" s="388"/>
      <c r="AG35" s="387"/>
      <c r="AI35" s="49"/>
      <c r="AJ35" s="298"/>
      <c r="AK35" s="49"/>
      <c r="AL35" s="49"/>
      <c r="AM35" s="49"/>
      <c r="AN35" s="49"/>
      <c r="AO35" s="49"/>
      <c r="AP35" s="49"/>
      <c r="AQ35" s="49"/>
      <c r="BE35" s="77"/>
      <c r="BF35" s="49"/>
      <c r="CD35" s="87"/>
      <c r="CE35" s="49"/>
    </row>
    <row r="36" spans="1:83">
      <c r="A36" s="170" t="s">
        <v>184</v>
      </c>
      <c r="B36" s="121">
        <f ca="1">SUM(B29:B35)</f>
        <v>0</v>
      </c>
      <c r="C36" s="282" t="s">
        <v>6</v>
      </c>
      <c r="G36" s="51"/>
      <c r="H36" s="51"/>
      <c r="I36" s="51"/>
      <c r="J36" s="51"/>
      <c r="K36" s="51"/>
      <c r="L36" s="121" t="str">
        <f t="shared" si="0"/>
        <v/>
      </c>
      <c r="M36" s="51" t="str">
        <f>IFERROR(IF(OR(ISBLANK(WHOLE_STRUCTURE[[#This Row],[Top '[m']]]), ISBLANK(WHOLE_STRUCTURE[[#This Row],[Bottom '[m']]])), "", WHOLE_STRUCTURE[[#This Row],[Top '[m']]] - WHOLE_STRUCTURE[[#This Row],[Bottom '[m']]]),"")</f>
        <v/>
      </c>
      <c r="N36" s="52" t="str">
        <f>IFERROR(-(WHOLE_STRUCTURE[[#This Row],[D, bottom '[m']]]-WHOLE_STRUCTURE[[#This Row],[D, top '[m']]])/(WHOLE_STRUCTURE[[#This Row],[Bottom '[m']]]-WHOLE_STRUCTURE[[#This Row],[Top '[m']]]),"")</f>
        <v/>
      </c>
      <c r="O36" s="50" t="str">
        <f>IFERROR((WHOLE_STRUCTURE[[#This Row],[D, bottom '[m']]]+WHOLE_STRUCTURE[[#This Row],[D, top '[m']]])/(2*#REF!/1000),"")</f>
        <v/>
      </c>
      <c r="Q36" s="409"/>
      <c r="R36" s="411"/>
      <c r="S36" s="408"/>
      <c r="T36" s="408"/>
      <c r="U36" s="409"/>
      <c r="V36" s="433"/>
      <c r="W36" s="434"/>
      <c r="X36" s="408"/>
      <c r="Y36" s="408"/>
      <c r="Z36" s="409"/>
      <c r="AA36" s="49"/>
      <c r="AB36" s="297"/>
      <c r="AI36" s="49"/>
      <c r="AJ36" s="298"/>
      <c r="AK36" s="49"/>
      <c r="AL36" s="49"/>
      <c r="AM36" s="49"/>
      <c r="AN36" s="49"/>
      <c r="AO36" s="49"/>
      <c r="AP36" s="49"/>
      <c r="AQ36" s="49"/>
      <c r="BE36" s="77"/>
      <c r="BF36" s="49"/>
      <c r="CD36" s="87"/>
      <c r="CE36" s="49"/>
    </row>
    <row r="37" spans="1:83">
      <c r="G37" s="51"/>
      <c r="H37" s="51"/>
      <c r="I37" s="51"/>
      <c r="J37" s="51"/>
      <c r="K37" s="51"/>
      <c r="L37" s="121" t="str">
        <f t="shared" si="0"/>
        <v/>
      </c>
      <c r="M37" s="51" t="str">
        <f>IFERROR(IF(OR(ISBLANK(WHOLE_STRUCTURE[[#This Row],[Top '[m']]]), ISBLANK(WHOLE_STRUCTURE[[#This Row],[Bottom '[m']]])), "", WHOLE_STRUCTURE[[#This Row],[Top '[m']]] - WHOLE_STRUCTURE[[#This Row],[Bottom '[m']]]),"")</f>
        <v/>
      </c>
      <c r="N37" s="52" t="str">
        <f>IFERROR(-(WHOLE_STRUCTURE[[#This Row],[D, bottom '[m']]]-WHOLE_STRUCTURE[[#This Row],[D, top '[m']]])/(WHOLE_STRUCTURE[[#This Row],[Bottom '[m']]]-WHOLE_STRUCTURE[[#This Row],[Top '[m']]]),"")</f>
        <v/>
      </c>
      <c r="O37" s="50" t="str">
        <f>IFERROR((WHOLE_STRUCTURE[[#This Row],[D, bottom '[m']]]+WHOLE_STRUCTURE[[#This Row],[D, top '[m']]])/(2*#REF!/1000),"")</f>
        <v/>
      </c>
      <c r="Q37" s="409"/>
      <c r="R37" s="411"/>
      <c r="S37" s="408"/>
      <c r="T37" s="408"/>
      <c r="U37" s="409"/>
      <c r="V37" s="433"/>
      <c r="W37" s="434"/>
      <c r="X37" s="408"/>
      <c r="Y37" s="408"/>
      <c r="Z37" s="409"/>
      <c r="AA37" s="49"/>
      <c r="AB37" s="297"/>
      <c r="AI37" s="49"/>
      <c r="AJ37" s="298"/>
      <c r="AQ37" s="49"/>
      <c r="BE37" s="77"/>
      <c r="BF37" s="49"/>
      <c r="CD37" s="87"/>
      <c r="CE37" s="49"/>
    </row>
    <row r="38" spans="1:83">
      <c r="G38" s="51"/>
      <c r="H38" s="51"/>
      <c r="I38" s="51"/>
      <c r="J38" s="51"/>
      <c r="K38" s="51"/>
      <c r="L38" s="121" t="str">
        <f t="shared" si="0"/>
        <v/>
      </c>
      <c r="M38" s="51" t="str">
        <f>IFERROR(IF(OR(ISBLANK(WHOLE_STRUCTURE[[#This Row],[Top '[m']]]), ISBLANK(WHOLE_STRUCTURE[[#This Row],[Bottom '[m']]])), "", WHOLE_STRUCTURE[[#This Row],[Top '[m']]] - WHOLE_STRUCTURE[[#This Row],[Bottom '[m']]]),"")</f>
        <v/>
      </c>
      <c r="N38" s="52" t="str">
        <f>IFERROR(-(WHOLE_STRUCTURE[[#This Row],[D, bottom '[m']]]-WHOLE_STRUCTURE[[#This Row],[D, top '[m']]])/(WHOLE_STRUCTURE[[#This Row],[Bottom '[m']]]-WHOLE_STRUCTURE[[#This Row],[Top '[m']]]),"")</f>
        <v/>
      </c>
      <c r="O38" s="50" t="str">
        <f>IFERROR((WHOLE_STRUCTURE[[#This Row],[D, bottom '[m']]]+WHOLE_STRUCTURE[[#This Row],[D, top '[m']]])/(2*#REF!/1000),"")</f>
        <v/>
      </c>
      <c r="Q38" s="409"/>
      <c r="R38" s="411"/>
      <c r="S38" s="408"/>
      <c r="T38" s="408"/>
      <c r="U38" s="409"/>
      <c r="V38" s="433"/>
      <c r="W38" s="434"/>
      <c r="X38" s="408"/>
      <c r="Y38" s="408"/>
      <c r="Z38" s="409"/>
      <c r="AA38" s="49"/>
      <c r="AB38" s="297"/>
      <c r="AI38" s="49"/>
      <c r="AJ38" s="298"/>
      <c r="AQ38" s="49"/>
      <c r="BE38" s="77"/>
      <c r="BF38" s="49"/>
      <c r="CD38" s="87"/>
      <c r="CE38" s="49"/>
    </row>
    <row r="39" spans="1:83" ht="21">
      <c r="A39" s="97" t="s">
        <v>362</v>
      </c>
      <c r="G39" s="51"/>
      <c r="H39" s="51"/>
      <c r="I39" s="51"/>
      <c r="J39" s="51"/>
      <c r="K39" s="51"/>
      <c r="L39" s="121" t="str">
        <f t="shared" si="0"/>
        <v/>
      </c>
      <c r="M39" s="51" t="str">
        <f>IFERROR(IF(OR(ISBLANK(WHOLE_STRUCTURE[[#This Row],[Top '[m']]]), ISBLANK(WHOLE_STRUCTURE[[#This Row],[Bottom '[m']]])), "", WHOLE_STRUCTURE[[#This Row],[Top '[m']]] - WHOLE_STRUCTURE[[#This Row],[Bottom '[m']]]),"")</f>
        <v/>
      </c>
      <c r="N39" s="52" t="str">
        <f>IFERROR(-(WHOLE_STRUCTURE[[#This Row],[D, bottom '[m']]]-WHOLE_STRUCTURE[[#This Row],[D, top '[m']]])/(WHOLE_STRUCTURE[[#This Row],[Bottom '[m']]]-WHOLE_STRUCTURE[[#This Row],[Top '[m']]]),"")</f>
        <v/>
      </c>
      <c r="O39" s="50" t="str">
        <f>IFERROR((WHOLE_STRUCTURE[[#This Row],[D, bottom '[m']]]+WHOLE_STRUCTURE[[#This Row],[D, top '[m']]])/(2*#REF!/1000),"")</f>
        <v/>
      </c>
      <c r="Q39" s="49"/>
      <c r="S39" s="51"/>
      <c r="T39" s="51"/>
      <c r="U39" s="49"/>
      <c r="V39" s="167"/>
      <c r="W39" s="121"/>
      <c r="X39" s="51"/>
      <c r="Y39" s="51"/>
      <c r="Z39" s="49"/>
      <c r="AA39" s="49"/>
      <c r="AB39" s="297"/>
      <c r="AI39" s="49"/>
      <c r="AJ39" s="298"/>
      <c r="AQ39" s="49"/>
      <c r="BE39" s="77"/>
      <c r="BF39" s="49"/>
      <c r="CD39" s="87"/>
      <c r="CE39" s="49"/>
    </row>
    <row r="40" spans="1:83">
      <c r="A40" s="286" t="s">
        <v>363</v>
      </c>
      <c r="B40" s="287" t="s">
        <v>128</v>
      </c>
      <c r="G40" s="51"/>
      <c r="H40" s="51"/>
      <c r="I40" s="51"/>
      <c r="J40" s="51"/>
      <c r="K40" s="51"/>
      <c r="L40" s="121" t="str">
        <f t="shared" si="0"/>
        <v/>
      </c>
      <c r="M40" s="51" t="str">
        <f>IFERROR(IF(OR(ISBLANK(WHOLE_STRUCTURE[[#This Row],[Top '[m']]]), ISBLANK(WHOLE_STRUCTURE[[#This Row],[Bottom '[m']]])), "", WHOLE_STRUCTURE[[#This Row],[Top '[m']]] - WHOLE_STRUCTURE[[#This Row],[Bottom '[m']]]),"")</f>
        <v/>
      </c>
      <c r="N40" s="52" t="str">
        <f>IFERROR(-(WHOLE_STRUCTURE[[#This Row],[D, bottom '[m']]]-WHOLE_STRUCTURE[[#This Row],[D, top '[m']]])/(WHOLE_STRUCTURE[[#This Row],[Bottom '[m']]]-WHOLE_STRUCTURE[[#This Row],[Top '[m']]]),"")</f>
        <v/>
      </c>
      <c r="O40" s="50" t="str">
        <f>IFERROR((WHOLE_STRUCTURE[[#This Row],[D, bottom '[m']]]+WHOLE_STRUCTURE[[#This Row],[D, top '[m']]])/(2*#REF!/1000),"")</f>
        <v/>
      </c>
      <c r="Q40" s="49"/>
      <c r="S40" s="51"/>
      <c r="T40" s="51"/>
      <c r="U40" s="49"/>
      <c r="V40" s="167"/>
      <c r="W40" s="121"/>
      <c r="X40" s="51"/>
      <c r="Y40" s="51"/>
      <c r="Z40" s="49"/>
      <c r="AA40" s="49"/>
      <c r="AB40" s="297"/>
      <c r="AI40" s="49"/>
      <c r="AJ40" s="298"/>
      <c r="AQ40" s="49"/>
      <c r="BE40" s="77"/>
      <c r="BF40" s="49"/>
      <c r="CD40" s="87"/>
      <c r="CE40" s="49"/>
    </row>
    <row r="41" spans="1:83">
      <c r="A41" s="73" t="s">
        <v>52</v>
      </c>
      <c r="B41" s="288" t="s">
        <v>361</v>
      </c>
      <c r="G41" s="51"/>
      <c r="H41" s="51"/>
      <c r="I41" s="51"/>
      <c r="J41" s="51"/>
      <c r="K41" s="51"/>
      <c r="L41" s="121" t="str">
        <f t="shared" si="0"/>
        <v/>
      </c>
      <c r="M41" s="51" t="str">
        <f>IFERROR(IF(OR(ISBLANK(WHOLE_STRUCTURE[[#This Row],[Top '[m']]]), ISBLANK(WHOLE_STRUCTURE[[#This Row],[Bottom '[m']]])), "", WHOLE_STRUCTURE[[#This Row],[Top '[m']]] - WHOLE_STRUCTURE[[#This Row],[Bottom '[m']]]),"")</f>
        <v/>
      </c>
      <c r="N41" s="52" t="str">
        <f>IFERROR(-(WHOLE_STRUCTURE[[#This Row],[D, bottom '[m']]]-WHOLE_STRUCTURE[[#This Row],[D, top '[m']]])/(WHOLE_STRUCTURE[[#This Row],[Bottom '[m']]]-WHOLE_STRUCTURE[[#This Row],[Top '[m']]]),"")</f>
        <v/>
      </c>
      <c r="O41" s="50" t="str">
        <f>IFERROR((WHOLE_STRUCTURE[[#This Row],[D, bottom '[m']]]+WHOLE_STRUCTURE[[#This Row],[D, top '[m']]])/(2*#REF!/1000),"")</f>
        <v/>
      </c>
      <c r="Q41" s="49"/>
      <c r="S41" s="51"/>
      <c r="T41" s="51"/>
      <c r="U41" s="49"/>
      <c r="V41" s="167"/>
      <c r="W41" s="121"/>
      <c r="X41" s="51"/>
      <c r="Y41" s="51"/>
      <c r="Z41" s="49"/>
      <c r="AA41" s="49"/>
      <c r="AB41" s="297"/>
      <c r="AI41" s="49"/>
      <c r="AJ41" s="298"/>
      <c r="AQ41" s="49"/>
      <c r="BE41" s="77"/>
      <c r="BF41" s="49"/>
      <c r="CD41" s="87"/>
      <c r="CE41" s="49"/>
    </row>
    <row r="42" spans="1:83">
      <c r="A42" s="285" t="s">
        <v>50</v>
      </c>
      <c r="B42" s="289"/>
      <c r="G42" s="51"/>
      <c r="H42" s="51"/>
      <c r="I42" s="51"/>
      <c r="J42" s="51"/>
      <c r="K42" s="51"/>
      <c r="L42" s="121" t="str">
        <f t="shared" si="0"/>
        <v/>
      </c>
      <c r="M42" s="51" t="str">
        <f>IFERROR(IF(OR(ISBLANK(WHOLE_STRUCTURE[[#This Row],[Top '[m']]]), ISBLANK(WHOLE_STRUCTURE[[#This Row],[Bottom '[m']]])), "", WHOLE_STRUCTURE[[#This Row],[Top '[m']]] - WHOLE_STRUCTURE[[#This Row],[Bottom '[m']]]),"")</f>
        <v/>
      </c>
      <c r="N42" s="52" t="str">
        <f>IFERROR(-(WHOLE_STRUCTURE[[#This Row],[D, bottom '[m']]]-WHOLE_STRUCTURE[[#This Row],[D, top '[m']]])/(WHOLE_STRUCTURE[[#This Row],[Bottom '[m']]]-WHOLE_STRUCTURE[[#This Row],[Top '[m']]]),"")</f>
        <v/>
      </c>
      <c r="O42" s="50" t="str">
        <f>IFERROR((WHOLE_STRUCTURE[[#This Row],[D, bottom '[m']]]+WHOLE_STRUCTURE[[#This Row],[D, top '[m']]])/(2*#REF!/1000),"")</f>
        <v/>
      </c>
      <c r="Q42" s="49"/>
      <c r="S42" s="51"/>
      <c r="T42" s="51"/>
      <c r="U42" s="49"/>
      <c r="V42" s="167"/>
      <c r="W42" s="121"/>
      <c r="X42" s="51"/>
      <c r="Y42" s="51"/>
      <c r="Z42" s="49"/>
      <c r="AA42" s="49"/>
      <c r="AB42" s="77"/>
      <c r="AD42" s="193"/>
      <c r="AI42" s="193"/>
      <c r="AJ42" s="55"/>
      <c r="AQ42" s="49"/>
      <c r="BE42" s="77"/>
      <c r="BF42" s="49"/>
      <c r="CD42" s="87"/>
      <c r="CE42" s="49"/>
    </row>
    <row r="43" spans="1:83">
      <c r="A43" s="73" t="s">
        <v>62</v>
      </c>
      <c r="B43" s="288"/>
      <c r="G43" s="51"/>
      <c r="H43" s="51"/>
      <c r="I43" s="51"/>
      <c r="J43" s="51"/>
      <c r="K43" s="51"/>
      <c r="L43" s="121" t="str">
        <f t="shared" si="0"/>
        <v/>
      </c>
      <c r="M43" s="51" t="str">
        <f>IFERROR(IF(OR(ISBLANK(WHOLE_STRUCTURE[[#This Row],[Top '[m']]]), ISBLANK(WHOLE_STRUCTURE[[#This Row],[Bottom '[m']]])), "", WHOLE_STRUCTURE[[#This Row],[Top '[m']]] - WHOLE_STRUCTURE[[#This Row],[Bottom '[m']]]),"")</f>
        <v/>
      </c>
      <c r="N43" s="52" t="str">
        <f>IFERROR(-(WHOLE_STRUCTURE[[#This Row],[D, bottom '[m']]]-WHOLE_STRUCTURE[[#This Row],[D, top '[m']]])/(WHOLE_STRUCTURE[[#This Row],[Bottom '[m']]]-WHOLE_STRUCTURE[[#This Row],[Top '[m']]]),"")</f>
        <v/>
      </c>
      <c r="O43" s="50" t="str">
        <f>IFERROR((WHOLE_STRUCTURE[[#This Row],[D, bottom '[m']]]+WHOLE_STRUCTURE[[#This Row],[D, top '[m']]])/(2*#REF!/1000),"")</f>
        <v/>
      </c>
      <c r="Q43" s="49"/>
      <c r="S43" s="51"/>
      <c r="T43" s="51"/>
      <c r="U43" s="49"/>
      <c r="V43" s="167"/>
      <c r="W43" s="121"/>
      <c r="X43" s="51"/>
      <c r="Y43" s="51"/>
      <c r="Z43" s="49"/>
      <c r="AA43" s="49"/>
      <c r="AB43" s="297"/>
      <c r="AC43" s="193"/>
      <c r="AE43" s="193"/>
      <c r="AF43" s="193"/>
      <c r="AG43" s="193"/>
      <c r="AH43" s="193"/>
      <c r="AI43" s="193"/>
      <c r="AJ43" s="55"/>
      <c r="AQ43" s="49"/>
      <c r="BE43" s="77"/>
      <c r="BF43" s="49"/>
      <c r="CD43" s="87"/>
      <c r="CE43" s="49"/>
    </row>
    <row r="44" spans="1:83">
      <c r="A44" s="285" t="s">
        <v>85</v>
      </c>
      <c r="B44" s="178"/>
      <c r="G44" s="51"/>
      <c r="H44" s="51"/>
      <c r="I44" s="51"/>
      <c r="J44" s="51"/>
      <c r="K44" s="51"/>
      <c r="L44" s="121" t="str">
        <f t="shared" si="0"/>
        <v/>
      </c>
      <c r="M44" s="51" t="str">
        <f>IFERROR(IF(OR(ISBLANK(WHOLE_STRUCTURE[[#This Row],[Top '[m']]]), ISBLANK(WHOLE_STRUCTURE[[#This Row],[Bottom '[m']]])), "", WHOLE_STRUCTURE[[#This Row],[Top '[m']]] - WHOLE_STRUCTURE[[#This Row],[Bottom '[m']]]),"")</f>
        <v/>
      </c>
      <c r="N44" s="52" t="str">
        <f>IFERROR(-(WHOLE_STRUCTURE[[#This Row],[D, bottom '[m']]]-WHOLE_STRUCTURE[[#This Row],[D, top '[m']]])/(WHOLE_STRUCTURE[[#This Row],[Bottom '[m']]]-WHOLE_STRUCTURE[[#This Row],[Top '[m']]]),"")</f>
        <v/>
      </c>
      <c r="O44" s="50" t="str">
        <f>IFERROR((WHOLE_STRUCTURE[[#This Row],[D, bottom '[m']]]+WHOLE_STRUCTURE[[#This Row],[D, top '[m']]])/(2*#REF!/1000),"")</f>
        <v/>
      </c>
      <c r="Q44" s="49"/>
      <c r="S44" s="51"/>
      <c r="T44" s="51"/>
      <c r="U44" s="49"/>
      <c r="V44" s="167"/>
      <c r="W44" s="121"/>
      <c r="X44" s="51"/>
      <c r="Y44" s="51"/>
      <c r="Z44" s="49"/>
      <c r="AA44" s="49"/>
      <c r="AB44" s="297"/>
      <c r="AC44" s="193"/>
      <c r="AD44" s="193"/>
      <c r="AE44" s="193"/>
      <c r="AF44" s="193"/>
      <c r="AG44" s="193"/>
      <c r="AH44" s="193"/>
      <c r="AI44" s="193"/>
      <c r="AJ44" s="55"/>
      <c r="AQ44" s="49"/>
      <c r="BE44" s="77"/>
      <c r="BF44" s="49"/>
      <c r="CD44" s="87"/>
      <c r="CE44" s="49"/>
    </row>
    <row r="45" spans="1:83">
      <c r="A45" s="120"/>
      <c r="G45" s="51"/>
      <c r="H45" s="51"/>
      <c r="I45" s="51"/>
      <c r="J45" s="51"/>
      <c r="K45" s="51"/>
      <c r="L45" s="121" t="str">
        <f t="shared" si="0"/>
        <v/>
      </c>
      <c r="M45" s="51" t="str">
        <f>IFERROR(IF(OR(ISBLANK(WHOLE_STRUCTURE[[#This Row],[Top '[m']]]), ISBLANK(WHOLE_STRUCTURE[[#This Row],[Bottom '[m']]])), "", WHOLE_STRUCTURE[[#This Row],[Top '[m']]] - WHOLE_STRUCTURE[[#This Row],[Bottom '[m']]]),"")</f>
        <v/>
      </c>
      <c r="N45" s="52" t="str">
        <f>IFERROR(-(WHOLE_STRUCTURE[[#This Row],[D, bottom '[m']]]-WHOLE_STRUCTURE[[#This Row],[D, top '[m']]])/(WHOLE_STRUCTURE[[#This Row],[Bottom '[m']]]-WHOLE_STRUCTURE[[#This Row],[Top '[m']]]),"")</f>
        <v/>
      </c>
      <c r="O45" s="50" t="str">
        <f>IFERROR((WHOLE_STRUCTURE[[#This Row],[D, bottom '[m']]]+WHOLE_STRUCTURE[[#This Row],[D, top '[m']]])/(2*#REF!/1000),"")</f>
        <v/>
      </c>
      <c r="Q45" s="49"/>
      <c r="S45" s="51"/>
      <c r="T45" s="51"/>
      <c r="U45" s="49"/>
      <c r="V45" s="167"/>
      <c r="W45" s="121"/>
      <c r="X45" s="51"/>
      <c r="Y45" s="51"/>
      <c r="Z45" s="49"/>
      <c r="AA45" s="49"/>
      <c r="AB45" s="297"/>
      <c r="AC45" s="193"/>
      <c r="AD45" s="193"/>
      <c r="AE45" s="193"/>
      <c r="AF45" s="193"/>
      <c r="AG45" s="193"/>
      <c r="AH45" s="193"/>
      <c r="AI45" s="193"/>
      <c r="AJ45" s="55"/>
      <c r="AQ45" s="49"/>
      <c r="BE45" s="77"/>
      <c r="BF45" s="49"/>
      <c r="CD45" s="87"/>
      <c r="CE45" s="49"/>
    </row>
    <row r="46" spans="1:83">
      <c r="A46" s="120"/>
      <c r="G46" s="51"/>
      <c r="H46" s="51"/>
      <c r="I46" s="51"/>
      <c r="J46" s="51"/>
      <c r="K46" s="51"/>
      <c r="L46" s="121" t="str">
        <f t="shared" si="0"/>
        <v/>
      </c>
      <c r="M46" s="51" t="str">
        <f>IFERROR(IF(OR(ISBLANK(WHOLE_STRUCTURE[[#This Row],[Top '[m']]]), ISBLANK(WHOLE_STRUCTURE[[#This Row],[Bottom '[m']]])), "", WHOLE_STRUCTURE[[#This Row],[Top '[m']]] - WHOLE_STRUCTURE[[#This Row],[Bottom '[m']]]),"")</f>
        <v/>
      </c>
      <c r="N46" s="52" t="str">
        <f>IFERROR(-(WHOLE_STRUCTURE[[#This Row],[D, bottom '[m']]]-WHOLE_STRUCTURE[[#This Row],[D, top '[m']]])/(WHOLE_STRUCTURE[[#This Row],[Bottom '[m']]]-WHOLE_STRUCTURE[[#This Row],[Top '[m']]]),"")</f>
        <v/>
      </c>
      <c r="O46" s="50" t="str">
        <f>IFERROR((WHOLE_STRUCTURE[[#This Row],[D, bottom '[m']]]+WHOLE_STRUCTURE[[#This Row],[D, top '[m']]])/(2*#REF!/1000),"")</f>
        <v/>
      </c>
      <c r="Q46" s="49"/>
      <c r="S46" s="51"/>
      <c r="T46" s="51"/>
      <c r="U46" s="49"/>
      <c r="V46" s="167"/>
      <c r="W46" s="121"/>
      <c r="X46" s="51"/>
      <c r="Y46" s="51"/>
      <c r="Z46" s="49"/>
      <c r="AA46" s="49"/>
      <c r="AB46" s="297"/>
      <c r="AC46" s="193"/>
      <c r="AD46" s="193"/>
      <c r="AE46" s="193"/>
      <c r="AF46" s="193"/>
      <c r="AG46" s="193"/>
      <c r="AH46" s="193"/>
      <c r="AI46" s="193"/>
      <c r="AJ46" s="55"/>
      <c r="AQ46" s="49"/>
      <c r="BE46" s="77"/>
      <c r="BF46" s="49"/>
      <c r="CD46" s="87"/>
      <c r="CE46" s="49"/>
    </row>
    <row r="47" spans="1:83">
      <c r="A47" s="120"/>
      <c r="G47" s="51"/>
      <c r="H47" s="51"/>
      <c r="I47" s="51"/>
      <c r="J47" s="51"/>
      <c r="K47" s="51"/>
      <c r="L47" s="121" t="str">
        <f t="shared" si="0"/>
        <v/>
      </c>
      <c r="M47" s="51" t="str">
        <f>IFERROR(IF(OR(ISBLANK(WHOLE_STRUCTURE[[#This Row],[Top '[m']]]), ISBLANK(WHOLE_STRUCTURE[[#This Row],[Bottom '[m']]])), "", WHOLE_STRUCTURE[[#This Row],[Top '[m']]] - WHOLE_STRUCTURE[[#This Row],[Bottom '[m']]]),"")</f>
        <v/>
      </c>
      <c r="N47" s="52" t="str">
        <f>IFERROR(-(WHOLE_STRUCTURE[[#This Row],[D, bottom '[m']]]-WHOLE_STRUCTURE[[#This Row],[D, top '[m']]])/(WHOLE_STRUCTURE[[#This Row],[Bottom '[m']]]-WHOLE_STRUCTURE[[#This Row],[Top '[m']]]),"")</f>
        <v/>
      </c>
      <c r="O47" s="50" t="str">
        <f>IFERROR((WHOLE_STRUCTURE[[#This Row],[D, bottom '[m']]]+WHOLE_STRUCTURE[[#This Row],[D, top '[m']]])/(2*#REF!/1000),"")</f>
        <v/>
      </c>
      <c r="Q47" s="49"/>
      <c r="S47" s="51"/>
      <c r="T47" s="51"/>
      <c r="U47" s="49"/>
      <c r="V47" s="167"/>
      <c r="W47" s="121"/>
      <c r="X47" s="51"/>
      <c r="Y47" s="51"/>
      <c r="Z47" s="49"/>
      <c r="AA47" s="49"/>
      <c r="AB47" s="297"/>
      <c r="AC47" s="193"/>
      <c r="AD47" s="193"/>
      <c r="AE47" s="193"/>
      <c r="AF47" s="193"/>
      <c r="AG47" s="193"/>
      <c r="AH47" s="193"/>
      <c r="AI47" s="193"/>
      <c r="AJ47" s="55"/>
      <c r="AQ47" s="49"/>
      <c r="BE47" s="77"/>
      <c r="BF47" s="49"/>
      <c r="CD47" s="87"/>
      <c r="CE47" s="49"/>
    </row>
    <row r="48" spans="1:83">
      <c r="A48" s="120"/>
      <c r="G48" s="51"/>
      <c r="H48" s="51"/>
      <c r="I48" s="51"/>
      <c r="J48" s="51"/>
      <c r="K48" s="51"/>
      <c r="L48" s="121" t="str">
        <f t="shared" si="0"/>
        <v/>
      </c>
      <c r="M48" s="51" t="str">
        <f>IFERROR(IF(OR(ISBLANK(WHOLE_STRUCTURE[[#This Row],[Top '[m']]]), ISBLANK(WHOLE_STRUCTURE[[#This Row],[Bottom '[m']]])), "", WHOLE_STRUCTURE[[#This Row],[Top '[m']]] - WHOLE_STRUCTURE[[#This Row],[Bottom '[m']]]),"")</f>
        <v/>
      </c>
      <c r="N48" s="52" t="str">
        <f>IFERROR(-(WHOLE_STRUCTURE[[#This Row],[D, bottom '[m']]]-WHOLE_STRUCTURE[[#This Row],[D, top '[m']]])/(WHOLE_STRUCTURE[[#This Row],[Bottom '[m']]]-WHOLE_STRUCTURE[[#This Row],[Top '[m']]]),"")</f>
        <v/>
      </c>
      <c r="O48" s="50" t="str">
        <f>IFERROR((WHOLE_STRUCTURE[[#This Row],[D, bottom '[m']]]+WHOLE_STRUCTURE[[#This Row],[D, top '[m']]])/(2*#REF!/1000),"")</f>
        <v/>
      </c>
      <c r="Q48" s="49"/>
      <c r="S48" s="51"/>
      <c r="T48" s="51"/>
      <c r="U48" s="49"/>
      <c r="V48" s="167"/>
      <c r="W48" s="121"/>
      <c r="X48" s="51"/>
      <c r="Y48" s="51"/>
      <c r="Z48" s="49"/>
      <c r="AA48" s="49"/>
      <c r="AB48" s="297"/>
      <c r="AC48" s="193"/>
      <c r="AD48" s="193"/>
      <c r="AE48" s="193"/>
      <c r="AF48" s="193"/>
      <c r="AG48" s="193"/>
      <c r="AH48" s="193"/>
      <c r="AI48" s="193"/>
      <c r="AJ48" s="55"/>
      <c r="AQ48" s="49"/>
      <c r="BE48" s="77"/>
      <c r="BF48" s="49"/>
      <c r="CD48" s="87"/>
      <c r="CE48" s="49"/>
    </row>
    <row r="49" spans="7:83">
      <c r="G49" s="51"/>
      <c r="H49" s="51"/>
      <c r="I49" s="51"/>
      <c r="J49" s="51"/>
      <c r="K49" s="51"/>
      <c r="L49" s="121" t="str">
        <f t="shared" si="0"/>
        <v/>
      </c>
      <c r="M49" s="51" t="str">
        <f>IFERROR(IF(OR(ISBLANK(WHOLE_STRUCTURE[[#This Row],[Top '[m']]]), ISBLANK(WHOLE_STRUCTURE[[#This Row],[Bottom '[m']]])), "", WHOLE_STRUCTURE[[#This Row],[Top '[m']]] - WHOLE_STRUCTURE[[#This Row],[Bottom '[m']]]),"")</f>
        <v/>
      </c>
      <c r="N49" s="52" t="str">
        <f>IFERROR(-(WHOLE_STRUCTURE[[#This Row],[D, bottom '[m']]]-WHOLE_STRUCTURE[[#This Row],[D, top '[m']]])/(WHOLE_STRUCTURE[[#This Row],[Bottom '[m']]]-WHOLE_STRUCTURE[[#This Row],[Top '[m']]]),"")</f>
        <v/>
      </c>
      <c r="O49" s="50" t="str">
        <f>IFERROR((WHOLE_STRUCTURE[[#This Row],[D, bottom '[m']]]+WHOLE_STRUCTURE[[#This Row],[D, top '[m']]])/(2*#REF!/1000),"")</f>
        <v/>
      </c>
      <c r="Q49" s="49"/>
      <c r="S49" s="51"/>
      <c r="T49" s="51"/>
      <c r="U49" s="49"/>
      <c r="V49" s="167"/>
      <c r="W49" s="121"/>
      <c r="X49" s="51"/>
      <c r="Y49" s="51"/>
      <c r="Z49" s="49"/>
      <c r="AA49" s="49"/>
      <c r="AB49" s="297"/>
      <c r="AC49" s="193"/>
      <c r="AD49" s="193"/>
      <c r="AE49" s="193"/>
      <c r="AF49" s="193"/>
      <c r="AG49" s="193"/>
      <c r="AH49" s="193"/>
      <c r="AI49" s="193"/>
      <c r="AJ49" s="55"/>
      <c r="AQ49" s="49"/>
      <c r="BE49" s="77"/>
      <c r="BF49" s="49"/>
      <c r="CD49" s="87"/>
      <c r="CE49" s="49"/>
    </row>
    <row r="50" spans="7:83">
      <c r="G50" s="51"/>
      <c r="H50" s="51"/>
      <c r="I50" s="51"/>
      <c r="J50" s="51"/>
      <c r="K50" s="51"/>
      <c r="L50" s="121" t="str">
        <f t="shared" si="0"/>
        <v/>
      </c>
      <c r="M50" s="51" t="str">
        <f>IFERROR(IF(OR(ISBLANK(WHOLE_STRUCTURE[[#This Row],[Top '[m']]]), ISBLANK(WHOLE_STRUCTURE[[#This Row],[Bottom '[m']]])), "", WHOLE_STRUCTURE[[#This Row],[Top '[m']]] - WHOLE_STRUCTURE[[#This Row],[Bottom '[m']]]),"")</f>
        <v/>
      </c>
      <c r="N50" s="52" t="str">
        <f>IFERROR(-(WHOLE_STRUCTURE[[#This Row],[D, bottom '[m']]]-WHOLE_STRUCTURE[[#This Row],[D, top '[m']]])/(WHOLE_STRUCTURE[[#This Row],[Bottom '[m']]]-WHOLE_STRUCTURE[[#This Row],[Top '[m']]]),"")</f>
        <v/>
      </c>
      <c r="O50" s="50" t="str">
        <f>IFERROR((WHOLE_STRUCTURE[[#This Row],[D, bottom '[m']]]+WHOLE_STRUCTURE[[#This Row],[D, top '[m']]])/(2*#REF!/1000),"")</f>
        <v/>
      </c>
      <c r="Q50" s="49"/>
      <c r="S50" s="51"/>
      <c r="T50" s="51"/>
      <c r="U50" s="49"/>
      <c r="V50" s="167"/>
      <c r="W50" s="121"/>
      <c r="X50" s="51"/>
      <c r="Y50" s="51"/>
      <c r="Z50" s="49"/>
      <c r="AA50" s="49"/>
      <c r="AB50" s="297"/>
      <c r="AC50" s="193"/>
      <c r="AD50" s="193"/>
      <c r="AE50" s="193"/>
      <c r="AF50" s="193"/>
      <c r="AG50" s="193"/>
      <c r="AH50" s="193"/>
      <c r="AI50" s="193"/>
      <c r="AJ50" s="55"/>
      <c r="AQ50" s="49"/>
      <c r="BE50" s="77"/>
      <c r="BF50" s="49"/>
      <c r="CD50" s="87"/>
      <c r="CE50" s="49"/>
    </row>
    <row r="51" spans="7:83">
      <c r="G51" s="51"/>
      <c r="H51" s="51"/>
      <c r="I51" s="51"/>
      <c r="J51" s="51"/>
      <c r="K51" s="51"/>
      <c r="L51" s="121" t="str">
        <f t="shared" si="0"/>
        <v/>
      </c>
      <c r="M51" s="51" t="str">
        <f>IFERROR(IF(OR(ISBLANK(WHOLE_STRUCTURE[[#This Row],[Top '[m']]]), ISBLANK(WHOLE_STRUCTURE[[#This Row],[Bottom '[m']]])), "", WHOLE_STRUCTURE[[#This Row],[Top '[m']]] - WHOLE_STRUCTURE[[#This Row],[Bottom '[m']]]),"")</f>
        <v/>
      </c>
      <c r="N51" s="52" t="str">
        <f>IFERROR(-(WHOLE_STRUCTURE[[#This Row],[D, bottom '[m']]]-WHOLE_STRUCTURE[[#This Row],[D, top '[m']]])/(WHOLE_STRUCTURE[[#This Row],[Bottom '[m']]]-WHOLE_STRUCTURE[[#This Row],[Top '[m']]]),"")</f>
        <v/>
      </c>
      <c r="O51" s="50" t="str">
        <f>IFERROR((WHOLE_STRUCTURE[[#This Row],[D, bottom '[m']]]+WHOLE_STRUCTURE[[#This Row],[D, top '[m']]])/(2*#REF!/1000),"")</f>
        <v/>
      </c>
      <c r="Q51" s="49"/>
      <c r="S51" s="51"/>
      <c r="T51" s="51"/>
      <c r="U51" s="49"/>
      <c r="V51" s="167"/>
      <c r="W51" s="121"/>
      <c r="X51" s="51"/>
      <c r="Y51" s="51"/>
      <c r="Z51" s="49"/>
      <c r="AA51" s="49"/>
      <c r="AB51" s="297"/>
      <c r="AC51" s="193"/>
      <c r="AD51" s="193"/>
      <c r="AE51" s="193"/>
      <c r="AF51" s="193"/>
      <c r="AG51" s="193"/>
      <c r="AH51" s="193"/>
      <c r="AI51" s="193"/>
      <c r="AJ51" s="55"/>
      <c r="AQ51" s="49"/>
      <c r="BE51" s="77"/>
      <c r="BF51" s="49"/>
      <c r="CD51" s="87"/>
      <c r="CE51" s="49"/>
    </row>
    <row r="52" spans="7:83">
      <c r="G52" s="51"/>
      <c r="H52" s="51"/>
      <c r="I52" s="51"/>
      <c r="J52" s="51"/>
      <c r="K52" s="51"/>
      <c r="L52" s="121" t="str">
        <f t="shared" si="0"/>
        <v/>
      </c>
      <c r="M52" s="51" t="str">
        <f>IFERROR(IF(OR(ISBLANK(WHOLE_STRUCTURE[[#This Row],[Top '[m']]]), ISBLANK(WHOLE_STRUCTURE[[#This Row],[Bottom '[m']]])), "", WHOLE_STRUCTURE[[#This Row],[Top '[m']]] - WHOLE_STRUCTURE[[#This Row],[Bottom '[m']]]),"")</f>
        <v/>
      </c>
      <c r="N52" s="52" t="str">
        <f>IFERROR(-(WHOLE_STRUCTURE[[#This Row],[D, bottom '[m']]]-WHOLE_STRUCTURE[[#This Row],[D, top '[m']]])/(WHOLE_STRUCTURE[[#This Row],[Bottom '[m']]]-WHOLE_STRUCTURE[[#This Row],[Top '[m']]]),"")</f>
        <v/>
      </c>
      <c r="O52" s="50" t="str">
        <f>IFERROR((WHOLE_STRUCTURE[[#This Row],[D, bottom '[m']]]+WHOLE_STRUCTURE[[#This Row],[D, top '[m']]])/(2*#REF!/1000),"")</f>
        <v/>
      </c>
      <c r="Q52" s="49"/>
      <c r="S52" s="51"/>
      <c r="T52" s="51"/>
      <c r="U52" s="49"/>
      <c r="V52" s="167"/>
      <c r="W52" s="121"/>
      <c r="X52" s="51"/>
      <c r="Y52" s="51"/>
      <c r="Z52" s="49"/>
      <c r="AA52" s="49"/>
      <c r="AB52" s="297"/>
      <c r="AC52" s="193"/>
      <c r="AD52" s="193"/>
      <c r="AE52" s="193"/>
      <c r="AF52" s="193"/>
      <c r="AG52" s="193"/>
      <c r="AH52" s="193"/>
      <c r="AI52" s="193"/>
      <c r="AJ52" s="55"/>
      <c r="AQ52" s="49"/>
      <c r="BE52" s="77"/>
      <c r="BF52" s="49"/>
      <c r="CD52" s="87"/>
      <c r="CE52" s="49"/>
    </row>
    <row r="53" spans="7:83">
      <c r="G53" s="51"/>
      <c r="H53" s="51"/>
      <c r="I53" s="51"/>
      <c r="J53" s="51"/>
      <c r="K53" s="51"/>
      <c r="L53" s="121" t="str">
        <f t="shared" si="0"/>
        <v/>
      </c>
      <c r="M53" s="51" t="str">
        <f>IFERROR(IF(OR(ISBLANK(WHOLE_STRUCTURE[[#This Row],[Top '[m']]]), ISBLANK(WHOLE_STRUCTURE[[#This Row],[Bottom '[m']]])), "", WHOLE_STRUCTURE[[#This Row],[Top '[m']]] - WHOLE_STRUCTURE[[#This Row],[Bottom '[m']]]),"")</f>
        <v/>
      </c>
      <c r="N53" s="52" t="str">
        <f>IFERROR(-(WHOLE_STRUCTURE[[#This Row],[D, bottom '[m']]]-WHOLE_STRUCTURE[[#This Row],[D, top '[m']]])/(WHOLE_STRUCTURE[[#This Row],[Bottom '[m']]]-WHOLE_STRUCTURE[[#This Row],[Top '[m']]]),"")</f>
        <v/>
      </c>
      <c r="O53" s="50" t="str">
        <f>IFERROR((WHOLE_STRUCTURE[[#This Row],[D, bottom '[m']]]+WHOLE_STRUCTURE[[#This Row],[D, top '[m']]])/(2*#REF!/1000),"")</f>
        <v/>
      </c>
      <c r="Q53" s="49"/>
      <c r="S53" s="51"/>
      <c r="T53" s="51"/>
      <c r="U53" s="49"/>
      <c r="V53" s="167"/>
      <c r="W53" s="121"/>
      <c r="X53" s="51"/>
      <c r="Y53" s="51"/>
      <c r="Z53" s="49"/>
      <c r="AA53" s="49"/>
      <c r="AB53" s="297"/>
      <c r="AC53" s="193"/>
      <c r="AD53" s="193"/>
      <c r="AE53" s="193"/>
      <c r="AF53" s="193"/>
      <c r="AG53" s="193"/>
      <c r="AH53" s="193"/>
      <c r="AI53" s="193"/>
      <c r="AJ53" s="55"/>
      <c r="AQ53" s="49"/>
      <c r="BE53" s="77"/>
      <c r="BF53" s="49"/>
      <c r="CD53" s="87"/>
      <c r="CE53" s="49"/>
    </row>
    <row r="54" spans="7:83">
      <c r="G54" s="51"/>
      <c r="H54" s="51"/>
      <c r="I54" s="51"/>
      <c r="J54" s="51"/>
      <c r="K54" s="51"/>
      <c r="L54" s="121" t="str">
        <f t="shared" si="0"/>
        <v/>
      </c>
      <c r="M54" s="51" t="str">
        <f>IFERROR(IF(OR(ISBLANK(WHOLE_STRUCTURE[[#This Row],[Top '[m']]]), ISBLANK(WHOLE_STRUCTURE[[#This Row],[Bottom '[m']]])), "", WHOLE_STRUCTURE[[#This Row],[Top '[m']]] - WHOLE_STRUCTURE[[#This Row],[Bottom '[m']]]),"")</f>
        <v/>
      </c>
      <c r="N54" s="52" t="str">
        <f>IFERROR(-(WHOLE_STRUCTURE[[#This Row],[D, bottom '[m']]]-WHOLE_STRUCTURE[[#This Row],[D, top '[m']]])/(WHOLE_STRUCTURE[[#This Row],[Bottom '[m']]]-WHOLE_STRUCTURE[[#This Row],[Top '[m']]]),"")</f>
        <v/>
      </c>
      <c r="O54" s="50" t="str">
        <f>IFERROR((WHOLE_STRUCTURE[[#This Row],[D, bottom '[m']]]+WHOLE_STRUCTURE[[#This Row],[D, top '[m']]])/(2*#REF!/1000),"")</f>
        <v/>
      </c>
      <c r="Q54" s="49"/>
      <c r="S54" s="51"/>
      <c r="T54" s="51"/>
      <c r="U54" s="49"/>
      <c r="V54" s="167"/>
      <c r="W54" s="121"/>
      <c r="X54" s="51"/>
      <c r="Y54" s="51"/>
      <c r="Z54" s="49"/>
      <c r="AA54" s="49"/>
      <c r="AB54" s="77"/>
      <c r="AH54"/>
      <c r="AJ54" s="55"/>
      <c r="AQ54" s="49"/>
      <c r="BE54" s="77"/>
      <c r="BF54" s="49"/>
      <c r="CD54" s="87"/>
      <c r="CE54" s="49"/>
    </row>
    <row r="55" spans="7:83">
      <c r="G55" s="51"/>
      <c r="H55" s="51"/>
      <c r="I55" s="51"/>
      <c r="J55" s="51"/>
      <c r="K55" s="51"/>
      <c r="L55" s="121" t="str">
        <f t="shared" si="0"/>
        <v/>
      </c>
      <c r="M55" s="51" t="str">
        <f>IFERROR(IF(OR(ISBLANK(WHOLE_STRUCTURE[[#This Row],[Top '[m']]]), ISBLANK(WHOLE_STRUCTURE[[#This Row],[Bottom '[m']]])), "", WHOLE_STRUCTURE[[#This Row],[Top '[m']]] - WHOLE_STRUCTURE[[#This Row],[Bottom '[m']]]),"")</f>
        <v/>
      </c>
      <c r="N55" s="52" t="str">
        <f>IFERROR(-(WHOLE_STRUCTURE[[#This Row],[D, bottom '[m']]]-WHOLE_STRUCTURE[[#This Row],[D, top '[m']]])/(WHOLE_STRUCTURE[[#This Row],[Bottom '[m']]]-WHOLE_STRUCTURE[[#This Row],[Top '[m']]]),"")</f>
        <v/>
      </c>
      <c r="O55" s="50" t="str">
        <f>IFERROR((WHOLE_STRUCTURE[[#This Row],[D, bottom '[m']]]+WHOLE_STRUCTURE[[#This Row],[D, top '[m']]])/(2*#REF!/1000),"")</f>
        <v/>
      </c>
      <c r="Q55" s="49"/>
      <c r="S55" s="51"/>
      <c r="T55" s="51"/>
      <c r="U55" s="49"/>
      <c r="V55" s="167"/>
      <c r="W55" s="121"/>
      <c r="X55" s="51"/>
      <c r="Y55" s="51"/>
      <c r="Z55" s="49"/>
      <c r="AA55" s="49"/>
      <c r="AB55" s="77"/>
      <c r="AH55"/>
      <c r="AJ55" s="55"/>
      <c r="AQ55" s="49"/>
      <c r="BE55" s="77"/>
      <c r="BF55" s="49"/>
      <c r="CD55" s="87"/>
      <c r="CE55" s="49"/>
    </row>
    <row r="56" spans="7:83">
      <c r="G56" s="51"/>
      <c r="H56" s="51"/>
      <c r="I56" s="51"/>
      <c r="J56" s="51"/>
      <c r="K56" s="51"/>
      <c r="L56" s="121" t="str">
        <f t="shared" si="0"/>
        <v/>
      </c>
      <c r="M56" s="51" t="str">
        <f>IFERROR(IF(OR(ISBLANK(WHOLE_STRUCTURE[[#This Row],[Top '[m']]]), ISBLANK(WHOLE_STRUCTURE[[#This Row],[Bottom '[m']]])), "", WHOLE_STRUCTURE[[#This Row],[Top '[m']]] - WHOLE_STRUCTURE[[#This Row],[Bottom '[m']]]),"")</f>
        <v/>
      </c>
      <c r="N56" s="52" t="str">
        <f>IFERROR(-(WHOLE_STRUCTURE[[#This Row],[D, bottom '[m']]]-WHOLE_STRUCTURE[[#This Row],[D, top '[m']]])/(WHOLE_STRUCTURE[[#This Row],[Bottom '[m']]]-WHOLE_STRUCTURE[[#This Row],[Top '[m']]]),"")</f>
        <v/>
      </c>
      <c r="O56" s="50" t="str">
        <f>IFERROR((WHOLE_STRUCTURE[[#This Row],[D, bottom '[m']]]+WHOLE_STRUCTURE[[#This Row],[D, top '[m']]])/(2*#REF!/1000),"")</f>
        <v/>
      </c>
      <c r="Q56" s="49"/>
      <c r="S56" s="51"/>
      <c r="T56" s="51"/>
      <c r="U56" s="49"/>
      <c r="V56" s="167"/>
      <c r="W56" s="121"/>
      <c r="X56" s="51"/>
      <c r="Y56" s="51"/>
      <c r="Z56" s="49"/>
      <c r="AA56" s="49"/>
      <c r="AB56" s="297"/>
      <c r="AC56" s="193"/>
      <c r="AD56" s="193"/>
      <c r="AE56" s="193"/>
      <c r="AF56" s="193"/>
      <c r="AG56" s="193"/>
      <c r="AH56" s="193"/>
      <c r="AI56" s="193"/>
      <c r="AJ56" s="55"/>
      <c r="AQ56" s="49"/>
      <c r="BE56" s="77"/>
      <c r="BF56" s="49"/>
      <c r="CD56" s="87"/>
      <c r="CE56" s="49"/>
    </row>
    <row r="57" spans="7:83">
      <c r="G57" s="51"/>
      <c r="H57" s="51"/>
      <c r="I57" s="51"/>
      <c r="J57" s="51"/>
      <c r="K57" s="51"/>
      <c r="L57" s="121" t="str">
        <f t="shared" si="0"/>
        <v/>
      </c>
      <c r="M57" s="51" t="str">
        <f>IFERROR(IF(OR(ISBLANK(WHOLE_STRUCTURE[[#This Row],[Top '[m']]]), ISBLANK(WHOLE_STRUCTURE[[#This Row],[Bottom '[m']]])), "", WHOLE_STRUCTURE[[#This Row],[Top '[m']]] - WHOLE_STRUCTURE[[#This Row],[Bottom '[m']]]),"")</f>
        <v/>
      </c>
      <c r="N57" s="52" t="str">
        <f>IFERROR(-(WHOLE_STRUCTURE[[#This Row],[D, bottom '[m']]]-WHOLE_STRUCTURE[[#This Row],[D, top '[m']]])/(WHOLE_STRUCTURE[[#This Row],[Bottom '[m']]]-WHOLE_STRUCTURE[[#This Row],[Top '[m']]]),"")</f>
        <v/>
      </c>
      <c r="O57" s="50" t="str">
        <f>IFERROR((WHOLE_STRUCTURE[[#This Row],[D, bottom '[m']]]+WHOLE_STRUCTURE[[#This Row],[D, top '[m']]])/(2*#REF!/1000),"")</f>
        <v/>
      </c>
      <c r="Q57" s="49"/>
      <c r="S57" s="51"/>
      <c r="T57" s="51"/>
      <c r="U57" s="49"/>
      <c r="V57" s="167"/>
      <c r="W57" s="121"/>
      <c r="X57" s="51"/>
      <c r="Y57" s="51"/>
      <c r="Z57" s="49"/>
      <c r="AA57" s="49"/>
      <c r="AB57" s="297"/>
      <c r="AC57" s="193"/>
      <c r="AD57" s="193"/>
      <c r="AE57" s="193"/>
      <c r="AF57" s="193"/>
      <c r="AG57" s="193"/>
      <c r="AH57" s="193"/>
      <c r="AI57" s="193"/>
      <c r="AJ57" s="55"/>
      <c r="AQ57" s="49"/>
      <c r="BE57" s="77"/>
      <c r="BF57" s="49"/>
      <c r="CD57" s="87"/>
      <c r="CE57" s="49"/>
    </row>
    <row r="58" spans="7:83">
      <c r="G58" s="51"/>
      <c r="H58" s="51"/>
      <c r="I58" s="51"/>
      <c r="J58" s="51"/>
      <c r="K58" s="51"/>
      <c r="L58" s="121" t="str">
        <f t="shared" si="0"/>
        <v/>
      </c>
      <c r="M58" s="51" t="str">
        <f>IFERROR(IF(OR(ISBLANK(WHOLE_STRUCTURE[[#This Row],[Top '[m']]]), ISBLANK(WHOLE_STRUCTURE[[#This Row],[Bottom '[m']]])), "", WHOLE_STRUCTURE[[#This Row],[Top '[m']]] - WHOLE_STRUCTURE[[#This Row],[Bottom '[m']]]),"")</f>
        <v/>
      </c>
      <c r="N58" s="52" t="str">
        <f>IFERROR(-(WHOLE_STRUCTURE[[#This Row],[D, bottom '[m']]]-WHOLE_STRUCTURE[[#This Row],[D, top '[m']]])/(WHOLE_STRUCTURE[[#This Row],[Bottom '[m']]]-WHOLE_STRUCTURE[[#This Row],[Top '[m']]]),"")</f>
        <v/>
      </c>
      <c r="O58" s="50" t="str">
        <f>IFERROR((WHOLE_STRUCTURE[[#This Row],[D, bottom '[m']]]+WHOLE_STRUCTURE[[#This Row],[D, top '[m']]])/(2*#REF!/1000),"")</f>
        <v/>
      </c>
      <c r="Q58" s="49"/>
      <c r="S58" s="51"/>
      <c r="T58" s="51"/>
      <c r="U58" s="49"/>
      <c r="V58" s="167"/>
      <c r="W58" s="121"/>
      <c r="X58" s="51"/>
      <c r="Y58" s="51"/>
      <c r="Z58" s="49"/>
      <c r="AA58" s="49"/>
      <c r="AB58" s="297"/>
      <c r="AC58" s="193"/>
      <c r="AD58" s="193"/>
      <c r="AE58" s="193"/>
      <c r="AF58" s="193"/>
      <c r="AG58" s="193"/>
      <c r="AH58" s="193"/>
      <c r="AI58" s="193"/>
      <c r="AJ58" s="55"/>
      <c r="AQ58" s="49"/>
      <c r="BE58" s="77"/>
      <c r="BF58" s="49"/>
      <c r="CD58" s="87"/>
      <c r="CE58" s="49"/>
    </row>
    <row r="59" spans="7:83">
      <c r="G59" s="51"/>
      <c r="H59" s="51"/>
      <c r="I59" s="51"/>
      <c r="J59" s="51"/>
      <c r="K59" s="51"/>
      <c r="L59" s="121" t="str">
        <f t="shared" si="0"/>
        <v/>
      </c>
      <c r="M59" s="51" t="str">
        <f>IFERROR(IF(OR(ISBLANK(WHOLE_STRUCTURE[[#This Row],[Top '[m']]]), ISBLANK(WHOLE_STRUCTURE[[#This Row],[Bottom '[m']]])), "", WHOLE_STRUCTURE[[#This Row],[Top '[m']]] - WHOLE_STRUCTURE[[#This Row],[Bottom '[m']]]),"")</f>
        <v/>
      </c>
      <c r="N59" s="52" t="str">
        <f>IFERROR(-(WHOLE_STRUCTURE[[#This Row],[D, bottom '[m']]]-WHOLE_STRUCTURE[[#This Row],[D, top '[m']]])/(WHOLE_STRUCTURE[[#This Row],[Bottom '[m']]]-WHOLE_STRUCTURE[[#This Row],[Top '[m']]]),"")</f>
        <v/>
      </c>
      <c r="O59" s="50" t="str">
        <f>IFERROR((WHOLE_STRUCTURE[[#This Row],[D, bottom '[m']]]+WHOLE_STRUCTURE[[#This Row],[D, top '[m']]])/(2*#REF!/1000),"")</f>
        <v/>
      </c>
      <c r="Q59" s="49"/>
      <c r="S59" s="51"/>
      <c r="T59" s="51"/>
      <c r="U59" s="49"/>
      <c r="V59" s="167"/>
      <c r="W59" s="121"/>
      <c r="X59" s="51"/>
      <c r="Y59" s="51"/>
      <c r="Z59" s="49"/>
      <c r="AA59" s="49"/>
      <c r="AB59" s="297"/>
      <c r="AC59" s="193"/>
      <c r="AD59" s="193"/>
      <c r="AE59" s="193"/>
      <c r="AF59" s="193"/>
      <c r="AG59" s="193"/>
      <c r="AH59" s="193"/>
      <c r="AI59" s="193"/>
      <c r="AJ59" s="55"/>
      <c r="AQ59" s="49"/>
      <c r="BE59" s="77"/>
      <c r="BF59" s="49"/>
      <c r="CD59" s="87"/>
      <c r="CE59" s="49"/>
    </row>
    <row r="60" spans="7:83">
      <c r="G60" s="51"/>
      <c r="H60" s="51"/>
      <c r="I60" s="51"/>
      <c r="J60" s="51"/>
      <c r="K60" s="51"/>
      <c r="L60" s="121" t="str">
        <f t="shared" si="0"/>
        <v/>
      </c>
      <c r="M60" s="51" t="str">
        <f>IFERROR(IF(OR(ISBLANK(WHOLE_STRUCTURE[[#This Row],[Top '[m']]]), ISBLANK(WHOLE_STRUCTURE[[#This Row],[Bottom '[m']]])), "", WHOLE_STRUCTURE[[#This Row],[Top '[m']]] - WHOLE_STRUCTURE[[#This Row],[Bottom '[m']]]),"")</f>
        <v/>
      </c>
      <c r="N60" s="52" t="str">
        <f>IFERROR(-(WHOLE_STRUCTURE[[#This Row],[D, bottom '[m']]]-WHOLE_STRUCTURE[[#This Row],[D, top '[m']]])/(WHOLE_STRUCTURE[[#This Row],[Bottom '[m']]]-WHOLE_STRUCTURE[[#This Row],[Top '[m']]]),"")</f>
        <v/>
      </c>
      <c r="O60" s="50" t="str">
        <f>IFERROR((WHOLE_STRUCTURE[[#This Row],[D, bottom '[m']]]+WHOLE_STRUCTURE[[#This Row],[D, top '[m']]])/(2*#REF!/1000),"")</f>
        <v/>
      </c>
      <c r="Q60" s="49"/>
      <c r="S60" s="51"/>
      <c r="T60" s="51"/>
      <c r="U60" s="49"/>
      <c r="V60" s="167"/>
      <c r="W60" s="121"/>
      <c r="X60" s="51"/>
      <c r="Y60" s="51"/>
      <c r="Z60" s="49"/>
      <c r="AA60" s="49"/>
      <c r="AB60" s="297"/>
      <c r="AC60" s="193"/>
      <c r="AD60" s="193"/>
      <c r="AE60" s="193"/>
      <c r="AF60" s="193"/>
      <c r="AG60" s="193"/>
      <c r="AH60" s="193"/>
      <c r="AI60" s="193"/>
      <c r="AJ60" s="55"/>
      <c r="AQ60" s="49"/>
      <c r="BE60" s="77"/>
      <c r="BF60" s="49"/>
      <c r="CD60" s="87"/>
      <c r="CE60" s="49"/>
    </row>
    <row r="61" spans="7:83">
      <c r="G61" s="51"/>
      <c r="H61" s="51"/>
      <c r="I61" s="51"/>
      <c r="J61" s="51"/>
      <c r="K61" s="51"/>
      <c r="L61" s="121" t="str">
        <f t="shared" si="0"/>
        <v/>
      </c>
      <c r="M61" s="51" t="str">
        <f>IFERROR(IF(OR(ISBLANK(WHOLE_STRUCTURE[[#This Row],[Top '[m']]]), ISBLANK(WHOLE_STRUCTURE[[#This Row],[Bottom '[m']]])), "", WHOLE_STRUCTURE[[#This Row],[Top '[m']]] - WHOLE_STRUCTURE[[#This Row],[Bottom '[m']]]),"")</f>
        <v/>
      </c>
      <c r="N61" s="52" t="str">
        <f>IFERROR(-(WHOLE_STRUCTURE[[#This Row],[D, bottom '[m']]]-WHOLE_STRUCTURE[[#This Row],[D, top '[m']]])/(WHOLE_STRUCTURE[[#This Row],[Bottom '[m']]]-WHOLE_STRUCTURE[[#This Row],[Top '[m']]]),"")</f>
        <v/>
      </c>
      <c r="O61" s="50" t="str">
        <f>IFERROR((WHOLE_STRUCTURE[[#This Row],[D, bottom '[m']]]+WHOLE_STRUCTURE[[#This Row],[D, top '[m']]])/(2*#REF!/1000),"")</f>
        <v/>
      </c>
      <c r="Q61" s="49"/>
      <c r="S61" s="51"/>
      <c r="T61" s="51"/>
      <c r="U61" s="49"/>
      <c r="V61" s="167"/>
      <c r="W61" s="121"/>
      <c r="X61" s="51"/>
      <c r="Y61" s="51"/>
      <c r="Z61" s="49"/>
      <c r="AA61" s="49"/>
      <c r="AB61" s="297"/>
      <c r="AC61" s="193"/>
      <c r="AD61" s="193"/>
      <c r="AE61" s="193"/>
      <c r="AF61" s="193"/>
      <c r="AG61" s="193"/>
      <c r="AH61" s="193"/>
      <c r="AI61" s="193"/>
      <c r="AJ61" s="55"/>
      <c r="AQ61" s="49"/>
      <c r="BE61" s="77"/>
      <c r="BF61" s="49"/>
      <c r="CD61" s="87"/>
      <c r="CE61" s="49"/>
    </row>
    <row r="62" spans="7:83">
      <c r="G62" s="51"/>
      <c r="H62" s="51"/>
      <c r="I62" s="51"/>
      <c r="J62" s="51"/>
      <c r="K62" s="51"/>
      <c r="L62" s="121" t="str">
        <f t="shared" si="0"/>
        <v/>
      </c>
      <c r="M62" s="51" t="str">
        <f>IFERROR(IF(OR(ISBLANK(WHOLE_STRUCTURE[[#This Row],[Top '[m']]]), ISBLANK(WHOLE_STRUCTURE[[#This Row],[Bottom '[m']]])), "", WHOLE_STRUCTURE[[#This Row],[Top '[m']]] - WHOLE_STRUCTURE[[#This Row],[Bottom '[m']]]),"")</f>
        <v/>
      </c>
      <c r="N62" s="52" t="str">
        <f>IFERROR(-(WHOLE_STRUCTURE[[#This Row],[D, bottom '[m']]]-WHOLE_STRUCTURE[[#This Row],[D, top '[m']]])/(WHOLE_STRUCTURE[[#This Row],[Bottom '[m']]]-WHOLE_STRUCTURE[[#This Row],[Top '[m']]]),"")</f>
        <v/>
      </c>
      <c r="O62" s="50" t="str">
        <f>IFERROR((WHOLE_STRUCTURE[[#This Row],[D, bottom '[m']]]+WHOLE_STRUCTURE[[#This Row],[D, top '[m']]])/(2*#REF!/1000),"")</f>
        <v/>
      </c>
      <c r="Q62" s="49"/>
      <c r="S62" s="51"/>
      <c r="T62" s="51"/>
      <c r="U62" s="49"/>
      <c r="V62" s="167"/>
      <c r="W62" s="121"/>
      <c r="X62" s="51"/>
      <c r="Y62" s="51"/>
      <c r="Z62" s="49"/>
      <c r="AA62" s="49"/>
      <c r="AB62" s="297"/>
      <c r="AC62" s="193"/>
      <c r="AD62" s="193"/>
      <c r="AE62" s="193"/>
      <c r="AF62" s="193"/>
      <c r="AG62" s="193"/>
      <c r="AH62" s="193"/>
      <c r="AI62" s="193"/>
      <c r="AJ62" s="55"/>
      <c r="AQ62" s="49"/>
      <c r="BE62" s="77"/>
      <c r="BF62" s="49"/>
      <c r="CD62" s="87"/>
      <c r="CE62" s="49"/>
    </row>
    <row r="63" spans="7:83">
      <c r="G63" s="51"/>
      <c r="H63" s="51"/>
      <c r="I63" s="51"/>
      <c r="J63" s="51"/>
      <c r="K63" s="51"/>
      <c r="L63" s="121" t="str">
        <f t="shared" si="0"/>
        <v/>
      </c>
      <c r="M63" s="51" t="str">
        <f>IFERROR(IF(OR(ISBLANK(WHOLE_STRUCTURE[[#This Row],[Top '[m']]]), ISBLANK(WHOLE_STRUCTURE[[#This Row],[Bottom '[m']]])), "", WHOLE_STRUCTURE[[#This Row],[Top '[m']]] - WHOLE_STRUCTURE[[#This Row],[Bottom '[m']]]),"")</f>
        <v/>
      </c>
      <c r="N63" s="52" t="str">
        <f>IFERROR(-(WHOLE_STRUCTURE[[#This Row],[D, bottom '[m']]]-WHOLE_STRUCTURE[[#This Row],[D, top '[m']]])/(WHOLE_STRUCTURE[[#This Row],[Bottom '[m']]]-WHOLE_STRUCTURE[[#This Row],[Top '[m']]]),"")</f>
        <v/>
      </c>
      <c r="O63" s="50" t="str">
        <f>IFERROR((WHOLE_STRUCTURE[[#This Row],[D, bottom '[m']]]+WHOLE_STRUCTURE[[#This Row],[D, top '[m']]])/(2*#REF!/1000),"")</f>
        <v/>
      </c>
      <c r="Q63" s="49"/>
      <c r="S63" s="51"/>
      <c r="T63" s="51"/>
      <c r="U63" s="49"/>
      <c r="V63" s="167"/>
      <c r="W63" s="121"/>
      <c r="X63" s="51"/>
      <c r="Y63" s="51"/>
      <c r="Z63" s="49"/>
      <c r="AA63" s="49"/>
      <c r="AB63" s="297"/>
      <c r="AC63" s="193"/>
      <c r="AD63" s="193"/>
      <c r="AE63" s="193"/>
      <c r="AF63" s="193"/>
      <c r="AG63" s="193"/>
      <c r="AH63" s="193"/>
      <c r="AI63" s="193"/>
      <c r="AJ63" s="55"/>
      <c r="AQ63" s="49"/>
      <c r="BE63" s="77"/>
      <c r="BF63" s="49"/>
      <c r="CD63" s="87"/>
      <c r="CE63" s="49"/>
    </row>
    <row r="64" spans="7:83">
      <c r="G64" s="51"/>
      <c r="H64" s="51"/>
      <c r="I64" s="51"/>
      <c r="J64" s="51"/>
      <c r="K64" s="51"/>
      <c r="L64" s="121" t="str">
        <f t="shared" si="0"/>
        <v/>
      </c>
      <c r="M64" s="51" t="str">
        <f>IFERROR(IF(OR(ISBLANK(WHOLE_STRUCTURE[[#This Row],[Top '[m']]]), ISBLANK(WHOLE_STRUCTURE[[#This Row],[Bottom '[m']]])), "", WHOLE_STRUCTURE[[#This Row],[Top '[m']]] - WHOLE_STRUCTURE[[#This Row],[Bottom '[m']]]),"")</f>
        <v/>
      </c>
      <c r="N64" s="52" t="str">
        <f>IFERROR(-(WHOLE_STRUCTURE[[#This Row],[D, bottom '[m']]]-WHOLE_STRUCTURE[[#This Row],[D, top '[m']]])/(WHOLE_STRUCTURE[[#This Row],[Bottom '[m']]]-WHOLE_STRUCTURE[[#This Row],[Top '[m']]]),"")</f>
        <v/>
      </c>
      <c r="O64" s="50" t="str">
        <f>IFERROR((WHOLE_STRUCTURE[[#This Row],[D, bottom '[m']]]+WHOLE_STRUCTURE[[#This Row],[D, top '[m']]])/(2*#REF!/1000),"")</f>
        <v/>
      </c>
      <c r="Q64" s="49"/>
      <c r="S64" s="51"/>
      <c r="T64" s="51"/>
      <c r="U64" s="49"/>
      <c r="V64" s="167"/>
      <c r="W64" s="121"/>
      <c r="X64" s="51"/>
      <c r="Y64" s="51"/>
      <c r="Z64" s="49"/>
      <c r="AA64" s="49"/>
      <c r="AB64" s="297"/>
      <c r="AC64" s="193"/>
      <c r="AD64" s="193"/>
      <c r="AE64" s="193"/>
      <c r="AF64" s="193"/>
      <c r="AG64" s="193"/>
      <c r="AH64" s="193"/>
      <c r="AI64" s="193"/>
      <c r="AJ64" s="298"/>
    </row>
    <row r="65" spans="7:93">
      <c r="G65" s="51"/>
      <c r="H65" s="51"/>
      <c r="I65" s="51"/>
      <c r="J65" s="51"/>
      <c r="K65" s="51"/>
      <c r="L65" s="121" t="str">
        <f t="shared" si="0"/>
        <v/>
      </c>
      <c r="M65" s="51" t="str">
        <f>IFERROR(IF(OR(ISBLANK(WHOLE_STRUCTURE[[#This Row],[Top '[m']]]), ISBLANK(WHOLE_STRUCTURE[[#This Row],[Bottom '[m']]])), "", WHOLE_STRUCTURE[[#This Row],[Top '[m']]] - WHOLE_STRUCTURE[[#This Row],[Bottom '[m']]]),"")</f>
        <v/>
      </c>
      <c r="N65" s="52" t="str">
        <f>IFERROR(-(WHOLE_STRUCTURE[[#This Row],[D, bottom '[m']]]-WHOLE_STRUCTURE[[#This Row],[D, top '[m']]])/(WHOLE_STRUCTURE[[#This Row],[Bottom '[m']]]-WHOLE_STRUCTURE[[#This Row],[Top '[m']]]),"")</f>
        <v/>
      </c>
      <c r="O65" s="50" t="str">
        <f>IFERROR((WHOLE_STRUCTURE[[#This Row],[D, bottom '[m']]]+WHOLE_STRUCTURE[[#This Row],[D, top '[m']]])/(2*#REF!/1000),"")</f>
        <v/>
      </c>
      <c r="Q65" s="49"/>
      <c r="S65" s="51"/>
      <c r="T65" s="51"/>
      <c r="U65" s="49"/>
      <c r="V65" s="167"/>
      <c r="W65" s="121"/>
      <c r="X65" s="51"/>
      <c r="Y65" s="51"/>
      <c r="Z65" s="49"/>
      <c r="AA65" s="49"/>
      <c r="AB65" s="297"/>
      <c r="AC65" s="193"/>
      <c r="AD65" s="193"/>
      <c r="AE65" s="193"/>
      <c r="AF65" s="193"/>
      <c r="AG65" s="193"/>
      <c r="AH65" s="193"/>
      <c r="AI65" s="193"/>
      <c r="AJ65" s="298"/>
    </row>
    <row r="66" spans="7:93">
      <c r="G66" s="51"/>
      <c r="H66" s="51"/>
      <c r="I66" s="51"/>
      <c r="J66" s="51"/>
      <c r="K66" s="51"/>
      <c r="L66" s="121" t="str">
        <f t="shared" si="0"/>
        <v/>
      </c>
      <c r="M66" s="51" t="str">
        <f>IFERROR(IF(OR(ISBLANK(WHOLE_STRUCTURE[[#This Row],[Top '[m']]]), ISBLANK(WHOLE_STRUCTURE[[#This Row],[Bottom '[m']]])), "", WHOLE_STRUCTURE[[#This Row],[Top '[m']]] - WHOLE_STRUCTURE[[#This Row],[Bottom '[m']]]),"")</f>
        <v/>
      </c>
      <c r="N66" s="52" t="str">
        <f>IFERROR(-(WHOLE_STRUCTURE[[#This Row],[D, bottom '[m']]]-WHOLE_STRUCTURE[[#This Row],[D, top '[m']]])/(WHOLE_STRUCTURE[[#This Row],[Bottom '[m']]]-WHOLE_STRUCTURE[[#This Row],[Top '[m']]]),"")</f>
        <v/>
      </c>
      <c r="O66" s="50" t="str">
        <f>IFERROR((WHOLE_STRUCTURE[[#This Row],[D, bottom '[m']]]+WHOLE_STRUCTURE[[#This Row],[D, top '[m']]])/(2*#REF!/1000),"")</f>
        <v/>
      </c>
      <c r="Q66" s="49"/>
      <c r="S66" s="51"/>
      <c r="T66" s="51"/>
      <c r="U66" s="49"/>
      <c r="V66" s="167"/>
      <c r="W66" s="121"/>
      <c r="X66" s="51"/>
      <c r="Y66" s="51"/>
      <c r="Z66" s="49"/>
      <c r="AA66" s="49"/>
      <c r="AB66" s="297"/>
      <c r="AC66" s="193"/>
      <c r="AD66" s="193"/>
      <c r="AE66" s="193"/>
      <c r="AF66" s="193"/>
      <c r="AG66" s="193"/>
      <c r="AH66" s="193"/>
      <c r="AI66" s="193"/>
      <c r="AJ66" s="298"/>
      <c r="CG66" s="297"/>
      <c r="CO66" s="298"/>
    </row>
    <row r="67" spans="7:93">
      <c r="G67" s="51"/>
      <c r="H67" s="51"/>
      <c r="I67" s="51"/>
      <c r="J67" s="51"/>
      <c r="K67" s="51"/>
      <c r="L67" s="121" t="str">
        <f t="shared" si="0"/>
        <v/>
      </c>
      <c r="M67" s="51" t="str">
        <f>IFERROR(IF(OR(ISBLANK(WHOLE_STRUCTURE[[#This Row],[Top '[m']]]), ISBLANK(WHOLE_STRUCTURE[[#This Row],[Bottom '[m']]])), "", WHOLE_STRUCTURE[[#This Row],[Top '[m']]] - WHOLE_STRUCTURE[[#This Row],[Bottom '[m']]]),"")</f>
        <v/>
      </c>
      <c r="N67" s="52" t="str">
        <f>IFERROR(-(WHOLE_STRUCTURE[[#This Row],[D, bottom '[m']]]-WHOLE_STRUCTURE[[#This Row],[D, top '[m']]])/(WHOLE_STRUCTURE[[#This Row],[Bottom '[m']]]-WHOLE_STRUCTURE[[#This Row],[Top '[m']]]),"")</f>
        <v/>
      </c>
      <c r="O67" s="50" t="str">
        <f>IFERROR((WHOLE_STRUCTURE[[#This Row],[D, bottom '[m']]]+WHOLE_STRUCTURE[[#This Row],[D, top '[m']]])/(2*#REF!/1000),"")</f>
        <v/>
      </c>
      <c r="Q67" s="49"/>
      <c r="S67" s="51"/>
      <c r="T67" s="51"/>
      <c r="U67" s="49"/>
      <c r="V67" s="167"/>
      <c r="W67" s="121"/>
      <c r="X67" s="51"/>
      <c r="Y67" s="51"/>
      <c r="Z67" s="49"/>
      <c r="AA67" s="49"/>
      <c r="AB67" s="297"/>
      <c r="AC67" s="193"/>
      <c r="AD67" s="193"/>
      <c r="AE67" s="193"/>
      <c r="AF67" s="193"/>
      <c r="AG67" s="193"/>
      <c r="AH67" s="193"/>
      <c r="AI67" s="193"/>
      <c r="AJ67" s="298"/>
      <c r="CG67" s="227"/>
      <c r="CO67" s="299"/>
    </row>
    <row r="68" spans="7:93">
      <c r="G68" s="51"/>
      <c r="H68" s="51"/>
      <c r="I68" s="51"/>
      <c r="J68" s="51"/>
      <c r="K68" s="51"/>
      <c r="L68" s="121" t="str">
        <f t="shared" si="0"/>
        <v/>
      </c>
      <c r="M68" s="51" t="str">
        <f>IFERROR(IF(OR(ISBLANK(WHOLE_STRUCTURE[[#This Row],[Top '[m']]]), ISBLANK(WHOLE_STRUCTURE[[#This Row],[Bottom '[m']]])), "", WHOLE_STRUCTURE[[#This Row],[Top '[m']]] - WHOLE_STRUCTURE[[#This Row],[Bottom '[m']]]),"")</f>
        <v/>
      </c>
      <c r="N68" s="52" t="str">
        <f>IFERROR(-(WHOLE_STRUCTURE[[#This Row],[D, bottom '[m']]]-WHOLE_STRUCTURE[[#This Row],[D, top '[m']]])/(WHOLE_STRUCTURE[[#This Row],[Bottom '[m']]]-WHOLE_STRUCTURE[[#This Row],[Top '[m']]]),"")</f>
        <v/>
      </c>
      <c r="O68" s="50" t="str">
        <f>IFERROR((WHOLE_STRUCTURE[[#This Row],[D, bottom '[m']]]+WHOLE_STRUCTURE[[#This Row],[D, top '[m']]])/(2*#REF!/1000),"")</f>
        <v/>
      </c>
      <c r="Q68" s="49"/>
      <c r="S68" s="51"/>
      <c r="T68" s="51"/>
      <c r="U68" s="49"/>
      <c r="V68" s="167"/>
      <c r="W68" s="121"/>
      <c r="X68" s="51"/>
      <c r="Y68" s="51"/>
      <c r="Z68" s="49"/>
      <c r="AA68" s="49"/>
      <c r="AB68" s="297"/>
      <c r="AC68" s="193"/>
      <c r="AD68" s="193"/>
      <c r="AE68" s="193"/>
      <c r="AF68" s="193"/>
      <c r="AG68" s="193"/>
      <c r="AH68" s="193"/>
      <c r="AI68" s="193"/>
      <c r="AJ68" s="298"/>
    </row>
    <row r="69" spans="7:93">
      <c r="G69" s="51"/>
      <c r="H69" s="51"/>
      <c r="I69" s="51"/>
      <c r="J69" s="51"/>
      <c r="K69" s="51"/>
      <c r="L69" s="121" t="str">
        <f t="shared" si="0"/>
        <v/>
      </c>
      <c r="M69" s="51" t="str">
        <f>IFERROR(IF(OR(ISBLANK(WHOLE_STRUCTURE[[#This Row],[Top '[m']]]), ISBLANK(WHOLE_STRUCTURE[[#This Row],[Bottom '[m']]])), "", WHOLE_STRUCTURE[[#This Row],[Top '[m']]] - WHOLE_STRUCTURE[[#This Row],[Bottom '[m']]]),"")</f>
        <v/>
      </c>
      <c r="N69" s="52" t="str">
        <f>IFERROR(-(WHOLE_STRUCTURE[[#This Row],[D, bottom '[m']]]-WHOLE_STRUCTURE[[#This Row],[D, top '[m']]])/(WHOLE_STRUCTURE[[#This Row],[Bottom '[m']]]-WHOLE_STRUCTURE[[#This Row],[Top '[m']]]),"")</f>
        <v/>
      </c>
      <c r="O69" s="50" t="str">
        <f>IFERROR((WHOLE_STRUCTURE[[#This Row],[D, bottom '[m']]]+WHOLE_STRUCTURE[[#This Row],[D, top '[m']]])/(2*#REF!/1000),"")</f>
        <v/>
      </c>
      <c r="Q69" s="49"/>
      <c r="S69" s="51"/>
      <c r="T69" s="51"/>
      <c r="U69" s="49"/>
      <c r="V69" s="167"/>
      <c r="W69" s="121"/>
      <c r="X69" s="51"/>
      <c r="Y69" s="51"/>
      <c r="Z69" s="49"/>
      <c r="AA69" s="49"/>
      <c r="AB69" s="297"/>
      <c r="AC69" s="193"/>
      <c r="AD69" s="193"/>
      <c r="AE69" s="193"/>
      <c r="AF69" s="193"/>
      <c r="AG69" s="193"/>
      <c r="AH69" s="193"/>
      <c r="AI69" s="193"/>
      <c r="AJ69" s="298"/>
    </row>
    <row r="70" spans="7:93">
      <c r="G70" s="51"/>
      <c r="H70" s="51"/>
      <c r="I70" s="51"/>
      <c r="J70" s="51"/>
      <c r="K70" s="51"/>
      <c r="L70" s="121" t="str">
        <f t="shared" si="0"/>
        <v/>
      </c>
      <c r="M70" s="51" t="str">
        <f>IFERROR(IF(OR(ISBLANK(WHOLE_STRUCTURE[[#This Row],[Top '[m']]]), ISBLANK(WHOLE_STRUCTURE[[#This Row],[Bottom '[m']]])), "", WHOLE_STRUCTURE[[#This Row],[Top '[m']]] - WHOLE_STRUCTURE[[#This Row],[Bottom '[m']]]),"")</f>
        <v/>
      </c>
      <c r="N70" s="52" t="str">
        <f>IFERROR(-(WHOLE_STRUCTURE[[#This Row],[D, bottom '[m']]]-WHOLE_STRUCTURE[[#This Row],[D, top '[m']]])/(WHOLE_STRUCTURE[[#This Row],[Bottom '[m']]]-WHOLE_STRUCTURE[[#This Row],[Top '[m']]]),"")</f>
        <v/>
      </c>
      <c r="O70" s="50" t="str">
        <f>IFERROR((WHOLE_STRUCTURE[[#This Row],[D, bottom '[m']]]+WHOLE_STRUCTURE[[#This Row],[D, top '[m']]])/(2*#REF!/1000),"")</f>
        <v/>
      </c>
      <c r="Q70" s="49"/>
      <c r="S70" s="51"/>
      <c r="T70" s="51"/>
      <c r="U70" s="49"/>
      <c r="V70" s="167"/>
      <c r="W70" s="121"/>
      <c r="X70" s="51"/>
      <c r="Y70" s="51"/>
      <c r="Z70" s="49"/>
      <c r="AA70" s="49"/>
      <c r="AB70" s="297"/>
      <c r="AC70" s="193"/>
      <c r="AD70" s="193"/>
      <c r="AE70" s="193"/>
      <c r="AF70" s="193"/>
      <c r="AG70" s="193"/>
      <c r="AH70" s="193"/>
      <c r="AI70" s="193"/>
      <c r="AJ70" s="298"/>
    </row>
    <row r="71" spans="7:93">
      <c r="G71" s="51"/>
      <c r="H71" s="51"/>
      <c r="I71" s="51"/>
      <c r="J71" s="51"/>
      <c r="K71" s="51"/>
      <c r="L71" s="121" t="str">
        <f t="shared" si="0"/>
        <v/>
      </c>
      <c r="M71" s="51" t="str">
        <f>IFERROR(IF(OR(ISBLANK(WHOLE_STRUCTURE[[#This Row],[Top '[m']]]), ISBLANK(WHOLE_STRUCTURE[[#This Row],[Bottom '[m']]])), "", WHOLE_STRUCTURE[[#This Row],[Top '[m']]] - WHOLE_STRUCTURE[[#This Row],[Bottom '[m']]]),"")</f>
        <v/>
      </c>
      <c r="N71" s="52" t="str">
        <f>IFERROR(-(WHOLE_STRUCTURE[[#This Row],[D, bottom '[m']]]-WHOLE_STRUCTURE[[#This Row],[D, top '[m']]])/(WHOLE_STRUCTURE[[#This Row],[Bottom '[m']]]-WHOLE_STRUCTURE[[#This Row],[Top '[m']]]),"")</f>
        <v/>
      </c>
      <c r="O71" s="50" t="str">
        <f>IFERROR((WHOLE_STRUCTURE[[#This Row],[D, bottom '[m']]]+WHOLE_STRUCTURE[[#This Row],[D, top '[m']]])/(2*#REF!/1000),"")</f>
        <v/>
      </c>
      <c r="Q71" s="49"/>
      <c r="S71" s="51"/>
      <c r="T71" s="51"/>
      <c r="U71" s="49"/>
      <c r="V71" s="167"/>
      <c r="W71" s="121"/>
      <c r="X71" s="51"/>
      <c r="Y71" s="51"/>
      <c r="Z71" s="49"/>
      <c r="AA71" s="49"/>
      <c r="AB71" s="297"/>
      <c r="AC71" s="193"/>
      <c r="AD71" s="193"/>
      <c r="AE71" s="193"/>
      <c r="AF71" s="193"/>
      <c r="AG71" s="193"/>
      <c r="AH71" s="193"/>
      <c r="AI71" s="193"/>
      <c r="AJ71" s="298"/>
    </row>
    <row r="72" spans="7:93">
      <c r="G72" s="51"/>
      <c r="H72" s="51"/>
      <c r="I72" s="51"/>
      <c r="J72" s="51"/>
      <c r="K72" s="51"/>
      <c r="L72" s="121" t="str">
        <f t="shared" ref="L72:L123" si="1">IF(7850/1000*(1/3)*PI()*ABS(G72-H72)*((I72/2)^2+(I72/2)*(J72/2)+(J72/2)^2-(I72/2-K72/1000)^2-(I72/2-K72/1000)*(J72/2-K72/1000)-(J72/2-K72/1000)^2)=0,"",7850/1000*(1/3)*PI()*ABS(G72-H72)*((I72/2)^2+(I72/2)*(J72/2)+(J72/2)^2-(I72/2-K72/1000)^2-(I72/2-K72/1000)*(J72/2-K72/1000)-(J72/2-K72/1000)^2))</f>
        <v/>
      </c>
      <c r="M72" s="51" t="str">
        <f>IFERROR(IF(OR(ISBLANK(WHOLE_STRUCTURE[[#This Row],[Top '[m']]]), ISBLANK(WHOLE_STRUCTURE[[#This Row],[Bottom '[m']]])), "", WHOLE_STRUCTURE[[#This Row],[Top '[m']]] - WHOLE_STRUCTURE[[#This Row],[Bottom '[m']]]),"")</f>
        <v/>
      </c>
      <c r="N72" s="52" t="str">
        <f>IFERROR(-(WHOLE_STRUCTURE[[#This Row],[D, bottom '[m']]]-WHOLE_STRUCTURE[[#This Row],[D, top '[m']]])/(WHOLE_STRUCTURE[[#This Row],[Bottom '[m']]]-WHOLE_STRUCTURE[[#This Row],[Top '[m']]]),"")</f>
        <v/>
      </c>
      <c r="O72" s="50" t="str">
        <f>IFERROR((WHOLE_STRUCTURE[[#This Row],[D, bottom '[m']]]+WHOLE_STRUCTURE[[#This Row],[D, top '[m']]])/(2*#REF!/1000),"")</f>
        <v/>
      </c>
      <c r="Q72" s="49"/>
      <c r="S72" s="51"/>
      <c r="T72" s="51"/>
      <c r="U72" s="49"/>
      <c r="V72" s="167"/>
      <c r="W72" s="121"/>
      <c r="X72" s="51"/>
      <c r="Y72" s="51"/>
      <c r="Z72" s="49"/>
      <c r="AA72" s="49"/>
      <c r="AB72" s="297"/>
      <c r="AC72" s="193"/>
      <c r="AD72" s="193"/>
      <c r="AE72" s="193"/>
      <c r="AF72" s="193"/>
      <c r="AG72" s="193"/>
      <c r="AH72" s="193"/>
      <c r="AI72" s="193"/>
      <c r="AJ72" s="298"/>
    </row>
    <row r="73" spans="7:93">
      <c r="G73" s="51"/>
      <c r="H73" s="51"/>
      <c r="I73" s="51"/>
      <c r="J73" s="51"/>
      <c r="K73" s="51"/>
      <c r="L73" s="121" t="str">
        <f t="shared" si="1"/>
        <v/>
      </c>
      <c r="M73" s="51" t="str">
        <f>IFERROR(IF(OR(ISBLANK(WHOLE_STRUCTURE[[#This Row],[Top '[m']]]), ISBLANK(WHOLE_STRUCTURE[[#This Row],[Bottom '[m']]])), "", WHOLE_STRUCTURE[[#This Row],[Top '[m']]] - WHOLE_STRUCTURE[[#This Row],[Bottom '[m']]]),"")</f>
        <v/>
      </c>
      <c r="N73" s="52" t="str">
        <f>IFERROR(-(WHOLE_STRUCTURE[[#This Row],[D, bottom '[m']]]-WHOLE_STRUCTURE[[#This Row],[D, top '[m']]])/(WHOLE_STRUCTURE[[#This Row],[Bottom '[m']]]-WHOLE_STRUCTURE[[#This Row],[Top '[m']]]),"")</f>
        <v/>
      </c>
      <c r="O73" s="50" t="str">
        <f>IFERROR((WHOLE_STRUCTURE[[#This Row],[D, bottom '[m']]]+WHOLE_STRUCTURE[[#This Row],[D, top '[m']]])/(2*#REF!/1000),"")</f>
        <v/>
      </c>
      <c r="Q73" s="49"/>
      <c r="S73" s="51"/>
      <c r="T73" s="51"/>
      <c r="U73" s="49"/>
      <c r="V73" s="167"/>
      <c r="W73" s="121"/>
      <c r="X73" s="51"/>
      <c r="Y73" s="51"/>
      <c r="Z73" s="49"/>
      <c r="AA73" s="49"/>
      <c r="AB73" s="297"/>
      <c r="AC73" s="193"/>
      <c r="AD73" s="193"/>
      <c r="AE73" s="193"/>
      <c r="AF73" s="193"/>
      <c r="AG73" s="193"/>
      <c r="AH73" s="193"/>
      <c r="AI73" s="193"/>
      <c r="AJ73" s="298"/>
    </row>
    <row r="74" spans="7:93">
      <c r="G74" s="51"/>
      <c r="H74" s="51"/>
      <c r="I74" s="51"/>
      <c r="J74" s="51"/>
      <c r="K74" s="51"/>
      <c r="L74" s="121" t="str">
        <f t="shared" si="1"/>
        <v/>
      </c>
      <c r="M74" s="51" t="str">
        <f>IFERROR(IF(OR(ISBLANK(WHOLE_STRUCTURE[[#This Row],[Top '[m']]]), ISBLANK(WHOLE_STRUCTURE[[#This Row],[Bottom '[m']]])), "", WHOLE_STRUCTURE[[#This Row],[Top '[m']]] - WHOLE_STRUCTURE[[#This Row],[Bottom '[m']]]),"")</f>
        <v/>
      </c>
      <c r="N74" s="52" t="str">
        <f>IFERROR(-(WHOLE_STRUCTURE[[#This Row],[D, bottom '[m']]]-WHOLE_STRUCTURE[[#This Row],[D, top '[m']]])/(WHOLE_STRUCTURE[[#This Row],[Bottom '[m']]]-WHOLE_STRUCTURE[[#This Row],[Top '[m']]]),"")</f>
        <v/>
      </c>
      <c r="O74" s="50" t="str">
        <f>IFERROR((WHOLE_STRUCTURE[[#This Row],[D, bottom '[m']]]+WHOLE_STRUCTURE[[#This Row],[D, top '[m']]])/(2*#REF!/1000),"")</f>
        <v/>
      </c>
      <c r="Q74" s="49"/>
      <c r="S74" s="51"/>
      <c r="T74" s="51"/>
      <c r="U74" s="49"/>
      <c r="V74" s="167"/>
      <c r="W74" s="121"/>
      <c r="X74" s="51"/>
      <c r="Y74" s="51"/>
      <c r="Z74" s="49"/>
      <c r="AA74" s="49"/>
      <c r="AB74" s="297"/>
      <c r="AC74" s="193"/>
      <c r="AD74" s="193"/>
      <c r="AE74" s="193"/>
      <c r="AF74" s="193"/>
      <c r="AG74" s="193"/>
      <c r="AH74" s="193"/>
      <c r="AI74" s="193"/>
      <c r="AJ74" s="298"/>
    </row>
    <row r="75" spans="7:93">
      <c r="G75" s="51"/>
      <c r="H75" s="51"/>
      <c r="I75" s="51"/>
      <c r="J75" s="51"/>
      <c r="K75" s="51"/>
      <c r="L75" s="121" t="str">
        <f t="shared" si="1"/>
        <v/>
      </c>
      <c r="M75" s="51" t="str">
        <f>IFERROR(IF(OR(ISBLANK(WHOLE_STRUCTURE[[#This Row],[Top '[m']]]), ISBLANK(WHOLE_STRUCTURE[[#This Row],[Bottom '[m']]])), "", WHOLE_STRUCTURE[[#This Row],[Top '[m']]] - WHOLE_STRUCTURE[[#This Row],[Bottom '[m']]]),"")</f>
        <v/>
      </c>
      <c r="N75" s="52" t="str">
        <f>IFERROR(-(WHOLE_STRUCTURE[[#This Row],[D, bottom '[m']]]-WHOLE_STRUCTURE[[#This Row],[D, top '[m']]])/(WHOLE_STRUCTURE[[#This Row],[Bottom '[m']]]-WHOLE_STRUCTURE[[#This Row],[Top '[m']]]),"")</f>
        <v/>
      </c>
      <c r="O75" s="50" t="str">
        <f>IFERROR((WHOLE_STRUCTURE[[#This Row],[D, bottom '[m']]]+WHOLE_STRUCTURE[[#This Row],[D, top '[m']]])/(2*#REF!/1000),"")</f>
        <v/>
      </c>
      <c r="Q75" s="49"/>
      <c r="S75" s="51"/>
      <c r="T75" s="51"/>
      <c r="U75" s="49"/>
      <c r="V75" s="167"/>
      <c r="W75" s="121"/>
      <c r="X75" s="51"/>
      <c r="Y75" s="51"/>
      <c r="Z75" s="49"/>
      <c r="AA75" s="49"/>
      <c r="AB75" s="297"/>
      <c r="AC75" s="193"/>
      <c r="AD75" s="193"/>
      <c r="AE75" s="193"/>
      <c r="AF75" s="193"/>
      <c r="AG75" s="193"/>
      <c r="AH75" s="193"/>
      <c r="AI75" s="193"/>
      <c r="AJ75" s="298"/>
    </row>
    <row r="76" spans="7:93">
      <c r="G76" s="51"/>
      <c r="H76" s="51"/>
      <c r="I76" s="51"/>
      <c r="J76" s="51"/>
      <c r="K76" s="51"/>
      <c r="L76" s="121" t="str">
        <f t="shared" si="1"/>
        <v/>
      </c>
      <c r="M76" s="51" t="str">
        <f>IFERROR(IF(OR(ISBLANK(WHOLE_STRUCTURE[[#This Row],[Top '[m']]]), ISBLANK(WHOLE_STRUCTURE[[#This Row],[Bottom '[m']]])), "", WHOLE_STRUCTURE[[#This Row],[Top '[m']]] - WHOLE_STRUCTURE[[#This Row],[Bottom '[m']]]),"")</f>
        <v/>
      </c>
      <c r="N76" s="52" t="str">
        <f>IFERROR(-(WHOLE_STRUCTURE[[#This Row],[D, bottom '[m']]]-WHOLE_STRUCTURE[[#This Row],[D, top '[m']]])/(WHOLE_STRUCTURE[[#This Row],[Bottom '[m']]]-WHOLE_STRUCTURE[[#This Row],[Top '[m']]]),"")</f>
        <v/>
      </c>
      <c r="O76" s="50" t="str">
        <f>IFERROR((WHOLE_STRUCTURE[[#This Row],[D, bottom '[m']]]+WHOLE_STRUCTURE[[#This Row],[D, top '[m']]])/(2*#REF!/1000),"")</f>
        <v/>
      </c>
      <c r="Q76" s="49"/>
      <c r="S76" s="51"/>
      <c r="T76" s="51"/>
      <c r="U76" s="49"/>
      <c r="V76" s="167"/>
      <c r="W76" s="121"/>
      <c r="X76" s="51"/>
      <c r="Y76" s="51"/>
      <c r="Z76" s="49"/>
      <c r="AA76" s="49"/>
      <c r="AB76" s="297"/>
      <c r="AC76" s="193"/>
      <c r="AD76" s="193"/>
      <c r="AE76" s="193"/>
      <c r="AF76" s="193"/>
      <c r="AG76" s="193"/>
      <c r="AH76" s="193"/>
      <c r="AI76" s="193"/>
      <c r="AJ76" s="298"/>
    </row>
    <row r="77" spans="7:93">
      <c r="G77" s="51"/>
      <c r="H77" s="51"/>
      <c r="I77" s="51"/>
      <c r="J77" s="51"/>
      <c r="K77" s="51"/>
      <c r="L77" s="121" t="str">
        <f t="shared" si="1"/>
        <v/>
      </c>
      <c r="M77" s="51" t="str">
        <f>IFERROR(IF(OR(ISBLANK(WHOLE_STRUCTURE[[#This Row],[Top '[m']]]), ISBLANK(WHOLE_STRUCTURE[[#This Row],[Bottom '[m']]])), "", WHOLE_STRUCTURE[[#This Row],[Top '[m']]] - WHOLE_STRUCTURE[[#This Row],[Bottom '[m']]]),"")</f>
        <v/>
      </c>
      <c r="N77" s="52" t="str">
        <f>IFERROR(-(WHOLE_STRUCTURE[[#This Row],[D, bottom '[m']]]-WHOLE_STRUCTURE[[#This Row],[D, top '[m']]])/(WHOLE_STRUCTURE[[#This Row],[Bottom '[m']]]-WHOLE_STRUCTURE[[#This Row],[Top '[m']]]),"")</f>
        <v/>
      </c>
      <c r="O77" s="50" t="str">
        <f>IFERROR((WHOLE_STRUCTURE[[#This Row],[D, bottom '[m']]]+WHOLE_STRUCTURE[[#This Row],[D, top '[m']]])/(2*#REF!/1000),"")</f>
        <v/>
      </c>
      <c r="Q77" s="49"/>
      <c r="S77" s="51"/>
      <c r="T77" s="51"/>
      <c r="U77" s="49"/>
      <c r="V77" s="167"/>
      <c r="W77" s="121"/>
      <c r="X77" s="51"/>
      <c r="Y77" s="51"/>
      <c r="Z77" s="49"/>
      <c r="AA77" s="49"/>
      <c r="AB77" s="297"/>
      <c r="AC77" s="193"/>
      <c r="AD77" s="193"/>
      <c r="AE77" s="193"/>
      <c r="AF77" s="193"/>
      <c r="AG77" s="193"/>
      <c r="AH77" s="193"/>
      <c r="AI77" s="193"/>
      <c r="AJ77" s="298"/>
    </row>
    <row r="78" spans="7:93">
      <c r="G78" s="51"/>
      <c r="H78" s="51"/>
      <c r="I78" s="51"/>
      <c r="J78" s="51"/>
      <c r="K78" s="51"/>
      <c r="L78" s="121" t="str">
        <f t="shared" si="1"/>
        <v/>
      </c>
      <c r="M78" s="51" t="str">
        <f>IFERROR(IF(OR(ISBLANK(WHOLE_STRUCTURE[[#This Row],[Top '[m']]]), ISBLANK(WHOLE_STRUCTURE[[#This Row],[Bottom '[m']]])), "", WHOLE_STRUCTURE[[#This Row],[Top '[m']]] - WHOLE_STRUCTURE[[#This Row],[Bottom '[m']]]),"")</f>
        <v/>
      </c>
      <c r="N78" s="52" t="str">
        <f>IFERROR(-(WHOLE_STRUCTURE[[#This Row],[D, bottom '[m']]]-WHOLE_STRUCTURE[[#This Row],[D, top '[m']]])/(WHOLE_STRUCTURE[[#This Row],[Bottom '[m']]]-WHOLE_STRUCTURE[[#This Row],[Top '[m']]]),"")</f>
        <v/>
      </c>
      <c r="O78" s="50" t="str">
        <f>IFERROR((WHOLE_STRUCTURE[[#This Row],[D, bottom '[m']]]+WHOLE_STRUCTURE[[#This Row],[D, top '[m']]])/(2*#REF!/1000),"")</f>
        <v/>
      </c>
      <c r="Q78" s="49"/>
      <c r="S78" s="51"/>
      <c r="T78" s="51"/>
      <c r="U78" s="49"/>
      <c r="V78" s="167"/>
      <c r="W78" s="121"/>
      <c r="X78" s="51"/>
      <c r="Y78" s="51"/>
      <c r="Z78" s="49"/>
      <c r="AA78" s="49"/>
      <c r="AB78" s="297"/>
      <c r="AC78" s="193"/>
      <c r="AD78" s="193"/>
      <c r="AE78" s="193"/>
      <c r="AF78" s="193"/>
      <c r="AG78" s="193"/>
      <c r="AH78" s="193"/>
      <c r="AI78" s="193"/>
      <c r="AJ78" s="298"/>
    </row>
    <row r="79" spans="7:93">
      <c r="G79" s="51"/>
      <c r="H79" s="51"/>
      <c r="I79" s="51"/>
      <c r="J79" s="51"/>
      <c r="K79" s="51"/>
      <c r="L79" s="121" t="str">
        <f t="shared" si="1"/>
        <v/>
      </c>
      <c r="M79" s="51" t="str">
        <f>IFERROR(IF(OR(ISBLANK(WHOLE_STRUCTURE[[#This Row],[Top '[m']]]), ISBLANK(WHOLE_STRUCTURE[[#This Row],[Bottom '[m']]])), "", WHOLE_STRUCTURE[[#This Row],[Top '[m']]] - WHOLE_STRUCTURE[[#This Row],[Bottom '[m']]]),"")</f>
        <v/>
      </c>
      <c r="N79" s="52" t="str">
        <f>IFERROR(-(WHOLE_STRUCTURE[[#This Row],[D, bottom '[m']]]-WHOLE_STRUCTURE[[#This Row],[D, top '[m']]])/(WHOLE_STRUCTURE[[#This Row],[Bottom '[m']]]-WHOLE_STRUCTURE[[#This Row],[Top '[m']]]),"")</f>
        <v/>
      </c>
      <c r="O79" s="50" t="str">
        <f>IFERROR((WHOLE_STRUCTURE[[#This Row],[D, bottom '[m']]]+WHOLE_STRUCTURE[[#This Row],[D, top '[m']]])/(2*#REF!/1000),"")</f>
        <v/>
      </c>
      <c r="Q79" s="49"/>
      <c r="S79" s="51"/>
      <c r="T79" s="51"/>
      <c r="U79" s="49"/>
      <c r="V79" s="167"/>
      <c r="W79" s="121"/>
      <c r="X79" s="51"/>
      <c r="Y79" s="51"/>
      <c r="Z79" s="49"/>
      <c r="AA79" s="49"/>
      <c r="AB79" s="297"/>
      <c r="AC79" s="193"/>
      <c r="AD79" s="193"/>
      <c r="AE79" s="193"/>
      <c r="AF79" s="193"/>
      <c r="AG79" s="193"/>
      <c r="AH79" s="193"/>
      <c r="AI79" s="193"/>
      <c r="AJ79" s="298"/>
    </row>
    <row r="80" spans="7:93">
      <c r="G80" s="51"/>
      <c r="H80" s="51"/>
      <c r="I80" s="51"/>
      <c r="J80" s="51"/>
      <c r="K80" s="51"/>
      <c r="L80" s="121" t="str">
        <f t="shared" si="1"/>
        <v/>
      </c>
      <c r="M80" s="51" t="str">
        <f>IFERROR(IF(OR(ISBLANK(WHOLE_STRUCTURE[[#This Row],[Top '[m']]]), ISBLANK(WHOLE_STRUCTURE[[#This Row],[Bottom '[m']]])), "", WHOLE_STRUCTURE[[#This Row],[Top '[m']]] - WHOLE_STRUCTURE[[#This Row],[Bottom '[m']]]),"")</f>
        <v/>
      </c>
      <c r="N80" s="52" t="str">
        <f>IFERROR(-(WHOLE_STRUCTURE[[#This Row],[D, bottom '[m']]]-WHOLE_STRUCTURE[[#This Row],[D, top '[m']]])/(WHOLE_STRUCTURE[[#This Row],[Bottom '[m']]]-WHOLE_STRUCTURE[[#This Row],[Top '[m']]]),"")</f>
        <v/>
      </c>
      <c r="O80" s="50" t="str">
        <f>IFERROR((WHOLE_STRUCTURE[[#This Row],[D, bottom '[m']]]+WHOLE_STRUCTURE[[#This Row],[D, top '[m']]])/(2*#REF!/1000),"")</f>
        <v/>
      </c>
      <c r="Q80" s="49"/>
      <c r="S80" s="51"/>
      <c r="T80" s="51"/>
      <c r="U80" s="49"/>
      <c r="V80" s="167"/>
      <c r="W80" s="121"/>
      <c r="X80" s="51"/>
      <c r="Y80" s="51"/>
      <c r="Z80" s="49"/>
      <c r="AA80" s="49"/>
      <c r="AB80" s="297"/>
      <c r="AC80" s="193"/>
      <c r="AD80" s="193"/>
      <c r="AE80" s="193"/>
      <c r="AF80" s="193"/>
      <c r="AG80" s="193"/>
      <c r="AH80" s="193"/>
      <c r="AI80" s="193"/>
      <c r="AJ80" s="298"/>
    </row>
    <row r="81" spans="7:36">
      <c r="G81" s="51"/>
      <c r="H81" s="51"/>
      <c r="I81" s="51"/>
      <c r="J81" s="51"/>
      <c r="K81" s="51"/>
      <c r="L81" s="121" t="str">
        <f t="shared" si="1"/>
        <v/>
      </c>
      <c r="M81" s="51" t="str">
        <f>IFERROR(IF(OR(ISBLANK(WHOLE_STRUCTURE[[#This Row],[Top '[m']]]), ISBLANK(WHOLE_STRUCTURE[[#This Row],[Bottom '[m']]])), "", WHOLE_STRUCTURE[[#This Row],[Top '[m']]] - WHOLE_STRUCTURE[[#This Row],[Bottom '[m']]]),"")</f>
        <v/>
      </c>
      <c r="N81" s="52" t="str">
        <f>IFERROR(-(WHOLE_STRUCTURE[[#This Row],[D, bottom '[m']]]-WHOLE_STRUCTURE[[#This Row],[D, top '[m']]])/(WHOLE_STRUCTURE[[#This Row],[Bottom '[m']]]-WHOLE_STRUCTURE[[#This Row],[Top '[m']]]),"")</f>
        <v/>
      </c>
      <c r="O81" s="50" t="str">
        <f>IFERROR((WHOLE_STRUCTURE[[#This Row],[D, bottom '[m']]]+WHOLE_STRUCTURE[[#This Row],[D, top '[m']]])/(2*#REF!/1000),"")</f>
        <v/>
      </c>
      <c r="Q81" s="49"/>
      <c r="S81" s="51"/>
      <c r="T81" s="51"/>
      <c r="U81" s="49"/>
      <c r="V81" s="167"/>
      <c r="W81" s="121"/>
      <c r="X81" s="51"/>
      <c r="Y81" s="51"/>
      <c r="Z81" s="49"/>
      <c r="AA81" s="49"/>
      <c r="AB81" s="297"/>
      <c r="AC81" s="193"/>
      <c r="AD81" s="193"/>
      <c r="AE81" s="193"/>
      <c r="AF81" s="193"/>
      <c r="AG81" s="193"/>
      <c r="AH81" s="193"/>
      <c r="AI81" s="193"/>
      <c r="AJ81" s="298"/>
    </row>
    <row r="82" spans="7:36">
      <c r="G82" s="51"/>
      <c r="H82" s="51"/>
      <c r="I82" s="51"/>
      <c r="J82" s="51"/>
      <c r="K82" s="51"/>
      <c r="L82" s="121" t="str">
        <f t="shared" si="1"/>
        <v/>
      </c>
      <c r="M82" s="51" t="str">
        <f>IFERROR(IF(OR(ISBLANK(WHOLE_STRUCTURE[[#This Row],[Top '[m']]]), ISBLANK(WHOLE_STRUCTURE[[#This Row],[Bottom '[m']]])), "", WHOLE_STRUCTURE[[#This Row],[Top '[m']]] - WHOLE_STRUCTURE[[#This Row],[Bottom '[m']]]),"")</f>
        <v/>
      </c>
      <c r="N82" s="52" t="str">
        <f>IFERROR(-(WHOLE_STRUCTURE[[#This Row],[D, bottom '[m']]]-WHOLE_STRUCTURE[[#This Row],[D, top '[m']]])/(WHOLE_STRUCTURE[[#This Row],[Bottom '[m']]]-WHOLE_STRUCTURE[[#This Row],[Top '[m']]]),"")</f>
        <v/>
      </c>
      <c r="O82" s="50" t="str">
        <f>IFERROR((WHOLE_STRUCTURE[[#This Row],[D, bottom '[m']]]+WHOLE_STRUCTURE[[#This Row],[D, top '[m']]])/(2*#REF!/1000),"")</f>
        <v/>
      </c>
      <c r="Q82" s="49"/>
      <c r="S82" s="51"/>
      <c r="T82" s="51"/>
      <c r="U82" s="49"/>
      <c r="V82" s="167"/>
      <c r="W82" s="121"/>
      <c r="X82" s="51"/>
      <c r="Y82" s="51"/>
      <c r="Z82" s="49"/>
      <c r="AA82" s="49"/>
      <c r="AB82" s="297"/>
      <c r="AC82" s="193"/>
      <c r="AD82" s="193"/>
      <c r="AE82" s="193"/>
      <c r="AF82" s="193"/>
      <c r="AG82" s="193"/>
      <c r="AH82" s="193"/>
      <c r="AI82" s="193"/>
      <c r="AJ82" s="298"/>
    </row>
    <row r="83" spans="7:36">
      <c r="G83" s="51"/>
      <c r="H83" s="51"/>
      <c r="I83" s="51"/>
      <c r="J83" s="51"/>
      <c r="K83" s="51"/>
      <c r="L83" s="121" t="str">
        <f t="shared" si="1"/>
        <v/>
      </c>
      <c r="M83" s="51" t="str">
        <f>IFERROR(IF(OR(ISBLANK(WHOLE_STRUCTURE[[#This Row],[Top '[m']]]), ISBLANK(WHOLE_STRUCTURE[[#This Row],[Bottom '[m']]])), "", WHOLE_STRUCTURE[[#This Row],[Top '[m']]] - WHOLE_STRUCTURE[[#This Row],[Bottom '[m']]]),"")</f>
        <v/>
      </c>
      <c r="N83" s="52" t="str">
        <f>IFERROR(-(WHOLE_STRUCTURE[[#This Row],[D, bottom '[m']]]-WHOLE_STRUCTURE[[#This Row],[D, top '[m']]])/(WHOLE_STRUCTURE[[#This Row],[Bottom '[m']]]-WHOLE_STRUCTURE[[#This Row],[Top '[m']]]),"")</f>
        <v/>
      </c>
      <c r="O83" s="50" t="str">
        <f>IFERROR((WHOLE_STRUCTURE[[#This Row],[D, bottom '[m']]]+WHOLE_STRUCTURE[[#This Row],[D, top '[m']]])/(2*#REF!/1000),"")</f>
        <v/>
      </c>
      <c r="Q83" s="49"/>
      <c r="S83" s="51"/>
      <c r="T83" s="51"/>
      <c r="U83" s="49"/>
      <c r="V83" s="167"/>
      <c r="W83" s="121"/>
      <c r="X83" s="51"/>
      <c r="Y83" s="51"/>
      <c r="Z83" s="49"/>
      <c r="AA83" s="49"/>
      <c r="AB83" s="297"/>
      <c r="AC83" s="193"/>
      <c r="AD83" s="193"/>
      <c r="AE83" s="193"/>
      <c r="AF83" s="193"/>
      <c r="AG83" s="193"/>
      <c r="AH83" s="193"/>
      <c r="AI83" s="193"/>
      <c r="AJ83" s="298"/>
    </row>
    <row r="84" spans="7:36">
      <c r="G84" s="51"/>
      <c r="H84" s="51"/>
      <c r="I84" s="51"/>
      <c r="J84" s="51"/>
      <c r="K84" s="51"/>
      <c r="L84" s="121" t="str">
        <f t="shared" si="1"/>
        <v/>
      </c>
      <c r="M84" s="51" t="str">
        <f>IFERROR(IF(OR(ISBLANK(WHOLE_STRUCTURE[[#This Row],[Top '[m']]]), ISBLANK(WHOLE_STRUCTURE[[#This Row],[Bottom '[m']]])), "", WHOLE_STRUCTURE[[#This Row],[Top '[m']]] - WHOLE_STRUCTURE[[#This Row],[Bottom '[m']]]),"")</f>
        <v/>
      </c>
      <c r="N84" s="52" t="str">
        <f>IFERROR(-(WHOLE_STRUCTURE[[#This Row],[D, bottom '[m']]]-WHOLE_STRUCTURE[[#This Row],[D, top '[m']]])/(WHOLE_STRUCTURE[[#This Row],[Bottom '[m']]]-WHOLE_STRUCTURE[[#This Row],[Top '[m']]]),"")</f>
        <v/>
      </c>
      <c r="O84" s="50" t="str">
        <f>IFERROR((WHOLE_STRUCTURE[[#This Row],[D, bottom '[m']]]+WHOLE_STRUCTURE[[#This Row],[D, top '[m']]])/(2*#REF!/1000),"")</f>
        <v/>
      </c>
      <c r="Q84" s="49"/>
      <c r="S84" s="51"/>
      <c r="T84" s="51"/>
      <c r="U84" s="49"/>
      <c r="V84" s="167"/>
      <c r="W84" s="121"/>
      <c r="X84" s="51"/>
      <c r="Y84" s="51"/>
      <c r="Z84" s="49"/>
      <c r="AA84" s="49"/>
      <c r="AB84" s="297"/>
      <c r="AC84" s="193"/>
      <c r="AD84" s="193"/>
      <c r="AE84" s="193"/>
      <c r="AF84" s="193"/>
      <c r="AG84" s="193"/>
      <c r="AH84" s="193"/>
      <c r="AI84" s="193"/>
      <c r="AJ84" s="298"/>
    </row>
    <row r="85" spans="7:36">
      <c r="G85" s="51"/>
      <c r="H85" s="51"/>
      <c r="I85" s="51"/>
      <c r="J85" s="51"/>
      <c r="K85" s="51"/>
      <c r="L85" s="121" t="str">
        <f t="shared" si="1"/>
        <v/>
      </c>
      <c r="M85" s="51" t="str">
        <f>IFERROR(IF(OR(ISBLANK(WHOLE_STRUCTURE[[#This Row],[Top '[m']]]), ISBLANK(WHOLE_STRUCTURE[[#This Row],[Bottom '[m']]])), "", WHOLE_STRUCTURE[[#This Row],[Top '[m']]] - WHOLE_STRUCTURE[[#This Row],[Bottom '[m']]]),"")</f>
        <v/>
      </c>
      <c r="N85" s="52" t="str">
        <f>IFERROR(-(WHOLE_STRUCTURE[[#This Row],[D, bottom '[m']]]-WHOLE_STRUCTURE[[#This Row],[D, top '[m']]])/(WHOLE_STRUCTURE[[#This Row],[Bottom '[m']]]-WHOLE_STRUCTURE[[#This Row],[Top '[m']]]),"")</f>
        <v/>
      </c>
      <c r="O85" s="50" t="str">
        <f>IFERROR((WHOLE_STRUCTURE[[#This Row],[D, bottom '[m']]]+WHOLE_STRUCTURE[[#This Row],[D, top '[m']]])/(2*#REF!/1000),"")</f>
        <v/>
      </c>
      <c r="Q85" s="49"/>
      <c r="S85" s="51"/>
      <c r="T85" s="51"/>
      <c r="U85" s="49"/>
      <c r="V85" s="167"/>
      <c r="W85" s="121"/>
      <c r="X85" s="51"/>
      <c r="Y85" s="51"/>
      <c r="Z85" s="49"/>
      <c r="AA85" s="49"/>
      <c r="AB85" s="297"/>
      <c r="AC85" s="193"/>
      <c r="AD85" s="193"/>
      <c r="AE85" s="193"/>
      <c r="AF85" s="193"/>
      <c r="AG85" s="193"/>
      <c r="AH85" s="193"/>
      <c r="AI85" s="193"/>
      <c r="AJ85" s="298"/>
    </row>
    <row r="86" spans="7:36">
      <c r="G86" s="51"/>
      <c r="H86" s="51"/>
      <c r="I86" s="51"/>
      <c r="J86" s="51"/>
      <c r="K86" s="51"/>
      <c r="L86" s="121" t="str">
        <f t="shared" si="1"/>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'[m']]])/(2*#REF!/1000),"")</f>
        <v/>
      </c>
      <c r="Q86" s="49"/>
      <c r="S86" s="51"/>
      <c r="T86" s="51"/>
      <c r="U86" s="49"/>
      <c r="V86" s="167"/>
      <c r="W86" s="121"/>
      <c r="X86" s="51"/>
      <c r="Y86" s="51"/>
      <c r="Z86" s="49"/>
      <c r="AA86" s="49"/>
      <c r="AB86" s="297"/>
      <c r="AC86" s="193"/>
      <c r="AD86" s="193"/>
      <c r="AE86" s="193"/>
      <c r="AF86" s="193"/>
      <c r="AG86" s="193"/>
      <c r="AH86" s="193"/>
      <c r="AI86" s="193"/>
      <c r="AJ86" s="298"/>
    </row>
    <row r="87" spans="7:36">
      <c r="G87" s="51"/>
      <c r="H87" s="51"/>
      <c r="I87" s="51"/>
      <c r="J87" s="51"/>
      <c r="K87" s="51"/>
      <c r="L87" s="121" t="str">
        <f t="shared" si="1"/>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'[m']]])/(2*#REF!/1000),"")</f>
        <v/>
      </c>
      <c r="Q87" s="49"/>
      <c r="S87" s="51"/>
      <c r="T87" s="51"/>
      <c r="U87" s="49"/>
      <c r="V87" s="167"/>
      <c r="W87" s="121"/>
      <c r="X87" s="51"/>
      <c r="Y87" s="51"/>
      <c r="Z87" s="49"/>
      <c r="AA87" s="49"/>
      <c r="AB87" s="297"/>
      <c r="AC87" s="193"/>
      <c r="AD87" s="193"/>
      <c r="AE87" s="193"/>
      <c r="AF87" s="193"/>
      <c r="AG87" s="193"/>
      <c r="AH87" s="193"/>
      <c r="AI87" s="193"/>
      <c r="AJ87" s="298"/>
    </row>
    <row r="88" spans="7:36">
      <c r="G88" s="51"/>
      <c r="H88" s="51"/>
      <c r="I88" s="51"/>
      <c r="J88" s="51"/>
      <c r="K88" s="51"/>
      <c r="L88" s="121" t="str">
        <f t="shared" si="1"/>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169"/>
      <c r="T88" s="169"/>
      <c r="U88" s="49"/>
      <c r="V88" s="167"/>
      <c r="W88" s="121"/>
      <c r="X88" s="51"/>
      <c r="Y88" s="51"/>
      <c r="Z88" s="49"/>
      <c r="AA88" s="49"/>
      <c r="AB88" s="297"/>
      <c r="AC88" s="193"/>
      <c r="AD88" s="193"/>
      <c r="AE88" s="193"/>
      <c r="AF88" s="193"/>
      <c r="AG88" s="193"/>
      <c r="AH88" s="193"/>
      <c r="AI88" s="193"/>
      <c r="AJ88" s="298"/>
    </row>
    <row r="89" spans="7:36">
      <c r="G89" s="51"/>
      <c r="H89" s="51"/>
      <c r="I89" s="51"/>
      <c r="J89" s="51"/>
      <c r="K89" s="51"/>
      <c r="L89" s="121"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169"/>
      <c r="T89" s="169"/>
      <c r="U89" s="49"/>
      <c r="V89" s="167"/>
      <c r="W89" s="121"/>
      <c r="X89" s="51"/>
      <c r="Y89" s="51"/>
      <c r="Z89" s="49"/>
      <c r="AA89" s="49"/>
      <c r="AB89" s="297"/>
      <c r="AC89" s="193"/>
      <c r="AD89" s="193"/>
      <c r="AE89" s="193"/>
      <c r="AF89" s="193"/>
      <c r="AG89" s="193"/>
      <c r="AH89" s="193"/>
      <c r="AI89" s="193"/>
      <c r="AJ89" s="298"/>
    </row>
    <row r="90" spans="7:36">
      <c r="G90" s="51"/>
      <c r="H90" s="51"/>
      <c r="I90" s="51"/>
      <c r="J90" s="51"/>
      <c r="K90" s="51"/>
      <c r="L90" s="121"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7:36">
      <c r="G91" s="51"/>
      <c r="H91" s="51"/>
      <c r="I91" s="51"/>
      <c r="J91" s="51"/>
      <c r="K91" s="51"/>
      <c r="L91" s="121"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7:36">
      <c r="G92" s="51"/>
      <c r="H92" s="51"/>
      <c r="I92" s="51"/>
      <c r="J92" s="51"/>
      <c r="K92" s="51"/>
      <c r="L92" s="121"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7:36">
      <c r="G93" s="51"/>
      <c r="H93" s="51"/>
      <c r="I93" s="51"/>
      <c r="J93" s="51"/>
      <c r="K93" s="51"/>
      <c r="L93" s="121"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7:36">
      <c r="G94" s="51"/>
      <c r="H94" s="51"/>
      <c r="I94" s="51"/>
      <c r="J94" s="51"/>
      <c r="K94" s="51"/>
      <c r="L94" s="121"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7:36">
      <c r="G95" s="51"/>
      <c r="H95" s="51"/>
      <c r="I95" s="51"/>
      <c r="J95" s="51"/>
      <c r="K95" s="51"/>
      <c r="L95" s="121"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7:36">
      <c r="G96" s="51"/>
      <c r="H96" s="51"/>
      <c r="I96" s="51"/>
      <c r="J96" s="51"/>
      <c r="K96" s="51"/>
      <c r="L96" s="121"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7:36">
      <c r="G97" s="51"/>
      <c r="H97" s="51"/>
      <c r="I97" s="51"/>
      <c r="J97" s="51"/>
      <c r="K97" s="51"/>
      <c r="L97" s="121"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7:36">
      <c r="G98" s="51"/>
      <c r="H98" s="51"/>
      <c r="I98" s="51"/>
      <c r="J98" s="51"/>
      <c r="K98" s="51"/>
      <c r="L98" s="121"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7: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7: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7: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7: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7: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7: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7: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7: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7: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7: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7: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7: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7: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7: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7:36">
      <c r="G124" s="51"/>
      <c r="H124" s="51"/>
      <c r="I124" s="51"/>
      <c r="J124" s="51"/>
      <c r="K124" s="50"/>
      <c r="L124" s="121"/>
      <c r="O124" s="50"/>
      <c r="S124" s="169"/>
      <c r="T124" s="169"/>
      <c r="U124" s="49"/>
      <c r="V124" s="167"/>
      <c r="W124" s="121"/>
      <c r="X124" s="51"/>
      <c r="Y124" s="51"/>
      <c r="Z124" s="49"/>
      <c r="AA124" s="49"/>
      <c r="AB124" s="297"/>
      <c r="AC124" s="193"/>
      <c r="AD124" s="193"/>
      <c r="AE124" s="193"/>
      <c r="AF124" s="193"/>
      <c r="AG124" s="193"/>
      <c r="AH124" s="193"/>
      <c r="AI124" s="193"/>
      <c r="AJ124" s="298"/>
    </row>
    <row r="125" spans="7:36">
      <c r="G125" s="51"/>
      <c r="H125" s="51"/>
      <c r="I125" s="51"/>
      <c r="J125" s="51"/>
      <c r="K125" s="50"/>
      <c r="L125" s="121"/>
      <c r="O125" s="50"/>
      <c r="S125" s="169"/>
      <c r="T125" s="169"/>
      <c r="U125" s="49"/>
      <c r="V125" s="167"/>
      <c r="W125" s="121"/>
      <c r="X125" s="51"/>
      <c r="Y125" s="51"/>
      <c r="Z125" s="49"/>
      <c r="AA125" s="49"/>
      <c r="AB125" s="297"/>
      <c r="AC125" s="193"/>
      <c r="AD125" s="193"/>
      <c r="AE125" s="193"/>
      <c r="AF125" s="193"/>
      <c r="AG125" s="193"/>
      <c r="AH125" s="193"/>
      <c r="AI125" s="193"/>
      <c r="AJ125" s="298"/>
    </row>
    <row r="126" spans="7:36">
      <c r="G126" s="51"/>
      <c r="H126" s="51"/>
      <c r="I126" s="51"/>
      <c r="J126" s="51"/>
      <c r="K126" s="50"/>
      <c r="L126" s="121"/>
      <c r="O126" s="50"/>
      <c r="S126" s="169"/>
      <c r="T126" s="169"/>
      <c r="U126" s="49"/>
      <c r="V126" s="167"/>
      <c r="W126" s="121"/>
      <c r="X126" s="51"/>
      <c r="Y126" s="51"/>
      <c r="Z126" s="49"/>
      <c r="AA126" s="49"/>
      <c r="AB126" s="297"/>
      <c r="AC126" s="193"/>
      <c r="AD126" s="193"/>
      <c r="AE126" s="193"/>
      <c r="AF126" s="193"/>
      <c r="AG126" s="193"/>
      <c r="AH126" s="193"/>
      <c r="AI126" s="193"/>
      <c r="AJ126" s="298"/>
    </row>
    <row r="127" spans="7:36">
      <c r="G127" s="51"/>
      <c r="H127" s="51"/>
      <c r="I127" s="51"/>
      <c r="J127" s="51"/>
      <c r="K127" s="50"/>
      <c r="L127" s="121"/>
      <c r="O127" s="50"/>
      <c r="S127" s="169"/>
      <c r="T127" s="169"/>
      <c r="U127" s="49"/>
      <c r="V127" s="167"/>
      <c r="W127" s="121"/>
      <c r="X127" s="51"/>
      <c r="Y127" s="51"/>
      <c r="Z127" s="49"/>
      <c r="AA127" s="49"/>
      <c r="AB127" s="297"/>
      <c r="AC127" s="193"/>
      <c r="AD127" s="193"/>
      <c r="AE127" s="193"/>
      <c r="AF127" s="193"/>
      <c r="AG127" s="193"/>
      <c r="AH127" s="193"/>
      <c r="AI127" s="193"/>
      <c r="AJ127" s="298"/>
    </row>
    <row r="128" spans="7:36">
      <c r="G128" s="51"/>
      <c r="H128" s="51"/>
      <c r="I128" s="51"/>
      <c r="J128" s="51"/>
      <c r="K128" s="50"/>
      <c r="L128" s="121"/>
      <c r="O128" s="50"/>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c r="O129" s="50"/>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c r="O130" s="50"/>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c r="O131" s="50"/>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AG9:AI9 AB9:AD9 CL67:CN67 CG67:CI67" name="Bereich1_1_1"/>
  </protectedRanges>
  <phoneticPr fontId="10" type="noConversion"/>
  <conditionalFormatting sqref="AB9:AI9">
    <cfRule type="expression" dxfId="126" priority="2">
      <formula>#REF!&lt;&gt;_xludf.INDIRECT(_xludf.ADDRESS(_xludf.ROW()-200,_xludf.COLUMN()))</formula>
    </cfRule>
  </conditionalFormatting>
  <conditionalFormatting sqref="CG67:CN67">
    <cfRule type="expression" dxfId="125"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129540</xdr:colOff>
                    <xdr:row>12</xdr:row>
                    <xdr:rowOff>190500</xdr:rowOff>
                  </from>
                  <to>
                    <xdr:col>28</xdr:col>
                    <xdr:colOff>1386840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55" zoomScaleNormal="55" workbookViewId="0">
      <selection activeCell="H18" sqref="H18"/>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355</v>
      </c>
      <c r="G1" s="245"/>
      <c r="H1" s="245"/>
      <c r="I1" s="99"/>
      <c r="J1" s="99"/>
      <c r="K1" s="99"/>
      <c r="L1" s="99"/>
      <c r="M1" s="99"/>
      <c r="N1" s="99"/>
      <c r="O1" s="99"/>
      <c r="P1" s="99"/>
      <c r="Q1" s="99"/>
      <c r="R1" s="99"/>
      <c r="S1" s="99"/>
      <c r="T1" s="99"/>
      <c r="U1" s="128" t="s">
        <v>356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356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154</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172</v>
      </c>
      <c r="H5" s="250"/>
      <c r="I5" s="138"/>
      <c r="J5" s="138"/>
      <c r="K5" s="138"/>
      <c r="L5" s="138"/>
      <c r="M5" s="138"/>
      <c r="N5" s="138"/>
      <c r="O5" s="235"/>
      <c r="AT5" s="60"/>
      <c r="AU5" s="321" t="s">
        <v>171</v>
      </c>
      <c r="AV5" s="138"/>
      <c r="AW5" s="138"/>
      <c r="AX5" s="138"/>
      <c r="AY5" s="235"/>
      <c r="BB5" s="318"/>
    </row>
    <row r="6" spans="1:81" ht="18" customHeight="1">
      <c r="A6" s="104"/>
      <c r="B6" s="105"/>
      <c r="C6" s="105"/>
      <c r="D6" s="137"/>
      <c r="F6" s="241"/>
      <c r="G6" s="247" t="s">
        <v>369</v>
      </c>
      <c r="H6" s="247"/>
      <c r="I6" s="153"/>
      <c r="J6" s="153"/>
      <c r="K6" s="153"/>
      <c r="L6" s="153"/>
      <c r="M6" s="153"/>
      <c r="N6" s="153"/>
      <c r="O6" s="229"/>
      <c r="U6" s="243" t="s">
        <v>180</v>
      </c>
      <c r="AT6" s="54"/>
      <c r="AU6" t="s">
        <v>535</v>
      </c>
      <c r="AY6" s="87"/>
      <c r="BB6" s="318"/>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176</v>
      </c>
      <c r="V8" s="153">
        <v>0.1</v>
      </c>
      <c r="W8" s="49" t="s">
        <v>278</v>
      </c>
      <c r="AT8" s="54"/>
      <c r="AY8" s="87"/>
    </row>
    <row r="9" spans="1:81">
      <c r="A9" s="104"/>
      <c r="B9" s="105"/>
      <c r="C9" s="105"/>
      <c r="D9" s="137"/>
      <c r="F9" s="225"/>
      <c r="G9" s="225"/>
      <c r="H9" s="225"/>
      <c r="I9" s="165"/>
      <c r="U9" s="53" t="s">
        <v>274</v>
      </c>
      <c r="V9" s="153">
        <v>8</v>
      </c>
      <c r="AT9" s="54"/>
      <c r="AY9" s="87"/>
    </row>
    <row r="10" spans="1:81" ht="15" thickBot="1">
      <c r="A10" s="104"/>
      <c r="B10" s="105"/>
      <c r="C10" s="105"/>
      <c r="D10" s="137"/>
      <c r="U10" s="53" t="s">
        <v>275</v>
      </c>
      <c r="V10" s="153" t="s">
        <v>375</v>
      </c>
      <c r="W10" s="53" t="s">
        <v>346</v>
      </c>
      <c r="AT10" s="63"/>
      <c r="AU10" s="64"/>
      <c r="AV10" s="139"/>
      <c r="AW10" s="139"/>
      <c r="AX10" s="139"/>
      <c r="AY10" s="237"/>
    </row>
    <row r="11" spans="1:81">
      <c r="A11" s="104"/>
      <c r="B11" s="105"/>
      <c r="C11" s="105"/>
      <c r="D11" s="137"/>
      <c r="U11" s="53" t="s">
        <v>367</v>
      </c>
      <c r="V11" s="153" t="s">
        <v>246</v>
      </c>
    </row>
    <row r="12" spans="1:81" ht="18">
      <c r="A12" s="104"/>
      <c r="B12" s="105"/>
      <c r="C12" s="105"/>
      <c r="D12" s="137"/>
      <c r="F12" s="243" t="s">
        <v>264</v>
      </c>
      <c r="U12" s="53" t="s">
        <v>342</v>
      </c>
      <c r="V12" s="153">
        <v>2000</v>
      </c>
      <c r="W12" s="49" t="s">
        <v>116</v>
      </c>
    </row>
    <row r="13" spans="1:81" ht="18">
      <c r="A13" s="104"/>
      <c r="B13" s="105"/>
      <c r="C13" s="105"/>
      <c r="D13" s="137"/>
      <c r="F13" s="244" t="s">
        <v>173</v>
      </c>
      <c r="G13" s="249" t="s">
        <v>64</v>
      </c>
      <c r="H13" s="249" t="s">
        <v>128</v>
      </c>
      <c r="I13" s="238" t="s">
        <v>67</v>
      </c>
      <c r="J13" s="238" t="s">
        <v>66</v>
      </c>
      <c r="K13" s="238" t="s">
        <v>65</v>
      </c>
      <c r="L13" s="238" t="s">
        <v>121</v>
      </c>
      <c r="M13" s="238" t="s">
        <v>122</v>
      </c>
      <c r="N13" s="238" t="s">
        <v>187</v>
      </c>
      <c r="O13" s="238" t="s">
        <v>188</v>
      </c>
      <c r="P13" s="239" t="s">
        <v>124</v>
      </c>
      <c r="AT13" s="66" t="s">
        <v>170</v>
      </c>
    </row>
    <row r="14" spans="1:81">
      <c r="A14" s="104"/>
      <c r="B14" s="105"/>
      <c r="C14" s="105"/>
      <c r="D14" s="137"/>
      <c r="U14" s="53" t="s">
        <v>174</v>
      </c>
      <c r="V14" s="49" t="s">
        <v>175</v>
      </c>
      <c r="W14" s="49" t="s">
        <v>182</v>
      </c>
      <c r="X14" s="49" t="s">
        <v>183</v>
      </c>
      <c r="AT14" t="s">
        <v>26</v>
      </c>
      <c r="AU14" t="s">
        <v>19</v>
      </c>
      <c r="AV14" s="49" t="s">
        <v>76</v>
      </c>
      <c r="AW14" s="49" t="s">
        <v>75</v>
      </c>
    </row>
    <row r="15" spans="1:81">
      <c r="A15" s="104"/>
      <c r="B15" s="105"/>
      <c r="C15" s="105"/>
      <c r="D15" s="137"/>
      <c r="U15" s="247" t="s">
        <v>143</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T17" s="264"/>
      <c r="U17" s="316" t="s">
        <v>376</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255</v>
      </c>
      <c r="AU22" s="53" t="s">
        <v>256</v>
      </c>
      <c r="AV22" s="49" t="s">
        <v>57</v>
      </c>
      <c r="AW22" s="49" t="s">
        <v>263</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16" t="s">
        <v>377</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321</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273</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308</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2" t="s">
        <v>322</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1" t="s">
        <v>309</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276</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316</v>
      </c>
      <c r="AU34" t="s">
        <v>310</v>
      </c>
      <c r="AV34" t="s">
        <v>311</v>
      </c>
      <c r="AW34" t="s">
        <v>312</v>
      </c>
      <c r="AX34" t="s">
        <v>313</v>
      </c>
      <c r="AY34" t="s">
        <v>314</v>
      </c>
      <c r="AZ34" t="s">
        <v>315</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c r="AU35" s="277"/>
      <c r="AV35" s="277"/>
      <c r="AW35" s="277"/>
      <c r="AX35" s="277"/>
      <c r="AY35" s="277"/>
      <c r="AZ35" s="277"/>
      <c r="BA35" s="323"/>
      <c r="BB35" s="323"/>
      <c r="BC35" s="323"/>
      <c r="BD35" s="323"/>
      <c r="BE35" s="323"/>
      <c r="BF35" s="323"/>
      <c r="BG35" s="323"/>
      <c r="BH35" s="323"/>
      <c r="BI35" s="277"/>
      <c r="BJ35" s="277"/>
      <c r="BK35" s="277"/>
      <c r="BL35" s="277"/>
      <c r="BM35" s="277"/>
      <c r="BN35" s="277"/>
      <c r="BO35" s="277"/>
      <c r="BP35" s="277"/>
      <c r="BQ35" s="277"/>
      <c r="BR35" s="277"/>
      <c r="BS35" s="277"/>
      <c r="BT35" s="277"/>
      <c r="BU35" s="277"/>
      <c r="BV35" s="277"/>
      <c r="BW35" s="277"/>
      <c r="BX35" s="323"/>
      <c r="BY35" s="323"/>
      <c r="BZ35" s="323"/>
      <c r="CA35" s="323"/>
      <c r="CB35" s="323"/>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c r="AU36" s="277"/>
      <c r="AV36" s="277"/>
      <c r="AW36" s="277"/>
      <c r="AX36" s="277"/>
      <c r="AY36" s="277"/>
      <c r="AZ36" s="277"/>
      <c r="BA36" s="323"/>
      <c r="BB36" s="323"/>
      <c r="BC36" s="323"/>
      <c r="BD36" s="323"/>
      <c r="BE36" s="323"/>
      <c r="BF36" s="323"/>
      <c r="BG36" s="323"/>
      <c r="BH36" s="323"/>
      <c r="BI36" s="277"/>
      <c r="BJ36" s="277"/>
      <c r="BK36" s="277"/>
      <c r="BL36" s="277"/>
      <c r="BM36" s="277"/>
      <c r="BN36" s="277"/>
      <c r="BO36" s="277"/>
      <c r="BP36" s="277"/>
      <c r="BQ36" s="277"/>
      <c r="BR36" s="277"/>
      <c r="BS36" s="277"/>
      <c r="BT36" s="277"/>
      <c r="BU36" s="277"/>
      <c r="BV36" s="277"/>
      <c r="BW36" s="277"/>
      <c r="BX36" s="323"/>
      <c r="BY36" s="323"/>
      <c r="BZ36" s="323"/>
      <c r="CA36" s="323"/>
      <c r="CB36" s="323"/>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c r="AU37" s="277"/>
      <c r="AV37" s="277"/>
      <c r="AW37" s="277"/>
      <c r="AX37" s="277"/>
      <c r="AY37" s="277"/>
      <c r="AZ37" s="277"/>
      <c r="BA37" s="323"/>
      <c r="BB37" s="323"/>
      <c r="BC37" s="323"/>
      <c r="BD37" s="323"/>
      <c r="BE37" s="323"/>
      <c r="BF37" s="323"/>
      <c r="BG37" s="323"/>
      <c r="BH37" s="323"/>
      <c r="BI37" s="277"/>
      <c r="BJ37" s="277"/>
      <c r="BK37" s="277"/>
      <c r="BL37" s="277"/>
      <c r="BM37" s="277"/>
      <c r="BN37" s="277"/>
      <c r="BO37" s="277"/>
      <c r="BP37" s="277"/>
      <c r="BQ37" s="277"/>
      <c r="BR37" s="277"/>
      <c r="BS37" s="277"/>
      <c r="BT37" s="277"/>
      <c r="BU37" s="277"/>
      <c r="BV37" s="277"/>
      <c r="BW37" s="277"/>
      <c r="BX37" s="323"/>
      <c r="BY37" s="323"/>
      <c r="BZ37" s="323"/>
      <c r="CA37" s="323"/>
      <c r="CB37" s="323"/>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2" t="s">
        <v>319</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280</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53" t="s">
        <v>111</v>
      </c>
      <c r="AW49" s="53" t="s">
        <v>101</v>
      </c>
      <c r="AX49" s="49" t="s">
        <v>317</v>
      </c>
      <c r="AY49" s="53" t="s">
        <v>318</v>
      </c>
      <c r="AZ49" s="53"/>
      <c r="BA49" s="53"/>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225</v>
      </c>
      <c r="AU50" s="61" t="s">
        <v>105</v>
      </c>
      <c r="AV50" s="389" t="s">
        <v>57</v>
      </c>
      <c r="AW50" s="235" t="s">
        <v>246</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226</v>
      </c>
      <c r="AU51" t="s">
        <v>104</v>
      </c>
      <c r="AV51" s="390" t="s">
        <v>57</v>
      </c>
      <c r="AW51" s="87" t="s">
        <v>247</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227</v>
      </c>
      <c r="AU52"/>
      <c r="AV52" s="390" t="s">
        <v>57</v>
      </c>
      <c r="AW52" s="87" t="s">
        <v>257</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228</v>
      </c>
      <c r="AU53"/>
      <c r="AV53" s="390" t="s">
        <v>57</v>
      </c>
      <c r="AW53" s="87" t="s">
        <v>258</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229</v>
      </c>
      <c r="AU54"/>
      <c r="AV54" s="390" t="s">
        <v>57</v>
      </c>
      <c r="AW54" s="87" t="s">
        <v>259</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230</v>
      </c>
      <c r="AU55"/>
      <c r="AV55" s="390" t="s">
        <v>57</v>
      </c>
      <c r="AW55" s="87" t="s">
        <v>260</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231</v>
      </c>
      <c r="AU56"/>
      <c r="AV56" s="390" t="s">
        <v>57</v>
      </c>
      <c r="AW56" s="87" t="s">
        <v>261</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232</v>
      </c>
      <c r="AU57"/>
      <c r="AV57" s="390" t="s">
        <v>57</v>
      </c>
      <c r="AW57" s="87" t="s">
        <v>262</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233</v>
      </c>
      <c r="AU58"/>
      <c r="AV58" s="390" t="s">
        <v>57</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234</v>
      </c>
      <c r="AU59"/>
      <c r="AV59" s="49" t="s">
        <v>114</v>
      </c>
      <c r="AW59" s="391">
        <v>3310000000</v>
      </c>
      <c r="AX59" s="277">
        <v>3310000000</v>
      </c>
      <c r="AY59" s="277">
        <v>3080000000</v>
      </c>
      <c r="AZ59" s="277"/>
      <c r="BA59" s="277"/>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235</v>
      </c>
      <c r="AU60"/>
      <c r="AV60" s="277" t="s">
        <v>221</v>
      </c>
      <c r="AW60" s="391">
        <v>1060000000000</v>
      </c>
      <c r="AX60" s="277">
        <v>1060000000000</v>
      </c>
      <c r="AY60" s="277">
        <v>1060000000000</v>
      </c>
      <c r="AZ60" s="277"/>
      <c r="BA60" s="277"/>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236</v>
      </c>
      <c r="AU61"/>
      <c r="AV61" s="49" t="s">
        <v>222</v>
      </c>
      <c r="AW61" s="391">
        <v>-45100000000</v>
      </c>
      <c r="AX61" s="277">
        <v>-45100000000</v>
      </c>
      <c r="AY61" s="277">
        <v>-44900000000</v>
      </c>
      <c r="AZ61" s="277"/>
      <c r="BA61" s="277"/>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237</v>
      </c>
      <c r="AU62"/>
      <c r="AV62" s="49" t="s">
        <v>115</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238</v>
      </c>
      <c r="AU63"/>
      <c r="AV63" s="49" t="s">
        <v>115</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239</v>
      </c>
      <c r="AU64"/>
      <c r="AV64" s="49" t="s">
        <v>115</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240</v>
      </c>
      <c r="AU65"/>
      <c r="AV65" s="390" t="s">
        <v>224</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241</v>
      </c>
      <c r="AU66"/>
      <c r="AV66" s="390" t="s">
        <v>224</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242</v>
      </c>
      <c r="AU67"/>
      <c r="AV67" s="390" t="s">
        <v>115</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245</v>
      </c>
      <c r="AU68"/>
      <c r="AV68" s="390" t="s">
        <v>116</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243</v>
      </c>
      <c r="AU69" t="s">
        <v>103</v>
      </c>
      <c r="AV69" s="390" t="s">
        <v>89</v>
      </c>
      <c r="AW69" s="87" t="s">
        <v>102</v>
      </c>
      <c r="AX69" s="49">
        <v>0</v>
      </c>
      <c r="AY69" s="49">
        <v>0</v>
      </c>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364</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244</v>
      </c>
      <c r="AU70" t="s">
        <v>103</v>
      </c>
      <c r="AV70" s="390" t="s">
        <v>89</v>
      </c>
      <c r="AW70" s="87" t="s">
        <v>102</v>
      </c>
      <c r="AX70" s="49">
        <v>-43.5</v>
      </c>
      <c r="AY70" s="49">
        <v>-43.5</v>
      </c>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281</v>
      </c>
      <c r="AU71"/>
      <c r="AV71" s="390" t="s">
        <v>116</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365</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282</v>
      </c>
      <c r="AU72"/>
      <c r="AV72" s="390" t="s">
        <v>224</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279</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283</v>
      </c>
      <c r="AU73"/>
      <c r="AV73" s="390" t="s">
        <v>224</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284</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285</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286</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287</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2" t="s">
        <v>368</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288</v>
      </c>
      <c r="AU78"/>
      <c r="AV78" s="49" t="s">
        <v>289</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290</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382</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291</v>
      </c>
      <c r="AU80"/>
      <c r="AV80" s="49">
        <v>1</v>
      </c>
      <c r="AW80" s="391">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292</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293</v>
      </c>
      <c r="AU82" t="s">
        <v>294</v>
      </c>
      <c r="AV82" s="49" t="s">
        <v>89</v>
      </c>
      <c r="AW82" s="87" t="s">
        <v>102</v>
      </c>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366</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295</v>
      </c>
      <c r="AU83" t="s">
        <v>103</v>
      </c>
      <c r="AV83" s="49" t="s">
        <v>89</v>
      </c>
      <c r="AW83" s="87" t="s">
        <v>102</v>
      </c>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296</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17" t="s">
        <v>370</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297</v>
      </c>
      <c r="AU85"/>
      <c r="AV85" s="49" t="s">
        <v>298</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3"/>
      <c r="BY85" s="323"/>
      <c r="BZ85" s="323"/>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299</v>
      </c>
      <c r="AU86"/>
      <c r="AV86" s="49" t="s">
        <v>57</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3"/>
      <c r="BY86" s="323"/>
      <c r="BZ86" s="323"/>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300</v>
      </c>
      <c r="AU87"/>
      <c r="AV87" s="49" t="s">
        <v>57</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3"/>
      <c r="BY87" s="323"/>
      <c r="BZ87" s="323"/>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301</v>
      </c>
      <c r="AU88"/>
      <c r="AV88" s="49" t="s">
        <v>57</v>
      </c>
      <c r="AW88" s="87" t="s">
        <v>304</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3"/>
      <c r="BY88" s="323"/>
      <c r="BZ88" s="323"/>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302</v>
      </c>
      <c r="AU89" s="64" t="s">
        <v>303</v>
      </c>
      <c r="AV89" s="139"/>
      <c r="AW89" s="237" t="s">
        <v>305</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3"/>
      <c r="BY89" s="323"/>
      <c r="BZ89" s="323"/>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3"/>
      <c r="BY90" s="323"/>
      <c r="BZ90" s="323"/>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3"/>
      <c r="BY91" s="323"/>
      <c r="BZ91" s="323"/>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3"/>
      <c r="BY92" s="323"/>
      <c r="BZ92" s="323"/>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3"/>
      <c r="BY93" s="323"/>
      <c r="BZ93" s="323"/>
      <c r="CA93"/>
      <c r="CB93"/>
    </row>
    <row r="94" spans="1:80" ht="22.2" customHeight="1">
      <c r="T94" s="264"/>
      <c r="U94" s="316" t="s">
        <v>308</v>
      </c>
      <c r="V94" s="266"/>
      <c r="W94" s="266"/>
      <c r="X94" s="266"/>
      <c r="Y94" s="266"/>
      <c r="Z94" s="266"/>
      <c r="AA94" s="266"/>
      <c r="AB94" s="266"/>
      <c r="AC94"/>
      <c r="AT94" s="66" t="s">
        <v>223</v>
      </c>
    </row>
    <row r="95" spans="1:80" ht="18.600000000000001" thickBot="1">
      <c r="T95" s="264"/>
      <c r="U95" s="324" t="s">
        <v>322</v>
      </c>
      <c r="V95" s="266"/>
      <c r="W95" s="264"/>
      <c r="X95" s="264"/>
      <c r="Y95" s="264"/>
      <c r="Z95" s="264"/>
      <c r="AA95" s="264"/>
      <c r="AB95" s="264"/>
      <c r="AC95"/>
    </row>
    <row r="96" spans="1:80">
      <c r="T96" s="264"/>
      <c r="U96" s="268"/>
      <c r="V96" s="269" t="s">
        <v>380</v>
      </c>
      <c r="W96" s="270"/>
      <c r="X96" s="270"/>
      <c r="Y96" s="270"/>
      <c r="Z96" s="270"/>
      <c r="AA96" s="270"/>
      <c r="AB96" s="271"/>
      <c r="AC96"/>
    </row>
    <row r="97" spans="20:30">
      <c r="T97" s="264"/>
      <c r="U97" s="189"/>
      <c r="V97" s="31" t="s">
        <v>379</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316</v>
      </c>
      <c r="V101" t="s">
        <v>310</v>
      </c>
      <c r="W101" t="s">
        <v>311</v>
      </c>
      <c r="X101" t="s">
        <v>312</v>
      </c>
      <c r="Y101" t="s">
        <v>313</v>
      </c>
      <c r="Z101" t="s">
        <v>314</v>
      </c>
      <c r="AA101" t="s">
        <v>315</v>
      </c>
      <c r="AB101" s="266"/>
      <c r="AC101"/>
    </row>
    <row r="102" spans="20:30">
      <c r="T102" s="264"/>
      <c r="U102" s="251" t="s">
        <v>371</v>
      </c>
      <c r="V102" s="277">
        <v>3314534012.7205801</v>
      </c>
      <c r="W102" s="277">
        <v>3081878158.8949699</v>
      </c>
      <c r="X102" s="277">
        <v>1840182184.3132601</v>
      </c>
      <c r="Y102" s="277">
        <v>2774384018.3643699</v>
      </c>
      <c r="Z102" s="277">
        <v>1512816415.4760299</v>
      </c>
      <c r="AA102" s="277">
        <v>1600511863.0887902</v>
      </c>
      <c r="AB102" s="279"/>
      <c r="AC102" s="323"/>
    </row>
    <row r="103" spans="20:30">
      <c r="T103" s="264"/>
      <c r="U103" s="251" t="s">
        <v>372</v>
      </c>
      <c r="V103" s="277">
        <v>1055891969963.09</v>
      </c>
      <c r="W103" s="277">
        <v>1055479154089.4</v>
      </c>
      <c r="X103" s="277">
        <v>948221129197.00696</v>
      </c>
      <c r="Y103" s="277">
        <v>1022542866466.14</v>
      </c>
      <c r="Z103" s="277">
        <v>894719232580.89404</v>
      </c>
      <c r="AA103" s="277">
        <v>926912366122.27295</v>
      </c>
      <c r="AB103" s="279"/>
      <c r="AC103" s="323"/>
    </row>
    <row r="104" spans="20:30">
      <c r="T104" s="264"/>
      <c r="U104" s="251" t="s">
        <v>373</v>
      </c>
      <c r="V104" s="277">
        <v>-45147326232.825699</v>
      </c>
      <c r="W104" s="277">
        <v>-44949393770.070694</v>
      </c>
      <c r="X104" s="277">
        <v>-35464515613.138397</v>
      </c>
      <c r="Y104" s="277">
        <v>-41741902656.033951</v>
      </c>
      <c r="Z104" s="277">
        <v>-32139751520.124847</v>
      </c>
      <c r="AA104" s="277">
        <v>-33410997607.811249</v>
      </c>
      <c r="AB104" s="279"/>
      <c r="AC104" s="323"/>
    </row>
    <row r="105" spans="20:30">
      <c r="T105" s="264"/>
      <c r="U105" s="265"/>
      <c r="V105" s="264"/>
      <c r="W105" s="264"/>
      <c r="X105" s="264"/>
      <c r="Y105" s="264"/>
      <c r="Z105" s="264"/>
      <c r="AA105" s="264"/>
      <c r="AB105" s="266"/>
      <c r="AC105"/>
    </row>
    <row r="106" spans="20:30" ht="18">
      <c r="T106" s="264"/>
      <c r="U106" s="324" t="s">
        <v>374</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24" t="s">
        <v>383</v>
      </c>
      <c r="V110" s="264"/>
      <c r="W110" s="264"/>
      <c r="X110" s="264"/>
      <c r="Y110" s="264"/>
      <c r="Z110" s="264"/>
      <c r="AA110" s="264"/>
      <c r="AB110" s="266"/>
      <c r="AC110"/>
      <c r="AD110"/>
    </row>
    <row r="111" spans="20:30">
      <c r="T111" s="264"/>
      <c r="U111" s="268"/>
      <c r="V111" s="269" t="s">
        <v>378</v>
      </c>
      <c r="W111" s="270"/>
      <c r="X111" s="270"/>
      <c r="Y111" s="270"/>
      <c r="Z111" s="270"/>
      <c r="AA111" s="270"/>
      <c r="AB111" s="271"/>
      <c r="AC111"/>
      <c r="AD111"/>
    </row>
    <row r="112" spans="20:30">
      <c r="T112" s="264"/>
      <c r="U112" s="189"/>
      <c r="V112" s="31" t="s">
        <v>381</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181</v>
      </c>
    </row>
    <row r="124" spans="20:41">
      <c r="U124" s="53" t="s">
        <v>144</v>
      </c>
      <c r="V124" s="49" t="s">
        <v>68</v>
      </c>
      <c r="W124" s="49" t="s">
        <v>145</v>
      </c>
      <c r="X124" s="49" t="s">
        <v>155</v>
      </c>
      <c r="Y124" s="50" t="s">
        <v>146</v>
      </c>
      <c r="Z124" s="50" t="s">
        <v>320</v>
      </c>
      <c r="AA124" s="49" t="s">
        <v>156</v>
      </c>
      <c r="AB124" s="49" t="s">
        <v>277</v>
      </c>
      <c r="AC124" s="53" t="s">
        <v>19</v>
      </c>
      <c r="AF124" s="49" t="s">
        <v>64</v>
      </c>
      <c r="AG124" s="49" t="s">
        <v>147</v>
      </c>
      <c r="AH124" s="49" t="s">
        <v>144</v>
      </c>
      <c r="AI124" s="49" t="s">
        <v>121</v>
      </c>
      <c r="AJ124" s="49" t="s">
        <v>148</v>
      </c>
      <c r="AK124" s="49" t="s">
        <v>149</v>
      </c>
      <c r="AL124" s="49" t="s">
        <v>150</v>
      </c>
      <c r="AM124" s="49" t="s">
        <v>151</v>
      </c>
      <c r="AN124" s="49" t="s">
        <v>152</v>
      </c>
      <c r="AO124" s="49" t="s">
        <v>153</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47</xdr:col>
                    <xdr:colOff>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2025-11-14T09:53:30Z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