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DC0D72B-9FE9-4A5B-9C49-A1721371C0CD}" xr6:coauthVersionLast="47" xr6:coauthVersionMax="47" xr10:uidLastSave="{00000000-0000-0000-0000-000000000000}"/>
  <bookViews>
    <workbookView xWindow="28692" yWindow="-108" windowWidth="29016" windowHeight="15696"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<sst xmlns="http://schemas.openxmlformats.org/spreadsheetml/2006/main" count="2995" uniqueCount="1292">
  <si>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</si>
  <si>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</si>
  <si>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</si>
  <si>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</si>
  <si>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</si>
  <si>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</si>
  <si>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</si>
  <si>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</si>
  <si>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</si>
  <si>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</si>
  <si>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</si>
  <si>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</si>
  <si>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</si>
  <si>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</si>
  <si>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</si>
  <si>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</si>
  <si>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</si>
  <si>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</si>
  <si>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</si>
  <si>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</si>
  <si>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</si>
  <si>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</si>
  <si>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</si>
  <si>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</si>
  <si>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</si>
  <si>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</si>
  <si>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</si>
  <si>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</si>
  <si>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</si>
  <si>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</si>
  <si>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</si>
  <si>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</si>
  <si>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</si>
  <si>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</si>
  <si>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</si>
  <si>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</si>
  <si>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</si>
  <si>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</si>
  <si>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</si>
  <si>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</si>
  <si>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</si>
  <si>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</si>
  <si>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</si>
  <si>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</si>
  <si>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</si>
  <si>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</si>
  <si>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</si>
  <si>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</si>
  <si>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</si>
  <si>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</si>
  <si>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</si>
  <si>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</si>
  <si>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</si>
  <si>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</si>
  <si>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</si>
  <si>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</si>
  <si>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</si>
  <si>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</si>
  <si>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</si>
  <si>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</si>
  <si>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</si>
  <si>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</si>
  <si>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</si>
  <si>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</si>
  <si>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</si>
  <si>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</si>
  <si>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</si>
  <si>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</si>
  <si>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</si>
  <si>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</si>
  <si>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</si>
  <si>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</si>
  <si>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</si>
  <si>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</si>
  <si>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</si>
  <si>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</si>
  <si>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</si>
  <si>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</si>
  <si>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</si>
  <si>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</si>
  <si>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</si>
  <si>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</si>
  <si>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</si>
  <si>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</si>
  <si>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</si>
  <si>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</si>
  <si>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</si>
  <si>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</si>
  <si>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</si>
  <si>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</si>
  <si>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</si>
  <si>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</si>
  <si>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</si>
  <si>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</si>
  <si>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</si>
  <si>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</si>
  <si>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</si>
  <si>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</si>
  <si>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</si>
  <si>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</si>
  <si>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</si>
  <si>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</si>
  <si>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</si>
  <si>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</si>
  <si>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</si>
  <si>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</si>
  <si>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</si>
  <si>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</si>
  <si>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</si>
  <si>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</si>
  <si>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</si>
  <si>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</si>
  <si>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</si>
  <si>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</si>
  <si>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</si>
  <si>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</si>
  <si>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</si>
  <si>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</si>
  <si>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</si>
  <si>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</si>
  <si>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</si>
  <si>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</si>
  <si>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</si>
  <si>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</si>
  <si>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</si>
  <si>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</si>
  <si>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</si>
  <si>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</si>
  <si>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</si>
  <si>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</si>
  <si>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</si>
  <si>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</si>
  <si>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</si>
  <si>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</si>
  <si>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</si>
  <si>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</si>
  <si>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</si>
  <si>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</si>
  <si>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</si>
  <si>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</si>
  <si>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</si>
  <si>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</si>
  <si>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</si>
  <si>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</si>
  <si>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</si>
  <si>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</si>
  <si>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</si>
  <si>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</si>
  <si>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</si>
  <si>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</si>
  <si>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</si>
  <si>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</si>
  <si>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</si>
  <si>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</si>
  <si>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</si>
  <si>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</si>
  <si>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</si>
  <si>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</si>
  <si>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</si>
  <si>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</si>
  <si>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</si>
  <si>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</si>
  <si>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</si>
  <si>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</si>
  <si>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</si>
  <si>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</si>
  <si>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</si>
  <si>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</si>
  <si>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</si>
  <si>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</si>
  <si>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</si>
  <si>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</si>
  <si>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</si>
  <si>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</si>
  <si>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</si>
  <si>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</si>
  <si>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</si>
  <si>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</si>
  <si>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</si>
  <si>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</si>
  <si>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</si>
  <si>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</si>
  <si>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</si>
  <si>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</si>
  <si>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</si>
  <si>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</si>
  <si>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</si>
  <si>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</si>
  <si>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</si>
  <si>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</si>
  <si>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</si>
  <si>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</si>
  <si>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</si>
  <si>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</si>
  <si>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</si>
  <si>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</si>
  <si>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</si>
  <si>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</si>
  <si>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</si>
  <si>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</si>
  <si>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</si>
  <si>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</si>
  <si>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</si>
  <si>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</si>
  <si>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</si>
  <si>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</si>
  <si>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</si>
  <si>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</si>
  <si>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</si>
  <si>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</si>
  <si>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</si>
  <si>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</si>
  <si>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</si>
  <si>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</si>
  <si>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</si>
  <si>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</si>
  <si>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</si>
  <si>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</si>
  <si>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</si>
  <si>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</si>
  <si>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</si>
  <si>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</si>
  <si>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</si>
  <si>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</si>
  <si>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</si>
  <si>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</si>
  <si>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</si>
  <si>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</si>
  <si>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</si>
  <si>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</si>
  <si>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</si>
  <si>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</si>
  <si>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</si>
  <si>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</si>
  <si>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</si>
  <si>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</si>
  <si>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</si>
  <si>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</si>
  <si>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</si>
  <si>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</si>
  <si>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</si>
  <si>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</si>
  <si>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</si>
  <si>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</si>
  <si>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</si>
  <si>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</si>
  <si>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</si>
  <si>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</si>
  <si>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</si>
  <si>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</si>
  <si>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</si>
  <si>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</si>
  <si>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</si>
  <si>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</si>
  <si>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</si>
  <si>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</si>
  <si>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</si>
  <si>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</si>
  <si>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</si>
  <si>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</si>
  <si>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</si>
  <si>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</si>
  <si>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</si>
  <si>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</si>
  <si>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</si>
  <si>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</si>
  <si>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</si>
  <si>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</si>
  <si>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</si>
  <si>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</si>
  <si>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</si>
  <si>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</si>
  <si>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</si>
  <si>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</si>
  <si>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</si>
  <si>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</si>
  <si>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</si>
  <si>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</si>
  <si>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</si>
  <si>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</si>
  <si>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</si>
  <si>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</si>
  <si>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</si>
  <si>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</si>
  <si>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</si>
  <si>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</si>
  <si>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</si>
  <si>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</si>
  <si>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</si>
  <si>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</si>
  <si>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</si>
  <si>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</si>
  <si>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</si>
  <si>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</si>
  <si>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</si>
  <si>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</si>
  <si>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</si>
  <si>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</si>
  <si>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</si>
  <si>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</si>
  <si>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</si>
  <si>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</si>
  <si>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</si>
  <si>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</si>
  <si>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</si>
  <si>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</si>
  <si>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</si>
  <si>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</si>
  <si>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</si>
  <si>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</si>
  <si>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</si>
  <si>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</si>
  <si>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</si>
  <si>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</si>
  <si>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</si>
  <si>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</si>
  <si>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</si>
  <si>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</si>
  <si>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</si>
  <si>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</si>
  <si>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</si>
  <si>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</si>
  <si>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</si>
  <si>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</si>
  <si>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</si>
  <si>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</si>
  <si>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</si>
  <si>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</si>
  <si>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</si>
  <si>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</si>
  <si>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</si>
  <si>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</si>
  <si>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</si>
  <si>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</si>
  <si>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</si>
  <si>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</si>
  <si>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</si>
  <si>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</si>
  <si>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</si>
  <si>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</si>
  <si>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</si>
  <si>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</si>
  <si>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</si>
  <si>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</si>
  <si>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</si>
  <si>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</si>
  <si>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</si>
  <si>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</si>
  <si>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</si>
  <si>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</si>
  <si>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</si>
  <si>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</si>
  <si>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</si>
  <si>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</si>
  <si>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</si>
  <si>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</si>
  <si>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</si>
  <si>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</si>
  <si>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</si>
  <si>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</si>
  <si>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</si>
  <si>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</si>
  <si>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</si>
  <si>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</si>
  <si>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</si>
  <si>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</si>
  <si>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</si>
  <si>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</si>
  <si>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</si>
  <si>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</si>
  <si>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</si>
  <si>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</si>
  <si>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</si>
  <si>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</si>
  <si>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</si>
  <si>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</si>
  <si>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</si>
  <si>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</si>
  <si>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</si>
  <si>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</si>
  <si>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</si>
  <si>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</si>
  <si>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</si>
  <si>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</si>
  <si>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</si>
  <si>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</si>
  <si>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</si>
  <si>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</si>
  <si>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</si>
  <si>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</si>
  <si>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</si>
  <si>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</si>
  <si>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</si>
  <si>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</si>
  <si>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</si>
  <si>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</si>
  <si>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</si>
  <si>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</si>
  <si>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</si>
  <si>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</si>
  <si>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</si>
  <si>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</si>
  <si>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</si>
  <si>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</si>
  <si>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</si>
  <si>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</si>
  <si>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</si>
  <si>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</si>
  <si>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</si>
  <si>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</si>
  <si>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</si>
  <si>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</si>
  <si>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</si>
  <si>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</si>
  <si>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</si>
  <si>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</si>
  <si>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</si>
  <si>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</si>
  <si>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</si>
  <si>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</si>
  <si>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</si>
  <si>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</si>
  <si>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</si>
  <si>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</si>
  <si>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</si>
  <si>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</si>
  <si>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</si>
  <si>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</si>
  <si>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</si>
  <si>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</si>
  <si>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</si>
  <si>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</si>
  <si>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</si>
  <si>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</si>
  <si>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</si>
  <si>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</si>
  <si>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</si>
  <si>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</si>
  <si>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</si>
  <si>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</si>
  <si>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</si>
  <si>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</si>
  <si>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</si>
  <si>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</si>
  <si>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</si>
  <si>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</si>
  <si>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</si>
  <si>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</si>
  <si>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</si>
  <si>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</si>
  <si>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</si>
  <si>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</si>
  <si>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</si>
  <si>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</si>
  <si>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</si>
  <si>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</si>
  <si>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</si>
  <si>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</si>
  <si>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</si>
  <si>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</si>
  <si>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</si>
  <si>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</si>
  <si>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</si>
  <si>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</si>
  <si>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</si>
  <si>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</si>
  <si>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</si>
  <si>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</si>
  <si>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</si>
  <si>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</si>
  <si>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</si>
  <si>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</si>
  <si>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</si>
  <si>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</si>
  <si>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</si>
  <si>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</si>
  <si>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</si>
  <si>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</si>
  <si>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</si>
  <si>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</si>
  <si>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</si>
  <si>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</si>
  <si>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</si>
  <si>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</si>
  <si>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</si>
  <si>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</si>
  <si>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</si>
  <si>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</si>
  <si>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</si>
  <si>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</si>
  <si>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</si>
  <si>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</si>
  <si>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</si>
  <si>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</si>
  <si>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</si>
  <si>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</si>
  <si>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</si>
  <si>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</si>
  <si>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</si>
  <si>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</si>
  <si>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</si>
  <si>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</si>
  <si>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</si>
  <si>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</si>
  <si>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</si>
  <si>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</si>
  <si>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</si>
  <si>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</si>
  <si>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</si>
  <si>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</si>
  <si>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</si>
  <si>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</si>
  <si>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</si>
  <si>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</si>
  <si>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</si>
  <si>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</si>
  <si>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</si>
  <si>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</si>
  <si>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</si>
  <si>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</si>
  <si>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</si>
  <si>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</si>
  <si>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</si>
  <si>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</si>
  <si>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</si>
  <si>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</si>
  <si>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</si>
  <si>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</si>
  <si>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</si>
  <si>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</si>
  <si>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</si>
  <si>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</si>
  <si>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</si>
  <si>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</si>
  <si>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</si>
  <si>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</si>
  <si>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</si>
  <si>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</si>
  <si>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</si>
  <si>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</si>
  <si>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</si>
  <si>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</si>
  <si>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</si>
  <si>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</si>
  <si>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</si>
  <si>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</si>
  <si>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</si>
  <si>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</si>
  <si>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</si>
  <si>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</si>
  <si>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</si>
  <si>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</si>
  <si>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</si>
  <si>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</si>
  <si>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</si>
  <si>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</si>
  <si>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</si>
  <si>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</si>
  <si>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</si>
  <si>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</si>
  <si>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</si>
  <si>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</si>
  <si>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</si>
  <si>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</si>
  <si>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</si>
  <si>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</si>
  <si>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</si>
  <si>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</si>
  <si>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</si>
  <si>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</si>
  <si>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</si>
  <si>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</si>
  <si>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</si>
  <si>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</si>
  <si>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</si>
  <si>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</si>
  <si>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</si>
  <si>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</si>
  <si>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</si>
  <si>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</si>
  <si>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</si>
  <si>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</si>
  <si>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</si>
  <si>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</si>
  <si>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</si>
  <si>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</si>
  <si>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</si>
  <si>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</si>
  <si>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</si>
  <si>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</si>
  <si>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</si>
  <si>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</si>
  <si>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</si>
  <si>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</si>
  <si>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</si>
  <si>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</si>
  <si>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</si>
  <si>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</si>
  <si>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</si>
  <si>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</si>
  <si>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</si>
  <si>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</si>
  <si>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</si>
  <si>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</si>
  <si>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</si>
  <si>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</si>
  <si>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</si>
  <si>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</si>
  <si>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</si>
  <si>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</si>
  <si>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</si>
  <si>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</si>
  <si>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</si>
  <si>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</si>
  <si>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</si>
  <si>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</si>
  <si>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</si>
  <si>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</si>
  <si>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</si>
  <si>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</si>
  <si>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</si>
  <si>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Service Platform</t>
  </si>
  <si>
    <t>Bolting Platform</t>
  </si>
  <si>
    <t>Junction Box Platform</t>
  </si>
  <si>
    <t>dummy to have same number of nodes as 22 MW MP</t>
  </si>
  <si>
    <t>Internal Access System</t>
  </si>
  <si>
    <t>Skirt + Transport Flange</t>
  </si>
  <si>
    <t>north sea</t>
  </si>
  <si>
    <t>Use for JBOOST config? (Y/N)</t>
  </si>
  <si>
    <t>Y</t>
  </si>
  <si>
    <t>N</t>
  </si>
  <si>
    <t>Short name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</si>
  <si>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</si>
  <si>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</si>
  <si>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</si>
  <si>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</si>
  <si>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</si>
  <si>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</si>
  <si>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</si>
  <si>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</si>
  <si>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</si>
  <si>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</si>
  <si>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</si>
  <si>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</si>
  <si>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</si>
  <si>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</si>
  <si>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</si>
  <si>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</si>
  <si>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</si>
  <si>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</si>
  <si>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</si>
  <si>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</si>
  <si>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</si>
  <si>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</si>
  <si>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</si>
  <si>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</si>
  <si>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</si>
  <si>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</si>
  <si>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</si>
  <si>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</si>
  <si>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</si>
  <si>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</si>
  <si>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</si>
  <si>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</si>
  <si>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</si>
  <si>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</si>
  <si>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</si>
  <si>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</si>
  <si>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</si>
  <si>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</si>
  <si>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</si>
  <si>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</si>
  <si>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</si>
  <si>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</si>
  <si>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</si>
  <si>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</si>
  <si>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</si>
  <si>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</si>
  <si>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</si>
  <si>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</si>
  <si>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</si>
  <si>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</si>
  <si>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</si>
  <si>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</si>
  <si>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</si>
  <si>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</si>
  <si>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</si>
  <si>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</si>
  <si>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</si>
  <si>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</si>
  <si>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</si>
  <si>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</si>
  <si>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</si>
  <si>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</si>
  <si>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</si>
  <si>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</si>
  <si>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</si>
  <si>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</si>
  <si>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</si>
  <si>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</si>
  <si>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</si>
  <si>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</si>
  <si>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</si>
  <si>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</si>
  <si>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</si>
  <si>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</si>
  <si>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</si>
  <si>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</si>
  <si>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</si>
  <si>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</si>
  <si>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</si>
  <si>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</si>
  <si>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</si>
  <si>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</si>
  <si>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</si>
  <si>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</si>
  <si>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</si>
  <si>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</si>
  <si>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</si>
  <si>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</si>
  <si>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</si>
  <si>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</si>
  <si>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</si>
  <si>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</si>
  <si>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</si>
  <si>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</si>
  <si>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</si>
  <si>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</si>
  <si>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</si>
  <si>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</si>
  <si>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</si>
  <si>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</si>
  <si>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</si>
  <si>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</si>
  <si>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</si>
  <si>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</si>
  <si>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</si>
  <si>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</si>
  <si>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</si>
  <si>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</si>
  <si>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</si>
  <si>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</si>
  <si>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</si>
  <si>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</si>
  <si>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</si>
  <si>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</si>
  <si>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</si>
  <si>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</si>
  <si>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</si>
  <si>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</si>
  <si>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</si>
  <si>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</si>
  <si>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</si>
  <si>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</si>
  <si>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</si>
  <si>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</si>
  <si>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</si>
  <si>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</si>
  <si>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</si>
  <si>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</si>
  <si>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</si>
  <si>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</si>
  <si>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</si>
  <si>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</si>
  <si>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</si>
  <si>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</si>
  <si>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</si>
  <si>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</si>
  <si>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</si>
  <si>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</si>
  <si>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</si>
  <si>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</si>
  <si>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</si>
  <si>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</si>
  <si>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</si>
  <si>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</si>
  <si>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</si>
  <si>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</si>
  <si>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</si>
  <si>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</si>
  <si>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</si>
  <si>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</si>
  <si>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</si>
  <si>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</si>
  <si>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</si>
  <si>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</si>
  <si>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</si>
  <si>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</si>
  <si>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</si>
  <si>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</si>
  <si>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</si>
  <si>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</si>
  <si>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</si>
  <si>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</si>
  <si>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</si>
  <si>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</si>
  <si>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</si>
  <si>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</si>
  <si>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</si>
  <si>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</si>
  <si>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</si>
  <si>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</si>
  <si>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</si>
  <si>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</si>
  <si>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</si>
  <si>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</si>
  <si>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</si>
  <si>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</si>
  <si>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</si>
  <si>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</si>
  <si>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</si>
  <si>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</si>
  <si>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</si>
  <si>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</si>
  <si>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</si>
  <si>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</si>
  <si>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</si>
  <si>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</si>
  <si>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</si>
  <si>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</si>
  <si>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</si>
  <si>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</si>
  <si>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</si>
  <si>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</si>
  <si>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</si>
  <si>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</si>
  <si>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</si>
  <si>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</si>
  <si>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</si>
  <si>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</si>
  <si>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</si>
  <si>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</si>
  <si>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</si>
  <si>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</si>
  <si>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</si>
  <si>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</si>
  <si>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</si>
  <si>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</si>
  <si>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</si>
  <si>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</si>
  <si>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</si>
  <si>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</si>
  <si>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</si>
  <si>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</si>
  <si>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</si>
  <si>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</si>
  <si>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</si>
  <si>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</si>
  <si>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</si>
  <si>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</si>
  <si>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</si>
  <si>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</si>
  <si>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</si>
  <si>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</si>
  <si>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</si>
  <si>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</si>
  <si>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</si>
  <si>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</si>
  <si>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</si>
  <si>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</si>
  <si>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</si>
  <si>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</si>
  <si>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</si>
  <si>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</si>
  <si>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</si>
  <si>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</si>
  <si>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</si>
  <si>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</si>
  <si>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</si>
  <si>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</si>
  <si>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</si>
  <si>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</si>
  <si>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</si>
  <si>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</si>
  <si>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coating: 773.0kg | Damper module - other internals: 2836.0kg | Top section other internals: 2104.0kg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</si>
  <si>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</si>
  <si>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</si>
  <si>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</si>
  <si>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</si>
  <si>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</si>
  <si>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</si>
  <si>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</si>
  <si>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</si>
  <si>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</si>
  <si>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site parts: 1149.0kg | Mid-2 other internals: 7814.0kg | Mid-2 coating: 1669.0kg </t>
  </si>
  <si>
    <t xml:space="preserve"> FL06: 11206.0kg | FL07: 11206.0kg </t>
  </si>
  <si>
    <t xml:space="preserve"> Mid-3 section platform: 9000.0kg </t>
  </si>
  <si>
    <t xml:space="preserve"> Mid-3 other internals: 6854.0kg | Mid-3 coating: 1464.0kg | Mid-3 site parts: 1008.0kg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</si>
  <si>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</si>
  <si>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</si>
  <si>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</si>
  <si>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</si>
  <si>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</si>
  <si>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</si>
  <si>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</si>
  <si>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coating: 790.0kg | Bottom other internals: 5170.0kg | Bottom section site parts: 544.0kg </t>
  </si>
  <si>
    <t xml:space="preserve"> EL module, Lift Cabin, Door module: 3000.0kg </t>
  </si>
  <si>
    <t xml:space="preserve"> Entrance platform: 12598.0kg </t>
  </si>
  <si>
    <t xml:space="preserve"> FL12: 40072.0kg </t>
  </si>
  <si>
    <t xml:space="preserve"> TP-sided flange to tower: 28000.0kg | TP-sided flange to tower: 30000.0kg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</si>
  <si>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</si>
  <si>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</si>
  <si>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</si>
  <si>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</si>
  <si>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</si>
  <si>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</si>
  <si>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Skirt + Transport Flange: 20000.0kg </t>
  </si>
  <si>
    <t xml:space="preserve"> Airtight platform: 9000.0kg </t>
  </si>
  <si>
    <t>added for marine growth border</t>
  </si>
  <si>
    <t>C:\Users\aaron.lange\Desktop\Projekte\Geometrie_Converter\PY-curves_Bladed\24A525-JBO-TNMPCD-EN-1003-03 - Preliminary MP-TP Concept Design - Annex A1 - Springs_(L).csv</t>
  </si>
  <si>
    <t>Bladed_PJ_file_ULS_(Static.red_BE)</t>
  </si>
  <si>
    <t>C:\Users\aaron.lange\Desktop\Projekte\Geometrie_Converter\PY-curves_Bladed\Test</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</si>
  <si>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</si>
  <si>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</si>
  <si>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</si>
  <si>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</si>
  <si>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</si>
  <si>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</si>
  <si>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</si>
  <si>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</si>
  <si>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</si>
  <si>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</si>
  <si>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</si>
  <si>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</si>
  <si>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</si>
  <si>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</si>
  <si>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</si>
  <si>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</si>
  <si>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</si>
  <si>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</si>
  <si>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</si>
  <si>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</si>
  <si>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</si>
  <si>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</si>
  <si>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</si>
  <si>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</si>
  <si>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</si>
  <si>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</si>
  <si>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</si>
  <si>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</si>
  <si>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</si>
  <si>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</si>
  <si>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</si>
  <si>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</si>
  <si>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</si>
  <si>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</si>
  <si>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</si>
  <si>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</si>
  <si>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</si>
  <si>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</si>
  <si>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</si>
  <si>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</si>
  <si>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</si>
  <si>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</si>
  <si>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</si>
  <si>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</si>
  <si>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</si>
  <si>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</si>
  <si>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</si>
  <si>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</si>
  <si>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</si>
  <si>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</si>
  <si>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</si>
  <si>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</si>
  <si>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</si>
  <si>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</si>
  <si>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</si>
  <si>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</si>
  <si>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</si>
  <si>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</si>
  <si>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</si>
  <si>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</si>
  <si>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</si>
  <si>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</si>
  <si>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</si>
  <si>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</si>
  <si>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</si>
  <si>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</si>
  <si>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</si>
  <si>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</si>
  <si>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</si>
  <si>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</si>
  <si>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</si>
  <si>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</si>
  <si>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</si>
  <si>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</si>
  <si>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</si>
  <si>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</si>
  <si>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</si>
  <si>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</si>
  <si>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</si>
  <si>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</si>
  <si>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</si>
  <si>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</si>
  <si>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</si>
  <si>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</si>
  <si>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</si>
  <si>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</si>
  <si>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</si>
  <si>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</si>
  <si>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</si>
  <si>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</si>
  <si>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</si>
  <si>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</si>
  <si>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</si>
  <si>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</si>
  <si>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</si>
  <si>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</si>
  <si>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</si>
  <si>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</si>
  <si>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</si>
  <si>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</si>
  <si>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</si>
  <si>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</si>
  <si>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</si>
  <si>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</si>
  <si>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</si>
  <si>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</si>
  <si>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</si>
  <si>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</si>
  <si>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</si>
  <si>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</si>
  <si>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</si>
  <si>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</si>
  <si>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</si>
  <si>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</si>
  <si>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</si>
  <si>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</si>
  <si>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</si>
  <si>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</si>
  <si>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</si>
  <si>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</si>
  <si>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</si>
  <si>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</si>
  <si>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</si>
  <si>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</si>
  <si>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</si>
  <si>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</si>
  <si>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</si>
  <si>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</si>
  <si>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</si>
  <si>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</si>
  <si>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</si>
  <si>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</si>
  <si>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</si>
  <si>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</si>
  <si>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</si>
  <si>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</si>
  <si>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</si>
  <si>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</si>
  <si>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</si>
  <si>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</si>
  <si>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</si>
  <si>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</si>
  <si>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</si>
  <si>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</si>
  <si>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</si>
  <si>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</si>
  <si>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</si>
  <si>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</si>
  <si>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</si>
  <si>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</si>
  <si>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</si>
  <si>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</si>
  <si>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</si>
  <si>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</si>
  <si>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</si>
  <si>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</si>
  <si>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</si>
  <si>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</si>
  <si>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</si>
  <si>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</si>
  <si>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</si>
  <si>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</si>
  <si>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</si>
  <si>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</si>
  <si>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</si>
  <si>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</si>
  <si>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</si>
  <si>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</si>
  <si>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</si>
  <si>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</si>
  <si>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</si>
  <si>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</si>
  <si>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</si>
  <si>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</si>
  <si>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</si>
  <si>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</si>
  <si>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</si>
  <si>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</si>
  <si>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</si>
  <si>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</si>
  <si>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</si>
  <si>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</si>
  <si>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</si>
  <si>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</si>
  <si>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</si>
  <si>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</si>
  <si>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</si>
  <si>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</si>
  <si>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</si>
  <si>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</si>
  <si>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</si>
  <si>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</si>
  <si>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</si>
  <si>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</si>
  <si>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</si>
  <si>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</si>
  <si>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001_0.00</t>
  </si>
  <si>
    <t>Py curve Spring 1 | filled Soil mass with density of 2000.0 [kg/m^3]</t>
  </si>
  <si>
    <t>002_0.46</t>
  </si>
  <si>
    <t>Py curve Spring 2 | filled Soil mass with density of 2000.0 [kg/m^3]</t>
  </si>
  <si>
    <t>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</si>
  <si>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</si>
  <si>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</si>
  <si>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</si>
  <si>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</si>
  <si>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</si>
  <si>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</si>
  <si>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</si>
  <si>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</si>
  <si>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</si>
  <si>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</si>
  <si>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</si>
  <si>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</si>
  <si>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</si>
  <si>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</si>
  <si>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</si>
  <si>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</si>
  <si>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</si>
  <si>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</si>
  <si>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</si>
  <si>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</si>
  <si>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</si>
  <si>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</si>
  <si>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</si>
  <si>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</si>
  <si>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</si>
  <si>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</si>
  <si>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</si>
  <si>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</si>
  <si>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</si>
  <si>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</si>
  <si>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</si>
  <si>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</si>
  <si>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</si>
  <si>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</si>
  <si>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</si>
  <si>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</si>
  <si>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</si>
  <si>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</si>
  <si>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</si>
  <si>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</si>
  <si>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</si>
  <si>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</si>
  <si>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</si>
  <si>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</si>
  <si>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</si>
  <si>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</si>
  <si>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</si>
  <si>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</si>
  <si>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</si>
  <si>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</si>
  <si>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</si>
  <si>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</si>
  <si>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</si>
  <si>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</si>
  <si>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</si>
  <si>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</si>
  <si>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</si>
  <si>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</si>
  <si>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</si>
  <si>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</si>
  <si>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</si>
  <si>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</si>
  <si>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</si>
  <si>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</si>
  <si>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</si>
  <si>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</si>
  <si>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</si>
  <si>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</si>
  <si>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</si>
  <si>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</si>
  <si>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</si>
  <si>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</si>
  <si>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</si>
  <si>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</si>
  <si>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</si>
  <si>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</si>
  <si>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</si>
  <si>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</si>
  <si>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</si>
  <si>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</si>
  <si>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</si>
  <si>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</si>
  <si>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</si>
  <si>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</si>
  <si>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</si>
  <si>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</si>
  <si>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</si>
  <si>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</si>
  <si>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</si>
  <si>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</si>
  <si>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</si>
  <si>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</si>
  <si>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</si>
  <si>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</si>
  <si>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</si>
  <si>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</si>
  <si>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</si>
  <si>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</si>
  <si>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</si>
  <si>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</si>
  <si>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</si>
  <si>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</si>
  <si>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</si>
  <si>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</si>
  <si>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</si>
  <si>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</si>
  <si>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</si>
  <si>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</si>
  <si>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</si>
  <si>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</si>
  <si>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</si>
  <si>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</si>
  <si>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</si>
  <si>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</si>
  <si>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</si>
  <si>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</si>
  <si>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</si>
  <si>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</si>
  <si>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</si>
  <si>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</si>
  <si>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</si>
  <si>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</si>
  <si>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</si>
  <si>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</si>
  <si>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</si>
  <si>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</si>
  <si>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</si>
  <si>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</si>
  <si>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</si>
  <si>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</si>
  <si>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</si>
  <si>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</si>
  <si>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</si>
  <si>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</si>
  <si>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</si>
  <si>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</si>
  <si>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</si>
  <si>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</si>
  <si>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</si>
  <si>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</si>
  <si>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</si>
  <si>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</si>
  <si>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</si>
  <si>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</si>
  <si>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</si>
  <si>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</si>
  <si>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</si>
  <si>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</si>
  <si>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</si>
  <si>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</si>
  <si>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</si>
  <si>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</si>
  <si>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</si>
  <si>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</si>
  <si>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</si>
  <si>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</si>
  <si>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</si>
  <si>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</si>
  <si>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</si>
  <si>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</si>
  <si>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</si>
  <si>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</si>
  <si>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</si>
  <si>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</si>
  <si>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</si>
  <si>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</si>
  <si>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</si>
  <si>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</si>
  <si>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</si>
  <si>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</si>
  <si>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</si>
  <si>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</si>
  <si>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</si>
  <si>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</si>
  <si>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</si>
  <si>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</si>
  <si>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091_36.47</t>
  </si>
  <si>
    <t>Py curve Spring 91 | filled Soil mass with density of 2000.0 [kg/m^3]</t>
  </si>
  <si>
    <t>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</si>
</sst>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5" tint="0.39997558519241921"/>
        <bgColor indexed="64"/>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0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1" fontId="18" fillId="0" borderId="0" xfId="0" applyNumberFormat="1" applyFont="1" applyAlignment="1">
      <alignment horizontal="left"/>
    </xf>
    <xf numFmtId="0" fontId="0" fillId="0" borderId="34" xfId="0" applyBorder="1" applyAlignment="1">
      <alignment horizontal="left"/>
    </xf>
    <xf numFmtId="0" fontId="0" fillId="0" borderId="55" xfId="0" applyBorder="1"/>
    <xf numFmtId="0" fontId="0" fillId="0" borderId="20"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26" borderId="0" xfId="0" applyFill="1"/>
    <xf numFmtId="0" fontId="0" fillId="26" borderId="0" xfId="0" applyFill="1" applyAlignment="1">
      <alignment horizontal="center"/>
    </xf>
    <xf numFmtId="0" fontId="0" fillId="26" borderId="10" xfId="0" applyFill="1" applyBorder="1" applyAlignment="1">
      <alignment horizontal="center"/>
    </xf>
    <xf numFmtId="0" fontId="0" fillId="0" borderId="0" xfId="0" applyFill="1" applyAlignment="1">
      <alignment horizontal="center"/>
    </xf>
    <xf numFmtId="2" fontId="0" fillId="0" borderId="0" xfId="0" applyNumberFormat="1" applyFill="1" applyAlignment="1">
      <alignment horizontal="center"/>
    </xf>
    <xf numFmtId="0" fontId="0" fillId="0" borderId="0" xfId="0"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60">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59"/>
      <tableStyleElement type="headerRow" dxfId="458"/>
      <tableStyleElement type="firstRowStripe" dxfId="457"/>
      <tableStyleElement type="secondRowStripe" dxfId="456"/>
    </tableStyle>
    <tableStyle name="MySqlDefault" pivot="0" table="0" count="2" xr9:uid="{D5D904E1-2A2C-42D4-AF54-2F4144BE2919}">
      <tableStyleElement type="wholeTable" dxfId="455"/>
      <tableStyleElement type="headerRow" dxfId="45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5"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6"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 Id="rId5" Type="http://schemas.openxmlformats.org/officeDocument/2006/relationships/image" Target="../media/image18.sv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2159923</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49876</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147</xdr:col>
          <xdr:colOff>1033549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705889</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734291</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11</xdr:col>
      <xdr:colOff>1047748</xdr:colOff>
      <xdr:row>2</xdr:row>
      <xdr:rowOff>0</xdr:rowOff>
    </xdr:from>
    <xdr:to>
      <xdr:col>22</xdr:col>
      <xdr:colOff>520100</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012523" y="2771775"/>
          <a:ext cx="16371433" cy="5343525"/>
        </a:xfrm>
        <a:prstGeom prst="rect">
          <a:avLst/>
        </a:prstGeom>
      </xdr:spPr>
    </xdr:pic>
    <xdr:clientData/>
  </xdr:twoCellAnchor>
  <xdr:twoCellAnchor editAs="oneCell">
    <xdr:from>
      <xdr:col>87</xdr:col>
      <xdr:colOff>0</xdr:colOff>
      <xdr:row>2</xdr:row>
      <xdr:rowOff>0</xdr:rowOff>
    </xdr:from>
    <xdr:to>
      <xdr:col>154</xdr:col>
      <xdr:colOff>1121354</xdr:colOff>
      <xdr:row>23</xdr:row>
      <xdr:rowOff>200025</xdr:rowOff>
    </xdr:to>
    <xdr:pic>
      <xdr:nvPicPr>
        <xdr:cNvPr id="17" name="Fig_TOWER_plot" hidden="1">
          <a:extLst>
            <a:ext uri="{FF2B5EF4-FFF2-40B4-BE49-F238E27FC236}">
              <a16:creationId xmlns:a16="http://schemas.microsoft.com/office/drawing/2014/main" id="{B2BB793F-DDB2-7B4B-A487-3F6BB74AC97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975300" y="2771775"/>
          <a:ext cx="16354425" cy="5343525"/>
        </a:xfrm>
        <a:prstGeom prst="rect">
          <a:avLst/>
        </a:prstGeom>
      </xdr:spPr>
    </xdr:pic>
    <xdr:clientData/>
  </xdr:twoCellAnchor>
  <xdr:twoCellAnchor editAs="oneCell">
    <xdr:from>
      <xdr:col>48</xdr:col>
      <xdr:colOff>1047749</xdr:colOff>
      <xdr:row>2</xdr:row>
      <xdr:rowOff>0</xdr:rowOff>
    </xdr:from>
    <xdr:to>
      <xdr:col>154</xdr:col>
      <xdr:colOff>1102896</xdr:colOff>
      <xdr:row>23</xdr:row>
      <xdr:rowOff>200025</xdr:rowOff>
    </xdr:to>
    <xdr:pic>
      <xdr:nvPicPr>
        <xdr:cNvPr id="6" name="Fig_TP_plot" hidden="1">
          <a:extLst>
            <a:ext uri="{FF2B5EF4-FFF2-40B4-BE49-F238E27FC236}">
              <a16:creationId xmlns:a16="http://schemas.microsoft.com/office/drawing/2014/main" id="{DE35A689-BBB0-0868-9BED-90F05F59FB98}"/>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776429" y="2773680"/>
          <a:ext cx="16750219" cy="5335905"/>
        </a:xfrm>
        <a:prstGeom prst="rect">
          <a:avLst/>
        </a:prstGeom>
      </xdr:spPr>
    </xdr:pic>
    <xdr:clientData/>
  </xdr:twoCellAnchor>
  <xdr:twoCellAnchor editAs="oneCell">
    <xdr:from>
      <xdr:col>11</xdr:col>
      <xdr:colOff>1047749</xdr:colOff>
      <xdr:row>2</xdr:row>
      <xdr:rowOff>0</xdr:rowOff>
    </xdr:from>
    <xdr:to>
      <xdr:col>22</xdr:col>
      <xdr:colOff>525603</xdr:colOff>
      <xdr:row>23</xdr:row>
      <xdr:rowOff>224039</xdr:rowOff>
    </xdr:to>
    <xdr:pic>
      <xdr:nvPicPr>
        <xdr:cNvPr id="9" name="Fig_MP_plot">
          <a:extLst>
            <a:ext uri="{FF2B5EF4-FFF2-40B4-BE49-F238E27FC236}">
              <a16:creationId xmlns:a16="http://schemas.microsoft.com/office/drawing/2014/main" id="{B73C96F8-BF11-06B9-FEDD-DCDE07C36F28}"/>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4662129" y="2773680"/>
          <a:ext cx="16760014" cy="5359919"/>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11" name="Fig_Assambly_plot">
          <a:extLst>
            <a:ext uri="{FF2B5EF4-FFF2-40B4-BE49-F238E27FC236}">
              <a16:creationId xmlns:a16="http://schemas.microsoft.com/office/drawing/2014/main" id="{B7439B86-3B56-0AC0-76FE-C1B4A717474D}"/>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11389883"/>
          <a:ext cx="6412902"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45720</xdr:colOff>
          <xdr:row>13</xdr:row>
          <xdr:rowOff>76200</xdr:rowOff>
        </xdr:from>
        <xdr:to>
          <xdr:col>28</xdr:col>
          <xdr:colOff>1303020</xdr:colOff>
          <xdr:row>17</xdr:row>
          <xdr:rowOff>114300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calculate marine growth from </a:t>
              </a:r>
            </a:p>
            <a:p>
              <a:pPr algn="ctr" rtl="0">
                <a:defRPr sz="1000"/>
              </a:pPr>
              <a:r>
                <a:rPr lang="en-US" sz="16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58</xdr:col>
      <xdr:colOff>20093</xdr:colOff>
      <xdr:row>6</xdr:row>
      <xdr:rowOff>20089</xdr:rowOff>
    </xdr:from>
    <xdr:to>
      <xdr:col>64</xdr:col>
      <xdr:colOff>553716</xdr:colOff>
      <xdr:row>116</xdr:row>
      <xdr:rowOff>137136</xdr:rowOff>
    </xdr:to>
    <xdr:pic>
      <xdr:nvPicPr>
        <xdr:cNvPr id="3" name="Fig_Assambly_plot_Overview2">
          <a:extLst>
            <a:ext uri="{FF2B5EF4-FFF2-40B4-BE49-F238E27FC236}">
              <a16:creationId xmlns:a16="http://schemas.microsoft.com/office/drawing/2014/main" id="{4DDA6468-9131-EE7D-22FE-AF732BCE51A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1638611" y="3928701"/>
          <a:ext cx="6504117" cy="2018902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81</xdr:col>
          <xdr:colOff>382792</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81</xdr:col>
          <xdr:colOff>367552</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95</xdr:col>
      <xdr:colOff>408150</xdr:colOff>
      <xdr:row>135</xdr:row>
      <xdr:rowOff>138616</xdr:rowOff>
    </xdr:to>
    <xdr:pic>
      <xdr:nvPicPr>
        <xdr:cNvPr id="8" name="Fig_FIG_JBOOST_MODESHAPES" hidden="1">
          <a:extLst>
            <a:ext uri="{FF2B5EF4-FFF2-40B4-BE49-F238E27FC236}">
              <a16:creationId xmlns:a16="http://schemas.microsoft.com/office/drawing/2014/main" id="{5319E801-0C1D-324B-F98C-9705AE237FD6}"/>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twoCellAnchor editAs="oneCell">
    <xdr:from>
      <xdr:col>20</xdr:col>
      <xdr:colOff>0</xdr:colOff>
      <xdr:row>34</xdr:row>
      <xdr:rowOff>0</xdr:rowOff>
    </xdr:from>
    <xdr:to>
      <xdr:col>144</xdr:col>
      <xdr:colOff>213359</xdr:colOff>
      <xdr:row>63</xdr:row>
      <xdr:rowOff>17145</xdr:rowOff>
    </xdr:to>
    <xdr:pic>
      <xdr:nvPicPr>
        <xdr:cNvPr id="10" name="Fig_FIG_PY_CURVES" hidden="1">
          <a:extLst>
            <a:ext uri="{FF2B5EF4-FFF2-40B4-BE49-F238E27FC236}">
              <a16:creationId xmlns:a16="http://schemas.microsoft.com/office/drawing/2014/main" id="{C8A9CAA4-F941-AA5C-3D85-6923E790CB1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8940" y="929640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16" dataDxfId="415">
  <autoFilter ref="E13:K14" xr:uid="{51AF5F9E-A6E5-4BA1-83BE-2546351DAE06}"/>
  <tableColumns count="7">
    <tableColumn id="1" xr3:uid="{8004DE55-01A0-4AB5-A007-D379F8ED184F}" name="Identifier" dataDxfId="414"/>
    <tableColumn id="2" xr3:uid="{73AEE22B-B9CF-4401-B31E-64902257C6A9}" name="Project ID" dataDxfId="413"/>
    <tableColumn id="3" xr3:uid="{6CD7BEF9-707B-4F7D-A334-46DB51B6F454}" name="Phase" dataDxfId="412"/>
    <tableColumn id="4" xr3:uid="{5572AB9F-884A-4001-85E7-5E708A2DFC71}" name="Structure ID" dataDxfId="411"/>
    <tableColumn id="5" xr3:uid="{AFCB5F1D-C5C1-4D21-A7C0-310C0D52F9E4}" name="Water Depth [m]" dataDxfId="410"/>
    <tableColumn id="6" xr3:uid="{149EEBB8-62A5-42C4-97FD-484848DB0825}" name="Height Reference" dataDxfId="409"/>
    <tableColumn id="7" xr3:uid="{82ECC3EB-0382-490B-8CE7-963B13E4D1A1}" name="Comments" dataDxfId="40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7" dataDxfId="406">
  <autoFilter ref="E18:K19" xr:uid="{58117B73-5FCA-4002-A528-31B3F83BDE75}"/>
  <tableColumns count="7">
    <tableColumn id="1" xr3:uid="{5C484AAB-AA0F-4FBD-9543-28D80EB7F84D}" name="Identifier" dataDxfId="405"/>
    <tableColumn id="2" xr3:uid="{87603448-795E-499B-8754-D6455D5FF52F}" name="Project ID" dataDxfId="404"/>
    <tableColumn id="3" xr3:uid="{51EA6487-4EF3-43A9-B440-34893EEEEAB2}" name="Phase" dataDxfId="403"/>
    <tableColumn id="4" xr3:uid="{4AC48BB5-6D2E-492F-89B1-5662010991A8}" name="Structure ID" dataDxfId="402"/>
    <tableColumn id="5" xr3:uid="{2AE3ED2D-7CAB-45B8-AA43-6197A5DBB9C2}" name="Water Depth [m]" dataDxfId="401"/>
    <tableColumn id="6" xr3:uid="{BC0E3E2E-DE67-4FD9-94E9-5C112B52D3FD}" name="Height Reference" dataDxfId="400"/>
    <tableColumn id="7" xr3:uid="{16928D7F-3DB7-43BD-BCF5-5C279A3E16F5}" name="Comments" dataDxfId="39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8" dataDxfId="397">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96"/>
    <tableColumn id="2" xr3:uid="{01B5124C-F6E1-40D2-9236-F2D6BE941DD3}" name="Top [m]" dataDxfId="395"/>
    <tableColumn id="3" xr3:uid="{0537C90E-D320-4AC4-8392-2A7C45CE31A1}" name="Bottom [m]" dataDxfId="394"/>
    <tableColumn id="4" xr3:uid="{3F0DC3DB-26F8-4D70-A358-70EF5E1596F5}" name="D, top [m]" dataDxfId="393"/>
    <tableColumn id="5" xr3:uid="{25F6B1D8-AC49-468F-BDCD-72AC07BB3CD0}" name="D, bottom [m]" dataDxfId="392"/>
    <tableColumn id="6" xr3:uid="{3ED99EE5-BCA8-4244-A3E5-81C6F22A9AB2}" name="t [mm]" dataDxfId="39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0" dataDxfId="389">
  <autoFilter ref="Y12:AE13" xr:uid="{F46B677D-4D25-4464-BE0D-6A1E644518C5}"/>
  <tableColumns count="7">
    <tableColumn id="1" xr3:uid="{ECD0389F-015D-412B-9FF1-D5BEAAD27FC1}" name="Identifier" dataDxfId="388"/>
    <tableColumn id="2" xr3:uid="{90794316-AE1E-4D40-A728-B5B995A9CF65}" name="Project ID" dataDxfId="387"/>
    <tableColumn id="3" xr3:uid="{B8C9242D-AC32-4E57-A861-DB7E615D6A1C}" name="Phase" dataDxfId="386"/>
    <tableColumn id="4" xr3:uid="{1EEB510B-3010-431D-B8C6-870D9180A629}" name="Structure ID" dataDxfId="385"/>
    <tableColumn id="5" xr3:uid="{B6F5C20C-83C1-4B16-B4D3-933D066BB6A0}" name="Water Depth [m]" dataDxfId="384"/>
    <tableColumn id="6" xr3:uid="{26EA3A2D-14E0-4809-9795-74592B4984AD}" name="Height Reference" dataDxfId="383"/>
    <tableColumn id="7" xr3:uid="{9AC62F3C-D12C-40A1-8AF4-F7C9B043F1FB}" name="Comments" dataDxfId="38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1" dataDxfId="380">
  <autoFilter ref="Y18:AD41" xr:uid="{186CFF05-2CD9-405C-829A-5AD7B62A8ACE}"/>
  <sortState xmlns:xlrd2="http://schemas.microsoft.com/office/spreadsheetml/2017/richdata2" ref="Y19:AI43">
    <sortCondition ref="Y18:Y43"/>
  </sortState>
  <tableColumns count="6">
    <tableColumn id="1" xr3:uid="{66D6C4E1-74CA-4A30-A085-277EA5E62B3C}" name="Section" dataDxfId="379"/>
    <tableColumn id="2" xr3:uid="{D0F6ECD2-6414-48B2-9B47-1C3B8BAC860B}" name="Top [m]" dataDxfId="378"/>
    <tableColumn id="3" xr3:uid="{575FC20A-0259-4081-83F8-71040557AEA8}" name="Bottom [m]" dataDxfId="377"/>
    <tableColumn id="4" xr3:uid="{529E5CD0-69F2-4E59-86A7-A3E6F1B39E96}" name="D, top [m]" dataDxfId="376"/>
    <tableColumn id="5" xr3:uid="{7F90AAFA-52D7-47DB-A99D-3E3E0AEE6541}" name="D, bottom [m]" dataDxfId="375"/>
    <tableColumn id="6" xr3:uid="{1B01547B-4485-4B79-8DB3-FCEA1C806B60}" name="t [mm]" dataDxfId="3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73" dataDxfId="372">
  <autoFilter ref="P112:X115" xr:uid="{C2F2D263-B298-4967-B7BA-2043D2636A28}"/>
  <tableColumns count="9">
    <tableColumn id="9" xr3:uid="{983AA3EE-D554-4611-9143-CB18ADA5BC06}" name="Name" dataDxfId="371"/>
    <tableColumn id="2" xr3:uid="{365B74CD-D14D-4F75-ABA6-B5CBD126E6F2}" name="Top [m]" dataDxfId="370"/>
    <tableColumn id="12" xr3:uid="{3CC0B321-8A95-4AEE-8DFB-77DAE8FAB528}" name="Bottom [m]" dataDxfId="369"/>
    <tableColumn id="3" xr3:uid="{29EF80FE-079C-4A10-9ADB-03D595E35311}" name="Mass [kg]" dataDxfId="368"/>
    <tableColumn id="1" xr3:uid="{EB762DF5-D84F-4ED6-9E32-E1B37FE9C38D}" name="Diameter [m]" dataDxfId="367"/>
    <tableColumn id="4" xr3:uid="{7D3C052F-35A7-4A8C-B722-8A6311D56BDC}" name="Orientation [°]" dataDxfId="366"/>
    <tableColumn id="5" xr3:uid="{A094AF7B-AEFB-4B58-9377-0B3B7C131ADC}" name="Distance Axis to Axis" dataDxfId="365"/>
    <tableColumn id="6" xr3:uid="{E15A8DE3-D9C1-4684-A605-26B6F2B8779C}" name="Gap between surfaces" dataDxfId="364"/>
    <tableColumn id="7" xr3:uid="{026563CA-A00A-4D48-9BC2-1AF2FA6C6586}" name="Surface roughness [m]" dataDxfId="363"/>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2">
  <autoFilter ref="AF18:AN21" xr:uid="{BDE973CA-C8D2-4A67-ACE1-6BE97A1FF0C7}"/>
  <tableColumns count="9">
    <tableColumn id="9" xr3:uid="{55BF990C-941A-438C-86DE-D99A5424D8A4}" name="Name" dataDxfId="361"/>
    <tableColumn id="2" xr3:uid="{D2CC7DEA-1AC5-4558-B6A8-7A00324F8731}" name="Top [m]" dataDxfId="360"/>
    <tableColumn id="12" xr3:uid="{63B7643C-B71B-4F75-B941-E84BE173CC9A}" name="Bottom [m]" dataDxfId="359"/>
    <tableColumn id="3" xr3:uid="{74DA4B22-9428-450B-B8ED-D23057E6EF7A}" name="Mass [kg]" dataDxfId="358"/>
    <tableColumn id="1" xr3:uid="{45265052-CB7D-44E4-B950-26F73BB47B9B}" name="Diameter [m]" dataDxfId="357"/>
    <tableColumn id="4" xr3:uid="{E80A5184-2DFE-4036-BD65-B61B96122334}" name="Orientation [°]" dataDxfId="356"/>
    <tableColumn id="5" xr3:uid="{F8C744AA-AA7B-4562-BFA1-0E7C53B53FF4}" name="Distance Axis to Axis" dataDxfId="355"/>
    <tableColumn id="6" xr3:uid="{A8D74212-5B24-4FC1-A938-5DFC386726CB}" name="Gap between surfaces" dataDxfId="354"/>
    <tableColumn id="7" xr3:uid="{9576E46D-F632-4BD0-8B5D-9B663892335B}" name="Surface roughness [m]" dataDxfId="35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52" dataDxfId="351">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50"/>
    <tableColumn id="2" xr3:uid="{75FB6F15-9784-4F9D-9947-41C8E7DD1CC9}" name="Project ID" dataDxfId="349"/>
    <tableColumn id="3" xr3:uid="{DF3379D9-9371-4EDE-B715-A6A40C072275}" name="Phase" dataDxfId="348"/>
    <tableColumn id="4" xr3:uid="{B2F66CA1-64D8-49D4-A1DA-28FD14EC75C2}" name="Structure ID" dataDxfId="347"/>
    <tableColumn id="5" xr3:uid="{E0EC4989-22E7-49A3-8DAC-034A87568E19}" name="Water Depth [m]" dataDxfId="346"/>
    <tableColumn id="6" xr3:uid="{9873A46F-D488-4AA7-BC64-C1E65C65D808}" name="Height Reference" dataDxfId="345"/>
    <tableColumn id="7" xr3:uid="{CD60E691-17C5-40B2-9E26-571B6CB0C11D}" name="Comments" dataDxfId="34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3" dataDxfId="342">
  <autoFilter ref="AP13:AV14" xr:uid="{4C688CB2-0B79-4AE2-B2DC-6850E0999F22}"/>
  <tableColumns count="7">
    <tableColumn id="1" xr3:uid="{4F627CE6-59C4-4523-A98C-81FD64443B88}" name="Identifier" dataDxfId="341"/>
    <tableColumn id="2" xr3:uid="{19921618-20B3-46FF-937E-24E6775D797E}" name="Project ID" dataDxfId="340"/>
    <tableColumn id="3" xr3:uid="{B1F7CCA9-A1BD-4F05-9237-B6284F3056E5}" name="Phase" dataDxfId="339"/>
    <tableColumn id="4" xr3:uid="{D5F33D5B-370E-46F7-BB6A-B74EC6139333}" name="Structure ID" dataDxfId="338"/>
    <tableColumn id="5" xr3:uid="{A7DF7C25-D9CF-4ABB-B7CD-68DC60608B9A}" name="Water Depth [m]" dataDxfId="337"/>
    <tableColumn id="6" xr3:uid="{A1DB5BD8-96E9-4ECB-89FE-50CF6529DD7E}" name="Height Reference" dataDxfId="336"/>
    <tableColumn id="7" xr3:uid="{2B99DBD7-0B0D-4BA1-87CB-C7AC621E6F3F}" name="Comments" dataDxfId="33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34" dataDxfId="333">
  <autoFilter ref="AP18:AV19" xr:uid="{82B2E050-F7C0-4103-ACF7-1508C2548380}"/>
  <tableColumns count="7">
    <tableColumn id="1" xr3:uid="{74379588-884B-4B92-99E3-2D8263DA35A7}" name="Identifier" dataDxfId="332"/>
    <tableColumn id="2" xr3:uid="{4D521BF5-BEDD-467B-BCA6-F197DD205F5D}" name="Project ID" dataDxfId="331"/>
    <tableColumn id="3" xr3:uid="{0D0764F3-2EB6-4AFD-8BBF-4B2A213694FB}" name="Phase" dataDxfId="330"/>
    <tableColumn id="4" xr3:uid="{F735A36B-0E53-4B21-98AF-8098D165B7A4}" name="Structure ID" dataDxfId="329"/>
    <tableColumn id="5" xr3:uid="{DD6C5343-9FF0-4988-B7AD-68A2B196AE75}" name="Water Depth [m]" dataDxfId="328"/>
    <tableColumn id="6" xr3:uid="{593B4864-FEBF-42DA-A98D-9BD5E874FDA3}" name="Height Reference" dataDxfId="327"/>
    <tableColumn id="7" xr3:uid="{AD918F6B-4A01-4D99-AEC7-AC9BF6550DE3}" name="Comments" dataDxfId="32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25" dataDxfId="324">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23"/>
    <tableColumn id="2" xr3:uid="{AA39DD39-8C8E-4F66-AA28-5EB59746565D}" name="Top [m]" dataDxfId="322"/>
    <tableColumn id="3" xr3:uid="{E2F479E9-17D9-4C2D-BF7C-2640F78B84E4}" name="Bottom [m]" dataDxfId="321"/>
    <tableColumn id="4" xr3:uid="{C69849FB-2BB9-4BF6-8192-78ED7173DD46}" name="D, top [m]" dataDxfId="320"/>
    <tableColumn id="5" xr3:uid="{837623EF-EE9F-47D2-AAAD-D903281C1D0A}" name="D, bottom [m]" dataDxfId="319"/>
    <tableColumn id="6" xr3:uid="{FDE46510-9BFE-418F-AE03-598BF29FF831}" name="t [mm]" dataDxfId="31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9" totalsRowShown="0" headerRowDxfId="317" dataDxfId="316">
  <autoFilter ref="BA112:BI119" xr:uid="{E1532FB8-4FA8-44E8-9D28-3535D0247613}"/>
  <tableColumns count="9">
    <tableColumn id="9" xr3:uid="{DDF4C359-0ED4-4157-B9B0-FFEC4F20A42C}" name="Name" dataDxfId="315"/>
    <tableColumn id="2" xr3:uid="{19BE9D85-AB85-4478-869F-084DC21BFD73}" name="Top [m]" dataDxfId="314"/>
    <tableColumn id="12" xr3:uid="{60D0BC20-AB8D-45D9-B128-1553A1D96305}" name="Bottom [m]" dataDxfId="313"/>
    <tableColumn id="3" xr3:uid="{662A2295-30AD-4A23-9CB2-ED339894A5E3}" name="Mass [kg]" dataDxfId="312"/>
    <tableColumn id="1" xr3:uid="{7BB91480-5314-4B92-B955-96A05520598B}" name="Diameter [m]" dataDxfId="311"/>
    <tableColumn id="4" xr3:uid="{288140B8-5B54-4E75-9449-01E8BB0785E7}" name="Orientation [°]" dataDxfId="310"/>
    <tableColumn id="5" xr3:uid="{04DC00AE-32C9-416C-ACBC-DEF2672988E5}" name="Distance Axis to Axis" dataDxfId="309"/>
    <tableColumn id="6" xr3:uid="{55C6527D-0D27-4523-B175-D1F63F0DDCEC}" name="Gap between surfaces" dataDxfId="308"/>
    <tableColumn id="7" xr3:uid="{0BEC8B77-AA74-4444-96C4-C6CFE771E16C}" name="Surface roughness [m]" dataDxfId="30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06" dataDxfId="305">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04"/>
    <tableColumn id="2" xr3:uid="{EC6A5746-7A0B-4DAB-8EBD-EDC20D766606}" name="Project ID" dataDxfId="303"/>
    <tableColumn id="3" xr3:uid="{2A15135F-98D6-4FBD-AE84-5EF0B52672ED}" name="Phase" dataDxfId="302"/>
    <tableColumn id="4" xr3:uid="{A7219BBA-68F7-4990-95D5-9B5A4EC218AA}" name="Structure ID" dataDxfId="301"/>
    <tableColumn id="5" xr3:uid="{ACC137C5-3CF1-40F4-952F-3B5BEC9A8ED2}" name="Water Depth [m]" dataDxfId="300"/>
    <tableColumn id="6" xr3:uid="{28B9B9E9-3ACF-4467-8F04-662CFC688071}" name="Height Reference" dataDxfId="299"/>
    <tableColumn id="7" xr3:uid="{352B6A31-2237-4251-83A7-8BBEBAA34145}" name="Comments" dataDxfId="29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7" dataDxfId="296">
  <autoFilter ref="BJ12:BP13" xr:uid="{95B9336E-C6A5-4C93-9BED-34E5AF05FA6C}"/>
  <tableColumns count="7">
    <tableColumn id="1" xr3:uid="{BFA931EE-6FF8-44FC-AD54-32A5CF9115A2}" name="Identifier" dataDxfId="295"/>
    <tableColumn id="2" xr3:uid="{890F5896-05F5-47DB-B9DE-92FEF30867DB}" name="Project ID" dataDxfId="294"/>
    <tableColumn id="3" xr3:uid="{B37A2062-3A26-4ECC-B4E4-991B88E82CB2}" name="Phase" dataDxfId="293"/>
    <tableColumn id="4" xr3:uid="{C64DA219-F7AA-44CC-BC3D-62956AF84B2E}" name="Structure ID" dataDxfId="292"/>
    <tableColumn id="5" xr3:uid="{47235A3E-EBF6-486D-8ADC-74E88BA72554}" name="Water Depth [m]" dataDxfId="291"/>
    <tableColumn id="6" xr3:uid="{6F9496C9-78A5-48EB-ADDB-1E499513D04A}" name="Height Reference" dataDxfId="290"/>
    <tableColumn id="7" xr3:uid="{377B6EFB-A6E2-452C-9D74-166D22A947E2}" name="Comments" dataDxfId="28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8" dataDxfId="287">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86"/>
    <tableColumn id="2" xr3:uid="{E8281684-BC71-4E35-8AE4-31AC648F4A83}" name="Top [m]" dataDxfId="285"/>
    <tableColumn id="3" xr3:uid="{6B784D87-E7E2-4CF9-935B-9C0C8FC2DBC2}" name="Bottom [m]" dataDxfId="284"/>
    <tableColumn id="4" xr3:uid="{96A3790F-0CF8-4CB5-8340-C0A20382D4FC}" name="D, top [m]" dataDxfId="283"/>
    <tableColumn id="5" xr3:uid="{222474F9-E0FB-441A-81D5-07306740C4B2}" name="D, bottom [m]" dataDxfId="282"/>
    <tableColumn id="6" xr3:uid="{541ECBE1-3529-43CA-B9AD-3DE9306D1235}" name="t [mm]" dataDxfId="2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5" totalsRowShown="0" dataDxfId="280">
  <autoFilter ref="BQ18:BY25" xr:uid="{6CC2DE03-626B-408F-BF0C-226561799664}"/>
  <tableColumns count="9">
    <tableColumn id="9" xr3:uid="{C4C238D0-5357-48AB-969A-BE97844E5B70}" name="Name" dataDxfId="279"/>
    <tableColumn id="2" xr3:uid="{75F4D18E-F4BE-42B7-BB68-BF337C8DBA12}" name="Top [m]" dataDxfId="278"/>
    <tableColumn id="12" xr3:uid="{7C08C228-C676-4F90-9088-C9A3D6E72EB7}" name="Bottom [m]" dataDxfId="277"/>
    <tableColumn id="3" xr3:uid="{935DDAA6-49E6-45F6-B4AC-FCE8DF0B0A4D}" name="Mass [kg]" dataDxfId="276"/>
    <tableColumn id="1" xr3:uid="{E1D9BE0D-D944-4F2C-BAFF-1BA4FBB69ECE}" name="Diameter [m]" dataDxfId="275"/>
    <tableColumn id="4" xr3:uid="{A5E1EAFC-3DD4-4294-8717-665AE71BEDA8}" name="Orientation [°]" dataDxfId="274"/>
    <tableColumn id="5" xr3:uid="{5CE5C6CE-44B0-4B32-B390-246BAF490F6A}" name="Distance Axis to Axis" dataDxfId="273"/>
    <tableColumn id="6" xr3:uid="{CBE21F9B-8BA2-4737-8F56-34AD78C68BC3}" name="Gap between surfaces" dataDxfId="272"/>
    <tableColumn id="7" xr3:uid="{18326CB3-EF8F-4E97-ADA5-82B71868B5B1}" name="Surface roughness [m]" dataDxfId="27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70">
  <autoFilter ref="DY12:EG16" xr:uid="{6273375F-28C8-4A14-A545-8B988B5C9E65}"/>
  <tableColumns count="9">
    <tableColumn id="1" xr3:uid="{C3AE8FB7-66D2-47E1-8AA6-F0260BDFFCB8}" name="Identifier" dataDxfId="269"/>
    <tableColumn id="2" xr3:uid="{5F848737-A14E-44D6-9231-85AB48A55526}" name="Power [MW]" dataDxfId="268"/>
    <tableColumn id="3" xr3:uid="{2C93533D-1E27-4EB2-B7E6-3A19FEC55632}" name="Rotor Diameter [m]" dataDxfId="267"/>
    <tableColumn id="4" xr3:uid="{9D1780E5-E668-4D12-AF46-0A1DF433FA8A}" name="Mass of RNA [kg]" dataDxfId="266"/>
    <tableColumn id="5" xr3:uid="{1CA8A517-990E-4959-826C-118C5EC0C261}" name="Inertia of RNA fore-aft @COG [kg m^2]" dataDxfId="265"/>
    <tableColumn id="6" xr3:uid="{9FFE4A1F-E32A-49E7-8031-A24CF653CD8C}" name="Inertia of RNA side-side @COG [kg m^2]" dataDxfId="264"/>
    <tableColumn id="8" xr3:uid="{C481EB76-DD37-4979-8B5D-F3C81E38423E}" name="vertical offset TT to HH [m] " dataDxfId="263"/>
    <tableColumn id="7" xr3:uid="{3BD257A8-5786-4E03-8F1F-6116921828A3}" name="vertical offset TT_COG [m]" dataDxfId="262"/>
    <tableColumn id="9" xr3:uid="{A74BD603-BB70-4B62-BE72-E692B1275ED2}" name="comment" dataDxfId="26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60" dataDxfId="259">
  <autoFilter ref="CB13:CH14" xr:uid="{5E76A910-DF84-4E36-A4A6-B43198F7A96D}"/>
  <tableColumns count="7">
    <tableColumn id="1" xr3:uid="{49BDBE95-80B3-4FD9-8ACC-4B929435AD88}" name="Identifier" dataDxfId="258"/>
    <tableColumn id="2" xr3:uid="{32637689-6006-48B4-8929-BF421BC82099}" name="Project ID" dataDxfId="257"/>
    <tableColumn id="3" xr3:uid="{58EC6A59-D9AB-4639-AE2E-4066805ECCC7}" name="Phase" dataDxfId="256"/>
    <tableColumn id="4" xr3:uid="{D5F3B7B3-BCC6-430C-9377-613CFCF29F12}" name="Structure ID" dataDxfId="255"/>
    <tableColumn id="5" xr3:uid="{92A37342-D675-4C58-9EBE-68B176E8C4F0}" name="Water Depth [m]" dataDxfId="254"/>
    <tableColumn id="6" xr3:uid="{5F11FEBE-52FC-4092-8F48-847726252247}" name="Height Reference" dataDxfId="253"/>
    <tableColumn id="7" xr3:uid="{6517C9F8-12CA-4024-AE0A-4D2B27375CE4}" name="Comments" dataDxfId="252"/>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51" dataDxfId="250">
  <autoFilter ref="CB18:CH19" xr:uid="{025EB930-F6B9-4BC7-B40C-AB7D77CEB229}"/>
  <tableColumns count="7">
    <tableColumn id="1" xr3:uid="{03FCE140-AA4A-46F2-BC6F-D0614EC2E9FE}" name="Identifier" dataDxfId="249"/>
    <tableColumn id="2" xr3:uid="{8FBF53CD-1458-4120-89FB-5F133EE7EBC4}" name="Project ID" dataDxfId="248"/>
    <tableColumn id="3" xr3:uid="{6DB63014-4AF3-4811-AA2F-6F13926398DB}" name="Phase" dataDxfId="247"/>
    <tableColumn id="4" xr3:uid="{87B1B81D-346F-4544-A6A4-9DDE8CD110B3}" name="Structure ID" dataDxfId="246"/>
    <tableColumn id="5" xr3:uid="{340DEA9D-D07C-4CB2-B2CA-37ABBF463E27}" name="Water Depth [m]" dataDxfId="245"/>
    <tableColumn id="6" xr3:uid="{878704E1-3839-422C-897E-097E9E7D609E}" name="Height Reference" dataDxfId="244"/>
    <tableColumn id="7" xr3:uid="{58108BE0-55DB-4266-A1B3-00D35B62F1A1}" name="Comments" dataDxfId="243"/>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42" dataDxfId="241">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40"/>
    <tableColumn id="2" xr3:uid="{AF3B0F66-A97E-469B-BB2C-92E08B9852BC}" name="Top [m]" dataDxfId="239"/>
    <tableColumn id="3" xr3:uid="{EC9C8893-C993-4BCE-BD9D-E7180486ABFE}" name="Bottom [m]" dataDxfId="238"/>
    <tableColumn id="4" xr3:uid="{ED8DD31F-6E20-4C5F-BC92-0B6DB7A1B362}" name="D, top [m]" dataDxfId="237"/>
    <tableColumn id="5" xr3:uid="{2B890B63-A561-40A7-9FBB-7B8D47FD2656}" name="D, bottom [m]" dataDxfId="236"/>
    <tableColumn id="6" xr3:uid="{F255FA0B-5DF3-4FA4-A7BD-E6FEACC8E738}" name="t [mm]" dataDxfId="23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34" dataDxfId="233">
  <autoFilter ref="CM112:CU161" xr:uid="{053322B7-F3E5-4935-832F-DFBC92EF3AA2}"/>
  <tableColumns count="9">
    <tableColumn id="9" xr3:uid="{AB7A3BD0-E047-4B9B-B321-179F40ECC452}" name="Name" dataDxfId="232"/>
    <tableColumn id="2" xr3:uid="{3AED4E5F-8B5F-4607-A3FD-EEAB134CA7C8}" name="Top [m]" dataDxfId="231"/>
    <tableColumn id="12" xr3:uid="{84257648-6597-4C8A-AD5A-3D3D0B07220D}" name="Bottom [m]" dataDxfId="230"/>
    <tableColumn id="3" xr3:uid="{20FDA9C3-BF70-4D85-A870-C8B7ADD0F944}" name="Mass [kg]" dataDxfId="229"/>
    <tableColumn id="1" xr3:uid="{A1DA6B57-09C6-4BA3-8C6D-34B4DE0BC8C4}" name="Diameter [m]" dataDxfId="228"/>
    <tableColumn id="4" xr3:uid="{7B401936-3842-4626-8801-F37D73E9C6DF}" name="Orientation [°]" dataDxfId="227"/>
    <tableColumn id="5" xr3:uid="{3E808003-5E60-482F-ABF1-D2D73158ED75}" name="Distance Axis to Axis" dataDxfId="226"/>
    <tableColumn id="6" xr3:uid="{AA2B16CF-21CA-4B65-91DB-2046C745D885}" name="Gap between surfaces" dataDxfId="225"/>
    <tableColumn id="7" xr3:uid="{269E9AEB-7728-4497-93C0-92D0DDE32F7B}" name="Surface roughness [m]" dataDxfId="224"/>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23" dataDxfId="222">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21"/>
    <tableColumn id="2" xr3:uid="{B126DBC5-55C1-442E-B96B-933B020A9CD4}" name="Project ID" dataDxfId="220"/>
    <tableColumn id="3" xr3:uid="{348D5BC0-8868-4781-8DF0-2E04B537B73E}" name="Phase" dataDxfId="219"/>
    <tableColumn id="4" xr3:uid="{056B06E5-26E8-494B-83AF-1C87FB2162FC}" name="Structure ID" dataDxfId="218"/>
    <tableColumn id="5" xr3:uid="{EF179F4C-6CE0-4E71-9486-F0E6D0E71C4C}" name="Water Depth [m]" dataDxfId="217"/>
    <tableColumn id="6" xr3:uid="{2FDCFB50-700F-4830-AD68-13F9C0B1CC31}" name="Height Reference" dataDxfId="216"/>
    <tableColumn id="7" xr3:uid="{DE9B320D-8967-4FD8-BAE1-C291FB3ED005}" name="Comments" dataDxfId="215"/>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14" dataDxfId="213">
  <autoFilter ref="CV12:DB13" xr:uid="{636DA4FD-EDFB-4F12-A89B-84FBA35E7AC5}"/>
  <tableColumns count="7">
    <tableColumn id="1" xr3:uid="{E34E574E-744D-4554-AD98-E3D18572D674}" name="Identifier" dataDxfId="212"/>
    <tableColumn id="2" xr3:uid="{E411370A-1A97-44E5-BD18-89879F80115C}" name="Project ID" dataDxfId="211"/>
    <tableColumn id="3" xr3:uid="{F8DB145A-5EEF-4C6B-8F9D-B588A17D3C5D}" name="Phase" dataDxfId="210"/>
    <tableColumn id="4" xr3:uid="{43BB9CC2-4974-4122-BCFD-6271174F98E0}" name="Structure ID" dataDxfId="209"/>
    <tableColumn id="5" xr3:uid="{1E3D4F3B-C73C-4C7A-9F63-2C7CEB367AA8}" name="Water Depth [m]" dataDxfId="208"/>
    <tableColumn id="6" xr3:uid="{CF6F63D6-FC41-4D2D-B310-0191259847FF}" name="Height Reference" dataDxfId="207"/>
    <tableColumn id="7" xr3:uid="{50321489-A2C4-4A01-B8EA-6B294362F8E1}" name="Comments" dataDxfId="20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05" dataDxfId="204">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203"/>
    <tableColumn id="2" xr3:uid="{BB1ACF23-16B7-4C47-80B0-893A33C698A9}" name="Top [m]" dataDxfId="202"/>
    <tableColumn id="3" xr3:uid="{D5324E74-51EE-432A-847E-5AE29B7CA4D7}" name="Bottom [m]" dataDxfId="201"/>
    <tableColumn id="4" xr3:uid="{FFBDC83C-AA98-41F1-91F3-EE469D2DD36A}" name="D, top [m]" dataDxfId="200"/>
    <tableColumn id="5" xr3:uid="{B936FF01-5C34-41FB-BD9D-F28D153F9BDF}" name="D, bottom [m]" dataDxfId="199"/>
    <tableColumn id="6" xr3:uid="{19D1010E-9125-43B6-B42C-67FA9586EDA8}" name="t [mm]" dataDxfId="19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97">
  <autoFilter ref="DC18:DK67" xr:uid="{12F79D89-930A-4420-97C7-60370F1121DC}"/>
  <tableColumns count="9">
    <tableColumn id="9" xr3:uid="{5BB60229-57C8-489B-8AD5-280AB6D93E54}" name="Name" dataDxfId="196"/>
    <tableColumn id="2" xr3:uid="{EAC19ED0-15BB-4F2F-B297-347769AEDA92}" name="Top [m]" dataDxfId="195"/>
    <tableColumn id="12" xr3:uid="{47A7AF06-EC9F-427D-8F50-53F82DB050A6}" name="Bottom [m]" dataDxfId="194"/>
    <tableColumn id="3" xr3:uid="{50700484-30B3-4605-8578-AD4FBA12A5B2}" name="Mass [kg]" dataDxfId="193"/>
    <tableColumn id="1" xr3:uid="{E557ADD3-D28A-4C96-B6FA-AF6D98691265}" name="Diameter [m]" dataDxfId="192"/>
    <tableColumn id="4" xr3:uid="{E8468086-16DA-4063-B0B5-DAC02A29244C}" name="Orientation [°]" dataDxfId="191"/>
    <tableColumn id="5" xr3:uid="{62B06F09-4543-4DBA-8F55-1F54D6CC331B}" name="Distance Axis to Axis" dataDxfId="190"/>
    <tableColumn id="6" xr3:uid="{FC078448-A491-4E57-AF88-7DC574214818}" name="Gap between surfaces" dataDxfId="189"/>
    <tableColumn id="7" xr3:uid="{C7E82548-94F1-43F3-BD70-20A3E76E01FF}" name="Surface roughness [m]" dataDxfId="18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87" dataDxfId="185" headerRowBorderDxfId="186" tableBorderDxfId="184">
  <autoFilter ref="DN111:DV115" xr:uid="{25902508-4CE0-4A3E-B393-EABB076E5067}"/>
  <tableColumns count="9">
    <tableColumn id="1" xr3:uid="{9AAE1BAC-6413-45AA-8F9A-CA13CBCAD201}" name="Identifier" dataDxfId="183"/>
    <tableColumn id="2" xr3:uid="{3752FAA6-8F43-4A1F-BDEE-07A53859F1E7}" name="Power [MW]" dataDxfId="182"/>
    <tableColumn id="10" xr3:uid="{458667F5-0408-492D-B92E-A3D3C270519C}" name="Rotor Diameter [m]" dataDxfId="181"/>
    <tableColumn id="3" xr3:uid="{7DB2ACAF-6D53-482F-8CEF-8073695D2184}" name="Mass of RNA [kg]" dataDxfId="180"/>
    <tableColumn id="4" xr3:uid="{AD0550DD-2078-47BE-8718-A80100547BC6}" name="Inertia of RNA fore-aft @COG [kg m^2]" dataDxfId="179"/>
    <tableColumn id="5" xr3:uid="{FE2F1CB5-7238-43D1-BD0E-870267602329}" name="Inertia of RNA side-side @COG [kg m^2]" dataDxfId="178"/>
    <tableColumn id="6" xr3:uid="{A8B68FE9-4E32-421F-B38A-D43A617ACB98}" name="Vertical Offset TT to HH [m] " dataDxfId="177"/>
    <tableColumn id="7" xr3:uid="{37A681FC-3A2A-4D32-AA7F-00F65FE7DB9F}" name="Vertical Offset TT_COG [m]" dataDxfId="176"/>
    <tableColumn id="8" xr3:uid="{F94ECCEB-31E8-4416-B7C7-95B8A86CF8EF}" name="comment" dataDxfId="17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73" dataDxfId="172">
  <autoFilter ref="D6:K98" xr:uid="{6964430C-2D65-45C4-817F-08653037EDFC}"/>
  <tableColumns count="8">
    <tableColumn id="1" xr3:uid="{1C924510-54DB-4186-8521-598E5FD7BF93}" name="Section" totalsRowLabel="Ergebnis" dataDxfId="171" totalsRowDxfId="170"/>
    <tableColumn id="2" xr3:uid="{29F8F207-72DF-4027-A39E-C3D956F79382}" name="Affiliation" dataDxfId="169" totalsRowDxfId="168"/>
    <tableColumn id="3" xr3:uid="{F1A86E12-282B-4FE8-A989-9056549BE251}" name="local Section" dataDxfId="167" totalsRowDxfId="166"/>
    <tableColumn id="4" xr3:uid="{1F0B5480-90D3-4DBF-AAEC-010EB8A46507}" name="Top [m]" dataDxfId="165" totalsRowDxfId="164"/>
    <tableColumn id="5" xr3:uid="{2F9EEEB1-AE18-4058-A215-9A6EAD23E6F0}" name="Bottom [m]" dataDxfId="163" totalsRowDxfId="162"/>
    <tableColumn id="6" xr3:uid="{CAF3E9FD-22BF-4C53-97D3-15DEA70C9DE2}" name="D, top [m]" dataDxfId="161" totalsRowDxfId="160"/>
    <tableColumn id="7" xr3:uid="{EE4449DD-273C-4967-8180-25E33E65F937}" name="D, bottom [m]" dataDxfId="159" totalsRowDxfId="158"/>
    <tableColumn id="8" xr3:uid="{E06D75BA-2195-4DA0-AB09-E9EF471B8154}" name="t [mm]" dataDxfId="157" totalsRowDxfId="15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5" totalsRowShown="0" headerRowDxfId="155" dataDxfId="154">
  <autoFilter ref="Q6:Z65" xr:uid="{99775F4D-8879-4247-BCBB-9E55004F5FE5}"/>
  <tableColumns count="10">
    <tableColumn id="8" xr3:uid="{4222E379-EA2F-436F-A27E-F66347A2B7A2}" name="Affiliation" dataDxfId="153"/>
    <tableColumn id="1" xr3:uid="{00244646-90F3-4DDD-AB6B-0373781AFF60}" name="Name" dataDxfId="152"/>
    <tableColumn id="2" xr3:uid="{6305BA78-EC7F-4D5E-A143-DF4E3CB9A56C}" name="Top [m]" dataDxfId="151"/>
    <tableColumn id="3" xr3:uid="{156C5A02-52CD-48BE-87D5-E9BF8F935E99}" name="Bottom [m]" dataDxfId="150"/>
    <tableColumn id="4" xr3:uid="{BA986155-703C-4151-964B-7F7638569588}" name="Mass [kg]" dataDxfId="149"/>
    <tableColumn id="5" xr3:uid="{5FB39ED9-35A0-4964-ADC5-B9008F43FCB7}" name="Diameter [m]" dataDxfId="148"/>
    <tableColumn id="6" xr3:uid="{094B0EAF-8736-4B85-A464-028FE0E10FAC}" name="Orientation [°]" dataDxfId="147"/>
    <tableColumn id="7" xr3:uid="{F864D980-FF18-446E-8D28-70D3CBCA43E9}" name="Distance Axis to Axis [m]" dataDxfId="146"/>
    <tableColumn id="9" xr3:uid="{FD2E8D1C-F275-49BC-BD8B-D63D6205E6DF}" name="Gap between surfaces [m]" dataDxfId="145"/>
    <tableColumn id="10" xr3:uid="{DFEB932C-31A8-42AF-A99C-78CC47E5676D}" name="Surface roughness [m]" dataDxfId="14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43" dataDxfId="141" headerRowBorderDxfId="142" tableBorderDxfId="140" totalsRowBorderDxfId="139">
  <autoFilter ref="AB31:AG35" xr:uid="{A1E86920-59C8-4A34-A4FA-D52D35DC047E}"/>
  <tableColumns count="6">
    <tableColumn id="1" xr3:uid="{D7BA5792-F27A-42AB-84A6-1A5C5073E624}" name="Affiliation" dataDxfId="138"/>
    <tableColumn id="3" xr3:uid="{F299E913-54CD-48A0-BB41-0880A93754FE}" name="Top [m]" dataDxfId="137"/>
    <tableColumn id="4" xr3:uid="{3FE7280C-AE16-43A5-98C5-AC81567063F8}" name="Bottom [m]" dataDxfId="136"/>
    <tableColumn id="5" xr3:uid="{494E1F17-E9F7-4B30-BF2F-0D837AD6C9EB}" name="D, top [m]" dataDxfId="135"/>
    <tableColumn id="6" xr3:uid="{9D18588B-23C1-495C-A81D-3BA5AF2F1DDD}" name="D, bottom [m]" dataDxfId="134"/>
    <tableColumn id="7" xr3:uid="{C3BA2567-9ACF-4834-A3FA-9599A0D98796}" name="t [mm]" dataDxfId="13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32" dataDxfId="130" headerRowBorderDxfId="131" tableBorderDxfId="129">
  <autoFilter ref="AB27:AE28" xr:uid="{CD52EECF-AB78-4C57-8765-66AA1058C0CF}"/>
  <tableColumns count="4">
    <tableColumn id="1" xr3:uid="{035BC3C9-B7CD-47B5-94D2-F8D64A04FD6C}" name="Affiliation" dataDxfId="128"/>
    <tableColumn id="2" xr3:uid="{9093341A-644E-4005-A4B0-0B05612EE421}" name="Elevation [m]" dataDxfId="127"/>
    <tableColumn id="3" xr3:uid="{71FE16E7-7251-4F14-B28B-4C6055F6AED1}" name="Mass [t]" dataDxfId="126"/>
    <tableColumn id="4" xr3:uid="{87F4221A-61DF-4C79-A116-8098A7C6FAAE}" name="comment" dataDxfId="12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24" dataDxfId="123">
  <autoFilter ref="AD14:AH18" xr:uid="{8D334D84-754D-4685-9A4A-6A66B2E4FFB9}"/>
  <tableColumns count="5">
    <tableColumn id="1" xr3:uid="{DB673771-BB6D-4B68-81A2-B0DFC2758DC6}" name="Bottom [m]" dataDxfId="122"/>
    <tableColumn id="2" xr3:uid="{88DBAEFE-0CE9-43B7-BBD5-30E29A54DD0E}" name="Top [m]" dataDxfId="121"/>
    <tableColumn id="3" xr3:uid="{88F4E89D-F5DC-463C-AE91-5C5F8B82A591}" name="Marine Growth [mm]" dataDxfId="120"/>
    <tableColumn id="4" xr3:uid="{ABEE5949-3D04-400D-9A95-F3EBF7837C0E}" name="Density  [kg/m^3]" dataDxfId="119"/>
    <tableColumn id="5" xr3:uid="{F538BE21-E07F-43DA-9EA7-D7658B55572F}" name="Surface Roughness [m]" dataDxfId="11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7" dataDxfId="116">
  <autoFilter ref="AB22:AE24" xr:uid="{87B4A03F-1005-4720-8887-A14737394284}"/>
  <tableColumns count="4">
    <tableColumn id="1" xr3:uid="{79B3039B-DCB3-4DB5-9657-9170C1A7D7A1}" name="Bottom [m]" dataDxfId="115"/>
    <tableColumn id="2" xr3:uid="{798BD679-C372-4555-9ABA-DF12AF1BEB7B}" name="Top [m]" dataDxfId="114"/>
    <tableColumn id="3" xr3:uid="{C28B4B73-F57A-4DF1-B531-CD436CEA398C}" name="cd" dataDxfId="113"/>
    <tableColumn id="4" xr3:uid="{B75141CC-AB54-4904-90B7-845CA3D69A1B}" name="cm" dataDxfId="11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1" dataDxfId="109" headerRowBorderDxfId="110" tableBorderDxfId="108" totalsRowBorderDxfId="107">
  <autoFilter ref="AB8:AJ9" xr:uid="{72CE8A2A-6760-4548-BB1E-BCA204D8C1BA}"/>
  <tableColumns count="9">
    <tableColumn id="1" xr3:uid="{46A5A21B-3002-456C-8AD9-5ECB42AC421F}" name="Identifier" dataDxfId="106"/>
    <tableColumn id="2" xr3:uid="{F5B4AC32-29FD-42F7-91EC-62CC42FCE0D7}" name="Power [MW]" dataDxfId="105"/>
    <tableColumn id="3" xr3:uid="{F6A77E93-EA0B-4A7B-91D9-D14361BC8B1A}" name="Rotor Diameter [m]" dataDxfId="104"/>
    <tableColumn id="4" xr3:uid="{324F57B3-0BB2-4A0A-864F-C4E295BA1417}" name="Mass of RNA [kg]" dataDxfId="103"/>
    <tableColumn id="5" xr3:uid="{498958C1-FF10-460A-950F-D28B6D477E67}" name="Inertia of RNA fore-aft @COG [kg m^2]" dataDxfId="102"/>
    <tableColumn id="8" xr3:uid="{234964DC-3BFC-4170-9D6A-7B3DBC67A11F}" name="Inertia of RNA side-side @COG [kg m^2]" dataDxfId="101"/>
    <tableColumn id="6" xr3:uid="{9A250389-A125-48C0-9709-4FC870698E51}" name="Vertical Offset TT to HH [m]" dataDxfId="100"/>
    <tableColumn id="7" xr3:uid="{7481D65D-D15B-4189-850C-213AFF247093}" name="Vertical Offset TT_COG [m]" dataDxfId="99"/>
    <tableColumn id="9" xr3:uid="{DC025F26-D4D4-42D6-A0AC-A10FD5B08484}" name="comment" dataDxfId="9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97" dataDxfId="96">
  <autoFilter ref="A5:C11" xr:uid="{C35E7AB2-603F-4F8E-A683-CC2DB9E03260}"/>
  <tableColumns count="3">
    <tableColumn id="1" xr3:uid="{249E4AC0-B025-41CE-B64B-B1C47A8B108A}" name="Parameter" dataDxfId="95" totalsRowDxfId="94"/>
    <tableColumn id="2" xr3:uid="{96957327-E448-409A-A132-2F66C10F1B05}" name="Value" dataDxfId="93" totalsRowDxfId="92"/>
    <tableColumn id="3" xr3:uid="{9BA3C973-0D4E-4458-9364-B9F23256E516}" name="Unit" dataDxfId="91" totalsRowDxfId="9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89" dataDxfId="88">
  <autoFilter ref="A28:C36" xr:uid="{AE7797A4-FD72-46EC-AF51-C7FF0F3EB792}"/>
  <tableColumns count="3">
    <tableColumn id="1" xr3:uid="{BDB642AE-B9A4-45CB-BF41-7BEF68FFEDAB}" name="Structure" dataDxfId="87"/>
    <tableColumn id="2" xr3:uid="{6E51D16D-6FD1-4E9F-B93C-11B153F5BAB1}" name="Mass [t]" dataDxfId="86"/>
    <tableColumn id="3" xr3:uid="{7B4AFB51-C380-4E40-AA9A-07A3C0BB6BB2}" name="Unit" dataDxfId="8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84" tableBorderDxfId="83">
  <autoFilter ref="A40:B44" xr:uid="{5419C822-5D9E-463E-B4A7-260252AD6015}"/>
  <tableColumns count="2">
    <tableColumn id="1" xr3:uid="{F6FA1935-F0E5-4F62-8A4D-4FE7BA111787}" name="Component"/>
    <tableColumn id="2" xr3:uid="{E8E41672-2680-44C2-A52A-44DCFAA10B38}" name="Identifier" dataDxfId="8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81" dataDxfId="80">
  <autoFilter ref="AT14:AW22" xr:uid="{D00F4F6D-0F31-4182-BC4A-31C745F7BBA9}"/>
  <tableColumns count="4">
    <tableColumn id="1" xr3:uid="{3E7E42D1-2471-409C-AC2F-75B5A8095375}" name="Parameter" dataDxfId="79"/>
    <tableColumn id="4" xr3:uid="{99EC9FE1-9CC9-4583-9D9D-230249F64D0F}" name="comment" dataDxfId="78"/>
    <tableColumn id="3" xr3:uid="{871A325F-4286-41C3-A6A6-BD4642988E4A}" name="Unit" dataDxfId="77"/>
    <tableColumn id="2" xr3:uid="{6C705FCB-5D10-4250-9912-E9DAC119643B}" name="Value" dataDxfId="7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75" dataDxfId="74">
  <autoFilter ref="AT49:BA89" xr:uid="{DD5BEA98-0119-401B-967D-E2418A69409F}"/>
  <tableColumns count="8">
    <tableColumn id="1" xr3:uid="{373D6BEE-FFC8-4F84-AEB7-6AD21690094C}" name="Project Settings" dataDxfId="73"/>
    <tableColumn id="2" xr3:uid="{33D3D4C7-7196-494B-A318-0963B6F65C4E}" name="comment" dataDxfId="72"/>
    <tableColumn id="3" xr3:uid="{593BEF57-F850-45F6-8F98-C26629403E22}" name="unit" dataDxfId="71"/>
    <tableColumn id="4" xr3:uid="{E0487E44-0EED-4BFD-B57A-C884FB22266C}" name="default" dataDxfId="70"/>
    <tableColumn id="5" xr3:uid="{725E765C-418F-4C6D-AA24-7B508BA05BFD}" name="reloading_init" dataDxfId="69"/>
    <tableColumn id="6" xr3:uid="{479B0DF5-8747-43DB-A758-AFD992843CE9}" name="reloading_loaded" dataDxfId="68"/>
    <tableColumn id="7" xr3:uid="{18FEAEC6-4CD8-4A3D-94F9-339CF341D843}" name="static_red_init" dataDxfId="67"/>
    <tableColumn id="8" xr3:uid="{1592EEB9-8079-48EB-BB6B-11DC57BBA524}" name="static_red_loaded" dataDxfId="6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3" totalsRowShown="0" headerRowDxfId="65" dataDxfId="0" headerRowBorderDxfId="64">
  <autoFilter ref="F13:P23" xr:uid="{71E9ED97-D6B3-4021-B4A0-767262A463AF}"/>
  <tableColumns count="11">
    <tableColumn id="3" xr3:uid="{FEC1B86F-C35E-46DA-A7B6-958218640B32}" name="Use For" dataDxfId="11"/>
    <tableColumn id="12" xr3:uid="{C2A89023-9057-4005-B5BC-7177CA0916E4}" name="Affiliation" dataDxfId="10"/>
    <tableColumn id="8" xr3:uid="{DA5288F4-A6D2-4654-91EF-5216E3A5D06D}" name="Name" dataDxfId="9"/>
    <tableColumn id="1" xr3:uid="{BCF04A15-F7A1-4B02-B968-2B77E93E65C8}" name="Top [m]" dataDxfId="8"/>
    <tableColumn id="2" xr3:uid="{7285DDF2-50C0-437F-A508-26E337365FD6}" name="Bottom [m]" dataDxfId="7"/>
    <tableColumn id="6" xr3:uid="{FF72EB0E-B8A4-4A02-BB1C-1EDDA8FDE8B6}" name="Mass [kg]" dataDxfId="6"/>
    <tableColumn id="4" xr3:uid="{C529D6EA-DB28-489B-9417-E4E43DA45BC2}" name="Diameter [m]" dataDxfId="5"/>
    <tableColumn id="7" xr3:uid="{187EAF26-0053-462C-A746-F4CFDD4FEA26}" name="Orientation [°]" dataDxfId="4"/>
    <tableColumn id="9" xr3:uid="{083E9AAE-21E0-4DD4-92EE-C339CE2D1002}" name="Distance Axis to Axis [m]" dataDxfId="3"/>
    <tableColumn id="13" xr3:uid="{21BE8926-C21A-4E38-9100-554AFA0FA93B}" name="Gap between surfaces [m]" dataDxfId="2"/>
    <tableColumn id="10" xr3:uid="{5E743F44-ADBC-4FED-9125-954BB70B4AA2}" name="Surface roughness [m]" dataDxfId="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41" totalsRowShown="0" headerRowDxfId="63" dataDxfId="62">
  <autoFilter ref="U124:AC341" xr:uid="{FE356BDF-F7DD-4DF8-8A03-F552C7434686}"/>
  <tableColumns count="9">
    <tableColumn id="1" xr3:uid="{6D2CD887-573B-48AA-98AD-9996FADDC923}" name="Node [-]" dataDxfId="61"/>
    <tableColumn id="2" xr3:uid="{EC70247F-3373-4C15-8E7F-4D2A86B1DE62}" name="Elevation [m]" dataDxfId="60"/>
    <tableColumn id="3" xr3:uid="{083E87E4-CECB-495A-A83F-130B2C844AFE}" name="Local x [m]" dataDxfId="59"/>
    <tableColumn id="4" xr3:uid="{7C868A91-68C1-4A51-B109-53217D6E2AA3}" name="Local y [m]" dataDxfId="58"/>
    <tableColumn id="5" xr3:uid="{86FF08B6-8D4D-4CCD-919D-2EE5F2A56883}" name="Point mass [m]" dataDxfId="57"/>
    <tableColumn id="8" xr3:uid="{D422C604-82A4-4AAE-9FBD-40F6A80A7906}" name="Foundation" dataDxfId="56"/>
    <tableColumn id="6" xr3:uid="{6C286BEE-E8E7-481A-94E7-8A10C03F2B0D}" name="New Node?" dataDxfId="55"/>
    <tableColumn id="9" xr3:uid="{58F26FFD-CDB9-4FAF-BC67-3CCFFD5764A5}" name="Below Seabed?" dataDxfId="54"/>
    <tableColumn id="11" xr3:uid="{18D4C98E-1F06-496E-9B90-0908586BB5D9}" name="comment" dataDxfId="5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56" totalsRowShown="0" headerRowDxfId="52" dataDxfId="51">
  <autoFilter ref="AF124:AO556" xr:uid="{08A0827C-AEB7-4AC5-AC1C-3A9EEE71E512}"/>
  <tableColumns count="10">
    <tableColumn id="1" xr3:uid="{EE8CEEDE-C7F8-49BC-B1C1-62256D68B1F7}" name="Affiliation" dataDxfId="50"/>
    <tableColumn id="2" xr3:uid="{B5C9A065-2A24-4663-A78E-AB359C1B07B6}" name="Member [-]" dataDxfId="49"/>
    <tableColumn id="3" xr3:uid="{6737F7E4-75EA-4406-A7BA-6FC70240743C}" name="Node [-]" dataDxfId="48"/>
    <tableColumn id="4" xr3:uid="{89E5BBF6-3045-4D1E-BBF3-FCAE237AEF1F}" name="Diameter [m]" dataDxfId="47"/>
    <tableColumn id="5" xr3:uid="{6F3CFA72-85FE-4FA1-98D1-C26E66E5227F}" name="Wall thickness [mm]" dataDxfId="46"/>
    <tableColumn id="6" xr3:uid="{6F8DAE76-3BDE-41F7-B41C-569866CCAC01}" name="cd [-]" dataDxfId="45"/>
    <tableColumn id="7" xr3:uid="{38F26F02-A7D4-4714-AB52-DE027CA3C685}" name="cm [-]" dataDxfId="44"/>
    <tableColumn id="8" xr3:uid="{AF03C275-EBB0-4E9C-B3AD-4A9D80A81FED}" name="Marine growth [mm]" dataDxfId="43"/>
    <tableColumn id="9" xr3:uid="{05F492D6-D126-434F-93C6-A121F0788998}" name="Density [kg*m^-3]" dataDxfId="42"/>
    <tableColumn id="10" xr3:uid="{0530F484-7CF4-4A9A-9354-6550550F5D09}" name="Material [-]" dataDxfId="41"/>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40" dataDxfId="39">
  <autoFilter ref="U14:X15" xr:uid="{75D83FCB-684E-49B9-8C8E-EEC425D5900E}"/>
  <tableColumns count="4">
    <tableColumn id="1" xr3:uid="{CB78C727-D5DC-4CA2-BA49-B008160D7D1F}" name="Material" dataDxfId="38"/>
    <tableColumn id="2" xr3:uid="{065FA7D2-18F9-4AC6-BB89-D8104A6F0927}" name="Density" dataDxfId="37"/>
    <tableColumn id="3" xr3:uid="{5D3B327E-2F90-44C2-802D-F2908776C407}" name="Young's Mod. [Pa]" dataDxfId="36"/>
    <tableColumn id="4" xr3:uid="{4882E81A-F94D-4030-BB50-4BFCD860A46F}" name="Shear Mod [Pa]" dataDxfId="35"/>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34" dataDxfId="33">
  <autoFilter ref="U7:W12" xr:uid="{9AD5B26A-0D09-403C-8B9E-50F7200A653D}"/>
  <tableColumns count="3">
    <tableColumn id="1" xr3:uid="{C235FE96-286A-42FA-8098-E93B2B3C8E5E}" name="Parameter" dataDxfId="32"/>
    <tableColumn id="2" xr3:uid="{BD11FF44-1500-4157-941D-41DC78A2A481}" name="Value" dataDxfId="31"/>
    <tableColumn id="3" xr3:uid="{7E4FAC9B-4485-4A2B-BEC6-3BC57CC7FF8C}" name="comment" dataDxfId="30"/>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9" dataDxfId="28">
  <autoFilter ref="AT34:AZ39" xr:uid="{D6C78C0C-8A85-4D2B-92F4-6729B858FAB2}"/>
  <tableColumns count="7">
    <tableColumn id="1" xr3:uid="{05F85C1C-1EED-44A4-A8D4-CF77B2148625}" name="Stiffness" dataDxfId="27"/>
    <tableColumn id="2" xr3:uid="{0B997292-B387-4FA1-B22D-DEBADEB8F969}" name="LC1_FLS_reloading_initial" dataDxfId="26"/>
    <tableColumn id="3" xr3:uid="{6301AC23-3343-46AB-81AA-3A1DDDC46BAC}" name="LC1_FLS_reloading_loaded" dataDxfId="25"/>
    <tableColumn id="7" xr3:uid="{6302C8AA-23A9-43DF-BD36-E2E4B5ED6DAD}" name="LC1_ULS_static" dataDxfId="24"/>
    <tableColumn id="8" xr3:uid="{D8FD348A-57DA-4E5A-BBBE-0D945817FFB8}" name="LC1_ULS_static.red_initial" dataDxfId="23"/>
    <tableColumn id="9" xr3:uid="{3F1EA0C4-11AE-48CD-BCC6-65B2233C75CF}" name="LC1_ULS_static.red_loaded" dataDxfId="22"/>
    <tableColumn id="10" xr3:uid="{5ECD574D-BE96-424F-9C62-684253F937AE}" name="LC1_ULS_cyclic" dataDxfId="21"/>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0" dataDxfId="19">
  <autoFilter ref="U101:AA104" xr:uid="{536D1D01-89C1-4C94-A26C-FBFB46C62350}"/>
  <tableColumns count="7">
    <tableColumn id="1" xr3:uid="{1A5DBD54-67F4-4CE2-8D94-A9850A645C75}" name="Stiffness" dataDxfId="18"/>
    <tableColumn id="2" xr3:uid="{253C0E4D-38B0-41E2-949B-1886D7D550F1}" name="LC1_FLS_reloading_initial" dataDxfId="17"/>
    <tableColumn id="3" xr3:uid="{3997FCF5-7538-456C-857E-6A8DD20ABC92}" name="LC1_FLS_reloading_loaded" dataDxfId="16"/>
    <tableColumn id="7" xr3:uid="{FB26D1A0-3BE5-40ED-B400-38D259D0731C}" name="LC1_ULS_static" dataDxfId="15"/>
    <tableColumn id="8" xr3:uid="{A7CF01F1-A68D-4626-AEE0-0644BF97849E}" name="LC1_ULS_static.red_initial" dataDxfId="14"/>
    <tableColumn id="9" xr3:uid="{A6979E51-5994-44D9-B6E3-4EB7BCDCC7D8}" name="LC1_ULS_static.red_loaded" dataDxfId="13"/>
    <tableColumn id="10" xr3:uid="{1E0E243F-C201-4AF5-BE9B-6214067A713C}" name="LC1_ULS_cyclic" dataDxfId="12"/>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0.xml"/><Relationship Id="rId5" Type="http://schemas.openxmlformats.org/officeDocument/2006/relationships/ctrlProp" Target="../ctrlProps/ctrlProp53.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2.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3.xml"/><Relationship Id="rId21" Type="http://schemas.openxmlformats.org/officeDocument/2006/relationships/ctrlProp" Target="../ctrlProps/ctrlProp74.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0.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39.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zoomScale="55" zoomScaleNormal="5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0" t="s">
        <v>223</v>
      </c>
      <c r="C4" s="302" t="s">
        <v>224</v>
      </c>
      <c r="D4" s="303" t="s">
        <v>222</v>
      </c>
      <c r="E4" s="62"/>
    </row>
    <row r="5" spans="2:5" ht="18">
      <c r="B5" s="307" t="s">
        <v>255</v>
      </c>
      <c r="C5" s="68" t="s">
        <v>274</v>
      </c>
      <c r="D5" s="308" t="s">
        <v>256</v>
      </c>
      <c r="E5" s="55"/>
    </row>
    <row r="6" spans="2:5" ht="18">
      <c r="B6" s="307" t="s">
        <v>273</v>
      </c>
      <c r="C6" s="68" t="s">
        <v>275</v>
      </c>
      <c r="D6" s="308" t="s">
        <v>276</v>
      </c>
      <c r="E6" s="55"/>
    </row>
    <row r="7" spans="2:5" ht="18">
      <c r="B7" s="307" t="s">
        <v>277</v>
      </c>
      <c r="C7" s="68" t="s">
        <v>278</v>
      </c>
      <c r="D7" s="308" t="s">
        <v>279</v>
      </c>
      <c r="E7" s="55"/>
    </row>
    <row r="8" spans="2:5" ht="18">
      <c r="B8" s="307" t="s">
        <v>333</v>
      </c>
      <c r="C8" s="68" t="s">
        <v>313</v>
      </c>
      <c r="D8" s="308" t="s">
        <v>314</v>
      </c>
      <c r="E8" s="55"/>
    </row>
    <row r="9" spans="2:5" ht="18">
      <c r="B9" s="307" t="s">
        <v>332</v>
      </c>
      <c r="C9" s="68" t="s">
        <v>334</v>
      </c>
      <c r="D9" s="308" t="s">
        <v>335</v>
      </c>
      <c r="E9" s="55"/>
    </row>
    <row r="10" spans="2:5" ht="18">
      <c r="B10" s="307" t="s">
        <v>444</v>
      </c>
      <c r="C10" s="68" t="s">
        <v>445</v>
      </c>
      <c r="D10" s="308" t="s">
        <v>446</v>
      </c>
      <c r="E10" s="55"/>
    </row>
    <row r="11" spans="2:5" ht="18">
      <c r="B11" s="301" t="s">
        <v>506</v>
      </c>
      <c r="C11" s="66" t="s">
        <v>512</v>
      </c>
      <c r="D11" s="308" t="s">
        <v>507</v>
      </c>
      <c r="E11" s="55"/>
    </row>
    <row r="12" spans="2:5">
      <c r="B12" s="271"/>
      <c r="D12" s="273"/>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 thickBot="1">
      <c r="B20" s="272"/>
      <c r="C20" s="64"/>
      <c r="D20" s="274"/>
      <c r="E20" s="65"/>
    </row>
    <row r="23" spans="2:5" ht="15.6" customHeight="1">
      <c r="B23" s="85" t="s">
        <v>193</v>
      </c>
    </row>
    <row r="24" spans="2:5" ht="15" thickBot="1"/>
    <row r="25" spans="2:5" ht="18">
      <c r="B25" s="215" t="s">
        <v>170</v>
      </c>
      <c r="C25" s="213" t="s">
        <v>452</v>
      </c>
      <c r="D25" s="217" t="s">
        <v>162</v>
      </c>
      <c r="E25" s="62"/>
    </row>
    <row r="26" spans="2:5" ht="15" thickBot="1">
      <c r="B26" s="216"/>
      <c r="C26" s="54"/>
      <c r="E26" s="55"/>
    </row>
    <row r="27" spans="2:5" ht="18">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 thickBot="1">
      <c r="B31" s="67"/>
      <c r="C31" s="54"/>
      <c r="D31" t="s">
        <v>169</v>
      </c>
      <c r="E31" s="55"/>
    </row>
    <row r="32" spans="2:5" ht="18.600000000000001" thickBot="1">
      <c r="B32" s="215" t="s">
        <v>212</v>
      </c>
      <c r="C32" s="213" t="s">
        <v>203</v>
      </c>
      <c r="D32" s="61" t="b">
        <v>0</v>
      </c>
      <c r="E32" s="62" t="s">
        <v>204</v>
      </c>
    </row>
    <row r="33" spans="2:5" ht="18">
      <c r="B33" s="332"/>
      <c r="C33" s="214" t="s">
        <v>495</v>
      </c>
      <c r="D33" t="b">
        <v>0</v>
      </c>
      <c r="E33" s="62" t="s">
        <v>496</v>
      </c>
    </row>
    <row r="34" spans="2:5">
      <c r="B34" s="67"/>
      <c r="C34" s="214" t="s">
        <v>165</v>
      </c>
      <c r="D34" s="218" t="s">
        <v>258</v>
      </c>
      <c r="E34" s="55" t="s">
        <v>215</v>
      </c>
    </row>
    <row r="35" spans="2:5" ht="15" thickBot="1">
      <c r="B35" s="216"/>
      <c r="C35" s="224" t="s">
        <v>201</v>
      </c>
      <c r="D35" s="219" t="s">
        <v>257</v>
      </c>
      <c r="E35" s="65" t="s">
        <v>225</v>
      </c>
    </row>
    <row r="36" spans="2:5" ht="18">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 thickBot="1">
      <c r="B47" s="216"/>
      <c r="C47" s="54"/>
      <c r="E47" s="55"/>
    </row>
    <row r="48" spans="2:5" ht="18">
      <c r="B48" s="215" t="s">
        <v>213</v>
      </c>
      <c r="C48" s="213"/>
      <c r="D48" s="61" t="s">
        <v>214</v>
      </c>
      <c r="E48" s="62"/>
    </row>
    <row r="49" spans="2:5" ht="191.4" customHeight="1">
      <c r="B49" s="67"/>
      <c r="C49" s="214"/>
      <c r="E49" s="55"/>
    </row>
    <row r="50" spans="2:5" ht="15" thickBot="1">
      <c r="B50" s="216"/>
      <c r="C50" s="224"/>
      <c r="D50" s="64"/>
      <c r="E50" s="65"/>
    </row>
    <row r="54" spans="2:5" ht="21">
      <c r="B54" s="85" t="s">
        <v>202</v>
      </c>
    </row>
    <row r="55" spans="2:5" ht="15" thickBot="1"/>
    <row r="56" spans="2:5" ht="217.2" customHeight="1" thickBot="1">
      <c r="B56" s="225" t="s">
        <v>205</v>
      </c>
      <c r="C56" s="60"/>
      <c r="D56" s="61"/>
      <c r="E56" s="62"/>
    </row>
    <row r="57" spans="2:5" ht="18">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8" t="s">
        <v>42</v>
      </c>
      <c r="C4" s="389"/>
      <c r="D4" s="390"/>
      <c r="E4" s="40"/>
      <c r="F4" s="391" t="s">
        <v>26</v>
      </c>
      <c r="G4" s="392"/>
      <c r="H4" s="392"/>
      <c r="I4" s="393"/>
      <c r="J4" s="40"/>
      <c r="K4" s="394" t="s">
        <v>43</v>
      </c>
      <c r="L4" s="395"/>
      <c r="M4" s="39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zoomScale="55" zoomScaleNormal="55" workbookViewId="0">
      <selection activeCell="K11" sqref="K1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2" customWidth="1"/>
    <col min="6" max="6" width="22.6640625" style="51" customWidth="1"/>
    <col min="7" max="7" width="25.6640625" style="51" customWidth="1"/>
    <col min="8" max="8" width="40.6640625" style="51" customWidth="1"/>
    <col min="9" max="9" width="29.44140625" style="51" customWidth="1"/>
    <col min="10" max="10" width="30" style="50" customWidth="1"/>
    <col min="11" max="11" width="50.88671875" style="81" customWidth="1"/>
    <col min="12" max="12" width="15.6640625" customWidth="1"/>
    <col min="13" max="13" width="14" customWidth="1"/>
    <col min="14" max="14" width="9.6640625" style="75" customWidth="1"/>
    <col min="15" max="15" width="11.109375" customWidth="1"/>
    <col min="16" max="16" width="50.6640625" customWidth="1"/>
    <col min="17" max="17" width="19.33203125" customWidth="1"/>
    <col min="18" max="18" width="23.33203125" customWidth="1"/>
    <col min="19" max="19" width="21.6640625" customWidth="1"/>
    <col min="20" max="20" width="24.88671875" customWidth="1"/>
    <col min="21" max="21" width="26.33203125" customWidth="1"/>
    <col min="22" max="22" width="35.33203125" customWidth="1"/>
    <col min="23" max="23" width="35.6640625" customWidth="1"/>
    <col min="24" max="24" width="36.33203125" style="55"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6"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52.554687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155.33203125" style="175" hidden="1" customWidth="1"/>
    <col min="87" max="87" width="15.6640625" style="49" hidden="1" customWidth="1"/>
    <col min="88" max="88" width="14" style="49" hidden="1" customWidth="1"/>
    <col min="89" max="89" width="9.6640625" style="178"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2" hidden="1" customWidth="1"/>
    <col min="123" max="123" width="49.109375" style="152" hidden="1" customWidth="1"/>
    <col min="124" max="124" width="35.6640625" hidden="1" customWidth="1"/>
    <col min="125" max="125" width="35.33203125" hidden="1" customWidth="1"/>
    <col min="126" max="126" width="117.4414062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8"/>
      <c r="C7" s="358"/>
      <c r="D7" s="359"/>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8"/>
      <c r="C8" s="358"/>
      <c r="D8" s="359"/>
      <c r="E8" s="399" t="s">
        <v>183</v>
      </c>
      <c r="F8" s="73" t="s">
        <v>253</v>
      </c>
      <c r="G8" s="73"/>
      <c r="H8" s="73"/>
      <c r="I8" s="73"/>
      <c r="J8" s="73"/>
      <c r="K8" s="73"/>
      <c r="L8" s="54"/>
      <c r="N8"/>
      <c r="AP8" s="397" t="s">
        <v>183</v>
      </c>
      <c r="AQ8" s="296" t="s">
        <v>254</v>
      </c>
      <c r="AR8" s="73"/>
      <c r="AS8" s="73"/>
      <c r="AT8" s="73"/>
      <c r="AU8" s="73"/>
      <c r="AV8" s="206"/>
      <c r="AY8"/>
      <c r="CB8" s="401" t="s">
        <v>183</v>
      </c>
      <c r="CC8" s="73"/>
      <c r="CD8" s="73"/>
      <c r="CE8" s="73"/>
      <c r="CF8" s="73"/>
      <c r="CG8" s="73"/>
      <c r="CH8" s="266"/>
      <c r="CI8" s="77"/>
      <c r="CK8" s="49"/>
      <c r="DO8" s="73"/>
      <c r="DP8" s="73"/>
      <c r="DQ8" s="73"/>
      <c r="DR8" s="162"/>
      <c r="DS8" s="162"/>
      <c r="DT8" s="73"/>
      <c r="DU8" s="73"/>
    </row>
    <row r="9" spans="1:137" ht="18" customHeight="1" thickBot="1">
      <c r="A9" s="309"/>
      <c r="B9" s="358"/>
      <c r="C9" s="358"/>
      <c r="D9" s="359"/>
      <c r="E9" s="400"/>
      <c r="F9" s="74"/>
      <c r="G9" s="74"/>
      <c r="H9" s="74"/>
      <c r="I9" s="74"/>
      <c r="J9" s="74"/>
      <c r="K9" s="74"/>
      <c r="L9" s="54"/>
      <c r="N9"/>
      <c r="AP9" s="398"/>
      <c r="AQ9" s="207"/>
      <c r="AR9" s="207"/>
      <c r="AS9" s="207"/>
      <c r="AT9" s="207"/>
      <c r="AU9" s="207"/>
      <c r="AV9" s="208"/>
      <c r="AY9"/>
      <c r="CB9" s="402"/>
      <c r="CC9" s="74"/>
      <c r="CD9" s="64"/>
      <c r="CE9" s="74"/>
      <c r="CF9" s="74"/>
      <c r="CG9" s="74"/>
      <c r="CH9" s="270"/>
      <c r="CI9" s="77"/>
      <c r="CK9" s="49"/>
      <c r="DO9" s="73"/>
      <c r="DP9" s="73"/>
      <c r="DQ9" s="73"/>
      <c r="DR9" s="162"/>
      <c r="DS9" s="162"/>
      <c r="DT9" s="73"/>
      <c r="DU9" s="73"/>
    </row>
    <row r="10" spans="1:137" ht="18" customHeight="1">
      <c r="A10" s="309"/>
      <c r="B10" s="358"/>
      <c r="C10" s="358"/>
      <c r="D10" s="359"/>
      <c r="F10"/>
      <c r="G10"/>
      <c r="H10"/>
      <c r="I10"/>
      <c r="J10"/>
      <c r="K10"/>
      <c r="L10" s="54"/>
      <c r="N10"/>
      <c r="AP10" s="95"/>
      <c r="AQ10"/>
      <c r="AR10"/>
      <c r="AS10"/>
      <c r="AT10"/>
      <c r="AU10"/>
      <c r="AV10"/>
      <c r="AW10" s="54"/>
      <c r="AY10"/>
      <c r="CB10"/>
      <c r="CE10"/>
      <c r="CF10"/>
      <c r="CG10"/>
      <c r="CH10" s="49"/>
      <c r="CI10" s="77"/>
      <c r="CK10" s="49"/>
    </row>
    <row r="11" spans="1:137" ht="18" customHeight="1">
      <c r="A11" s="309"/>
      <c r="B11" s="358"/>
      <c r="C11" s="358"/>
      <c r="D11" s="359"/>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8"/>
      <c r="C12" s="358"/>
      <c r="D12" s="359"/>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8"/>
      <c r="C13" s="358"/>
      <c r="D13" s="359"/>
      <c r="E13" t="s">
        <v>55</v>
      </c>
      <c r="F13" s="49" t="s">
        <v>56</v>
      </c>
      <c r="G13" s="49" t="s">
        <v>54</v>
      </c>
      <c r="H13" s="49" t="s">
        <v>57</v>
      </c>
      <c r="I13" s="49" t="s">
        <v>94</v>
      </c>
      <c r="J13" s="49" t="s">
        <v>90</v>
      </c>
      <c r="K13" s="49" t="s">
        <v>95</v>
      </c>
      <c r="L13" s="54"/>
      <c r="N13"/>
      <c r="Y13" t="s">
        <v>360</v>
      </c>
      <c r="Z13" t="s">
        <v>354</v>
      </c>
      <c r="AA13" t="s">
        <v>361</v>
      </c>
      <c r="AB13" t="s">
        <v>362</v>
      </c>
      <c r="AC13">
        <v>43.14</v>
      </c>
      <c r="AD13" t="s">
        <v>49</v>
      </c>
      <c r="AE13" t="s">
        <v>357</v>
      </c>
      <c r="AP13" s="95" t="s">
        <v>55</v>
      </c>
      <c r="AQ13" s="49" t="s">
        <v>56</v>
      </c>
      <c r="AR13" s="49" t="s">
        <v>54</v>
      </c>
      <c r="AS13" s="49" t="s">
        <v>57</v>
      </c>
      <c r="AT13" s="49" t="s">
        <v>94</v>
      </c>
      <c r="AU13" s="49" t="s">
        <v>90</v>
      </c>
      <c r="AV13" s="49" t="s">
        <v>95</v>
      </c>
      <c r="AW13" s="54"/>
      <c r="AY13"/>
      <c r="BJ13" t="s">
        <v>358</v>
      </c>
      <c r="BK13" t="s">
        <v>354</v>
      </c>
      <c r="BL13" t="s">
        <v>355</v>
      </c>
      <c r="BM13" t="s">
        <v>359</v>
      </c>
      <c r="BN13">
        <v>45.43</v>
      </c>
      <c r="BO13" t="s">
        <v>49</v>
      </c>
      <c r="BP13" t="s">
        <v>357</v>
      </c>
      <c r="CB13" s="95" t="s">
        <v>55</v>
      </c>
      <c r="CC13" s="49" t="s">
        <v>56</v>
      </c>
      <c r="CD13" s="49" t="s">
        <v>54</v>
      </c>
      <c r="CE13" s="49" t="s">
        <v>57</v>
      </c>
      <c r="CF13" s="49" t="s">
        <v>94</v>
      </c>
      <c r="CG13" s="49" t="s">
        <v>90</v>
      </c>
      <c r="CH13" s="49" t="s">
        <v>95</v>
      </c>
      <c r="CI13" s="77"/>
      <c r="CK13" s="49"/>
      <c r="CV13" t="s">
        <v>413</v>
      </c>
      <c r="CW13" t="s">
        <v>354</v>
      </c>
      <c r="CX13" t="s">
        <v>414</v>
      </c>
      <c r="CY13" t="s">
        <v>415</v>
      </c>
      <c r="CZ13" t="s">
        <v>416</v>
      </c>
      <c r="DA13" t="s">
        <v>49</v>
      </c>
      <c r="DB13" t="s">
        <v>417</v>
      </c>
      <c r="DY13" s="49" t="s">
        <v>437</v>
      </c>
      <c r="DZ13" s="49">
        <v>15.5</v>
      </c>
      <c r="EA13">
        <v>236</v>
      </c>
      <c r="EB13">
        <v>818495</v>
      </c>
      <c r="EC13" s="49">
        <v>175850000</v>
      </c>
      <c r="ED13" s="49">
        <v>315280000</v>
      </c>
      <c r="EE13" s="49">
        <v>5.17</v>
      </c>
      <c r="EF13">
        <v>4.6100000000000003</v>
      </c>
      <c r="EG13" t="s">
        <v>438</v>
      </c>
    </row>
    <row r="14" spans="1:137" ht="18" customHeight="1">
      <c r="A14" s="309"/>
      <c r="B14" s="358"/>
      <c r="C14" s="358"/>
      <c r="D14" s="359"/>
      <c r="E14" s="386" t="s">
        <v>360</v>
      </c>
      <c r="F14" s="304" t="s">
        <v>354</v>
      </c>
      <c r="G14" s="304" t="s">
        <v>361</v>
      </c>
      <c r="H14" s="304" t="s">
        <v>362</v>
      </c>
      <c r="I14" s="304">
        <v>43.14</v>
      </c>
      <c r="J14" s="304" t="s">
        <v>49</v>
      </c>
      <c r="K14" s="304" t="s">
        <v>357</v>
      </c>
      <c r="N14"/>
      <c r="Y14" s="58"/>
      <c r="Z14" s="58"/>
      <c r="AA14" s="58"/>
      <c r="AB14" s="58"/>
      <c r="AC14" s="58"/>
      <c r="AD14" s="58"/>
      <c r="AP14" s="385" t="s">
        <v>358</v>
      </c>
      <c r="AQ14" s="49" t="s">
        <v>354</v>
      </c>
      <c r="AR14" s="49" t="s">
        <v>355</v>
      </c>
      <c r="AS14" s="49" t="s">
        <v>359</v>
      </c>
      <c r="AT14" s="49">
        <v>45.43</v>
      </c>
      <c r="AU14" s="49" t="s">
        <v>49</v>
      </c>
      <c r="AV14" s="49" t="s">
        <v>357</v>
      </c>
      <c r="AW14" s="54"/>
      <c r="AY14"/>
      <c r="BJ14" s="58"/>
      <c r="BK14" s="58"/>
      <c r="BL14" s="58"/>
      <c r="BM14" s="58"/>
      <c r="BN14" s="58"/>
      <c r="BO14" s="58"/>
      <c r="CB14" s="385" t="s">
        <v>413</v>
      </c>
      <c r="CC14" s="49" t="s">
        <v>354</v>
      </c>
      <c r="CD14" s="49" t="s">
        <v>414</v>
      </c>
      <c r="CE14" s="49" t="s">
        <v>415</v>
      </c>
      <c r="CF14" s="49" t="s">
        <v>416</v>
      </c>
      <c r="CG14" s="49" t="s">
        <v>49</v>
      </c>
      <c r="CH14" s="49" t="s">
        <v>417</v>
      </c>
      <c r="CI14" s="77"/>
      <c r="CK14" s="49"/>
      <c r="CV14" s="58"/>
      <c r="CW14" s="58"/>
      <c r="CX14" s="58"/>
      <c r="CY14" s="58"/>
      <c r="CZ14" s="58"/>
      <c r="DA14" s="58"/>
      <c r="DY14" s="49" t="s">
        <v>439</v>
      </c>
      <c r="DZ14" s="49">
        <v>15</v>
      </c>
      <c r="EA14">
        <v>236</v>
      </c>
      <c r="EB14">
        <v>828950</v>
      </c>
      <c r="EC14" s="49">
        <v>205000000</v>
      </c>
      <c r="ED14" s="49">
        <v>369000000</v>
      </c>
      <c r="EE14" s="49">
        <v>4.2</v>
      </c>
      <c r="EF14">
        <v>3.26</v>
      </c>
      <c r="EG14" t="s">
        <v>440</v>
      </c>
    </row>
    <row r="15" spans="1:137" ht="18" customHeight="1">
      <c r="A15" s="309"/>
      <c r="B15" s="358"/>
      <c r="C15" s="358"/>
      <c r="D15" s="359"/>
      <c r="E15"/>
      <c r="F15"/>
      <c r="G15"/>
      <c r="H15"/>
      <c r="I15"/>
      <c r="J15"/>
      <c r="K15"/>
      <c r="L15" s="54"/>
      <c r="N15"/>
      <c r="AP15" s="95"/>
      <c r="AQ15"/>
      <c r="AR15"/>
      <c r="AS15"/>
      <c r="AT15"/>
      <c r="AU15"/>
      <c r="AV15"/>
      <c r="AW15" s="54"/>
      <c r="AY15"/>
      <c r="CB15" s="345"/>
      <c r="CC15" s="49"/>
      <c r="CD15" s="49"/>
      <c r="CE15" s="49"/>
      <c r="CF15" s="49"/>
      <c r="CG15" s="49"/>
      <c r="CH15" s="49"/>
      <c r="CI15" s="77"/>
      <c r="CK15" s="49"/>
      <c r="DY15" s="49" t="s">
        <v>441</v>
      </c>
      <c r="DZ15" s="49">
        <v>21.5</v>
      </c>
      <c r="EA15">
        <v>276</v>
      </c>
      <c r="EB15">
        <v>1394251</v>
      </c>
      <c r="EC15" s="49">
        <v>382420000</v>
      </c>
      <c r="ED15" s="49">
        <v>639730000</v>
      </c>
      <c r="EE15" s="49">
        <v>6.46</v>
      </c>
      <c r="EF15">
        <v>5.74</v>
      </c>
      <c r="EG15" t="s">
        <v>442</v>
      </c>
    </row>
    <row r="16" spans="1:137" ht="18" customHeight="1">
      <c r="A16" s="309"/>
      <c r="B16" s="358"/>
      <c r="C16" s="358"/>
      <c r="D16" s="359"/>
      <c r="K16"/>
      <c r="L16" s="54"/>
      <c r="N16"/>
      <c r="Y16" s="56" t="s">
        <v>52</v>
      </c>
      <c r="AV16"/>
      <c r="AW16" s="54"/>
      <c r="AY16"/>
      <c r="BJ16" s="56" t="s">
        <v>52</v>
      </c>
      <c r="CH16" s="49"/>
      <c r="CI16" s="77"/>
      <c r="CK16" s="49"/>
      <c r="CV16" s="56" t="s">
        <v>52</v>
      </c>
      <c r="DY16" s="49" t="s">
        <v>493</v>
      </c>
      <c r="DZ16" s="49">
        <v>15.5</v>
      </c>
      <c r="EA16">
        <v>236</v>
      </c>
      <c r="EB16">
        <v>819000</v>
      </c>
      <c r="EC16" s="49">
        <v>179900000</v>
      </c>
      <c r="ED16" s="49">
        <v>323200000</v>
      </c>
      <c r="EE16" s="49">
        <v>5.17</v>
      </c>
      <c r="EF16">
        <v>4.62</v>
      </c>
      <c r="EG16" t="s">
        <v>494</v>
      </c>
    </row>
    <row r="17" spans="1:144" ht="18" customHeight="1">
      <c r="A17" s="309"/>
      <c r="B17" s="358"/>
      <c r="C17" s="358"/>
      <c r="D17" s="359"/>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60"/>
      <c r="B18" s="358"/>
      <c r="C18" s="358"/>
      <c r="D18" s="359"/>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8"/>
      <c r="B19" s="358"/>
      <c r="C19" s="358"/>
      <c r="D19" s="358"/>
      <c r="E19" s="263"/>
      <c r="F19" s="304"/>
      <c r="G19" s="304"/>
      <c r="H19" s="304"/>
      <c r="I19" s="304"/>
      <c r="J19" s="304"/>
      <c r="K19" s="304"/>
      <c r="N19"/>
      <c r="Y19" s="384">
        <v>1</v>
      </c>
      <c r="Z19" s="90">
        <v>5.6</v>
      </c>
      <c r="AA19" s="90">
        <v>1.6</v>
      </c>
      <c r="AB19" s="90">
        <v>7.5</v>
      </c>
      <c r="AC19" s="90">
        <v>7.5</v>
      </c>
      <c r="AD19" s="91">
        <v>108</v>
      </c>
      <c r="AF19" t="s">
        <v>618</v>
      </c>
      <c r="AG19">
        <v>5.6</v>
      </c>
      <c r="AH19">
        <v>5.6</v>
      </c>
      <c r="AI19">
        <v>60000</v>
      </c>
      <c r="AP19" s="264"/>
      <c r="AQ19" s="73"/>
      <c r="AR19" s="73"/>
      <c r="AS19" s="73"/>
      <c r="AT19" s="73"/>
      <c r="AU19" s="73"/>
      <c r="AV19" s="73"/>
      <c r="AW19" s="54"/>
      <c r="AY19"/>
      <c r="BJ19">
        <v>1</v>
      </c>
      <c r="BK19">
        <v>20.9</v>
      </c>
      <c r="BL19">
        <v>17.5</v>
      </c>
      <c r="BM19">
        <v>7.5</v>
      </c>
      <c r="BN19">
        <v>7.5</v>
      </c>
      <c r="BO19">
        <v>86</v>
      </c>
      <c r="BQ19" t="s">
        <v>617</v>
      </c>
      <c r="BR19">
        <v>20.900000000000002</v>
      </c>
      <c r="BS19">
        <v>20.900000000000002</v>
      </c>
      <c r="BT19">
        <v>28000</v>
      </c>
      <c r="CB19" s="264"/>
      <c r="CC19" s="73"/>
      <c r="CD19" s="73"/>
      <c r="CE19" s="73"/>
      <c r="CF19" s="73"/>
      <c r="CG19" s="73"/>
      <c r="CH19" s="172"/>
      <c r="CI19" s="77"/>
      <c r="CK19" s="49"/>
      <c r="CV19">
        <v>1</v>
      </c>
      <c r="CW19">
        <v>161.47</v>
      </c>
      <c r="CX19">
        <v>161.21</v>
      </c>
      <c r="CY19">
        <v>6.5</v>
      </c>
      <c r="CZ19">
        <v>6.5</v>
      </c>
      <c r="DA19">
        <v>46</v>
      </c>
      <c r="DC19" t="s">
        <v>525</v>
      </c>
      <c r="DD19">
        <v>161.34</v>
      </c>
      <c r="DE19">
        <v>161.34</v>
      </c>
      <c r="DF19">
        <v>6061</v>
      </c>
      <c r="DY19" s="49"/>
      <c r="DZ19" s="49"/>
      <c r="EC19" s="49"/>
      <c r="ED19" s="49"/>
    </row>
    <row r="20" spans="1:144" ht="18" customHeight="1" thickBot="1">
      <c r="A20" s="358"/>
      <c r="B20" s="358"/>
      <c r="C20" s="358"/>
      <c r="D20" s="358"/>
      <c r="K20"/>
      <c r="L20" s="54"/>
      <c r="N20"/>
      <c r="Y20" s="384">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621</v>
      </c>
      <c r="BR20">
        <v>20.100000000000001</v>
      </c>
      <c r="BS20">
        <v>20.100000000000001</v>
      </c>
      <c r="BT20">
        <v>20000</v>
      </c>
      <c r="CH20" s="49"/>
      <c r="CI20" s="77"/>
      <c r="CK20" s="49"/>
      <c r="CV20">
        <v>2</v>
      </c>
      <c r="CW20" s="94">
        <v>161.21</v>
      </c>
      <c r="CX20" s="94">
        <v>158.31</v>
      </c>
      <c r="CY20">
        <v>6.5</v>
      </c>
      <c r="CZ20">
        <v>6.5</v>
      </c>
      <c r="DA20">
        <v>46</v>
      </c>
      <c r="DC20" t="s">
        <v>526</v>
      </c>
      <c r="DD20">
        <v>160.22999999999999</v>
      </c>
      <c r="DE20">
        <v>160.22999999999999</v>
      </c>
      <c r="DF20">
        <v>1428</v>
      </c>
      <c r="DY20" s="49"/>
      <c r="DZ20" s="49"/>
      <c r="EC20" s="49"/>
      <c r="ED20" s="49"/>
    </row>
    <row r="21" spans="1:144" ht="18" customHeight="1">
      <c r="A21" s="78"/>
      <c r="B21" s="107"/>
      <c r="C21" s="78"/>
      <c r="D21" s="107"/>
      <c r="K21"/>
      <c r="L21" s="54"/>
      <c r="N21"/>
      <c r="Y21" s="384">
        <v>3</v>
      </c>
      <c r="Z21" s="90">
        <v>-2.2999999999999998</v>
      </c>
      <c r="AA21" s="90">
        <v>-6.2</v>
      </c>
      <c r="AB21" s="90">
        <v>7.5</v>
      </c>
      <c r="AC21" s="90">
        <v>7.5</v>
      </c>
      <c r="AD21" s="91">
        <v>98</v>
      </c>
      <c r="AF21" t="s">
        <v>626</v>
      </c>
      <c r="AG21">
        <v>4.8499999999999996</v>
      </c>
      <c r="AH21">
        <v>4.8499999999999996</v>
      </c>
      <c r="AI21">
        <v>20000</v>
      </c>
      <c r="AV21"/>
      <c r="AW21" s="54"/>
      <c r="AY21"/>
      <c r="BJ21">
        <v>3</v>
      </c>
      <c r="BK21" s="94">
        <v>13.5</v>
      </c>
      <c r="BL21" s="94">
        <v>9.5</v>
      </c>
      <c r="BM21">
        <v>7.5</v>
      </c>
      <c r="BN21">
        <v>7.5</v>
      </c>
      <c r="BO21">
        <v>93</v>
      </c>
      <c r="BQ21" t="s">
        <v>622</v>
      </c>
      <c r="BR21">
        <v>19.5</v>
      </c>
      <c r="BS21">
        <v>19.5</v>
      </c>
      <c r="BT21">
        <v>5000</v>
      </c>
      <c r="CH21" s="49"/>
      <c r="CI21" s="77"/>
      <c r="CK21" s="49"/>
      <c r="CV21">
        <v>3</v>
      </c>
      <c r="CW21" s="94">
        <v>158.31</v>
      </c>
      <c r="CX21" s="94">
        <v>157.01</v>
      </c>
      <c r="CY21">
        <v>6.5</v>
      </c>
      <c r="CZ21">
        <v>6.5</v>
      </c>
      <c r="DA21">
        <v>46</v>
      </c>
      <c r="DC21" t="s">
        <v>527</v>
      </c>
      <c r="DD21">
        <v>159.51</v>
      </c>
      <c r="DE21">
        <v>159.51</v>
      </c>
      <c r="DF21">
        <v>12008</v>
      </c>
      <c r="DN21" s="83" t="s">
        <v>181</v>
      </c>
      <c r="DY21" s="49"/>
      <c r="DZ21" s="49"/>
      <c r="EC21" s="49"/>
      <c r="ED21" s="49"/>
    </row>
    <row r="22" spans="1:144" ht="18" customHeight="1" thickBot="1">
      <c r="B22" s="99"/>
      <c r="C22" s="67"/>
      <c r="E22" s="85" t="s">
        <v>141</v>
      </c>
      <c r="F22"/>
      <c r="G22"/>
      <c r="H22" s="71"/>
      <c r="I22"/>
      <c r="J22"/>
      <c r="K22"/>
      <c r="L22" s="54"/>
      <c r="N22"/>
      <c r="Y22" s="384">
        <v>4</v>
      </c>
      <c r="Z22" s="90">
        <v>-6.2</v>
      </c>
      <c r="AA22" s="90">
        <v>-10.1</v>
      </c>
      <c r="AB22" s="90">
        <v>7.5</v>
      </c>
      <c r="AC22" s="90">
        <v>7.8282999999999996</v>
      </c>
      <c r="AD22" s="91">
        <v>98</v>
      </c>
      <c r="AP22" s="243" t="s">
        <v>141</v>
      </c>
      <c r="AQ22"/>
      <c r="AR22"/>
      <c r="AS22" s="71"/>
      <c r="AT22"/>
      <c r="AU22"/>
      <c r="AV22"/>
      <c r="AW22" s="54"/>
      <c r="AY22"/>
      <c r="BJ22">
        <v>4</v>
      </c>
      <c r="BK22" s="94">
        <v>9.5</v>
      </c>
      <c r="BL22" s="94">
        <v>5.6</v>
      </c>
      <c r="BM22">
        <v>7.5</v>
      </c>
      <c r="BN22">
        <v>7.5</v>
      </c>
      <c r="BO22">
        <v>100</v>
      </c>
      <c r="BQ22" t="s">
        <v>623</v>
      </c>
      <c r="BR22">
        <v>14</v>
      </c>
      <c r="BS22">
        <v>14</v>
      </c>
      <c r="BT22">
        <v>5000</v>
      </c>
      <c r="CB22" s="83" t="s">
        <v>141</v>
      </c>
      <c r="CC22"/>
      <c r="CD22"/>
      <c r="CE22" s="71"/>
      <c r="CF22"/>
      <c r="CG22"/>
      <c r="CH22" s="49"/>
      <c r="CI22" s="77"/>
      <c r="CK22" s="49"/>
      <c r="CV22">
        <v>4</v>
      </c>
      <c r="CW22" s="94">
        <v>157.01</v>
      </c>
      <c r="CX22" s="94">
        <v>154.07</v>
      </c>
      <c r="CY22">
        <v>6.5</v>
      </c>
      <c r="CZ22">
        <v>6.5</v>
      </c>
      <c r="DA22">
        <v>46</v>
      </c>
      <c r="DC22" t="s">
        <v>528</v>
      </c>
      <c r="DD22">
        <v>159.16</v>
      </c>
      <c r="DE22">
        <v>159.16</v>
      </c>
      <c r="DF22">
        <v>17996</v>
      </c>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384">
        <v>5</v>
      </c>
      <c r="Z23" s="90">
        <v>-10.1</v>
      </c>
      <c r="AA23" s="90">
        <v>-14</v>
      </c>
      <c r="AB23" s="90">
        <v>7.8282999999999996</v>
      </c>
      <c r="AC23" s="90">
        <v>8.1565999999999992</v>
      </c>
      <c r="AD23" s="91">
        <v>104</v>
      </c>
      <c r="AP23" s="247"/>
      <c r="AQ23" s="200" t="s">
        <v>136</v>
      </c>
      <c r="AR23"/>
      <c r="AS23"/>
      <c r="AT23"/>
      <c r="AU23"/>
      <c r="AV23"/>
      <c r="AW23" s="54"/>
      <c r="AY23"/>
      <c r="AZ23" t="str">
        <f>IFERROR((TP_DATA[[#This Row],[D, bottom '[m']]]+#REF!)/(2*#REF!/1000),"")</f>
        <v/>
      </c>
      <c r="BK23" s="94"/>
      <c r="BL23" s="94"/>
      <c r="BQ23" t="s">
        <v>624</v>
      </c>
      <c r="BR23">
        <v>11</v>
      </c>
      <c r="BS23">
        <v>11</v>
      </c>
      <c r="BT23">
        <v>1</v>
      </c>
      <c r="CB23" s="60"/>
      <c r="CC23" s="88" t="s">
        <v>136</v>
      </c>
      <c r="CD23"/>
      <c r="CE23"/>
      <c r="CF23"/>
      <c r="CG23"/>
      <c r="CH23" s="49"/>
      <c r="CI23" s="77"/>
      <c r="CK23" s="49"/>
      <c r="CL23" t="str">
        <f>IFERROR((TOWER_DATA[[#This Row],[D, bottom '[m']]]+#REF!)/(2*#REF!/1000),"")</f>
        <v/>
      </c>
      <c r="CV23">
        <v>5</v>
      </c>
      <c r="CW23" s="94">
        <v>154.07</v>
      </c>
      <c r="CX23" s="94">
        <v>151.13</v>
      </c>
      <c r="CY23">
        <v>6.49</v>
      </c>
      <c r="CZ23">
        <v>6.49</v>
      </c>
      <c r="DA23">
        <v>32</v>
      </c>
      <c r="DC23" t="s">
        <v>527</v>
      </c>
      <c r="DD23">
        <v>155.87</v>
      </c>
      <c r="DE23">
        <v>155.87</v>
      </c>
      <c r="DF23">
        <v>12209</v>
      </c>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384">
        <v>6</v>
      </c>
      <c r="Z24" s="90">
        <v>-14</v>
      </c>
      <c r="AA24" s="90">
        <v>-17.899999999999999</v>
      </c>
      <c r="AB24" s="90">
        <v>8.1565999999999992</v>
      </c>
      <c r="AC24" s="90">
        <v>8.4847999999999999</v>
      </c>
      <c r="AD24" s="91">
        <v>98</v>
      </c>
      <c r="AP24" s="248"/>
      <c r="AQ24" s="201"/>
      <c r="AR24"/>
      <c r="AS24"/>
      <c r="AT24"/>
      <c r="AU24"/>
      <c r="AV24"/>
      <c r="AW24" s="54"/>
      <c r="AY24"/>
      <c r="AZ24" t="str">
        <f>IFERROR((TP_DATA[[#This Row],[D, bottom '[m']]]+#REF!)/(2*#REF!/1000),"")</f>
        <v/>
      </c>
      <c r="BK24" s="94"/>
      <c r="BL24" s="94"/>
      <c r="BQ24" t="s">
        <v>625</v>
      </c>
      <c r="BR24">
        <v>6.1</v>
      </c>
      <c r="BS24">
        <v>6.1</v>
      </c>
      <c r="BT24">
        <v>200</v>
      </c>
      <c r="CB24" s="63"/>
      <c r="CC24" s="161"/>
      <c r="CD24"/>
      <c r="CE24"/>
      <c r="CF24"/>
      <c r="CG24"/>
      <c r="CH24" s="49"/>
      <c r="CI24" s="77"/>
      <c r="CK24" s="49"/>
      <c r="CL24" t="str">
        <f>IFERROR((TOWER_DATA[[#This Row],[D, bottom '[m']]]+#REF!)/(2*#REF!/1000),"")</f>
        <v/>
      </c>
      <c r="CV24">
        <v>6</v>
      </c>
      <c r="CW24" s="94">
        <v>151.13</v>
      </c>
      <c r="CX24" s="94">
        <v>148.57</v>
      </c>
      <c r="CY24">
        <v>6.48</v>
      </c>
      <c r="CZ24">
        <v>6.48</v>
      </c>
      <c r="DA24">
        <v>24</v>
      </c>
      <c r="DC24" t="s">
        <v>528</v>
      </c>
      <c r="DD24">
        <v>155.52000000000001</v>
      </c>
      <c r="DE24">
        <v>155.52000000000001</v>
      </c>
      <c r="DF24">
        <v>17996</v>
      </c>
      <c r="DY24" s="262"/>
      <c r="DZ24" s="262"/>
      <c r="EA24" s="58"/>
      <c r="EB24" s="58"/>
      <c r="EC24" s="262"/>
      <c r="ED24" s="262"/>
      <c r="EE24" s="58"/>
      <c r="EF24" s="58"/>
      <c r="EG24" s="58"/>
    </row>
    <row r="25" spans="1:144" ht="21.6" customHeight="1">
      <c r="A25" s="356"/>
      <c r="B25" s="357"/>
      <c r="C25" s="79"/>
      <c r="D25" s="107"/>
      <c r="K25"/>
      <c r="L25" s="54"/>
      <c r="N25"/>
      <c r="O25" t="str">
        <f>IFERROR((MP_DATA[[#This Row],[D, bottom '[m']]]+#REF!)/(2*#REF!/1000),"")</f>
        <v/>
      </c>
      <c r="Y25" s="384">
        <v>7</v>
      </c>
      <c r="Z25" s="90">
        <v>-17.899999999999999</v>
      </c>
      <c r="AA25" s="90">
        <v>-21.8</v>
      </c>
      <c r="AB25" s="90">
        <v>8.4847999999999999</v>
      </c>
      <c r="AC25" s="90">
        <v>8.8131000000000004</v>
      </c>
      <c r="AD25" s="91">
        <v>94</v>
      </c>
      <c r="AV25"/>
      <c r="AW25" s="54"/>
      <c r="AY25"/>
      <c r="AZ25" t="str">
        <f>IFERROR((TP_DATA[[#This Row],[D, bottom '[m']]]+#REF!)/(2*#REF!/1000),"")</f>
        <v/>
      </c>
      <c r="BK25" s="94"/>
      <c r="BL25" s="94"/>
      <c r="BQ25" t="s">
        <v>618</v>
      </c>
      <c r="BR25">
        <v>5.6</v>
      </c>
      <c r="BS25">
        <v>5.6</v>
      </c>
      <c r="BT25">
        <v>60000</v>
      </c>
      <c r="CH25" s="49"/>
      <c r="CI25" s="77"/>
      <c r="CK25" s="49"/>
      <c r="CL25" t="str">
        <f>IFERROR((TOWER_DATA[[#This Row],[D, bottom '[m']]]+#REF!)/(2*#REF!/1000),"")</f>
        <v/>
      </c>
      <c r="CV25">
        <v>7</v>
      </c>
      <c r="CW25" s="94">
        <v>148.57</v>
      </c>
      <c r="CX25" s="94">
        <v>146.01</v>
      </c>
      <c r="CY25">
        <v>6.48</v>
      </c>
      <c r="CZ25">
        <v>6.48</v>
      </c>
      <c r="DA25">
        <v>30</v>
      </c>
      <c r="DC25" t="s">
        <v>529</v>
      </c>
      <c r="DD25">
        <v>153.22</v>
      </c>
      <c r="DE25">
        <v>153.22</v>
      </c>
      <c r="DF25">
        <v>1440</v>
      </c>
      <c r="DY25" s="262"/>
      <c r="DZ25" s="262"/>
      <c r="EA25" s="58"/>
      <c r="EB25" s="58"/>
      <c r="EC25" s="262"/>
      <c r="ED25" s="262"/>
      <c r="EE25" s="58"/>
      <c r="EF25" s="58"/>
      <c r="EG25" s="58"/>
    </row>
    <row r="26" spans="1:144" ht="26.25" customHeight="1" thickBot="1">
      <c r="A26" s="260"/>
      <c r="B26" s="354"/>
      <c r="E26" s="239" t="s">
        <v>219</v>
      </c>
      <c r="K26"/>
      <c r="L26" s="63"/>
      <c r="M26" s="64"/>
      <c r="N26" s="64"/>
      <c r="O26" s="64" t="str">
        <f>IFERROR((MP_DATA[[#This Row],[D, bottom '[m']]]+#REF!)/(2*#REF!/1000),"")</f>
        <v/>
      </c>
      <c r="P26" s="64"/>
      <c r="Q26" s="64"/>
      <c r="R26" s="64"/>
      <c r="S26" s="64"/>
      <c r="T26" s="64"/>
      <c r="U26" s="64"/>
      <c r="V26" s="64"/>
      <c r="W26" s="64"/>
      <c r="X26" s="65"/>
      <c r="Y26" s="384">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3"/>
      <c r="CJ26" s="144"/>
      <c r="CK26" s="144"/>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530</v>
      </c>
      <c r="DD26">
        <v>152.37</v>
      </c>
      <c r="DE26">
        <v>152.37</v>
      </c>
      <c r="DF26">
        <v>2836</v>
      </c>
      <c r="DY26" s="262"/>
      <c r="DZ26" s="262"/>
      <c r="EA26" s="58"/>
      <c r="EB26" s="58"/>
      <c r="EC26" s="262"/>
      <c r="ED26" s="262"/>
      <c r="EE26" s="58"/>
      <c r="EF26" s="58"/>
      <c r="EG26" s="58"/>
    </row>
    <row r="27" spans="1:144" s="253" customFormat="1" ht="18" hidden="1" customHeight="1" outlineLevel="1">
      <c r="A27" s="251"/>
      <c r="B27" s="355"/>
      <c r="C27" s="355"/>
      <c r="D27" s="252"/>
      <c r="E27" s="253" t="s">
        <v>55</v>
      </c>
      <c r="F27" s="49" t="s">
        <v>56</v>
      </c>
      <c r="G27" s="253" t="s">
        <v>54</v>
      </c>
      <c r="H27" s="253" t="s">
        <v>57</v>
      </c>
      <c r="I27" s="253" t="s">
        <v>94</v>
      </c>
      <c r="J27" s="253" t="s">
        <v>90</v>
      </c>
      <c r="K27" s="253" t="s">
        <v>95</v>
      </c>
      <c r="O27" s="253" t="str">
        <f>IFERROR((MP_DATA[[#This Row],[D, bottom '[m']]]+#REF!)/(2*#REF!/1000),"")</f>
        <v/>
      </c>
      <c r="X27" s="254"/>
      <c r="Y27" s="384">
        <v>9</v>
      </c>
      <c r="Z27" s="90">
        <v>-25.7</v>
      </c>
      <c r="AA27" s="90">
        <v>-29.6</v>
      </c>
      <c r="AB27" s="90">
        <v>9.1414000000000009</v>
      </c>
      <c r="AC27" s="90">
        <v>9.4696999999999996</v>
      </c>
      <c r="AD27" s="91">
        <v>90</v>
      </c>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253">
        <v>9</v>
      </c>
      <c r="CW27" s="255">
        <v>143.41999999999999</v>
      </c>
      <c r="CX27" s="255">
        <v>143.27000000000001</v>
      </c>
      <c r="CY27" s="253">
        <v>6.5</v>
      </c>
      <c r="CZ27" s="253">
        <v>6.5</v>
      </c>
      <c r="DA27" s="253">
        <v>32</v>
      </c>
      <c r="DC27" s="253" t="s">
        <v>531</v>
      </c>
      <c r="DD27" s="253">
        <v>152.37</v>
      </c>
      <c r="DE27" s="253">
        <v>152.37</v>
      </c>
      <c r="DF27" s="253">
        <v>773</v>
      </c>
      <c r="DN27" s="249"/>
      <c r="DR27" s="256"/>
      <c r="DS27" s="256"/>
      <c r="DX27" s="254"/>
      <c r="DY27" s="49"/>
      <c r="DZ27" s="49"/>
      <c r="EC27" s="49"/>
      <c r="ED27" s="49"/>
      <c r="EN27" s="254"/>
    </row>
    <row r="28" spans="1:144" s="253" customFormat="1" ht="18" hidden="1" customHeight="1" outlineLevel="1">
      <c r="A28" s="251"/>
      <c r="B28" s="355"/>
      <c r="C28" s="355"/>
      <c r="D28" s="252"/>
      <c r="E28" s="253" t="s">
        <v>499</v>
      </c>
      <c r="F28" s="226">
        <v>1</v>
      </c>
      <c r="G28" s="253" t="s">
        <v>497</v>
      </c>
      <c r="H28" s="253" t="s">
        <v>498</v>
      </c>
      <c r="I28" s="253">
        <v>0</v>
      </c>
      <c r="J28" s="253" t="s">
        <v>49</v>
      </c>
      <c r="O28" s="253" t="str">
        <f>IFERROR((MP_DATA[[#This Row],[D, bottom '[m']]]+#REF!)/(2*#REF!/1000),"")</f>
        <v/>
      </c>
      <c r="X28" s="254"/>
      <c r="Y28" s="384">
        <v>10</v>
      </c>
      <c r="Z28" s="90">
        <v>-29.6</v>
      </c>
      <c r="AA28" s="90">
        <v>-33.5</v>
      </c>
      <c r="AB28" s="90">
        <v>9.4696999999999996</v>
      </c>
      <c r="AC28" s="90">
        <v>9.8000000000000007</v>
      </c>
      <c r="AD28" s="91">
        <v>90</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253">
        <v>10</v>
      </c>
      <c r="CW28" s="255">
        <v>143.27000000000001</v>
      </c>
      <c r="CX28" s="255">
        <v>143.13</v>
      </c>
      <c r="CY28" s="253">
        <v>6.5</v>
      </c>
      <c r="CZ28" s="253">
        <v>6.5</v>
      </c>
      <c r="DA28" s="253">
        <v>32</v>
      </c>
      <c r="DC28" s="253" t="s">
        <v>532</v>
      </c>
      <c r="DD28" s="253">
        <v>152.37</v>
      </c>
      <c r="DE28" s="253">
        <v>152.37</v>
      </c>
      <c r="DF28" s="253">
        <v>2104</v>
      </c>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hidden="1" customHeight="1" outlineLevel="1">
      <c r="A29" s="251"/>
      <c r="B29" s="355"/>
      <c r="C29" s="355"/>
      <c r="D29" s="252"/>
      <c r="E29" s="253" t="s">
        <v>347</v>
      </c>
      <c r="F29" s="226" t="s">
        <v>348</v>
      </c>
      <c r="G29" s="253" t="s">
        <v>349</v>
      </c>
      <c r="H29" s="253" t="s">
        <v>350</v>
      </c>
      <c r="I29" s="253">
        <v>40.5</v>
      </c>
      <c r="J29" s="253" t="s">
        <v>49</v>
      </c>
      <c r="O29" s="253" t="str">
        <f>IFERROR((MP_DATA[[#This Row],[D, bottom '[m']]]+#REF!)/(2*#REF!/1000),"")</f>
        <v/>
      </c>
      <c r="X29" s="254"/>
      <c r="Y29" s="384">
        <v>11</v>
      </c>
      <c r="Z29" s="90">
        <v>-33.5</v>
      </c>
      <c r="AA29" s="90">
        <v>-36.799999999999997</v>
      </c>
      <c r="AB29" s="90">
        <v>9.8000000000000007</v>
      </c>
      <c r="AC29" s="90">
        <v>9.8000000000000007</v>
      </c>
      <c r="AD29" s="91">
        <v>90</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253">
        <v>11</v>
      </c>
      <c r="CW29" s="255">
        <v>143.13</v>
      </c>
      <c r="CX29" s="255">
        <v>140.79</v>
      </c>
      <c r="CY29" s="253">
        <v>6.5</v>
      </c>
      <c r="CZ29" s="253">
        <v>6.63</v>
      </c>
      <c r="DA29" s="253">
        <v>32</v>
      </c>
      <c r="DC29" s="253" t="s">
        <v>533</v>
      </c>
      <c r="DD29" s="253">
        <v>152.22999999999999</v>
      </c>
      <c r="DE29" s="253">
        <v>152.22999999999999</v>
      </c>
      <c r="DF29" s="253">
        <v>910</v>
      </c>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hidden="1" customHeight="1" outlineLevel="1">
      <c r="A30" s="251"/>
      <c r="B30" s="355"/>
      <c r="C30" s="355"/>
      <c r="D30" s="252"/>
      <c r="E30" s="253" t="s">
        <v>351</v>
      </c>
      <c r="F30" s="226" t="s">
        <v>348</v>
      </c>
      <c r="G30" s="253" t="s">
        <v>349</v>
      </c>
      <c r="H30" s="253" t="s">
        <v>352</v>
      </c>
      <c r="I30" s="253">
        <v>40.5</v>
      </c>
      <c r="J30" s="253" t="s">
        <v>49</v>
      </c>
      <c r="O30" s="253" t="str">
        <f>IFERROR((MP_DATA[[#This Row],[D, bottom '[m']]]+#REF!)/(2*#REF!/1000),"")</f>
        <v/>
      </c>
      <c r="X30" s="254"/>
      <c r="Y30" s="384">
        <v>12</v>
      </c>
      <c r="Z30" s="90">
        <v>-36.799999999999997</v>
      </c>
      <c r="AA30" s="90">
        <v>-40.200000000000003</v>
      </c>
      <c r="AB30" s="90">
        <v>9.8000000000000007</v>
      </c>
      <c r="AC30" s="90">
        <v>9.8000000000000007</v>
      </c>
      <c r="AD30" s="91">
        <v>98</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253">
        <v>12</v>
      </c>
      <c r="CW30" s="255">
        <v>140.79</v>
      </c>
      <c r="CX30" s="255">
        <v>138.49</v>
      </c>
      <c r="CY30" s="253">
        <v>6.62</v>
      </c>
      <c r="CZ30" s="253">
        <v>6.75</v>
      </c>
      <c r="DA30" s="253">
        <v>28</v>
      </c>
      <c r="DC30" s="253" t="s">
        <v>534</v>
      </c>
      <c r="DD30" s="253">
        <v>151.08000000000001</v>
      </c>
      <c r="DE30" s="253">
        <v>151.08000000000001</v>
      </c>
      <c r="DF30" s="253">
        <v>5000</v>
      </c>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hidden="1" customHeight="1" outlineLevel="1">
      <c r="A31" s="251"/>
      <c r="B31" s="355"/>
      <c r="C31" s="355"/>
      <c r="D31" s="252"/>
      <c r="E31" s="253" t="s">
        <v>353</v>
      </c>
      <c r="F31" s="226" t="s">
        <v>354</v>
      </c>
      <c r="G31" s="253" t="s">
        <v>355</v>
      </c>
      <c r="H31" s="253" t="s">
        <v>356</v>
      </c>
      <c r="I31" s="253">
        <v>43.5</v>
      </c>
      <c r="J31" s="253" t="s">
        <v>49</v>
      </c>
      <c r="K31" s="253" t="s">
        <v>357</v>
      </c>
      <c r="O31" s="253" t="str">
        <f>IFERROR((MP_DATA[[#This Row],[D, bottom '[m']]]+#REF!)/(2*#REF!/1000),"")</f>
        <v/>
      </c>
      <c r="X31" s="254"/>
      <c r="Y31" s="384">
        <v>13</v>
      </c>
      <c r="Z31" s="90">
        <v>-40.200000000000003</v>
      </c>
      <c r="AA31" s="90">
        <v>-43.8</v>
      </c>
      <c r="AB31" s="90">
        <v>9.8000000000000007</v>
      </c>
      <c r="AC31" s="90">
        <v>9.8000000000000007</v>
      </c>
      <c r="AD31" s="91">
        <v>88</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253">
        <v>13</v>
      </c>
      <c r="CW31" s="255">
        <v>138.49</v>
      </c>
      <c r="CX31" s="255">
        <v>136.19</v>
      </c>
      <c r="CY31" s="253">
        <v>6.75</v>
      </c>
      <c r="CZ31" s="253">
        <v>6.87</v>
      </c>
      <c r="DA31" s="253">
        <v>28</v>
      </c>
      <c r="DC31" s="253" t="s">
        <v>535</v>
      </c>
      <c r="DD31" s="253">
        <v>148.27000000000001</v>
      </c>
      <c r="DE31" s="253">
        <v>148.27000000000001</v>
      </c>
      <c r="DF31" s="253">
        <v>455</v>
      </c>
      <c r="DL31" s="257"/>
      <c r="DN31" s="249"/>
      <c r="DR31" s="256"/>
      <c r="DS31" s="256"/>
      <c r="DX31" s="254"/>
      <c r="EN31" s="254"/>
    </row>
    <row r="32" spans="1:144" s="253" customFormat="1" ht="18" hidden="1" customHeight="1" outlineLevel="1">
      <c r="A32" s="251"/>
      <c r="B32" s="355"/>
      <c r="C32" s="355"/>
      <c r="D32" s="252"/>
      <c r="E32" s="253" t="s">
        <v>358</v>
      </c>
      <c r="F32" s="226" t="s">
        <v>354</v>
      </c>
      <c r="G32" s="253" t="s">
        <v>355</v>
      </c>
      <c r="H32" s="253" t="s">
        <v>359</v>
      </c>
      <c r="I32" s="253">
        <v>45.43</v>
      </c>
      <c r="J32" s="253" t="s">
        <v>49</v>
      </c>
      <c r="K32" s="253" t="s">
        <v>357</v>
      </c>
      <c r="O32" s="253" t="str">
        <f>IFERROR((MP_DATA[[#This Row],[D, bottom '[m']]]+#REF!)/(2*#REF!/1000),"")</f>
        <v/>
      </c>
      <c r="X32" s="254"/>
      <c r="Y32" s="384">
        <v>14</v>
      </c>
      <c r="Z32" s="90">
        <v>-43.8</v>
      </c>
      <c r="AA32" s="90">
        <v>-47.8</v>
      </c>
      <c r="AB32" s="90">
        <v>9.8000000000000007</v>
      </c>
      <c r="AC32" s="90">
        <v>9.8000000000000007</v>
      </c>
      <c r="AD32" s="91">
        <v>88</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253">
        <v>14</v>
      </c>
      <c r="CW32" s="255">
        <v>136.19</v>
      </c>
      <c r="CX32" s="255">
        <v>133.88</v>
      </c>
      <c r="CY32" s="253">
        <v>6.87</v>
      </c>
      <c r="CZ32" s="253">
        <v>7</v>
      </c>
      <c r="DA32" s="253">
        <v>28</v>
      </c>
      <c r="DC32" s="253" t="s">
        <v>536</v>
      </c>
      <c r="DD32" s="253">
        <v>146.19</v>
      </c>
      <c r="DE32" s="253">
        <v>146.19</v>
      </c>
      <c r="DF32" s="253">
        <v>7201</v>
      </c>
      <c r="DL32" s="257"/>
      <c r="DN32" s="249"/>
      <c r="DR32" s="256"/>
      <c r="DS32" s="256"/>
      <c r="DX32" s="254"/>
      <c r="EN32" s="254"/>
    </row>
    <row r="33" spans="1:144" s="253" customFormat="1" ht="18" hidden="1" customHeight="1" outlineLevel="1">
      <c r="A33" s="251"/>
      <c r="B33" s="355"/>
      <c r="C33" s="355"/>
      <c r="D33" s="252"/>
      <c r="E33" s="256" t="s">
        <v>360</v>
      </c>
      <c r="F33" s="305" t="s">
        <v>354</v>
      </c>
      <c r="G33" s="255" t="s">
        <v>361</v>
      </c>
      <c r="H33" s="255" t="s">
        <v>362</v>
      </c>
      <c r="I33" s="255">
        <v>43.14</v>
      </c>
      <c r="J33" s="256" t="s">
        <v>49</v>
      </c>
      <c r="K33" s="253" t="s">
        <v>357</v>
      </c>
      <c r="O33" s="258" t="str">
        <f>IFERROR((MP_DATA[[#This Row],[D, bottom '[m']]]+#REF!)/(2*#REF!/1000),"")</f>
        <v/>
      </c>
      <c r="X33" s="254"/>
      <c r="Y33" s="384">
        <v>15</v>
      </c>
      <c r="Z33" s="90">
        <v>-47.8</v>
      </c>
      <c r="AA33" s="90">
        <v>-51.8</v>
      </c>
      <c r="AB33" s="90">
        <v>9.8000000000000007</v>
      </c>
      <c r="AC33" s="90">
        <v>9.8000000000000007</v>
      </c>
      <c r="AD33" s="91">
        <v>88</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253">
        <v>15</v>
      </c>
      <c r="CW33" s="255">
        <v>133.88</v>
      </c>
      <c r="CX33" s="255">
        <v>131.58000000000001</v>
      </c>
      <c r="CY33" s="253">
        <v>7</v>
      </c>
      <c r="CZ33" s="253">
        <v>7.12</v>
      </c>
      <c r="DA33" s="253">
        <v>28</v>
      </c>
      <c r="DC33" s="253" t="s">
        <v>537</v>
      </c>
      <c r="DD33" s="253">
        <v>143.34</v>
      </c>
      <c r="DE33" s="253">
        <v>143.34</v>
      </c>
      <c r="DF33" s="253">
        <v>4525</v>
      </c>
      <c r="DL33" s="257"/>
      <c r="DN33" s="249"/>
      <c r="DR33" s="256"/>
      <c r="DS33" s="256"/>
      <c r="DX33" s="254"/>
      <c r="EN33" s="254"/>
    </row>
    <row r="34" spans="1:144" s="253" customFormat="1" ht="18" hidden="1" customHeight="1" outlineLevel="1">
      <c r="A34" s="251"/>
      <c r="B34" s="355"/>
      <c r="C34" s="355"/>
      <c r="D34" s="252"/>
      <c r="E34" s="256" t="s">
        <v>455</v>
      </c>
      <c r="F34" s="305" t="s">
        <v>354</v>
      </c>
      <c r="G34" s="255" t="s">
        <v>361</v>
      </c>
      <c r="H34" s="255" t="s">
        <v>456</v>
      </c>
      <c r="I34" s="255">
        <v>43.14</v>
      </c>
      <c r="J34" s="256" t="s">
        <v>49</v>
      </c>
      <c r="K34" s="253" t="s">
        <v>357</v>
      </c>
      <c r="O34" s="258" t="str">
        <f>IFERROR((MP_DATA[[#This Row],[D, bottom '[m']]]+#REF!)/(2*#REF!/1000),"")</f>
        <v/>
      </c>
      <c r="X34" s="254"/>
      <c r="Y34" s="384">
        <v>16</v>
      </c>
      <c r="Z34" s="90">
        <v>-51.8</v>
      </c>
      <c r="AA34" s="90">
        <v>-55.8</v>
      </c>
      <c r="AB34" s="90">
        <v>9.8000000000000007</v>
      </c>
      <c r="AC34" s="90">
        <v>9.8000000000000007</v>
      </c>
      <c r="AD34" s="91">
        <v>81</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253">
        <v>16</v>
      </c>
      <c r="CW34" s="255">
        <v>131.58000000000001</v>
      </c>
      <c r="CX34" s="255">
        <v>129.28</v>
      </c>
      <c r="CY34" s="253">
        <v>7.12</v>
      </c>
      <c r="CZ34" s="253">
        <v>7.24</v>
      </c>
      <c r="DA34" s="253">
        <v>29</v>
      </c>
      <c r="DC34" s="253" t="s">
        <v>538</v>
      </c>
      <c r="DD34" s="253">
        <v>143.19999999999999</v>
      </c>
      <c r="DE34" s="253">
        <v>143.19999999999999</v>
      </c>
      <c r="DF34" s="253">
        <v>4525</v>
      </c>
      <c r="DL34" s="257"/>
      <c r="DN34" s="249"/>
      <c r="DR34" s="256"/>
      <c r="DS34" s="256"/>
      <c r="DX34" s="254"/>
      <c r="EN34" s="254"/>
    </row>
    <row r="35" spans="1:144" s="253" customFormat="1" ht="18" hidden="1" customHeight="1" outlineLevel="1">
      <c r="A35" s="251"/>
      <c r="B35" s="355"/>
      <c r="C35" s="355"/>
      <c r="D35" s="252"/>
      <c r="E35" s="256" t="s">
        <v>363</v>
      </c>
      <c r="F35" s="305" t="s">
        <v>354</v>
      </c>
      <c r="G35" s="255" t="s">
        <v>361</v>
      </c>
      <c r="H35" s="255" t="s">
        <v>364</v>
      </c>
      <c r="I35" s="255">
        <v>45.44</v>
      </c>
      <c r="J35" s="256" t="s">
        <v>49</v>
      </c>
      <c r="K35" s="253" t="s">
        <v>357</v>
      </c>
      <c r="O35" s="258" t="str">
        <f>IFERROR((MP_DATA[[#This Row],[D, bottom '[m']]]+#REF!)/(2*#REF!/1000),"")</f>
        <v/>
      </c>
      <c r="X35" s="254"/>
      <c r="Y35" s="384">
        <v>17</v>
      </c>
      <c r="Z35" s="90">
        <v>-55.8</v>
      </c>
      <c r="AA35" s="90">
        <v>-59.8</v>
      </c>
      <c r="AB35" s="90">
        <v>9.8000000000000007</v>
      </c>
      <c r="AC35" s="90">
        <v>9.8000000000000007</v>
      </c>
      <c r="AD35" s="91">
        <v>81</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253">
        <v>17</v>
      </c>
      <c r="CW35" s="255">
        <v>129.28</v>
      </c>
      <c r="CX35" s="255">
        <v>126.98</v>
      </c>
      <c r="CY35" s="253">
        <v>7.24</v>
      </c>
      <c r="CZ35" s="253">
        <v>7.37</v>
      </c>
      <c r="DA35" s="253">
        <v>29</v>
      </c>
      <c r="DC35" s="253" t="s">
        <v>539</v>
      </c>
      <c r="DD35" s="253">
        <v>141.87</v>
      </c>
      <c r="DE35" s="253">
        <v>141.87</v>
      </c>
      <c r="DF35" s="253">
        <v>5941</v>
      </c>
      <c r="DN35" s="249"/>
      <c r="DR35" s="256"/>
      <c r="DS35" s="256"/>
      <c r="DX35" s="254"/>
      <c r="EN35" s="254"/>
    </row>
    <row r="36" spans="1:144" s="253" customFormat="1" ht="18" hidden="1" customHeight="1" outlineLevel="1">
      <c r="A36" s="251"/>
      <c r="B36" s="355"/>
      <c r="C36" s="355"/>
      <c r="D36" s="252"/>
      <c r="E36" s="256" t="s">
        <v>467</v>
      </c>
      <c r="F36" s="305" t="s">
        <v>354</v>
      </c>
      <c r="G36" s="255" t="s">
        <v>361</v>
      </c>
      <c r="H36" s="255" t="s">
        <v>468</v>
      </c>
      <c r="I36" s="255">
        <v>45.44</v>
      </c>
      <c r="J36" s="256" t="s">
        <v>49</v>
      </c>
      <c r="K36" s="253" t="s">
        <v>357</v>
      </c>
      <c r="O36" s="258" t="str">
        <f>IFERROR((MP_DATA[[#This Row],[D, bottom '[m']]]+#REF!)/(2*#REF!/1000),"")</f>
        <v/>
      </c>
      <c r="X36" s="254"/>
      <c r="Y36" s="384">
        <v>18</v>
      </c>
      <c r="Z36" s="90">
        <v>-59.8</v>
      </c>
      <c r="AA36" s="90">
        <v>-63.8</v>
      </c>
      <c r="AB36" s="90">
        <v>9.8000000000000007</v>
      </c>
      <c r="AC36" s="90">
        <v>9.8000000000000007</v>
      </c>
      <c r="AD36" s="91">
        <v>81</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253">
        <v>18</v>
      </c>
      <c r="CW36" s="255">
        <v>126.98</v>
      </c>
      <c r="CX36" s="255">
        <v>124.68</v>
      </c>
      <c r="CY36" s="253">
        <v>7.37</v>
      </c>
      <c r="CZ36" s="253">
        <v>7.49</v>
      </c>
      <c r="DA36" s="253">
        <v>29</v>
      </c>
      <c r="DC36" s="253" t="s">
        <v>540</v>
      </c>
      <c r="DD36" s="253">
        <v>129.27000000000001</v>
      </c>
      <c r="DE36" s="253">
        <v>129.27000000000001</v>
      </c>
      <c r="DF36" s="253">
        <v>1327</v>
      </c>
      <c r="DN36" s="249"/>
      <c r="DR36" s="256"/>
      <c r="DS36" s="256"/>
      <c r="DX36" s="254"/>
      <c r="EN36" s="254"/>
    </row>
    <row r="37" spans="1:144" s="253" customFormat="1" ht="18" hidden="1" customHeight="1" outlineLevel="1">
      <c r="A37" s="251"/>
      <c r="B37" s="355"/>
      <c r="C37" s="355"/>
      <c r="D37" s="252"/>
      <c r="E37" s="256" t="s">
        <v>365</v>
      </c>
      <c r="F37" s="305" t="s">
        <v>354</v>
      </c>
      <c r="G37" s="255" t="s">
        <v>366</v>
      </c>
      <c r="H37" s="255" t="s">
        <v>367</v>
      </c>
      <c r="I37" s="255">
        <v>43.23</v>
      </c>
      <c r="J37" s="256" t="s">
        <v>49</v>
      </c>
      <c r="K37" s="253" t="s">
        <v>368</v>
      </c>
      <c r="O37" s="258" t="str">
        <f>IFERROR((MP_DATA[[#This Row],[D, bottom '[m']]]+#REF!)/(2*#REF!/1000),"")</f>
        <v/>
      </c>
      <c r="X37" s="254"/>
      <c r="Y37" s="384">
        <v>19</v>
      </c>
      <c r="Z37" s="90">
        <v>-63.8</v>
      </c>
      <c r="AA37" s="90">
        <v>-67.599999999999994</v>
      </c>
      <c r="AB37" s="90">
        <v>9.8000000000000007</v>
      </c>
      <c r="AC37" s="90">
        <v>9.8000000000000007</v>
      </c>
      <c r="AD37" s="91">
        <v>81</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253">
        <v>19</v>
      </c>
      <c r="CW37" s="255">
        <v>124.68</v>
      </c>
      <c r="CX37" s="255">
        <v>122.38</v>
      </c>
      <c r="CY37" s="253">
        <v>7.49</v>
      </c>
      <c r="CZ37" s="253">
        <v>7.62</v>
      </c>
      <c r="DA37" s="253">
        <v>30</v>
      </c>
      <c r="DC37" s="253" t="s">
        <v>541</v>
      </c>
      <c r="DD37" s="253">
        <v>129.27000000000001</v>
      </c>
      <c r="DE37" s="253">
        <v>129.27000000000001</v>
      </c>
      <c r="DF37" s="253">
        <v>1008</v>
      </c>
      <c r="DN37" s="249"/>
      <c r="DR37" s="256"/>
      <c r="DS37" s="256"/>
      <c r="DX37" s="254"/>
      <c r="EN37" s="254"/>
    </row>
    <row r="38" spans="1:144" s="253" customFormat="1" ht="18" hidden="1" customHeight="1" outlineLevel="1">
      <c r="A38" s="251"/>
      <c r="B38" s="355"/>
      <c r="C38" s="355"/>
      <c r="D38" s="252"/>
      <c r="E38" s="256" t="s">
        <v>457</v>
      </c>
      <c r="F38" s="305" t="s">
        <v>354</v>
      </c>
      <c r="G38" s="255" t="s">
        <v>366</v>
      </c>
      <c r="H38" s="255" t="s">
        <v>458</v>
      </c>
      <c r="I38" s="255">
        <v>43.23</v>
      </c>
      <c r="J38" s="256" t="s">
        <v>49</v>
      </c>
      <c r="K38" s="253" t="s">
        <v>459</v>
      </c>
      <c r="X38" s="254"/>
      <c r="Y38" s="384">
        <v>20</v>
      </c>
      <c r="Z38" s="90">
        <v>-67.599999999999994</v>
      </c>
      <c r="AA38" s="90">
        <v>-70.599999999999994</v>
      </c>
      <c r="AB38" s="90">
        <v>9.8000000000000007</v>
      </c>
      <c r="AC38" s="90">
        <v>9.8000000000000007</v>
      </c>
      <c r="AD38" s="91">
        <v>81</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253">
        <v>20</v>
      </c>
      <c r="CW38" s="255">
        <v>122.38</v>
      </c>
      <c r="CX38" s="255">
        <v>120.07</v>
      </c>
      <c r="CY38" s="253">
        <v>7.62</v>
      </c>
      <c r="CZ38" s="253">
        <v>7.74</v>
      </c>
      <c r="DA38" s="253">
        <v>30</v>
      </c>
      <c r="DC38" s="253" t="s">
        <v>542</v>
      </c>
      <c r="DD38" s="253">
        <v>129.27000000000001</v>
      </c>
      <c r="DE38" s="253">
        <v>129.27000000000001</v>
      </c>
      <c r="DF38" s="253">
        <v>6854</v>
      </c>
      <c r="DN38" s="249"/>
      <c r="DR38" s="256"/>
      <c r="DS38" s="256"/>
      <c r="DX38" s="254"/>
      <c r="EN38" s="254"/>
    </row>
    <row r="39" spans="1:144" s="253" customFormat="1" ht="18" hidden="1" customHeight="1" outlineLevel="1">
      <c r="A39" s="251"/>
      <c r="B39" s="355"/>
      <c r="C39" s="355"/>
      <c r="D39" s="252"/>
      <c r="E39" s="256" t="s">
        <v>369</v>
      </c>
      <c r="F39" s="305" t="s">
        <v>354</v>
      </c>
      <c r="G39" s="255" t="s">
        <v>366</v>
      </c>
      <c r="H39" s="255" t="s">
        <v>370</v>
      </c>
      <c r="I39" s="255">
        <v>45.46</v>
      </c>
      <c r="J39" s="256" t="s">
        <v>49</v>
      </c>
      <c r="K39" s="253" t="s">
        <v>371</v>
      </c>
      <c r="X39" s="254"/>
      <c r="Y39" s="384">
        <v>21</v>
      </c>
      <c r="Z39" s="90">
        <v>-70.599999999999994</v>
      </c>
      <c r="AA39" s="90">
        <v>-73.599999999999994</v>
      </c>
      <c r="AB39" s="90">
        <v>9.8000000000000007</v>
      </c>
      <c r="AC39" s="90">
        <v>9.8000000000000007</v>
      </c>
      <c r="AD39" s="91">
        <v>87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253">
        <v>21</v>
      </c>
      <c r="CW39" s="255">
        <v>120.07</v>
      </c>
      <c r="CX39" s="255">
        <v>117.77</v>
      </c>
      <c r="CY39" s="253">
        <v>7.74</v>
      </c>
      <c r="CZ39" s="253">
        <v>7.87</v>
      </c>
      <c r="DA39" s="253">
        <v>30</v>
      </c>
      <c r="DC39" s="253" t="s">
        <v>543</v>
      </c>
      <c r="DD39" s="253">
        <v>115.34</v>
      </c>
      <c r="DE39" s="253">
        <v>115.34</v>
      </c>
      <c r="DF39" s="253">
        <v>6660</v>
      </c>
      <c r="DN39" s="249"/>
      <c r="DR39" s="256"/>
      <c r="DS39" s="256"/>
      <c r="DX39" s="254"/>
      <c r="EN39" s="254"/>
    </row>
    <row r="40" spans="1:144" s="253" customFormat="1" ht="18" hidden="1" customHeight="1" outlineLevel="1">
      <c r="A40" s="251"/>
      <c r="B40" s="355"/>
      <c r="C40" s="355"/>
      <c r="D40" s="252"/>
      <c r="E40" s="256" t="s">
        <v>465</v>
      </c>
      <c r="F40" s="305" t="s">
        <v>354</v>
      </c>
      <c r="G40" s="255" t="s">
        <v>366</v>
      </c>
      <c r="H40" s="255" t="s">
        <v>466</v>
      </c>
      <c r="I40" s="255">
        <v>45.34</v>
      </c>
      <c r="J40" s="256" t="s">
        <v>49</v>
      </c>
      <c r="K40" s="253" t="s">
        <v>459</v>
      </c>
      <c r="X40" s="254"/>
      <c r="Y40" s="384">
        <v>22</v>
      </c>
      <c r="Z40" s="90">
        <v>-73.599999999999994</v>
      </c>
      <c r="AA40" s="90">
        <v>-76.599999999999994</v>
      </c>
      <c r="AB40" s="90">
        <v>9.8000000000000007</v>
      </c>
      <c r="AC40" s="90">
        <v>9.8000000000000007</v>
      </c>
      <c r="AD40" s="91">
        <v>95</v>
      </c>
      <c r="AP40" s="250" t="s">
        <v>375</v>
      </c>
      <c r="AQ40" s="255" t="s">
        <v>376</v>
      </c>
      <c r="AR40" s="255" t="s">
        <v>377</v>
      </c>
      <c r="AS40" s="255" t="s">
        <v>378</v>
      </c>
      <c r="AT40" s="255">
        <v>42.26</v>
      </c>
      <c r="AU40" s="256" t="s">
        <v>49</v>
      </c>
      <c r="AV40" s="253" t="s">
        <v>379</v>
      </c>
      <c r="BI40" s="254"/>
      <c r="BK40" s="255"/>
      <c r="BL40" s="255"/>
      <c r="CB40" s="250"/>
      <c r="CC40" s="255"/>
      <c r="CD40" s="255"/>
      <c r="CE40" s="255"/>
      <c r="CF40" s="255"/>
      <c r="CG40" s="256"/>
      <c r="CU40" s="254"/>
      <c r="CV40" s="253">
        <v>22</v>
      </c>
      <c r="CW40" s="255">
        <v>117.77</v>
      </c>
      <c r="CX40" s="255">
        <v>115.42</v>
      </c>
      <c r="CY40" s="253">
        <v>7.87</v>
      </c>
      <c r="CZ40" s="253">
        <v>8</v>
      </c>
      <c r="DA40" s="253">
        <v>36</v>
      </c>
      <c r="DC40" s="253" t="s">
        <v>544</v>
      </c>
      <c r="DD40" s="253">
        <v>115.2</v>
      </c>
      <c r="DE40" s="253">
        <v>115.2</v>
      </c>
      <c r="DF40" s="253">
        <v>6660</v>
      </c>
      <c r="DN40" s="249"/>
      <c r="DR40" s="256"/>
      <c r="DS40" s="256"/>
      <c r="DX40" s="254"/>
      <c r="EN40" s="254"/>
    </row>
    <row r="41" spans="1:144" s="253" customFormat="1" ht="18" hidden="1" customHeight="1" outlineLevel="1">
      <c r="A41" s="251"/>
      <c r="B41" s="355"/>
      <c r="C41" s="355"/>
      <c r="D41" s="252"/>
      <c r="E41" s="256" t="s">
        <v>372</v>
      </c>
      <c r="F41" s="305" t="s">
        <v>354</v>
      </c>
      <c r="G41" s="255" t="s">
        <v>366</v>
      </c>
      <c r="H41" s="255" t="s">
        <v>373</v>
      </c>
      <c r="I41" s="255">
        <v>43.5</v>
      </c>
      <c r="J41" s="256" t="s">
        <v>49</v>
      </c>
      <c r="K41" s="253" t="s">
        <v>374</v>
      </c>
      <c r="X41" s="254"/>
      <c r="Y41" s="384">
        <v>23</v>
      </c>
      <c r="Z41" s="90">
        <v>-76.599999999999994</v>
      </c>
      <c r="AA41" s="90">
        <v>-79.62</v>
      </c>
      <c r="AB41" s="90">
        <v>9.8000000000000007</v>
      </c>
      <c r="AC41" s="90">
        <v>9.8000000000000007</v>
      </c>
      <c r="AD41" s="91">
        <v>105</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253">
        <v>23</v>
      </c>
      <c r="CW41" s="255">
        <v>115.42</v>
      </c>
      <c r="CX41" s="255">
        <v>115.27</v>
      </c>
      <c r="CY41" s="253">
        <v>8</v>
      </c>
      <c r="CZ41" s="253">
        <v>8</v>
      </c>
      <c r="DA41" s="253">
        <v>36</v>
      </c>
      <c r="DC41" s="253" t="s">
        <v>545</v>
      </c>
      <c r="DD41" s="253">
        <v>113.87</v>
      </c>
      <c r="DE41" s="253">
        <v>113.87</v>
      </c>
      <c r="DF41" s="253">
        <v>9000</v>
      </c>
      <c r="DN41" s="249"/>
      <c r="DR41" s="256"/>
      <c r="DS41" s="256"/>
      <c r="DX41" s="254"/>
      <c r="EN41" s="254"/>
    </row>
    <row r="42" spans="1:144" s="253" customFormat="1" ht="18" hidden="1" customHeight="1" outlineLevel="1">
      <c r="A42" s="251"/>
      <c r="B42" s="355"/>
      <c r="C42" s="355"/>
      <c r="D42" s="252"/>
      <c r="E42" s="256" t="s">
        <v>447</v>
      </c>
      <c r="F42" s="305" t="s">
        <v>376</v>
      </c>
      <c r="G42" s="255" t="s">
        <v>414</v>
      </c>
      <c r="H42" s="255" t="s">
        <v>448</v>
      </c>
      <c r="I42" s="255">
        <v>42.07</v>
      </c>
      <c r="J42" s="256" t="s">
        <v>49</v>
      </c>
      <c r="K42" s="253" t="s">
        <v>450</v>
      </c>
      <c r="O42" s="258" t="str">
        <f>IFERROR((MP_DATA[[#This Row],[D, bottom '[m']]]+#REF!)/(2*#REF!/1000),"")</f>
        <v/>
      </c>
      <c r="X42" s="254"/>
      <c r="Y42" s="384"/>
      <c r="Z42" s="90"/>
      <c r="AA42" s="90"/>
      <c r="AB42" s="90"/>
      <c r="AC42" s="90"/>
      <c r="AD42" s="91"/>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c r="CF42" s="255"/>
      <c r="CG42" s="256"/>
      <c r="CL42" s="258" t="str">
        <f>IFERROR((TOWER_DATA[[#This Row],[D, bottom '[m']]]+#REF!)/(2*#REF!/1000),"")</f>
        <v/>
      </c>
      <c r="CU42" s="254"/>
      <c r="CV42" s="253">
        <v>24</v>
      </c>
      <c r="CW42" s="255">
        <v>115.27</v>
      </c>
      <c r="CX42" s="255">
        <v>115.12</v>
      </c>
      <c r="CY42" s="253">
        <v>8</v>
      </c>
      <c r="CZ42" s="253">
        <v>8</v>
      </c>
      <c r="DA42" s="253">
        <v>36</v>
      </c>
      <c r="DC42" s="253" t="s">
        <v>546</v>
      </c>
      <c r="DD42" s="253">
        <v>99.31</v>
      </c>
      <c r="DE42" s="253">
        <v>99.31</v>
      </c>
      <c r="DF42" s="253">
        <v>1669</v>
      </c>
      <c r="DN42" s="249"/>
      <c r="DR42" s="256"/>
      <c r="DS42" s="256"/>
      <c r="DX42" s="254"/>
      <c r="EN42" s="254"/>
    </row>
    <row r="43" spans="1:144" s="253" customFormat="1" ht="18" hidden="1" customHeight="1" outlineLevel="1">
      <c r="A43" s="251"/>
      <c r="B43" s="355"/>
      <c r="C43" s="355"/>
      <c r="D43" s="252"/>
      <c r="E43" s="256" t="s">
        <v>487</v>
      </c>
      <c r="F43" s="305" t="s">
        <v>376</v>
      </c>
      <c r="G43" s="255" t="s">
        <v>488</v>
      </c>
      <c r="H43" s="255" t="s">
        <v>489</v>
      </c>
      <c r="I43" s="255">
        <v>42.26</v>
      </c>
      <c r="J43" s="256" t="s">
        <v>49</v>
      </c>
      <c r="K43" s="253" t="s">
        <v>490</v>
      </c>
      <c r="O43" s="258" t="str">
        <f>IFERROR((MP_DATA[[#This Row],[D, bottom '[m']]]+#REF!)/(2*#REF!/1000),"")</f>
        <v/>
      </c>
      <c r="X43" s="254"/>
      <c r="Y43" s="384"/>
      <c r="Z43" s="90"/>
      <c r="AA43" s="90"/>
      <c r="AB43" s="90"/>
      <c r="AC43" s="90"/>
      <c r="AD43" s="91"/>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253">
        <v>25</v>
      </c>
      <c r="CW43" s="255">
        <v>115.12</v>
      </c>
      <c r="CX43" s="255">
        <v>112.21</v>
      </c>
      <c r="CY43" s="253">
        <v>8</v>
      </c>
      <c r="CZ43" s="253">
        <v>8</v>
      </c>
      <c r="DA43" s="253">
        <v>36</v>
      </c>
      <c r="DC43" s="253" t="s">
        <v>547</v>
      </c>
      <c r="DD43" s="253">
        <v>99.31</v>
      </c>
      <c r="DE43" s="253">
        <v>99.31</v>
      </c>
      <c r="DF43" s="253">
        <v>1149</v>
      </c>
      <c r="DN43" s="249"/>
      <c r="DR43" s="256"/>
      <c r="DS43" s="256"/>
      <c r="DX43" s="254"/>
      <c r="EN43" s="254"/>
    </row>
    <row r="44" spans="1:144" s="253" customFormat="1" ht="18" hidden="1" customHeight="1" outlineLevel="1">
      <c r="A44" s="251"/>
      <c r="B44" s="355"/>
      <c r="C44" s="355"/>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253">
        <v>26</v>
      </c>
      <c r="CW44" s="255">
        <v>112.21</v>
      </c>
      <c r="CX44" s="255">
        <v>109.34</v>
      </c>
      <c r="CY44" s="253">
        <v>8</v>
      </c>
      <c r="CZ44" s="253">
        <v>8</v>
      </c>
      <c r="DA44" s="253">
        <v>33</v>
      </c>
      <c r="DC44" s="253" t="s">
        <v>548</v>
      </c>
      <c r="DD44" s="253">
        <v>99.31</v>
      </c>
      <c r="DE44" s="253">
        <v>99.31</v>
      </c>
      <c r="DF44" s="253">
        <v>7814</v>
      </c>
      <c r="DN44" s="249"/>
      <c r="DR44" s="256"/>
      <c r="DS44" s="256"/>
      <c r="DX44" s="254"/>
      <c r="EN44" s="254"/>
    </row>
    <row r="45" spans="1:144" s="253" customFormat="1" ht="18" hidden="1" customHeight="1" outlineLevel="1">
      <c r="A45" s="251"/>
      <c r="B45" s="355"/>
      <c r="C45" s="355"/>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253">
        <v>27</v>
      </c>
      <c r="CW45" s="255">
        <v>109.34</v>
      </c>
      <c r="CX45" s="255">
        <v>106.47</v>
      </c>
      <c r="CY45" s="253">
        <v>8</v>
      </c>
      <c r="CZ45" s="253">
        <v>8</v>
      </c>
      <c r="DA45" s="253">
        <v>34</v>
      </c>
      <c r="DC45" s="253" t="s">
        <v>549</v>
      </c>
      <c r="DD45" s="253">
        <v>83.45</v>
      </c>
      <c r="DE45" s="253">
        <v>83.45</v>
      </c>
      <c r="DF45" s="253">
        <v>11206</v>
      </c>
      <c r="DN45" s="249"/>
      <c r="DR45" s="256"/>
      <c r="DS45" s="256"/>
      <c r="DX45" s="254"/>
      <c r="EN45" s="254"/>
    </row>
    <row r="46" spans="1:144" s="253" customFormat="1" ht="18" hidden="1" customHeight="1" outlineLevel="1">
      <c r="A46" s="251"/>
      <c r="B46" s="355"/>
      <c r="C46" s="355"/>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253">
        <v>28</v>
      </c>
      <c r="CW46" s="255">
        <v>106.47</v>
      </c>
      <c r="CX46" s="255">
        <v>103.61</v>
      </c>
      <c r="CY46" s="253">
        <v>8</v>
      </c>
      <c r="CZ46" s="253">
        <v>8</v>
      </c>
      <c r="DA46" s="253">
        <v>35</v>
      </c>
      <c r="DC46" s="253" t="s">
        <v>550</v>
      </c>
      <c r="DD46" s="253">
        <v>83.25</v>
      </c>
      <c r="DE46" s="253">
        <v>83.25</v>
      </c>
      <c r="DF46" s="253">
        <v>11206</v>
      </c>
      <c r="DN46" s="249"/>
      <c r="DR46" s="256"/>
      <c r="DS46" s="256"/>
      <c r="DX46" s="254"/>
      <c r="EN46" s="254"/>
    </row>
    <row r="47" spans="1:144" s="253" customFormat="1" ht="18" hidden="1" customHeight="1" outlineLevel="1">
      <c r="A47" s="251"/>
      <c r="B47" s="355"/>
      <c r="C47" s="355"/>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253">
        <v>29</v>
      </c>
      <c r="CW47" s="255">
        <v>103.61</v>
      </c>
      <c r="CX47" s="255">
        <v>100.74</v>
      </c>
      <c r="CY47" s="253">
        <v>8</v>
      </c>
      <c r="CZ47" s="253">
        <v>8</v>
      </c>
      <c r="DA47" s="253">
        <v>36</v>
      </c>
      <c r="DC47" s="253" t="s">
        <v>551</v>
      </c>
      <c r="DD47" s="253">
        <v>81.95</v>
      </c>
      <c r="DE47" s="253">
        <v>81.95</v>
      </c>
      <c r="DF47" s="253">
        <v>9000</v>
      </c>
      <c r="DN47" s="249"/>
      <c r="DR47" s="256"/>
      <c r="DS47" s="256"/>
      <c r="DX47" s="254"/>
      <c r="EN47" s="254"/>
    </row>
    <row r="48" spans="1:144" s="253" customFormat="1" ht="18" hidden="1" customHeight="1" outlineLevel="1">
      <c r="A48" s="251"/>
      <c r="B48" s="355"/>
      <c r="C48" s="355"/>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253">
        <v>30</v>
      </c>
      <c r="CW48" s="255">
        <v>100.74</v>
      </c>
      <c r="CX48" s="255">
        <v>97.88</v>
      </c>
      <c r="CY48" s="253">
        <v>8</v>
      </c>
      <c r="CZ48" s="253">
        <v>8</v>
      </c>
      <c r="DA48" s="253">
        <v>37</v>
      </c>
      <c r="DC48" s="253" t="s">
        <v>552</v>
      </c>
      <c r="DD48" s="253">
        <v>69.349999999999994</v>
      </c>
      <c r="DE48" s="253">
        <v>69.349999999999994</v>
      </c>
      <c r="DF48" s="253">
        <v>1464</v>
      </c>
      <c r="DN48" s="249"/>
      <c r="DR48" s="256"/>
      <c r="DS48" s="256"/>
      <c r="DX48" s="254"/>
      <c r="EN48" s="254"/>
    </row>
    <row r="49" spans="1:144" s="253" customFormat="1" ht="18" hidden="1" customHeight="1" outlineLevel="1">
      <c r="A49" s="251"/>
      <c r="B49" s="355"/>
      <c r="C49" s="355"/>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253">
        <v>31</v>
      </c>
      <c r="CW49" s="255">
        <v>97.88</v>
      </c>
      <c r="CX49" s="255">
        <v>95.01</v>
      </c>
      <c r="CY49" s="253">
        <v>8</v>
      </c>
      <c r="CZ49" s="253">
        <v>8</v>
      </c>
      <c r="DA49" s="253">
        <v>38</v>
      </c>
      <c r="DC49" s="253" t="s">
        <v>553</v>
      </c>
      <c r="DD49" s="253">
        <v>69.349999999999994</v>
      </c>
      <c r="DE49" s="253">
        <v>69.349999999999994</v>
      </c>
      <c r="DF49" s="253">
        <v>1008</v>
      </c>
      <c r="DN49" s="249"/>
      <c r="DR49" s="256"/>
      <c r="DS49" s="256"/>
      <c r="DX49" s="254"/>
      <c r="EN49" s="254"/>
    </row>
    <row r="50" spans="1:144" s="253" customFormat="1" ht="18" hidden="1" customHeight="1" outlineLevel="1">
      <c r="A50" s="251"/>
      <c r="B50" s="355"/>
      <c r="C50" s="355"/>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253">
        <v>32</v>
      </c>
      <c r="CW50" s="255">
        <v>95.01</v>
      </c>
      <c r="CX50" s="255">
        <v>92.15</v>
      </c>
      <c r="CY50" s="253">
        <v>8</v>
      </c>
      <c r="CZ50" s="253">
        <v>8</v>
      </c>
      <c r="DA50" s="253">
        <v>39</v>
      </c>
      <c r="DC50" s="253" t="s">
        <v>554</v>
      </c>
      <c r="DD50" s="253">
        <v>69.349999999999994</v>
      </c>
      <c r="DE50" s="253">
        <v>69.349999999999994</v>
      </c>
      <c r="DF50" s="253">
        <v>6854</v>
      </c>
      <c r="DN50" s="249"/>
      <c r="DR50" s="256"/>
      <c r="DS50" s="256"/>
      <c r="DX50" s="254"/>
      <c r="EN50" s="254"/>
    </row>
    <row r="51" spans="1:144" s="253" customFormat="1" ht="18" hidden="1" customHeight="1" outlineLevel="1">
      <c r="A51" s="251"/>
      <c r="B51" s="355"/>
      <c r="C51" s="355"/>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253">
        <v>33</v>
      </c>
      <c r="CW51" s="255">
        <v>92.15</v>
      </c>
      <c r="CX51" s="255">
        <v>89.28</v>
      </c>
      <c r="CY51" s="253">
        <v>8</v>
      </c>
      <c r="CZ51" s="253">
        <v>8</v>
      </c>
      <c r="DA51" s="253">
        <v>40</v>
      </c>
      <c r="DC51" s="253" t="s">
        <v>555</v>
      </c>
      <c r="DD51" s="253">
        <v>55.49</v>
      </c>
      <c r="DE51" s="253">
        <v>55.49</v>
      </c>
      <c r="DF51" s="253">
        <v>19789</v>
      </c>
      <c r="DN51" s="249"/>
      <c r="DR51" s="256"/>
      <c r="DS51" s="256"/>
      <c r="DX51" s="254"/>
      <c r="EN51" s="254"/>
    </row>
    <row r="52" spans="1:144" s="253" customFormat="1" ht="18" hidden="1" customHeight="1" outlineLevel="1">
      <c r="A52" s="251"/>
      <c r="B52" s="355"/>
      <c r="C52" s="355"/>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253">
        <v>34</v>
      </c>
      <c r="CW52" s="255">
        <v>89.28</v>
      </c>
      <c r="CX52" s="255">
        <v>86.42</v>
      </c>
      <c r="CY52" s="253">
        <v>8.01</v>
      </c>
      <c r="CZ52" s="253">
        <v>8.01</v>
      </c>
      <c r="DA52" s="253">
        <v>42</v>
      </c>
      <c r="DC52" s="253" t="s">
        <v>556</v>
      </c>
      <c r="DD52" s="253">
        <v>55.21</v>
      </c>
      <c r="DE52" s="253">
        <v>55.21</v>
      </c>
      <c r="DF52" s="253">
        <v>19789</v>
      </c>
      <c r="DN52" s="249"/>
      <c r="DR52" s="256"/>
      <c r="DS52" s="256"/>
      <c r="DX52" s="254"/>
      <c r="EN52" s="254"/>
    </row>
    <row r="53" spans="1:144" s="253" customFormat="1" ht="18" hidden="1" customHeight="1" outlineLevel="1">
      <c r="A53" s="251"/>
      <c r="B53" s="355"/>
      <c r="C53" s="355"/>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253">
        <v>35</v>
      </c>
      <c r="CW53" s="255">
        <v>86.42</v>
      </c>
      <c r="CX53" s="255">
        <v>83.56</v>
      </c>
      <c r="CY53" s="253">
        <v>8.02</v>
      </c>
      <c r="CZ53" s="253">
        <v>8</v>
      </c>
      <c r="DA53" s="253">
        <v>54</v>
      </c>
      <c r="DC53" s="253" t="s">
        <v>557</v>
      </c>
      <c r="DD53" s="253">
        <v>53.95</v>
      </c>
      <c r="DE53" s="253">
        <v>53.95</v>
      </c>
      <c r="DF53" s="253">
        <v>9000</v>
      </c>
      <c r="DN53" s="249"/>
      <c r="DR53" s="256"/>
      <c r="DS53" s="256"/>
      <c r="DX53" s="254"/>
      <c r="EN53" s="254"/>
    </row>
    <row r="54" spans="1:144" s="253" customFormat="1" ht="18" hidden="1" customHeight="1" outlineLevel="1">
      <c r="A54" s="251"/>
      <c r="B54" s="355"/>
      <c r="C54" s="355"/>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253">
        <v>36</v>
      </c>
      <c r="CW54" s="255">
        <v>83.56</v>
      </c>
      <c r="CX54" s="255">
        <v>83.35</v>
      </c>
      <c r="CY54" s="253">
        <v>8</v>
      </c>
      <c r="CZ54" s="253">
        <v>8</v>
      </c>
      <c r="DA54" s="253">
        <v>54</v>
      </c>
      <c r="DC54" s="253" t="s">
        <v>558</v>
      </c>
      <c r="DD54" s="253">
        <v>45.97</v>
      </c>
      <c r="DE54" s="253">
        <v>45.97</v>
      </c>
      <c r="DF54" s="253">
        <v>981</v>
      </c>
      <c r="DN54" s="249"/>
      <c r="DR54" s="256"/>
      <c r="DS54" s="256"/>
      <c r="DX54" s="254"/>
      <c r="EN54" s="254"/>
    </row>
    <row r="55" spans="1:144" s="253" customFormat="1" ht="18" hidden="1" customHeight="1" outlineLevel="1">
      <c r="A55" s="251"/>
      <c r="B55" s="355"/>
      <c r="C55" s="355"/>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253">
        <v>37</v>
      </c>
      <c r="CW55" s="255">
        <v>83.35</v>
      </c>
      <c r="CX55" s="255">
        <v>83.14</v>
      </c>
      <c r="CY55" s="253">
        <v>8</v>
      </c>
      <c r="CZ55" s="253">
        <v>8</v>
      </c>
      <c r="DA55" s="253">
        <v>54</v>
      </c>
      <c r="DC55" s="253" t="s">
        <v>559</v>
      </c>
      <c r="DD55" s="253">
        <v>45.97</v>
      </c>
      <c r="DE55" s="253">
        <v>45.97</v>
      </c>
      <c r="DF55" s="253">
        <v>675</v>
      </c>
      <c r="DN55" s="249"/>
      <c r="DR55" s="256"/>
      <c r="DS55" s="256"/>
      <c r="DX55" s="254"/>
      <c r="EN55" s="254"/>
    </row>
    <row r="56" spans="1:144" s="253" customFormat="1" ht="18" hidden="1" customHeight="1" outlineLevel="1">
      <c r="A56" s="251"/>
      <c r="B56" s="355"/>
      <c r="C56" s="355"/>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253">
        <v>38</v>
      </c>
      <c r="CW56" s="255">
        <v>83.14</v>
      </c>
      <c r="CX56" s="255">
        <v>80.39</v>
      </c>
      <c r="CY56" s="253">
        <v>8</v>
      </c>
      <c r="CZ56" s="253">
        <v>8</v>
      </c>
      <c r="DA56" s="253">
        <v>54</v>
      </c>
      <c r="DC56" s="253" t="s">
        <v>560</v>
      </c>
      <c r="DD56" s="253">
        <v>45.97</v>
      </c>
      <c r="DE56" s="253">
        <v>45.97</v>
      </c>
      <c r="DF56" s="253">
        <v>4592</v>
      </c>
      <c r="DN56" s="249"/>
      <c r="DR56" s="256"/>
      <c r="DS56" s="256"/>
      <c r="DX56" s="254"/>
      <c r="EN56" s="254"/>
    </row>
    <row r="57" spans="1:144" s="253" customFormat="1" ht="18" hidden="1" customHeight="1" outlineLevel="1">
      <c r="A57" s="251"/>
      <c r="B57" s="355"/>
      <c r="C57" s="355"/>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253">
        <v>39</v>
      </c>
      <c r="CW57" s="255">
        <v>80.39</v>
      </c>
      <c r="CX57" s="255">
        <v>77.63</v>
      </c>
      <c r="CY57" s="253">
        <v>7.99</v>
      </c>
      <c r="CZ57" s="253">
        <v>7.99</v>
      </c>
      <c r="DA57" s="253">
        <v>45</v>
      </c>
      <c r="DC57" s="253" t="s">
        <v>561</v>
      </c>
      <c r="DD57" s="253">
        <v>36.69</v>
      </c>
      <c r="DE57" s="253">
        <v>36.69</v>
      </c>
      <c r="DF57" s="253">
        <v>33576</v>
      </c>
      <c r="DN57" s="249"/>
      <c r="DR57" s="256"/>
      <c r="DS57" s="256"/>
      <c r="DX57" s="254"/>
      <c r="EN57" s="254"/>
    </row>
    <row r="58" spans="1:144" s="253" customFormat="1" ht="18" hidden="1" customHeight="1" outlineLevel="1">
      <c r="A58" s="251"/>
      <c r="B58" s="355"/>
      <c r="C58" s="355"/>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253">
        <v>40</v>
      </c>
      <c r="CW58" s="255">
        <v>77.63</v>
      </c>
      <c r="CX58" s="255">
        <v>74.87</v>
      </c>
      <c r="CY58" s="253">
        <v>7.99</v>
      </c>
      <c r="CZ58" s="253">
        <v>7.99</v>
      </c>
      <c r="DA58" s="253">
        <v>46</v>
      </c>
      <c r="DC58" s="253" t="s">
        <v>562</v>
      </c>
      <c r="DD58" s="253">
        <v>36.28</v>
      </c>
      <c r="DE58" s="253">
        <v>36.28</v>
      </c>
      <c r="DF58" s="253">
        <v>24324</v>
      </c>
      <c r="DN58" s="249"/>
      <c r="DR58" s="256"/>
      <c r="DS58" s="256"/>
      <c r="DX58" s="254"/>
      <c r="EN58" s="254"/>
    </row>
    <row r="59" spans="1:144" s="253" customFormat="1" ht="18" hidden="1" customHeight="1" outlineLevel="1">
      <c r="A59" s="251"/>
      <c r="B59" s="355"/>
      <c r="C59" s="355"/>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253">
        <v>41</v>
      </c>
      <c r="CW59" s="255">
        <v>74.87</v>
      </c>
      <c r="CX59" s="255">
        <v>72.11</v>
      </c>
      <c r="CY59" s="253">
        <v>7.99</v>
      </c>
      <c r="CZ59" s="253">
        <v>7.99</v>
      </c>
      <c r="DA59" s="253">
        <v>47</v>
      </c>
      <c r="DC59" s="253" t="s">
        <v>563</v>
      </c>
      <c r="DD59" s="253">
        <v>35.35</v>
      </c>
      <c r="DE59" s="253">
        <v>35.35</v>
      </c>
      <c r="DF59" s="253">
        <v>9000</v>
      </c>
      <c r="DN59" s="249"/>
      <c r="DR59" s="256"/>
      <c r="DS59" s="256"/>
      <c r="DX59" s="254"/>
      <c r="EN59" s="254"/>
    </row>
    <row r="60" spans="1:144" s="253" customFormat="1" ht="18" hidden="1" customHeight="1" outlineLevel="1">
      <c r="A60" s="251"/>
      <c r="B60" s="355"/>
      <c r="C60" s="355"/>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253">
        <v>42</v>
      </c>
      <c r="CW60" s="255">
        <v>72.11</v>
      </c>
      <c r="CX60" s="255">
        <v>69.349999999999994</v>
      </c>
      <c r="CY60" s="253">
        <v>7.99</v>
      </c>
      <c r="CZ60" s="253">
        <v>7.99</v>
      </c>
      <c r="DA60" s="253">
        <v>48</v>
      </c>
      <c r="DC60" s="253" t="s">
        <v>564</v>
      </c>
      <c r="DD60" s="253">
        <v>35.35</v>
      </c>
      <c r="DE60" s="253">
        <v>35.35</v>
      </c>
      <c r="DF60" s="253">
        <v>4950</v>
      </c>
      <c r="DN60" s="249"/>
      <c r="DR60" s="256"/>
      <c r="DS60" s="256"/>
      <c r="DX60" s="254"/>
      <c r="EN60" s="254"/>
    </row>
    <row r="61" spans="1:144" s="253" customFormat="1" ht="18" hidden="1" customHeight="1" outlineLevel="1">
      <c r="A61" s="251"/>
      <c r="B61" s="355"/>
      <c r="C61" s="355"/>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253">
        <v>43</v>
      </c>
      <c r="CW61" s="255">
        <v>69.349999999999994</v>
      </c>
      <c r="CX61" s="255">
        <v>66.59</v>
      </c>
      <c r="CY61" s="253">
        <v>8</v>
      </c>
      <c r="CZ61" s="253">
        <v>8</v>
      </c>
      <c r="DA61" s="253">
        <v>49</v>
      </c>
      <c r="DC61" s="253" t="s">
        <v>565</v>
      </c>
      <c r="DD61" s="253">
        <v>29.03</v>
      </c>
      <c r="DE61" s="253">
        <v>29.03</v>
      </c>
      <c r="DF61" s="253">
        <v>790</v>
      </c>
      <c r="DN61" s="249"/>
      <c r="DR61" s="256"/>
      <c r="DS61" s="256"/>
      <c r="DX61" s="254"/>
      <c r="EN61" s="254"/>
    </row>
    <row r="62" spans="1:144" s="253" customFormat="1" ht="18" hidden="1" customHeight="1" outlineLevel="1">
      <c r="A62" s="251"/>
      <c r="B62" s="355"/>
      <c r="C62" s="355"/>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253">
        <v>44</v>
      </c>
      <c r="CW62" s="255">
        <v>66.59</v>
      </c>
      <c r="CX62" s="255">
        <v>63.83</v>
      </c>
      <c r="CY62" s="253">
        <v>8</v>
      </c>
      <c r="CZ62" s="253">
        <v>8</v>
      </c>
      <c r="DA62" s="253">
        <v>50</v>
      </c>
      <c r="DC62" s="253" t="s">
        <v>566</v>
      </c>
      <c r="DD62" s="253">
        <v>29.03</v>
      </c>
      <c r="DE62" s="253">
        <v>29.03</v>
      </c>
      <c r="DF62" s="253">
        <v>544</v>
      </c>
      <c r="DN62" s="249"/>
      <c r="DR62" s="256"/>
      <c r="DS62" s="256"/>
      <c r="DX62" s="254"/>
      <c r="EN62" s="254"/>
    </row>
    <row r="63" spans="1:144" s="253" customFormat="1" ht="18" hidden="1" customHeight="1" outlineLevel="1">
      <c r="A63" s="251"/>
      <c r="B63" s="355"/>
      <c r="C63" s="355"/>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253">
        <v>45</v>
      </c>
      <c r="CW63" s="255">
        <v>63.83</v>
      </c>
      <c r="CX63" s="255">
        <v>61.07</v>
      </c>
      <c r="CY63" s="253">
        <v>8</v>
      </c>
      <c r="CZ63" s="253">
        <v>8</v>
      </c>
      <c r="DA63" s="253">
        <v>51</v>
      </c>
      <c r="DC63" s="253" t="s">
        <v>567</v>
      </c>
      <c r="DD63" s="253">
        <v>29.03</v>
      </c>
      <c r="DE63" s="253">
        <v>29.03</v>
      </c>
      <c r="DF63" s="253">
        <v>5170</v>
      </c>
      <c r="DN63" s="249"/>
      <c r="DR63" s="256"/>
      <c r="DS63" s="256"/>
      <c r="DX63" s="254"/>
      <c r="EN63" s="254"/>
    </row>
    <row r="64" spans="1:144" s="253" customFormat="1" ht="18" hidden="1" customHeight="1" outlineLevel="1">
      <c r="A64" s="251"/>
      <c r="B64" s="355"/>
      <c r="C64" s="355"/>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253">
        <v>46</v>
      </c>
      <c r="CW64" s="255">
        <v>61.07</v>
      </c>
      <c r="CX64" s="255">
        <v>58.31</v>
      </c>
      <c r="CY64" s="253">
        <v>8</v>
      </c>
      <c r="CZ64" s="253">
        <v>8</v>
      </c>
      <c r="DA64" s="253">
        <v>58</v>
      </c>
      <c r="DC64" s="253" t="s">
        <v>568</v>
      </c>
      <c r="DD64" s="253">
        <v>24.87</v>
      </c>
      <c r="DE64" s="253">
        <v>24.87</v>
      </c>
      <c r="DF64" s="253">
        <v>3000</v>
      </c>
      <c r="DN64" s="249"/>
      <c r="DR64" s="256"/>
      <c r="DS64" s="256"/>
      <c r="DX64" s="254"/>
      <c r="EN64" s="254"/>
    </row>
    <row r="65" spans="1:144" s="253" customFormat="1" ht="18" hidden="1" customHeight="1" outlineLevel="1">
      <c r="A65" s="251"/>
      <c r="B65" s="355"/>
      <c r="C65" s="355"/>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253">
        <v>47</v>
      </c>
      <c r="CW65" s="255">
        <v>58.31</v>
      </c>
      <c r="CX65" s="255">
        <v>55.63</v>
      </c>
      <c r="CY65" s="253">
        <v>8.02</v>
      </c>
      <c r="CZ65" s="253">
        <v>8</v>
      </c>
      <c r="DA65" s="253">
        <v>72</v>
      </c>
      <c r="DC65" s="253" t="s">
        <v>569</v>
      </c>
      <c r="DD65" s="253">
        <v>23.4</v>
      </c>
      <c r="DE65" s="253">
        <v>23.4</v>
      </c>
      <c r="DF65" s="253">
        <v>12598</v>
      </c>
      <c r="DN65" s="249"/>
      <c r="DR65" s="256"/>
      <c r="DS65" s="256"/>
      <c r="DX65" s="254"/>
      <c r="EN65" s="254"/>
    </row>
    <row r="66" spans="1:144" s="253" customFormat="1" ht="18" hidden="1" customHeight="1" outlineLevel="1">
      <c r="A66" s="251"/>
      <c r="B66" s="355"/>
      <c r="C66" s="355"/>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253">
        <v>48</v>
      </c>
      <c r="CW66" s="255">
        <v>55.63</v>
      </c>
      <c r="CX66" s="255">
        <v>55.35</v>
      </c>
      <c r="CY66" s="253">
        <v>8</v>
      </c>
      <c r="CZ66" s="253">
        <v>8</v>
      </c>
      <c r="DA66" s="253">
        <v>72</v>
      </c>
      <c r="DC66" s="253" t="s">
        <v>570</v>
      </c>
      <c r="DD66" s="253">
        <v>21.59</v>
      </c>
      <c r="DE66" s="253">
        <v>21.59</v>
      </c>
      <c r="DF66" s="253">
        <v>40072</v>
      </c>
      <c r="DN66" s="249"/>
      <c r="DR66" s="256"/>
      <c r="DS66" s="256"/>
      <c r="DX66" s="254"/>
      <c r="EN66" s="254"/>
    </row>
    <row r="67" spans="1:144" s="253" customFormat="1" ht="18" hidden="1" customHeight="1" outlineLevel="1">
      <c r="A67" s="251"/>
      <c r="B67" s="355"/>
      <c r="C67" s="355"/>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253">
        <v>49</v>
      </c>
      <c r="CW67" s="255">
        <v>55.35</v>
      </c>
      <c r="CX67" s="255">
        <v>55.07</v>
      </c>
      <c r="CY67" s="253">
        <v>8</v>
      </c>
      <c r="CZ67" s="253">
        <v>8</v>
      </c>
      <c r="DA67" s="253">
        <v>72</v>
      </c>
      <c r="DC67" s="253" t="s">
        <v>571</v>
      </c>
      <c r="DD67" s="253">
        <v>21.47</v>
      </c>
      <c r="DE67" s="253">
        <v>21.47</v>
      </c>
      <c r="DF67" s="253">
        <v>30000</v>
      </c>
      <c r="DN67" s="249"/>
      <c r="DR67" s="256"/>
      <c r="DS67" s="256"/>
      <c r="DX67" s="254"/>
      <c r="EN67" s="254"/>
    </row>
    <row r="68" spans="1:144" s="253" customFormat="1" ht="18" hidden="1" customHeight="1" outlineLevel="1">
      <c r="A68" s="251"/>
      <c r="B68" s="355"/>
      <c r="C68" s="355"/>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253">
        <v>50</v>
      </c>
      <c r="CW68" s="255">
        <v>55.07</v>
      </c>
      <c r="CX68" s="255">
        <v>52.54</v>
      </c>
      <c r="CY68" s="253">
        <v>8</v>
      </c>
      <c r="CZ68" s="253">
        <v>8</v>
      </c>
      <c r="DA68" s="253">
        <v>72</v>
      </c>
      <c r="DN68" s="249"/>
      <c r="DR68" s="256"/>
      <c r="DS68" s="256"/>
      <c r="DX68" s="254"/>
      <c r="EN68" s="254"/>
    </row>
    <row r="69" spans="1:144" s="253" customFormat="1" ht="18" hidden="1" customHeight="1" outlineLevel="1">
      <c r="A69" s="251"/>
      <c r="B69" s="355"/>
      <c r="C69" s="355"/>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253">
        <v>51</v>
      </c>
      <c r="CW69" s="255">
        <v>52.54</v>
      </c>
      <c r="CX69" s="255">
        <v>49.93</v>
      </c>
      <c r="CY69" s="253">
        <v>7.99</v>
      </c>
      <c r="CZ69" s="253">
        <v>7.99</v>
      </c>
      <c r="DA69" s="253">
        <v>58</v>
      </c>
      <c r="DN69" s="249"/>
      <c r="DR69" s="256"/>
      <c r="DS69" s="256"/>
      <c r="DX69" s="254"/>
      <c r="EN69" s="254"/>
    </row>
    <row r="70" spans="1:144" s="253" customFormat="1" ht="18" hidden="1" customHeight="1" outlineLevel="1">
      <c r="A70" s="251"/>
      <c r="B70" s="355"/>
      <c r="C70" s="355"/>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253">
        <v>52</v>
      </c>
      <c r="CW70" s="255">
        <v>49.93</v>
      </c>
      <c r="CX70" s="255">
        <v>47.32</v>
      </c>
      <c r="CY70" s="253">
        <v>7.99</v>
      </c>
      <c r="CZ70" s="253">
        <v>7.99</v>
      </c>
      <c r="DA70" s="253">
        <v>59</v>
      </c>
      <c r="DN70" s="249"/>
      <c r="DR70" s="256"/>
      <c r="DS70" s="256"/>
      <c r="DX70" s="254"/>
      <c r="EN70" s="254"/>
    </row>
    <row r="71" spans="1:144" s="253" customFormat="1" ht="18" hidden="1" customHeight="1" outlineLevel="1">
      <c r="A71" s="251"/>
      <c r="B71" s="355"/>
      <c r="C71" s="355"/>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253">
        <v>53</v>
      </c>
      <c r="CW71" s="255">
        <v>47.32</v>
      </c>
      <c r="CX71" s="255">
        <v>44.72</v>
      </c>
      <c r="CY71" s="253">
        <v>7.99</v>
      </c>
      <c r="CZ71" s="253">
        <v>7.99</v>
      </c>
      <c r="DA71" s="253">
        <v>60</v>
      </c>
      <c r="DN71" s="249"/>
      <c r="DR71" s="256"/>
      <c r="DS71" s="256"/>
      <c r="DX71" s="254"/>
      <c r="EN71" s="254"/>
    </row>
    <row r="72" spans="1:144" s="253" customFormat="1" ht="18" hidden="1" customHeight="1" outlineLevel="1">
      <c r="A72" s="251"/>
      <c r="B72" s="355"/>
      <c r="C72" s="355"/>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253">
        <v>54</v>
      </c>
      <c r="CW72" s="255">
        <v>44.72</v>
      </c>
      <c r="CX72" s="255">
        <v>42.11</v>
      </c>
      <c r="CY72" s="253">
        <v>7.99</v>
      </c>
      <c r="CZ72" s="253">
        <v>7.99</v>
      </c>
      <c r="DA72" s="253">
        <v>62</v>
      </c>
      <c r="DN72" s="249"/>
      <c r="DR72" s="256"/>
      <c r="DS72" s="256"/>
      <c r="DX72" s="254"/>
      <c r="EN72" s="254"/>
    </row>
    <row r="73" spans="1:144" s="253" customFormat="1" ht="18" hidden="1" customHeight="1" outlineLevel="1">
      <c r="A73" s="251"/>
      <c r="B73" s="355"/>
      <c r="C73" s="355"/>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253">
        <v>55</v>
      </c>
      <c r="CW73" s="255">
        <v>42.11</v>
      </c>
      <c r="CX73" s="255">
        <v>39.5</v>
      </c>
      <c r="CY73" s="253">
        <v>8</v>
      </c>
      <c r="CZ73" s="253">
        <v>8</v>
      </c>
      <c r="DA73" s="253">
        <v>70</v>
      </c>
      <c r="DN73" s="249"/>
      <c r="DR73" s="256"/>
      <c r="DS73" s="256"/>
      <c r="DX73" s="254"/>
      <c r="EN73" s="254"/>
    </row>
    <row r="74" spans="1:144" s="253" customFormat="1" ht="18" hidden="1" customHeight="1" outlineLevel="1">
      <c r="A74" s="251"/>
      <c r="B74" s="355"/>
      <c r="C74" s="355"/>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253">
        <v>56</v>
      </c>
      <c r="CW74" s="255">
        <v>39.5</v>
      </c>
      <c r="CX74" s="255">
        <v>36.79</v>
      </c>
      <c r="CY74" s="253">
        <v>8.01</v>
      </c>
      <c r="CZ74" s="253">
        <v>8</v>
      </c>
      <c r="DA74" s="253">
        <v>84</v>
      </c>
      <c r="DN74" s="249"/>
      <c r="DR74" s="256"/>
      <c r="DS74" s="256"/>
      <c r="DX74" s="254"/>
      <c r="EN74" s="254"/>
    </row>
    <row r="75" spans="1:144" s="253" customFormat="1" ht="18" hidden="1" customHeight="1" outlineLevel="1">
      <c r="A75" s="251"/>
      <c r="B75" s="355"/>
      <c r="C75" s="355"/>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V75" s="253">
        <v>57</v>
      </c>
      <c r="CW75" s="255">
        <v>36.79</v>
      </c>
      <c r="CX75" s="255">
        <v>36.590000000000003</v>
      </c>
      <c r="CY75" s="253">
        <v>8</v>
      </c>
      <c r="CZ75" s="253">
        <v>8</v>
      </c>
      <c r="DA75" s="253">
        <v>84</v>
      </c>
      <c r="DN75" s="249"/>
      <c r="DR75" s="256"/>
      <c r="DS75" s="256"/>
      <c r="DX75" s="254"/>
      <c r="EN75" s="254"/>
    </row>
    <row r="76" spans="1:144" s="253" customFormat="1" ht="18" hidden="1" customHeight="1" outlineLevel="1">
      <c r="A76" s="251"/>
      <c r="B76" s="355"/>
      <c r="C76" s="355"/>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V76" s="253">
        <v>58</v>
      </c>
      <c r="CW76" s="255">
        <v>36.590000000000003</v>
      </c>
      <c r="CX76" s="255">
        <v>35.979999999999997</v>
      </c>
      <c r="CY76" s="253">
        <v>8</v>
      </c>
      <c r="CZ76" s="253">
        <v>8</v>
      </c>
      <c r="DA76" s="253">
        <v>84</v>
      </c>
      <c r="DN76" s="249"/>
      <c r="DR76" s="256"/>
      <c r="DS76" s="256"/>
      <c r="DX76" s="254"/>
      <c r="EN76" s="254"/>
    </row>
    <row r="77" spans="1:144" s="253" customFormat="1" ht="18" hidden="1" customHeight="1" outlineLevel="1">
      <c r="A77" s="251"/>
      <c r="B77" s="355"/>
      <c r="C77" s="355"/>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V77" s="253">
        <v>59</v>
      </c>
      <c r="CW77" s="255">
        <v>35.979999999999997</v>
      </c>
      <c r="CX77" s="255">
        <v>33.36</v>
      </c>
      <c r="CY77" s="253">
        <v>8</v>
      </c>
      <c r="CZ77" s="253">
        <v>8</v>
      </c>
      <c r="DA77" s="253">
        <v>84</v>
      </c>
      <c r="DN77" s="249"/>
      <c r="DR77" s="256"/>
      <c r="DS77" s="256"/>
      <c r="DX77" s="254"/>
      <c r="EN77" s="254"/>
    </row>
    <row r="78" spans="1:144" s="253" customFormat="1" ht="18" hidden="1" customHeight="1" outlineLevel="1">
      <c r="A78" s="251"/>
      <c r="B78" s="355"/>
      <c r="C78" s="355"/>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V78" s="253">
        <v>60</v>
      </c>
      <c r="CW78" s="255">
        <v>33.36</v>
      </c>
      <c r="CX78" s="255">
        <v>30.43</v>
      </c>
      <c r="CY78" s="253">
        <v>8</v>
      </c>
      <c r="CZ78" s="253">
        <v>8</v>
      </c>
      <c r="DA78" s="253">
        <v>88</v>
      </c>
      <c r="DN78" s="249"/>
      <c r="DR78" s="256"/>
      <c r="DS78" s="256"/>
      <c r="DX78" s="254"/>
      <c r="EN78" s="254"/>
    </row>
    <row r="79" spans="1:144" s="253" customFormat="1" ht="18" hidden="1" customHeight="1" outlineLevel="1">
      <c r="A79" s="251"/>
      <c r="B79" s="355"/>
      <c r="C79" s="355"/>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V79" s="253">
        <v>61</v>
      </c>
      <c r="CW79" s="255">
        <v>30.43</v>
      </c>
      <c r="CX79" s="255">
        <v>27.5</v>
      </c>
      <c r="CY79" s="253">
        <v>8.02</v>
      </c>
      <c r="CZ79" s="253">
        <v>7.99</v>
      </c>
      <c r="DA79" s="253">
        <v>102</v>
      </c>
      <c r="DN79" s="249"/>
      <c r="DR79" s="256"/>
      <c r="DS79" s="256"/>
      <c r="DX79" s="254"/>
      <c r="EN79" s="254"/>
    </row>
    <row r="80" spans="1:144" s="253" customFormat="1" ht="18" hidden="1" customHeight="1" outlineLevel="1">
      <c r="A80" s="251"/>
      <c r="B80" s="355"/>
      <c r="C80" s="355"/>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V80" s="253">
        <v>62</v>
      </c>
      <c r="CW80" s="255">
        <v>27.5</v>
      </c>
      <c r="CX80" s="255">
        <v>25.92</v>
      </c>
      <c r="CY80" s="253">
        <v>8</v>
      </c>
      <c r="CZ80" s="253">
        <v>8</v>
      </c>
      <c r="DA80" s="253">
        <v>116</v>
      </c>
      <c r="DN80" s="249"/>
      <c r="DR80" s="256"/>
      <c r="DS80" s="256"/>
      <c r="DX80" s="254"/>
      <c r="EN80" s="254"/>
    </row>
    <row r="81" spans="1:144" s="253" customFormat="1" ht="18" hidden="1" customHeight="1" outlineLevel="1">
      <c r="A81" s="251"/>
      <c r="B81" s="355"/>
      <c r="C81" s="355"/>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V81" s="253">
        <v>63</v>
      </c>
      <c r="CW81" s="255">
        <v>25.92</v>
      </c>
      <c r="CX81" s="255">
        <v>22.96</v>
      </c>
      <c r="CY81" s="253">
        <v>8</v>
      </c>
      <c r="CZ81" s="253">
        <v>8</v>
      </c>
      <c r="DA81" s="253">
        <v>116</v>
      </c>
      <c r="DN81" s="249"/>
      <c r="DR81" s="256"/>
      <c r="DS81" s="256"/>
      <c r="DX81" s="254"/>
      <c r="EN81" s="254"/>
    </row>
    <row r="82" spans="1:144" s="253" customFormat="1" ht="18" hidden="1" customHeight="1" outlineLevel="1">
      <c r="A82" s="251"/>
      <c r="B82" s="355"/>
      <c r="C82" s="355"/>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58" t="str">
        <f>IFERROR((TOWER_DATA[[#This Row],[D, bottom '[m']]]+TOWER_DATA[[#This Row],[D, top '[m']]])/(2*TOWER_DATA[[#This Row],[t '[mm']]]/1000),"")</f>
        <v/>
      </c>
      <c r="CL82" s="258" t="str">
        <f>IFERROR((TOWER_DATA[[#This Row],[D, bottom '[m']]]+#REF!)/(2*#REF!/1000),"")</f>
        <v/>
      </c>
      <c r="CU82" s="254"/>
      <c r="CV82" s="253">
        <v>64</v>
      </c>
      <c r="CW82" s="255">
        <v>22.96</v>
      </c>
      <c r="CX82" s="255">
        <v>21.71</v>
      </c>
      <c r="CY82" s="253">
        <v>8</v>
      </c>
      <c r="CZ82" s="253">
        <v>8</v>
      </c>
      <c r="DA82" s="253">
        <v>116</v>
      </c>
      <c r="DN82" s="249"/>
      <c r="DR82" s="256"/>
      <c r="DS82" s="256"/>
      <c r="DX82" s="254"/>
      <c r="EN82" s="254"/>
    </row>
    <row r="83" spans="1:144" s="253" customFormat="1" ht="18" hidden="1" customHeight="1" outlineLevel="1">
      <c r="A83" s="251"/>
      <c r="B83" s="355"/>
      <c r="C83" s="355"/>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20.780883246524791</v>
      </c>
      <c r="CK83" s="258" t="str">
        <f>IFERROR((TOWER_DATA[[#This Row],[D, bottom '[m']]]+TOWER_DATA[[#This Row],[D, top '[m']]])/(2*TOWER_DATA[[#This Row],[t '[mm']]]/1000),"")</f>
        <v/>
      </c>
      <c r="CL83" s="258" t="str">
        <f>IFERROR((TOWER_DATA[[#This Row],[D, bottom '[m']]]+#REF!)/(2*#REF!/1000),"")</f>
        <v/>
      </c>
      <c r="CU83" s="254"/>
      <c r="CV83" s="253">
        <v>65</v>
      </c>
      <c r="CW83" s="255">
        <v>21.71</v>
      </c>
      <c r="CX83" s="255">
        <v>21.47</v>
      </c>
      <c r="CY83" s="253">
        <v>8</v>
      </c>
      <c r="CZ83" s="253">
        <v>8</v>
      </c>
      <c r="DA83" s="253">
        <v>116</v>
      </c>
      <c r="DN83" s="249"/>
      <c r="DR83" s="256"/>
      <c r="DS83" s="256"/>
      <c r="DX83" s="254"/>
      <c r="EN83" s="254"/>
    </row>
    <row r="84" spans="1:144" s="253" customFormat="1" ht="18" hidden="1" customHeight="1" outlineLevel="1">
      <c r="A84" s="251"/>
      <c r="B84" s="355"/>
      <c r="C84" s="355"/>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21.41446338259237</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hidden="1" customHeight="1" outlineLevel="1">
      <c r="A85" s="251"/>
      <c r="B85" s="355"/>
      <c r="C85" s="355"/>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hidden="1" customHeight="1" outlineLevel="1">
      <c r="A86" s="251"/>
      <c r="B86" s="355"/>
      <c r="C86" s="355"/>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hidden="1" customHeight="1" outlineLevel="1">
      <c r="A87" s="251"/>
      <c r="B87" s="355"/>
      <c r="C87" s="355"/>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hidden="1" customHeight="1" outlineLevel="1">
      <c r="A88" s="251"/>
      <c r="B88" s="355"/>
      <c r="C88" s="355"/>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hidden="1" customHeight="1" outlineLevel="1">
      <c r="A89" s="251"/>
      <c r="B89" s="355"/>
      <c r="C89" s="355"/>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hidden="1" customHeight="1" outlineLevel="1">
      <c r="A90" s="251"/>
      <c r="B90" s="355"/>
      <c r="C90" s="355"/>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hidden="1" customHeight="1" outlineLevel="1">
      <c r="A91" s="251"/>
      <c r="B91" s="355"/>
      <c r="C91" s="355"/>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hidden="1" customHeight="1" outlineLevel="1">
      <c r="A92" s="251"/>
      <c r="B92" s="355"/>
      <c r="C92" s="355"/>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hidden="1" customHeight="1" outlineLevel="1">
      <c r="A93" s="251"/>
      <c r="B93" s="355"/>
      <c r="C93" s="355"/>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hidden="1" customHeight="1" outlineLevel="1">
      <c r="A94" s="251"/>
      <c r="B94" s="355"/>
      <c r="C94" s="355"/>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hidden="1" customHeight="1" outlineLevel="1">
      <c r="A95" s="251"/>
      <c r="B95" s="355"/>
      <c r="C95" s="355"/>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hidden="1" customHeight="1" outlineLevel="1">
      <c r="A96" s="251"/>
      <c r="B96" s="355"/>
      <c r="C96" s="355"/>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hidden="1" customHeight="1" outlineLevel="1">
      <c r="A97" s="251"/>
      <c r="B97" s="355"/>
      <c r="C97" s="355"/>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hidden="1" customHeight="1" outlineLevel="1">
      <c r="A98" s="251"/>
      <c r="B98" s="355"/>
      <c r="C98" s="355"/>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hidden="1" customHeight="1" outlineLevel="1">
      <c r="A99" s="251"/>
      <c r="B99" s="355"/>
      <c r="C99" s="355"/>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hidden="1" customHeight="1" outlineLevel="1">
      <c r="A100" s="251"/>
      <c r="B100" s="355"/>
      <c r="C100" s="355"/>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hidden="1" customHeight="1" outlineLevel="1">
      <c r="A101" s="251"/>
      <c r="B101" s="355"/>
      <c r="C101" s="355"/>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hidden="1" customHeight="1" outlineLevel="1">
      <c r="A102" s="251"/>
      <c r="B102" s="355"/>
      <c r="C102" s="355"/>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hidden="1" customHeight="1" outlineLevel="1">
      <c r="A103" s="251"/>
      <c r="B103" s="355"/>
      <c r="C103" s="355"/>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hidden="1" customHeight="1" outlineLevel="1">
      <c r="A104" s="251"/>
      <c r="B104" s="355"/>
      <c r="C104" s="355"/>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hidden="1" customHeight="1" outlineLevel="1">
      <c r="A105" s="251"/>
      <c r="B105" s="355"/>
      <c r="C105" s="355"/>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hidden="1" customHeight="1" outlineLevel="1">
      <c r="A106" s="251"/>
      <c r="B106" s="355"/>
      <c r="C106" s="355"/>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hidden="1" customHeight="1" outlineLevel="1">
      <c r="A107" s="251"/>
      <c r="B107" s="355"/>
      <c r="C107" s="355"/>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hidden="1" customHeight="1" outlineLevel="1">
      <c r="A108" s="251"/>
      <c r="B108" s="355"/>
      <c r="C108" s="355"/>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hidden="1" customHeight="1" outlineLevel="1">
      <c r="A109" s="251"/>
      <c r="B109" s="355"/>
      <c r="C109" s="355"/>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67" t="s">
        <v>437</v>
      </c>
      <c r="DO112" s="124">
        <v>15.5</v>
      </c>
      <c r="DP112" s="124">
        <v>236</v>
      </c>
      <c r="DQ112" s="50">
        <v>818495</v>
      </c>
      <c r="DR112" s="50">
        <v>175850000</v>
      </c>
      <c r="DS112" s="50">
        <v>315280000</v>
      </c>
      <c r="DT112" s="51">
        <v>5.17</v>
      </c>
      <c r="DU112" s="51">
        <v>4.6100000000000003</v>
      </c>
      <c r="DV112" s="180" t="s">
        <v>438</v>
      </c>
      <c r="DW112" s="51"/>
    </row>
    <row r="113" spans="1:127" ht="18" customHeight="1" thickBot="1">
      <c r="A113" s="216"/>
      <c r="B113" s="82"/>
      <c r="C113" s="82"/>
      <c r="D113" s="228"/>
      <c r="E113" s="292">
        <v>1</v>
      </c>
      <c r="F113" s="90">
        <v>5.6</v>
      </c>
      <c r="G113" s="90">
        <v>1.6</v>
      </c>
      <c r="H113" s="90">
        <v>7.5</v>
      </c>
      <c r="I113" s="90">
        <v>7.5</v>
      </c>
      <c r="J113" s="91">
        <v>108</v>
      </c>
      <c r="K113" s="51">
        <f>IFERROR(MP_DATA[[#This Row],[Top '[m']]]-MP_DATA[[#This Row],[Bottom '[m']]], "")</f>
        <v>3.9999999999999996</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88">
        <f>IFERROR((MP_DATA[[#This Row],[D, bottom '[m']]]+MP_DATA[[#This Row],[D, top '[m']]])/(2*MP_DATA[[#This Row],[t '[mm']]]/1000),"")</f>
        <v>69.444444444444443</v>
      </c>
      <c r="P113" s="53" t="s">
        <v>618</v>
      </c>
      <c r="Q113" s="124">
        <v>5.6</v>
      </c>
      <c r="R113" s="124">
        <v>5.6</v>
      </c>
      <c r="S113" s="50">
        <v>60000</v>
      </c>
      <c r="T113" s="49"/>
      <c r="U113" s="49"/>
      <c r="V113" s="49"/>
      <c r="W113" s="49"/>
      <c r="X113" s="49"/>
      <c r="AO113" s="49"/>
      <c r="AP113" s="292">
        <v>1</v>
      </c>
      <c r="AQ113" s="90">
        <v>20.9</v>
      </c>
      <c r="AR113" s="90">
        <v>17.5</v>
      </c>
      <c r="AS113" s="90">
        <v>7.5</v>
      </c>
      <c r="AT113" s="90">
        <v>7.5</v>
      </c>
      <c r="AU113" s="91">
        <v>86</v>
      </c>
      <c r="AV113" s="199">
        <f>IFERROR(TP_DATA[[#This Row],[Top '[m']]]-TP_DATA[[#This Row],[Bottom '[m']]], "")</f>
        <v>3.3999999999999986</v>
      </c>
      <c r="AW113" s="184">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6">
        <f>IFERROR((TP_DATA[[#This Row],[D, bottom '[m']]]+TP_DATA[[#This Row],[D, top '[m']]])/(2*TP_DATA[[#This Row],[t '[mm']]]/1000),"")</f>
        <v>87.209302325581405</v>
      </c>
      <c r="BA113" s="53" t="s">
        <v>617</v>
      </c>
      <c r="BB113" s="51">
        <v>20.900000000000002</v>
      </c>
      <c r="BC113" s="51">
        <v>20.900000000000002</v>
      </c>
      <c r="BD113" s="50">
        <v>28000</v>
      </c>
      <c r="BE113" s="49"/>
      <c r="BF113" s="49"/>
      <c r="BG113" s="49"/>
      <c r="BH113" s="49"/>
      <c r="BI113" s="87"/>
      <c r="CA113" s="49"/>
      <c r="CB113" s="89">
        <v>1</v>
      </c>
      <c r="CC113" s="90">
        <v>161.47</v>
      </c>
      <c r="CD113" s="90">
        <v>161.21</v>
      </c>
      <c r="CE113" s="90">
        <v>6.5</v>
      </c>
      <c r="CF113" s="90">
        <v>6.5</v>
      </c>
      <c r="CG113" s="91">
        <v>46</v>
      </c>
      <c r="CH113" s="183">
        <f>IFERROR(TOWER_DATA[[#This Row],[Top '[m']]]-TOWER_DATA[[#This Row],[Bottom '[m']]], "")</f>
        <v>0.25999999999999091</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86">
        <f>IFERROR((TOWER_DATA[[#This Row],[D, bottom '[m']]]+TOWER_DATA[[#This Row],[D, top '[m']]])/(2*TOWER_DATA[[#This Row],[t '[mm']]]/1000),"")</f>
        <v>141.30434782608697</v>
      </c>
      <c r="CM113" s="49" t="s">
        <v>525</v>
      </c>
      <c r="CN113" s="49">
        <v>161.34</v>
      </c>
      <c r="CO113" s="49">
        <v>161.34</v>
      </c>
      <c r="CP113" s="49">
        <v>6061</v>
      </c>
      <c r="CQ113" s="49"/>
      <c r="CR113" s="49"/>
      <c r="CS113" s="49"/>
      <c r="CT113" s="49"/>
      <c r="CU113" s="87"/>
      <c r="DN113" s="267" t="s">
        <v>439</v>
      </c>
      <c r="DO113" s="124">
        <v>15</v>
      </c>
      <c r="DP113" s="124">
        <v>236</v>
      </c>
      <c r="DQ113" s="50">
        <v>828950</v>
      </c>
      <c r="DR113" s="50">
        <v>205000000</v>
      </c>
      <c r="DS113" s="50">
        <v>369000000</v>
      </c>
      <c r="DT113" s="51">
        <v>4.2</v>
      </c>
      <c r="DU113" s="51">
        <v>3.26</v>
      </c>
      <c r="DV113" s="180" t="s">
        <v>440</v>
      </c>
      <c r="DW113" s="51"/>
    </row>
    <row r="114" spans="1:127" ht="18" customHeight="1">
      <c r="A114" s="57"/>
      <c r="E114" s="292">
        <v>2</v>
      </c>
      <c r="F114" s="90">
        <v>1.6</v>
      </c>
      <c r="G114" s="90">
        <v>-2.2999999999999998</v>
      </c>
      <c r="H114" s="90">
        <v>7.5</v>
      </c>
      <c r="I114" s="90">
        <v>7.5</v>
      </c>
      <c r="J114" s="91">
        <v>100</v>
      </c>
      <c r="K114" s="51">
        <f>IFERROR(MP_DATA[[#This Row],[Top '[m']]]-MP_DATA[[#This Row],[Bottom '[m']]], "")</f>
        <v>3.9</v>
      </c>
      <c r="L114" s="174">
        <f>IFERROR(-(MP_DATA[[#This Row],[D, bottom '[m']]]-MP_DATA[[#This Row],[D, top '[m']]])/(MP_DATA[[#This Row],[Bottom '[m']]]-MP_DATA[[#This Row],[Top '[m']]]),"")</f>
        <v>0</v>
      </c>
      <c r="M114" s="124">
        <f t="shared" si="4"/>
        <v>71.173095726342183</v>
      </c>
      <c r="N114" s="188">
        <f>IFERROR((MP_DATA[[#This Row],[D, bottom '[m']]]+MP_DATA[[#This Row],[D, top '[m']]])/(2*MP_DATA[[#This Row],[t '[mm']]]/1000),"")</f>
        <v>75</v>
      </c>
      <c r="P114" s="53" t="s">
        <v>199</v>
      </c>
      <c r="Q114" s="124">
        <v>4.2</v>
      </c>
      <c r="R114" s="124">
        <v>4.2</v>
      </c>
      <c r="S114" s="50">
        <v>9000</v>
      </c>
      <c r="T114" s="49"/>
      <c r="U114" s="49"/>
      <c r="V114" s="49"/>
      <c r="W114" s="49"/>
      <c r="X114" s="49"/>
      <c r="AO114" s="49"/>
      <c r="AP114" s="292">
        <v>2</v>
      </c>
      <c r="AQ114" s="90">
        <v>17.5</v>
      </c>
      <c r="AR114" s="90">
        <v>13.5</v>
      </c>
      <c r="AS114" s="90">
        <v>7.5</v>
      </c>
      <c r="AT114" s="90">
        <v>7.5</v>
      </c>
      <c r="AU114" s="91">
        <v>86</v>
      </c>
      <c r="AV114" s="51">
        <f>IFERROR(TP_DATA[[#This Row],[Top '[m']]]-TP_DATA[[#This Row],[Bottom '[m']]], "")</f>
        <v>4</v>
      </c>
      <c r="AW114" s="174">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88">
        <f>IFERROR((TP_DATA[[#This Row],[D, bottom '[m']]]+TP_DATA[[#This Row],[D, top '[m']]])/(2*TP_DATA[[#This Row],[t '[mm']]]/1000),"")</f>
        <v>87.209302325581405</v>
      </c>
      <c r="BA114" s="53" t="s">
        <v>621</v>
      </c>
      <c r="BB114" s="51">
        <v>20.100000000000001</v>
      </c>
      <c r="BC114" s="51">
        <v>20.100000000000001</v>
      </c>
      <c r="BD114" s="50">
        <v>20000</v>
      </c>
      <c r="BE114" s="49"/>
      <c r="BF114" s="49"/>
      <c r="BG114" s="49"/>
      <c r="BH114" s="49"/>
      <c r="BI114" s="87"/>
      <c r="CA114" s="49"/>
      <c r="CB114" s="89">
        <v>2</v>
      </c>
      <c r="CC114" s="90">
        <v>161.21</v>
      </c>
      <c r="CD114" s="90">
        <v>158.31</v>
      </c>
      <c r="CE114" s="90">
        <v>6.5</v>
      </c>
      <c r="CF114" s="90">
        <v>6.5</v>
      </c>
      <c r="CG114" s="91">
        <v>46</v>
      </c>
      <c r="CH114" s="187">
        <f>IFERROR(TOWER_DATA[[#This Row],[Top '[m']]]-TOWER_DATA[[#This Row],[Bottom '[m']]], "")</f>
        <v>2.9000000000000057</v>
      </c>
      <c r="CI114" s="174">
        <f>IFERROR(-(TOWER_DATA[[#This Row],[D, bottom '[m']]]-TOWER_DATA[[#This Row],[D, top '[m']]])/(TOWER_DATA[[#This Row],[Bottom '[m']]]-TOWER_DATA[[#This Row],[Top '[m']]]),"")</f>
        <v>0</v>
      </c>
      <c r="CJ114" s="124">
        <f t="shared" si="5"/>
        <v>21.232655828030474</v>
      </c>
      <c r="CK114" s="188">
        <f>IFERROR((TOWER_DATA[[#This Row],[D, bottom '[m']]]+TOWER_DATA[[#This Row],[D, top '[m']]])/(2*TOWER_DATA[[#This Row],[t '[mm']]]/1000),"")</f>
        <v>141.30434782608697</v>
      </c>
      <c r="CM114" s="49" t="s">
        <v>526</v>
      </c>
      <c r="CN114" s="49">
        <v>160.22999999999999</v>
      </c>
      <c r="CO114" s="49">
        <v>160.22999999999999</v>
      </c>
      <c r="CP114" s="49">
        <v>1428</v>
      </c>
      <c r="CQ114" s="49"/>
      <c r="CR114" s="49"/>
      <c r="CS114" s="49"/>
      <c r="CT114" s="49"/>
      <c r="CU114" s="87"/>
      <c r="DN114" s="267" t="s">
        <v>441</v>
      </c>
      <c r="DO114" s="124">
        <v>21.5</v>
      </c>
      <c r="DP114" s="124">
        <v>276</v>
      </c>
      <c r="DQ114" s="50">
        <v>1394251</v>
      </c>
      <c r="DR114" s="50">
        <v>382420000</v>
      </c>
      <c r="DS114" s="50">
        <v>639730000</v>
      </c>
      <c r="DT114" s="51">
        <v>6.46</v>
      </c>
      <c r="DU114" s="51">
        <v>5.74</v>
      </c>
      <c r="DV114" s="180" t="s">
        <v>442</v>
      </c>
      <c r="DW114" s="51"/>
    </row>
    <row r="115" spans="1:127" ht="18" customHeight="1">
      <c r="A115" s="231" t="s">
        <v>182</v>
      </c>
      <c r="E115" s="292">
        <v>3</v>
      </c>
      <c r="F115" s="90">
        <v>-2.2999999999999998</v>
      </c>
      <c r="G115" s="90">
        <v>-6.2</v>
      </c>
      <c r="H115" s="90">
        <v>7.5</v>
      </c>
      <c r="I115" s="90">
        <v>7.5</v>
      </c>
      <c r="J115" s="91">
        <v>98</v>
      </c>
      <c r="K115" s="51">
        <f>IFERROR(MP_DATA[[#This Row],[Top '[m']]]-MP_DATA[[#This Row],[Bottom '[m']]], "")</f>
        <v>3.9000000000000004</v>
      </c>
      <c r="L115" s="174">
        <f>IFERROR(-(MP_DATA[[#This Row],[D, bottom '[m']]]-MP_DATA[[#This Row],[D, top '[m']]])/(MP_DATA[[#This Row],[Bottom '[m']]]-MP_DATA[[#This Row],[Top '[m']]]),"")</f>
        <v>0</v>
      </c>
      <c r="M115" s="124">
        <f t="shared" si="4"/>
        <v>69.768485064196611</v>
      </c>
      <c r="N115" s="188">
        <f>IFERROR((MP_DATA[[#This Row],[D, bottom '[m']]]+MP_DATA[[#This Row],[D, top '[m']]])/(2*MP_DATA[[#This Row],[t '[mm']]]/1000),"")</f>
        <v>76.530612244897952</v>
      </c>
      <c r="P115" s="53" t="s">
        <v>626</v>
      </c>
      <c r="Q115" s="124">
        <v>4.8499999999999996</v>
      </c>
      <c r="R115" s="124">
        <v>4.8499999999999996</v>
      </c>
      <c r="S115" s="50">
        <v>20000</v>
      </c>
      <c r="T115" s="49"/>
      <c r="U115" s="49"/>
      <c r="V115" s="49"/>
      <c r="W115" s="49"/>
      <c r="X115" s="87"/>
      <c r="AO115" s="49"/>
      <c r="AP115" s="292">
        <v>3</v>
      </c>
      <c r="AQ115" s="90">
        <v>13.5</v>
      </c>
      <c r="AR115" s="90">
        <v>9.5</v>
      </c>
      <c r="AS115" s="90">
        <v>7.5</v>
      </c>
      <c r="AT115" s="90">
        <v>7.5</v>
      </c>
      <c r="AU115" s="91">
        <v>93</v>
      </c>
      <c r="AV115" s="51">
        <f>IFERROR(TP_DATA[[#This Row],[Top '[m']]]-TP_DATA[[#This Row],[Bottom '[m']]], "")</f>
        <v>4</v>
      </c>
      <c r="AW115" s="174">
        <f>IFERROR(-(TP_DATA[[#This Row],[D, bottom '[m']]]-TP_DATA[[#This Row],[D, top '[m']]])/(TP_DATA[[#This Row],[Bottom '[m']]]-TP_DATA[[#This Row],[Top '[m']]]),"")</f>
        <v>0</v>
      </c>
      <c r="AX115" s="124">
        <f t="shared" si="6"/>
        <v>67.952402167964607</v>
      </c>
      <c r="AY115" s="188">
        <f>IFERROR((TP_DATA[[#This Row],[D, bottom '[m']]]+TP_DATA[[#This Row],[D, top '[m']]])/(2*TP_DATA[[#This Row],[t '[mm']]]/1000),"")</f>
        <v>80.645161290322577</v>
      </c>
      <c r="BA115" s="53" t="s">
        <v>622</v>
      </c>
      <c r="BB115" s="51">
        <v>19.5</v>
      </c>
      <c r="BC115" s="51">
        <v>19.5</v>
      </c>
      <c r="BD115" s="50">
        <v>5000</v>
      </c>
      <c r="BE115" s="49"/>
      <c r="BF115" s="49"/>
      <c r="BG115" s="49"/>
      <c r="BH115" s="49"/>
      <c r="BI115" s="87"/>
      <c r="CA115" s="49"/>
      <c r="CB115" s="89">
        <v>3</v>
      </c>
      <c r="CC115" s="90">
        <v>158.31</v>
      </c>
      <c r="CD115" s="90">
        <v>157.01</v>
      </c>
      <c r="CE115" s="90">
        <v>6.5</v>
      </c>
      <c r="CF115" s="90">
        <v>6.5</v>
      </c>
      <c r="CG115" s="91">
        <v>46</v>
      </c>
      <c r="CH115" s="187">
        <f>IFERROR(TOWER_DATA[[#This Row],[Top '[m']]]-TOWER_DATA[[#This Row],[Bottom '[m']]], "")</f>
        <v>1.3000000000000114</v>
      </c>
      <c r="CI115" s="174">
        <f>IFERROR(-(TOWER_DATA[[#This Row],[D, bottom '[m']]]-TOWER_DATA[[#This Row],[D, top '[m']]])/(TOWER_DATA[[#This Row],[Bottom '[m']]]-TOWER_DATA[[#This Row],[Top '[m']]]),"")</f>
        <v>0</v>
      </c>
      <c r="CJ115" s="124">
        <f t="shared" si="5"/>
        <v>9.5180870953240699</v>
      </c>
      <c r="CK115" s="188">
        <f>IFERROR((TOWER_DATA[[#This Row],[D, bottom '[m']]]+TOWER_DATA[[#This Row],[D, top '[m']]])/(2*TOWER_DATA[[#This Row],[t '[mm']]]/1000),"")</f>
        <v>141.30434782608697</v>
      </c>
      <c r="CM115" s="49" t="s">
        <v>527</v>
      </c>
      <c r="CN115" s="49">
        <v>159.51</v>
      </c>
      <c r="CO115" s="49">
        <v>159.51</v>
      </c>
      <c r="CP115" s="49">
        <v>12008</v>
      </c>
      <c r="CQ115" s="49"/>
      <c r="CR115" s="49"/>
      <c r="CS115" s="49"/>
      <c r="CT115" s="49"/>
      <c r="CU115" s="87"/>
      <c r="DN115" s="267" t="s">
        <v>493</v>
      </c>
      <c r="DO115" s="124">
        <v>15.5</v>
      </c>
      <c r="DP115" s="124">
        <v>236</v>
      </c>
      <c r="DQ115" s="50">
        <v>819000</v>
      </c>
      <c r="DR115" s="50">
        <v>179900000</v>
      </c>
      <c r="DS115" s="50">
        <v>323200000</v>
      </c>
      <c r="DT115" s="51">
        <v>5.17</v>
      </c>
      <c r="DU115" s="51">
        <v>4.62</v>
      </c>
      <c r="DV115" s="180" t="s">
        <v>494</v>
      </c>
      <c r="DW115" s="51"/>
    </row>
    <row r="116" spans="1:127" ht="18" customHeight="1">
      <c r="A116" s="227" t="s">
        <v>171</v>
      </c>
      <c r="E116" s="292">
        <v>4</v>
      </c>
      <c r="F116" s="90">
        <v>-6.2</v>
      </c>
      <c r="G116" s="90">
        <v>-10.1</v>
      </c>
      <c r="H116" s="90">
        <v>7.5</v>
      </c>
      <c r="I116" s="90">
        <v>7.8282999999999996</v>
      </c>
      <c r="J116" s="91">
        <v>98</v>
      </c>
      <c r="K116" s="51">
        <f>IFERROR(MP_DATA[[#This Row],[Top '[m']]]-MP_DATA[[#This Row],[Bottom '[m']]], "")</f>
        <v>3.8999999999999995</v>
      </c>
      <c r="L116" s="174">
        <f>IFERROR(-(MP_DATA[[#This Row],[D, bottom '[m']]]-MP_DATA[[#This Row],[D, top '[m']]])/(MP_DATA[[#This Row],[Bottom '[m']]]-MP_DATA[[#This Row],[Top '[m']]]),"")</f>
        <v>8.4179487179487089E-2</v>
      </c>
      <c r="M116" s="124">
        <f t="shared" si="4"/>
        <v>71.315701603414155</v>
      </c>
      <c r="N116" s="188">
        <f>IFERROR((MP_DATA[[#This Row],[D, bottom '[m']]]+MP_DATA[[#This Row],[D, top '[m']]])/(2*MP_DATA[[#This Row],[t '[mm']]]/1000),"")</f>
        <v>78.205612244897949</v>
      </c>
      <c r="P116" s="53"/>
      <c r="Q116" s="124"/>
      <c r="R116" s="124"/>
      <c r="S116" s="50"/>
      <c r="T116" s="49"/>
      <c r="U116" s="49"/>
      <c r="V116" s="49"/>
      <c r="W116" s="49"/>
      <c r="X116" s="87"/>
      <c r="AO116" s="49"/>
      <c r="AP116" s="292">
        <v>4</v>
      </c>
      <c r="AQ116" s="90">
        <v>9.5</v>
      </c>
      <c r="AR116" s="90">
        <v>5.6</v>
      </c>
      <c r="AS116" s="90">
        <v>7.5</v>
      </c>
      <c r="AT116" s="90">
        <v>7.5</v>
      </c>
      <c r="AU116" s="91">
        <v>100</v>
      </c>
      <c r="AV116" s="51">
        <f>IFERROR(TP_DATA[[#This Row],[Top '[m']]]-TP_DATA[[#This Row],[Bottom '[m']]], "")</f>
        <v>3.9000000000000004</v>
      </c>
      <c r="AW116" s="174">
        <f>IFERROR(-(TP_DATA[[#This Row],[D, bottom '[m']]]-TP_DATA[[#This Row],[D, top '[m']]])/(TP_DATA[[#This Row],[Bottom '[m']]]-TP_DATA[[#This Row],[Top '[m']]]),"")</f>
        <v>0</v>
      </c>
      <c r="AX116" s="124">
        <f t="shared" si="6"/>
        <v>71.173095726342197</v>
      </c>
      <c r="AY116" s="188">
        <f>IFERROR((TP_DATA[[#This Row],[D, bottom '[m']]]+TP_DATA[[#This Row],[D, top '[m']]])/(2*TP_DATA[[#This Row],[t '[mm']]]/1000),"")</f>
        <v>75</v>
      </c>
      <c r="BA116" s="53" t="s">
        <v>623</v>
      </c>
      <c r="BB116" s="51">
        <v>14</v>
      </c>
      <c r="BC116" s="51">
        <v>14</v>
      </c>
      <c r="BD116" s="50">
        <v>5000</v>
      </c>
      <c r="BE116" s="49"/>
      <c r="BF116" s="49"/>
      <c r="BG116" s="49"/>
      <c r="BH116" s="49"/>
      <c r="BI116" s="87"/>
      <c r="CA116" s="49"/>
      <c r="CB116" s="89">
        <v>4</v>
      </c>
      <c r="CC116" s="90">
        <v>157.01</v>
      </c>
      <c r="CD116" s="90">
        <v>154.07</v>
      </c>
      <c r="CE116" s="90">
        <v>6.5</v>
      </c>
      <c r="CF116" s="90">
        <v>6.5</v>
      </c>
      <c r="CG116" s="91">
        <v>46</v>
      </c>
      <c r="CH116" s="187">
        <f>IFERROR(TOWER_DATA[[#This Row],[Top '[m']]]-TOWER_DATA[[#This Row],[Bottom '[m']]], "")</f>
        <v>2.9399999999999977</v>
      </c>
      <c r="CI116" s="174">
        <f>IFERROR(-(TOWER_DATA[[#This Row],[D, bottom '[m']]]-TOWER_DATA[[#This Row],[D, top '[m']]])/(TOWER_DATA[[#This Row],[Bottom '[m']]]-TOWER_DATA[[#This Row],[Top '[m']]]),"")</f>
        <v>0</v>
      </c>
      <c r="CJ116" s="124">
        <f t="shared" si="5"/>
        <v>21.525520046348078</v>
      </c>
      <c r="CK116" s="188">
        <f>IFERROR((TOWER_DATA[[#This Row],[D, bottom '[m']]]+TOWER_DATA[[#This Row],[D, top '[m']]])/(2*TOWER_DATA[[#This Row],[t '[mm']]]/1000),"")</f>
        <v>141.30434782608697</v>
      </c>
      <c r="CM116" s="49" t="s">
        <v>528</v>
      </c>
      <c r="CN116" s="49">
        <v>159.16</v>
      </c>
      <c r="CO116" s="49">
        <v>159.16</v>
      </c>
      <c r="CP116" s="49">
        <v>17996</v>
      </c>
      <c r="CQ116" s="49"/>
      <c r="CR116" s="49"/>
      <c r="CS116" s="49"/>
      <c r="CT116" s="49"/>
      <c r="CU116" s="87"/>
      <c r="DN116" s="267"/>
      <c r="DO116" s="124"/>
      <c r="DP116" s="124"/>
      <c r="DQ116" s="50"/>
      <c r="DR116" s="50"/>
      <c r="DS116" s="50"/>
      <c r="DT116" s="51"/>
      <c r="DU116" s="51"/>
      <c r="DV116" s="180"/>
      <c r="DW116" s="51"/>
    </row>
    <row r="117" spans="1:127" ht="18" customHeight="1">
      <c r="E117" s="292">
        <v>5</v>
      </c>
      <c r="F117" s="90">
        <v>-10.1</v>
      </c>
      <c r="G117" s="90">
        <v>-14</v>
      </c>
      <c r="H117" s="90">
        <v>7.8282999999999996</v>
      </c>
      <c r="I117" s="90">
        <v>8.1565999999999992</v>
      </c>
      <c r="J117" s="91">
        <v>104</v>
      </c>
      <c r="K117" s="51">
        <f>IFERROR(MP_DATA[[#This Row],[Top '[m']]]-MP_DATA[[#This Row],[Bottom '[m']]], "")</f>
        <v>3.9000000000000004</v>
      </c>
      <c r="L117" s="174">
        <f>IFERROR(-(MP_DATA[[#This Row],[D, bottom '[m']]]-MP_DATA[[#This Row],[D, top '[m']]])/(MP_DATA[[#This Row],[Bottom '[m']]]-MP_DATA[[#This Row],[Top '[m']]]),"")</f>
        <v>8.4179487179487061E-2</v>
      </c>
      <c r="M117" s="124">
        <f t="shared" si="4"/>
        <v>78.905840981319429</v>
      </c>
      <c r="N117" s="188">
        <f>IFERROR((MP_DATA[[#This Row],[D, bottom '[m']]]+MP_DATA[[#This Row],[D, top '[m']]])/(2*MP_DATA[[#This Row],[t '[mm']]]/1000),"")</f>
        <v>76.850480769230771</v>
      </c>
      <c r="P117" s="387"/>
      <c r="Q117" s="124"/>
      <c r="R117" s="124"/>
      <c r="S117" s="50"/>
      <c r="T117" s="49"/>
      <c r="U117" s="49"/>
      <c r="V117" s="49"/>
      <c r="W117" s="49"/>
      <c r="X117" s="87"/>
      <c r="AO117" s="49"/>
      <c r="AP117" s="89"/>
      <c r="AQ117" s="90"/>
      <c r="AR117" s="90"/>
      <c r="AS117" s="90"/>
      <c r="AT117" s="90"/>
      <c r="AU117" s="91"/>
      <c r="AV117" s="187" t="str">
        <f>IFERROR(TP_DATA[[#This Row],[Top '[m']]]-TP_DATA[[#This Row],[Bottom '[m']]], "")</f>
        <v/>
      </c>
      <c r="AW117" s="174"/>
      <c r="AX117" s="124" t="str">
        <f t="shared" si="6"/>
        <v/>
      </c>
      <c r="AY117" s="188"/>
      <c r="BA117" s="53" t="s">
        <v>624</v>
      </c>
      <c r="BB117" s="51">
        <v>11</v>
      </c>
      <c r="BC117" s="51">
        <v>11</v>
      </c>
      <c r="BD117" s="50">
        <v>1</v>
      </c>
      <c r="BE117" s="49"/>
      <c r="BF117" s="49"/>
      <c r="BG117" s="49"/>
      <c r="BH117" s="49"/>
      <c r="BI117" s="87"/>
      <c r="CA117" s="49"/>
      <c r="CB117" s="89">
        <v>5</v>
      </c>
      <c r="CC117" s="90">
        <v>154.07</v>
      </c>
      <c r="CD117" s="90">
        <v>151.13</v>
      </c>
      <c r="CE117" s="90">
        <v>6.49</v>
      </c>
      <c r="CF117" s="90">
        <v>6.49</v>
      </c>
      <c r="CG117" s="91">
        <v>32</v>
      </c>
      <c r="CH117" s="187">
        <f>IFERROR(TOWER_DATA[[#This Row],[Top '[m']]]-TOWER_DATA[[#This Row],[Bottom '[m']]], "")</f>
        <v>2.9399999999999977</v>
      </c>
      <c r="CI117" s="174">
        <f>IFERROR(-(TOWER_DATA[[#This Row],[D, bottom '[m']]]-TOWER_DATA[[#This Row],[D, top '[m']]])/(TOWER_DATA[[#This Row],[Bottom '[m']]]-TOWER_DATA[[#This Row],[Top '[m']]]),"")</f>
        <v>0</v>
      </c>
      <c r="CJ117" s="124">
        <f t="shared" si="5"/>
        <v>14.983555431407904</v>
      </c>
      <c r="CK117" s="188">
        <f>IFERROR((TOWER_DATA[[#This Row],[D, bottom '[m']]]+TOWER_DATA[[#This Row],[D, top '[m']]])/(2*TOWER_DATA[[#This Row],[t '[mm']]]/1000),"")</f>
        <v>202.8125</v>
      </c>
      <c r="CM117" s="49" t="s">
        <v>527</v>
      </c>
      <c r="CN117" s="49">
        <v>155.87</v>
      </c>
      <c r="CO117" s="49">
        <v>155.87</v>
      </c>
      <c r="CP117" s="49">
        <v>12209</v>
      </c>
      <c r="CQ117" s="49"/>
      <c r="CR117" s="49"/>
      <c r="CS117" s="49"/>
      <c r="CT117" s="49"/>
      <c r="CU117" s="87"/>
      <c r="DN117" s="95"/>
      <c r="DO117" s="124"/>
      <c r="DP117" s="124"/>
      <c r="DQ117" s="50"/>
      <c r="DR117" s="50"/>
      <c r="DS117" s="50"/>
      <c r="DT117" s="51"/>
      <c r="DU117" s="51"/>
      <c r="DV117" s="53"/>
      <c r="DW117" s="51"/>
    </row>
    <row r="118" spans="1:127" ht="18" customHeight="1">
      <c r="E118" s="292">
        <v>6</v>
      </c>
      <c r="F118" s="90">
        <v>-14</v>
      </c>
      <c r="G118" s="90">
        <v>-17.899999999999999</v>
      </c>
      <c r="H118" s="90">
        <v>8.1565999999999992</v>
      </c>
      <c r="I118" s="90">
        <v>8.4847999999999999</v>
      </c>
      <c r="J118" s="91">
        <v>98</v>
      </c>
      <c r="K118" s="51">
        <f>IFERROR(MP_DATA[[#This Row],[Top '[m']]]-MP_DATA[[#This Row],[Bottom '[m']]], "")</f>
        <v>3.8999999999999986</v>
      </c>
      <c r="L118" s="174">
        <f>IFERROR(-(MP_DATA[[#This Row],[D, bottom '[m']]]-MP_DATA[[#This Row],[D, top '[m']]])/(MP_DATA[[#This Row],[Bottom '[m']]]-MP_DATA[[#This Row],[Top '[m']]]),"")</f>
        <v>8.4153846153846371E-2</v>
      </c>
      <c r="M118" s="124">
        <f t="shared" si="4"/>
        <v>77.504096478974631</v>
      </c>
      <c r="N118" s="188">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7" t="str">
        <f>IFERROR(TP_DATA[[#This Row],[Top '[m']]]-TP_DATA[[#This Row],[Bottom '[m']]], "")</f>
        <v/>
      </c>
      <c r="AW118" s="174"/>
      <c r="AX118" s="124" t="str">
        <f t="shared" si="6"/>
        <v/>
      </c>
      <c r="AY118" s="188"/>
      <c r="BA118" s="53" t="s">
        <v>625</v>
      </c>
      <c r="BB118" s="51">
        <v>6.1</v>
      </c>
      <c r="BC118" s="51">
        <v>6.1</v>
      </c>
      <c r="BD118" s="50">
        <v>200</v>
      </c>
      <c r="BE118" s="49"/>
      <c r="BF118" s="49"/>
      <c r="BG118" s="49"/>
      <c r="BH118" s="49"/>
      <c r="BI118" s="87"/>
      <c r="CA118" s="49"/>
      <c r="CB118" s="89">
        <v>6</v>
      </c>
      <c r="CC118" s="90">
        <v>151.13</v>
      </c>
      <c r="CD118" s="90">
        <v>148.57</v>
      </c>
      <c r="CE118" s="90">
        <v>6.48</v>
      </c>
      <c r="CF118" s="90">
        <v>6.48</v>
      </c>
      <c r="CG118" s="91">
        <v>24</v>
      </c>
      <c r="CH118" s="187">
        <f>IFERROR(TOWER_DATA[[#This Row],[Top '[m']]]-TOWER_DATA[[#This Row],[Bottom '[m']]], "")</f>
        <v>2.5600000000000023</v>
      </c>
      <c r="CI118" s="174">
        <f>IFERROR(-(TOWER_DATA[[#This Row],[D, bottom '[m']]]-TOWER_DATA[[#This Row],[D, top '[m']]])/(TOWER_DATA[[#This Row],[Bottom '[m']]]-TOWER_DATA[[#This Row],[Top '[m']]]),"")</f>
        <v>0</v>
      </c>
      <c r="CJ118" s="124">
        <f t="shared" si="5"/>
        <v>9.7821486518396821</v>
      </c>
      <c r="CK118" s="188">
        <f>IFERROR((TOWER_DATA[[#This Row],[D, bottom '[m']]]+TOWER_DATA[[#This Row],[D, top '[m']]])/(2*TOWER_DATA[[#This Row],[t '[mm']]]/1000),"")</f>
        <v>270</v>
      </c>
      <c r="CM118" s="49" t="s">
        <v>528</v>
      </c>
      <c r="CN118" s="49">
        <v>155.52000000000001</v>
      </c>
      <c r="CO118" s="49">
        <v>155.52000000000001</v>
      </c>
      <c r="CP118" s="49">
        <v>17996</v>
      </c>
      <c r="CQ118" s="49"/>
      <c r="CR118" s="49"/>
      <c r="CS118" s="49"/>
      <c r="CT118" s="49"/>
      <c r="CU118" s="87"/>
      <c r="DN118" s="95"/>
      <c r="DO118" s="124"/>
      <c r="DP118" s="124"/>
      <c r="DQ118" s="50"/>
      <c r="DR118" s="50"/>
      <c r="DS118" s="50"/>
      <c r="DT118" s="51"/>
      <c r="DU118" s="51"/>
      <c r="DV118" s="53"/>
      <c r="DW118" s="49"/>
    </row>
    <row r="119" spans="1:127" ht="18" customHeight="1">
      <c r="E119" s="292">
        <v>7</v>
      </c>
      <c r="F119" s="90">
        <v>-17.899999999999999</v>
      </c>
      <c r="G119" s="90">
        <v>-21.8</v>
      </c>
      <c r="H119" s="90">
        <v>8.4847999999999999</v>
      </c>
      <c r="I119" s="90">
        <v>8.8131000000000004</v>
      </c>
      <c r="J119" s="91">
        <v>94</v>
      </c>
      <c r="K119" s="51">
        <f>IFERROR(MP_DATA[[#This Row],[Top '[m']]]-MP_DATA[[#This Row],[Bottom '[m']]], "")</f>
        <v>3.9000000000000021</v>
      </c>
      <c r="L119" s="174">
        <f>IFERROR(-(MP_DATA[[#This Row],[D, bottom '[m']]]-MP_DATA[[#This Row],[D, top '[m']]])/(MP_DATA[[#This Row],[Bottom '[m']]]-MP_DATA[[#This Row],[Top '[m']]]),"")</f>
        <v>8.4179487179487256E-2</v>
      </c>
      <c r="M119" s="124">
        <f t="shared" si="4"/>
        <v>77.34450523878759</v>
      </c>
      <c r="N119" s="188">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7" t="str">
        <f>IFERROR(TP_DATA[[#This Row],[Top '[m']]]-TP_DATA[[#This Row],[Bottom '[m']]], "")</f>
        <v/>
      </c>
      <c r="AW119" s="174"/>
      <c r="AX119" s="124" t="str">
        <f t="shared" si="6"/>
        <v/>
      </c>
      <c r="AY119" s="188"/>
      <c r="AZ119" s="51"/>
      <c r="BA119" s="180" t="s">
        <v>618</v>
      </c>
      <c r="BB119" s="51">
        <v>5.6</v>
      </c>
      <c r="BC119" s="51">
        <v>5.6</v>
      </c>
      <c r="BD119" s="50">
        <v>60000</v>
      </c>
      <c r="BE119" s="51"/>
      <c r="BF119" s="51"/>
      <c r="BG119" s="51"/>
      <c r="BH119" s="49"/>
      <c r="BI119" s="87"/>
      <c r="CB119" s="89">
        <v>7</v>
      </c>
      <c r="CC119" s="90">
        <v>148.57</v>
      </c>
      <c r="CD119" s="90">
        <v>146.01</v>
      </c>
      <c r="CE119" s="90">
        <v>6.48</v>
      </c>
      <c r="CF119" s="90">
        <v>6.48</v>
      </c>
      <c r="CG119" s="91">
        <v>30</v>
      </c>
      <c r="CH119" s="187">
        <f>IFERROR(TOWER_DATA[[#This Row],[Top '[m']]]-TOWER_DATA[[#This Row],[Bottom '[m']]], "")</f>
        <v>2.5600000000000023</v>
      </c>
      <c r="CI119" s="174">
        <f>IFERROR(-(TOWER_DATA[[#This Row],[D, bottom '[m']]]-TOWER_DATA[[#This Row],[D, top '[m']]])/(TOWER_DATA[[#This Row],[Bottom '[m']]]-TOWER_DATA[[#This Row],[Top '[m']]]),"")</f>
        <v>0</v>
      </c>
      <c r="CJ119" s="124">
        <f t="shared" si="5"/>
        <v>12.216321794525607</v>
      </c>
      <c r="CK119" s="188">
        <f>IFERROR((TOWER_DATA[[#This Row],[D, bottom '[m']]]+TOWER_DATA[[#This Row],[D, top '[m']]])/(2*TOWER_DATA[[#This Row],[t '[mm']]]/1000),"")</f>
        <v>216.00000000000003</v>
      </c>
      <c r="CM119" s="49" t="s">
        <v>529</v>
      </c>
      <c r="CN119" s="49">
        <v>153.22</v>
      </c>
      <c r="CO119" s="49">
        <v>153.22</v>
      </c>
      <c r="CP119" s="49">
        <v>1440</v>
      </c>
      <c r="CQ119" s="49"/>
      <c r="CR119" s="49"/>
      <c r="CS119" s="49"/>
      <c r="CT119" s="49"/>
      <c r="CU119" s="87"/>
      <c r="DN119" s="95"/>
      <c r="DO119" s="124"/>
      <c r="DP119" s="124"/>
      <c r="DQ119" s="50"/>
      <c r="DR119" s="50"/>
      <c r="DS119" s="50"/>
      <c r="DT119" s="51"/>
      <c r="DU119" s="51"/>
      <c r="DV119" s="53"/>
      <c r="DW119" s="49"/>
    </row>
    <row r="120" spans="1:127" ht="18" customHeight="1">
      <c r="E120" s="292">
        <v>8</v>
      </c>
      <c r="F120" s="90">
        <v>-21.8</v>
      </c>
      <c r="G120" s="90">
        <v>-25.7</v>
      </c>
      <c r="H120" s="90">
        <v>8.8131000000000004</v>
      </c>
      <c r="I120" s="90">
        <v>9.1414000000000009</v>
      </c>
      <c r="J120" s="91">
        <v>92</v>
      </c>
      <c r="K120" s="51">
        <f>IFERROR(MP_DATA[[#This Row],[Top '[m']]]-MP_DATA[[#This Row],[Bottom '[m']]], "")</f>
        <v>3.8999999999999986</v>
      </c>
      <c r="L120" s="174">
        <f>IFERROR(-(MP_DATA[[#This Row],[D, bottom '[m']]]-MP_DATA[[#This Row],[D, top '[m']]])/(MP_DATA[[#This Row],[Bottom '[m']]]-MP_DATA[[#This Row],[Top '[m']]]),"")</f>
        <v>8.4179487179487339E-2</v>
      </c>
      <c r="M120" s="124">
        <f t="shared" si="4"/>
        <v>78.621552553821701</v>
      </c>
      <c r="N120" s="188">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7" t="str">
        <f>IFERROR(TP_DATA[[#This Row],[Top '[m']]]-TP_DATA[[#This Row],[Bottom '[m']]], "")</f>
        <v/>
      </c>
      <c r="AW120" s="174"/>
      <c r="AX120" s="124" t="str">
        <f t="shared" si="6"/>
        <v/>
      </c>
      <c r="AY120" s="188"/>
      <c r="AZ120" s="51"/>
      <c r="BA120" s="51"/>
      <c r="BB120" s="51"/>
      <c r="BC120" s="51"/>
      <c r="BD120" s="51"/>
      <c r="BE120" s="51"/>
      <c r="BF120" s="51"/>
      <c r="BG120" s="51"/>
      <c r="BH120" s="49"/>
      <c r="BI120" s="87"/>
      <c r="CB120" s="89">
        <v>8</v>
      </c>
      <c r="CC120" s="90">
        <v>146.01</v>
      </c>
      <c r="CD120" s="90">
        <v>143.41999999999999</v>
      </c>
      <c r="CE120" s="90">
        <v>6.49</v>
      </c>
      <c r="CF120" s="90">
        <v>6.5</v>
      </c>
      <c r="CG120" s="91">
        <v>32</v>
      </c>
      <c r="CH120" s="187">
        <f>IFERROR(TOWER_DATA[[#This Row],[Top '[m']]]-TOWER_DATA[[#This Row],[Bottom '[m']]], "")</f>
        <v>2.5900000000000034</v>
      </c>
      <c r="CI120" s="174">
        <f>IFERROR(-(TOWER_DATA[[#This Row],[D, bottom '[m']]]-TOWER_DATA[[#This Row],[D, top '[m']]])/(TOWER_DATA[[#This Row],[Bottom '[m']]]-TOWER_DATA[[#This Row],[Top '[m']]]),"")</f>
        <v>3.8610038610037735E-3</v>
      </c>
      <c r="CJ120" s="124">
        <f t="shared" si="5"/>
        <v>13.210018558996776</v>
      </c>
      <c r="CK120" s="188">
        <f>IFERROR((TOWER_DATA[[#This Row],[D, bottom '[m']]]+TOWER_DATA[[#This Row],[D, top '[m']]])/(2*TOWER_DATA[[#This Row],[t '[mm']]]/1000),"")</f>
        <v>202.96875</v>
      </c>
      <c r="CM120" s="49" t="s">
        <v>530</v>
      </c>
      <c r="CN120" s="49">
        <v>152.37</v>
      </c>
      <c r="CO120" s="49">
        <v>152.37</v>
      </c>
      <c r="CP120" s="49">
        <v>2836</v>
      </c>
      <c r="CQ120" s="49"/>
      <c r="CR120" s="49"/>
      <c r="CS120" s="49"/>
      <c r="CT120" s="49"/>
      <c r="CU120" s="87"/>
      <c r="DN120" s="95"/>
      <c r="DO120" s="124"/>
      <c r="DP120" s="124"/>
      <c r="DQ120" s="50"/>
      <c r="DR120" s="50"/>
      <c r="DS120" s="50"/>
      <c r="DT120" s="51"/>
      <c r="DU120" s="51"/>
      <c r="DV120" s="53"/>
      <c r="DW120" s="49"/>
    </row>
    <row r="121" spans="1:127" ht="18" customHeight="1">
      <c r="E121" s="292">
        <v>9</v>
      </c>
      <c r="F121" s="90">
        <v>-25.7</v>
      </c>
      <c r="G121" s="90">
        <v>-29.6</v>
      </c>
      <c r="H121" s="90">
        <v>9.1414000000000009</v>
      </c>
      <c r="I121" s="90">
        <v>9.4696999999999996</v>
      </c>
      <c r="J121" s="91">
        <v>90</v>
      </c>
      <c r="K121" s="51">
        <f>IFERROR(MP_DATA[[#This Row],[Top '[m']]]-MP_DATA[[#This Row],[Bottom '[m']]], "")</f>
        <v>3.9000000000000021</v>
      </c>
      <c r="L121" s="174">
        <f>IFERROR(-(MP_DATA[[#This Row],[D, bottom '[m']]]-MP_DATA[[#This Row],[D, top '[m']]])/(MP_DATA[[#This Row],[Bottom '[m']]]-MP_DATA[[#This Row],[Top '[m']]]),"")</f>
        <v>8.4179487179486798E-2</v>
      </c>
      <c r="M121" s="124">
        <f t="shared" si="4"/>
        <v>79.771527039027319</v>
      </c>
      <c r="N121" s="188">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7" t="str">
        <f>IFERROR(TP_DATA[[#This Row],[Top '[m']]]-TP_DATA[[#This Row],[Bottom '[m']]], "")</f>
        <v/>
      </c>
      <c r="AW121" s="174"/>
      <c r="AX121" s="124" t="str">
        <f t="shared" si="6"/>
        <v/>
      </c>
      <c r="AY121" s="188"/>
      <c r="AZ121" s="51"/>
      <c r="BA121" s="51"/>
      <c r="BB121" s="51"/>
      <c r="BC121" s="51"/>
      <c r="BD121" s="51"/>
      <c r="BE121" s="51"/>
      <c r="BF121" s="51"/>
      <c r="BG121" s="51"/>
      <c r="BH121" s="49"/>
      <c r="BI121" s="87"/>
      <c r="CB121" s="89">
        <v>9</v>
      </c>
      <c r="CC121" s="90">
        <v>143.41999999999999</v>
      </c>
      <c r="CD121" s="90">
        <v>143.27000000000001</v>
      </c>
      <c r="CE121" s="90">
        <v>6.5</v>
      </c>
      <c r="CF121" s="90">
        <v>6.5</v>
      </c>
      <c r="CG121" s="91">
        <v>32</v>
      </c>
      <c r="CH121" s="187">
        <f>IFERROR(TOWER_DATA[[#This Row],[Top '[m']]]-TOWER_DATA[[#This Row],[Bottom '[m']]], "")</f>
        <v>0.14999999999997726</v>
      </c>
      <c r="CI121" s="174">
        <f>IFERROR(-(TOWER_DATA[[#This Row],[D, bottom '[m']]]-TOWER_DATA[[#This Row],[D, top '[m']]])/(TOWER_DATA[[#This Row],[Bottom '[m']]]-TOWER_DATA[[#This Row],[Top '[m']]]),"")</f>
        <v>0</v>
      </c>
      <c r="CJ121" s="124">
        <f t="shared" si="5"/>
        <v>0.76565086595910703</v>
      </c>
      <c r="CK121" s="188">
        <f>IFERROR((TOWER_DATA[[#This Row],[D, bottom '[m']]]+TOWER_DATA[[#This Row],[D, top '[m']]])/(2*TOWER_DATA[[#This Row],[t '[mm']]]/1000),"")</f>
        <v>203.125</v>
      </c>
      <c r="CM121" s="49" t="s">
        <v>531</v>
      </c>
      <c r="CN121" s="49">
        <v>152.37</v>
      </c>
      <c r="CO121" s="49">
        <v>152.37</v>
      </c>
      <c r="CP121" s="49">
        <v>773</v>
      </c>
      <c r="CQ121" s="49"/>
      <c r="CR121" s="49"/>
      <c r="CS121" s="49"/>
      <c r="CT121" s="49"/>
      <c r="CU121" s="87"/>
      <c r="DN121" s="95"/>
      <c r="DO121" s="124"/>
      <c r="DP121" s="124"/>
      <c r="DQ121" s="50"/>
      <c r="DR121" s="50"/>
      <c r="DS121" s="50"/>
      <c r="DT121" s="51"/>
      <c r="DU121" s="51"/>
      <c r="DV121" s="53"/>
      <c r="DW121" s="49"/>
    </row>
    <row r="122" spans="1:127" ht="18" customHeight="1">
      <c r="E122" s="292">
        <v>10</v>
      </c>
      <c r="F122" s="90">
        <v>-29.6</v>
      </c>
      <c r="G122" s="90">
        <v>-33.5</v>
      </c>
      <c r="H122" s="90">
        <v>9.4696999999999996</v>
      </c>
      <c r="I122" s="90">
        <v>9.8000000000000007</v>
      </c>
      <c r="J122" s="91">
        <v>90</v>
      </c>
      <c r="K122" s="51">
        <f>IFERROR(MP_DATA[[#This Row],[Top '[m']]]-MP_DATA[[#This Row],[Bottom '[m']]], "")</f>
        <v>3.8999999999999986</v>
      </c>
      <c r="L122" s="174">
        <f>IFERROR(-(MP_DATA[[#This Row],[D, bottom '[m']]]-MP_DATA[[#This Row],[D, top '[m']]])/(MP_DATA[[#This Row],[Bottom '[m']]]-MP_DATA[[#This Row],[Top '[m']]]),"")</f>
        <v>8.4692307692308011E-2</v>
      </c>
      <c r="M122" s="124">
        <f t="shared" si="4"/>
        <v>82.622009522867344</v>
      </c>
      <c r="N122" s="188">
        <f>IFERROR((MP_DATA[[#This Row],[D, bottom '[m']]]+MP_DATA[[#This Row],[D, top '[m']]])/(2*MP_DATA[[#This Row],[t '[mm']]]/1000),"")</f>
        <v>107.05388888888889</v>
      </c>
      <c r="P122" s="53"/>
      <c r="Q122" s="124"/>
      <c r="R122" s="124"/>
      <c r="S122" s="50"/>
      <c r="T122" s="49"/>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AZ122" s="51"/>
      <c r="BA122" s="51"/>
      <c r="BB122" s="51"/>
      <c r="BC122" s="51"/>
      <c r="BD122" s="51"/>
      <c r="BE122" s="51"/>
      <c r="BF122" s="51"/>
      <c r="BG122" s="51"/>
      <c r="BH122" s="49"/>
      <c r="BI122" s="87"/>
      <c r="CB122" s="89">
        <v>10</v>
      </c>
      <c r="CC122" s="90">
        <v>143.27000000000001</v>
      </c>
      <c r="CD122" s="90">
        <v>143.13</v>
      </c>
      <c r="CE122" s="90">
        <v>6.5</v>
      </c>
      <c r="CF122" s="90">
        <v>6.5</v>
      </c>
      <c r="CG122" s="91">
        <v>32</v>
      </c>
      <c r="CH122" s="187">
        <f>IFERROR(TOWER_DATA[[#This Row],[Top '[m']]]-TOWER_DATA[[#This Row],[Bottom '[m']]], "")</f>
        <v>0.14000000000001478</v>
      </c>
      <c r="CI122" s="174">
        <f>IFERROR(-(TOWER_DATA[[#This Row],[D, bottom '[m']]]-TOWER_DATA[[#This Row],[D, top '[m']]])/(TOWER_DATA[[#This Row],[Bottom '[m']]]-TOWER_DATA[[#This Row],[Top '[m']]]),"")</f>
        <v>0</v>
      </c>
      <c r="CJ122" s="124">
        <f t="shared" si="5"/>
        <v>0.71460747489535037</v>
      </c>
      <c r="CK122" s="188">
        <f>IFERROR((TOWER_DATA[[#This Row],[D, bottom '[m']]]+TOWER_DATA[[#This Row],[D, top '[m']]])/(2*TOWER_DATA[[#This Row],[t '[mm']]]/1000),"")</f>
        <v>203.125</v>
      </c>
      <c r="CM122" s="49" t="s">
        <v>532</v>
      </c>
      <c r="CN122" s="49">
        <v>152.37</v>
      </c>
      <c r="CO122" s="49">
        <v>152.37</v>
      </c>
      <c r="CP122" s="49">
        <v>2104</v>
      </c>
      <c r="CQ122" s="49"/>
      <c r="CR122" s="49"/>
      <c r="CS122" s="49"/>
      <c r="CT122" s="49"/>
      <c r="CU122" s="87"/>
      <c r="DN122" s="235"/>
      <c r="DO122" s="232"/>
      <c r="DP122" s="232"/>
      <c r="DQ122" s="233"/>
      <c r="DR122" s="233"/>
      <c r="DS122" s="233"/>
      <c r="DT122" s="234"/>
      <c r="DU122" s="234"/>
      <c r="DV122" s="265"/>
      <c r="DW122" s="49"/>
    </row>
    <row r="123" spans="1:127" ht="18" customHeight="1">
      <c r="E123" s="292">
        <v>11</v>
      </c>
      <c r="F123" s="90">
        <v>-33.5</v>
      </c>
      <c r="G123" s="90">
        <v>-36.799999999999997</v>
      </c>
      <c r="H123" s="90">
        <v>9.8000000000000007</v>
      </c>
      <c r="I123" s="90">
        <v>9.8000000000000007</v>
      </c>
      <c r="J123" s="91">
        <v>90</v>
      </c>
      <c r="K123" s="51">
        <f>IFERROR(MP_DATA[[#This Row],[Top '[m']]]-MP_DATA[[#This Row],[Bottom '[m']]], "")</f>
        <v>3.2999999999999972</v>
      </c>
      <c r="L123" s="174">
        <f>IFERROR(-(MP_DATA[[#This Row],[D, bottom '[m']]]-MP_DATA[[#This Row],[D, top '[m']]])/(MP_DATA[[#This Row],[Bottom '[m']]]-MP_DATA[[#This Row],[Top '[m']]]),"")</f>
        <v>0</v>
      </c>
      <c r="M123" s="124">
        <f t="shared" si="4"/>
        <v>71.120566726377618</v>
      </c>
      <c r="N123" s="188">
        <f>IFERROR((MP_DATA[[#This Row],[D, bottom '[m']]]+MP_DATA[[#This Row],[D, top '[m']]])/(2*MP_DATA[[#This Row],[t '[mm']]]/1000),"")</f>
        <v>108.8888888888889</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AZ123" s="51"/>
      <c r="BA123" s="51"/>
      <c r="BB123" s="51"/>
      <c r="BC123" s="51"/>
      <c r="BD123" s="51"/>
      <c r="BE123" s="51"/>
      <c r="BF123" s="51"/>
      <c r="BG123" s="51"/>
      <c r="BH123" s="49"/>
      <c r="BI123" s="87"/>
      <c r="CB123" s="89">
        <v>11</v>
      </c>
      <c r="CC123" s="90">
        <v>143.13</v>
      </c>
      <c r="CD123" s="90">
        <v>140.79</v>
      </c>
      <c r="CE123" s="90">
        <v>6.5</v>
      </c>
      <c r="CF123" s="90">
        <v>6.63</v>
      </c>
      <c r="CG123" s="91">
        <v>32</v>
      </c>
      <c r="CH123" s="187">
        <f>IFERROR(TOWER_DATA[[#This Row],[Top '[m']]]-TOWER_DATA[[#This Row],[Bottom '[m']]], "")</f>
        <v>2.3400000000000034</v>
      </c>
      <c r="CI123" s="174">
        <f>IFERROR(-(TOWER_DATA[[#This Row],[D, bottom '[m']]]-TOWER_DATA[[#This Row],[D, top '[m']]])/(TOWER_DATA[[#This Row],[Bottom '[m']]]-TOWER_DATA[[#This Row],[Top '[m']]]),"")</f>
        <v>5.5555555555555428E-2</v>
      </c>
      <c r="CJ123" s="124">
        <f t="shared" si="5"/>
        <v>12.064185973107714</v>
      </c>
      <c r="CK123" s="188">
        <f>IFERROR((TOWER_DATA[[#This Row],[D, bottom '[m']]]+TOWER_DATA[[#This Row],[D, top '[m']]])/(2*TOWER_DATA[[#This Row],[t '[mm']]]/1000),"")</f>
        <v>205.15624999999997</v>
      </c>
      <c r="CM123" s="49" t="s">
        <v>533</v>
      </c>
      <c r="CN123" s="49">
        <v>152.22999999999999</v>
      </c>
      <c r="CO123" s="49">
        <v>152.22999999999999</v>
      </c>
      <c r="CP123" s="49">
        <v>910</v>
      </c>
      <c r="CQ123" s="49"/>
      <c r="CR123" s="49"/>
      <c r="CS123" s="49"/>
      <c r="CT123" s="49"/>
      <c r="CU123" s="87"/>
      <c r="DN123" s="235"/>
      <c r="DO123" s="232"/>
      <c r="DP123" s="232"/>
      <c r="DQ123" s="233"/>
      <c r="DR123" s="233"/>
      <c r="DS123" s="233"/>
      <c r="DT123" s="234"/>
      <c r="DU123" s="234"/>
      <c r="DV123" s="367"/>
      <c r="DW123" s="49"/>
    </row>
    <row r="124" spans="1:127" ht="18" customHeight="1">
      <c r="E124" s="292">
        <v>12</v>
      </c>
      <c r="F124" s="90">
        <v>-36.799999999999997</v>
      </c>
      <c r="G124" s="90">
        <v>-40.200000000000003</v>
      </c>
      <c r="H124" s="90">
        <v>9.8000000000000007</v>
      </c>
      <c r="I124" s="90">
        <v>9.8000000000000007</v>
      </c>
      <c r="J124" s="91">
        <v>98</v>
      </c>
      <c r="K124" s="51">
        <f>IFERROR(MP_DATA[[#This Row],[Top '[m']]]-MP_DATA[[#This Row],[Bottom '[m']]], "")</f>
        <v>3.4000000000000057</v>
      </c>
      <c r="L124" s="174">
        <f>IFERROR(-(MP_DATA[[#This Row],[D, bottom '[m']]]-MP_DATA[[#This Row],[D, top '[m']]])/(MP_DATA[[#This Row],[Bottom '[m']]]-MP_DATA[[#This Row],[Top '[m']]]),"")</f>
        <v>0</v>
      </c>
      <c r="M124" s="124">
        <f t="shared" si="4"/>
        <v>79.723396418003802</v>
      </c>
      <c r="N124" s="188">
        <f>IFERROR((MP_DATA[[#This Row],[D, bottom '[m']]]+MP_DATA[[#This Row],[D, top '[m']]])/(2*MP_DATA[[#This Row],[t '[mm']]]/1000),"")</f>
        <v>100</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AZ124" s="51"/>
      <c r="BA124" s="51"/>
      <c r="BB124" s="51"/>
      <c r="BC124" s="51"/>
      <c r="BD124" s="51"/>
      <c r="BE124" s="51"/>
      <c r="BF124" s="51"/>
      <c r="BG124" s="51"/>
      <c r="BH124" s="49"/>
      <c r="BI124" s="87"/>
      <c r="CB124" s="89">
        <v>12</v>
      </c>
      <c r="CC124" s="90">
        <v>140.79</v>
      </c>
      <c r="CD124" s="90">
        <v>138.49</v>
      </c>
      <c r="CE124" s="90">
        <v>6.62</v>
      </c>
      <c r="CF124" s="90">
        <v>6.75</v>
      </c>
      <c r="CG124" s="91">
        <v>28</v>
      </c>
      <c r="CH124" s="187">
        <f>IFERROR(TOWER_DATA[[#This Row],[Top '[m']]]-TOWER_DATA[[#This Row],[Bottom '[m']]], "")</f>
        <v>2.2999999999999829</v>
      </c>
      <c r="CI124" s="174">
        <f>IFERROR(-(TOWER_DATA[[#This Row],[D, bottom '[m']]]-TOWER_DATA[[#This Row],[D, top '[m']]])/(TOWER_DATA[[#This Row],[Bottom '[m']]]-TOWER_DATA[[#This Row],[Top '[m']]]),"")</f>
        <v>5.6521739130435157E-2</v>
      </c>
      <c r="CJ124" s="124">
        <f t="shared" si="5"/>
        <v>10.572652393387566</v>
      </c>
      <c r="CK124" s="188">
        <f>IFERROR((TOWER_DATA[[#This Row],[D, bottom '[m']]]+TOWER_DATA[[#This Row],[D, top '[m']]])/(2*TOWER_DATA[[#This Row],[t '[mm']]]/1000),"")</f>
        <v>238.75</v>
      </c>
      <c r="CM124" s="49" t="s">
        <v>534</v>
      </c>
      <c r="CN124" s="49">
        <v>151.08000000000001</v>
      </c>
      <c r="CO124" s="49">
        <v>151.08000000000001</v>
      </c>
      <c r="CP124" s="49">
        <v>5000</v>
      </c>
      <c r="CQ124" s="49"/>
      <c r="CR124" s="49"/>
      <c r="CS124" s="49"/>
      <c r="CT124" s="49"/>
      <c r="CU124" s="87"/>
      <c r="DN124" s="235"/>
      <c r="DO124" s="232"/>
      <c r="DP124" s="232"/>
      <c r="DQ124" s="233"/>
      <c r="DR124" s="233"/>
      <c r="DS124" s="233"/>
      <c r="DT124" s="234"/>
      <c r="DU124" s="234"/>
      <c r="DV124" s="367"/>
      <c r="DW124" s="52"/>
    </row>
    <row r="125" spans="1:127" ht="18" customHeight="1">
      <c r="E125" s="292">
        <v>13</v>
      </c>
      <c r="F125" s="90">
        <v>-40.200000000000003</v>
      </c>
      <c r="G125" s="90">
        <v>-43.8</v>
      </c>
      <c r="H125" s="90">
        <v>9.8000000000000007</v>
      </c>
      <c r="I125" s="90">
        <v>9.8000000000000007</v>
      </c>
      <c r="J125" s="91">
        <v>88</v>
      </c>
      <c r="K125" s="51">
        <f>IFERROR(MP_DATA[[#This Row],[Top '[m']]]-MP_DATA[[#This Row],[Bottom '[m']]], "")</f>
        <v>3.5999999999999943</v>
      </c>
      <c r="L125" s="174">
        <f>IFERROR(-(MP_DATA[[#This Row],[D, bottom '[m']]]-MP_DATA[[#This Row],[D, top '[m']]])/(MP_DATA[[#This Row],[Bottom '[m']]]-MP_DATA[[#This Row],[Top '[m']]]),"")</f>
        <v>0</v>
      </c>
      <c r="M125" s="124">
        <f t="shared" si="4"/>
        <v>75.87756336934649</v>
      </c>
      <c r="N125" s="188">
        <f>IFERROR((MP_DATA[[#This Row],[D, bottom '[m']]]+MP_DATA[[#This Row],[D, top '[m']]])/(2*MP_DATA[[#This Row],[t '[mm']]]/1000),"")</f>
        <v>111.36363636363637</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AZ125" s="51"/>
      <c r="BA125" s="51"/>
      <c r="BB125" s="51"/>
      <c r="BC125" s="51"/>
      <c r="BD125" s="51"/>
      <c r="BE125" s="51"/>
      <c r="BF125" s="51"/>
      <c r="BG125" s="51"/>
      <c r="BH125" s="49"/>
      <c r="BI125" s="87"/>
      <c r="CB125" s="89">
        <v>13</v>
      </c>
      <c r="CC125" s="90">
        <v>138.49</v>
      </c>
      <c r="CD125" s="90">
        <v>136.19</v>
      </c>
      <c r="CE125" s="90">
        <v>6.75</v>
      </c>
      <c r="CF125" s="90">
        <v>6.87</v>
      </c>
      <c r="CG125" s="91">
        <v>28</v>
      </c>
      <c r="CH125" s="187">
        <f>IFERROR(TOWER_DATA[[#This Row],[Top '[m']]]-TOWER_DATA[[#This Row],[Bottom '[m']]], "")</f>
        <v>2.3000000000000114</v>
      </c>
      <c r="CI125" s="174">
        <f>IFERROR(-(TOWER_DATA[[#This Row],[D, bottom '[m']]]-TOWER_DATA[[#This Row],[D, top '[m']]])/(TOWER_DATA[[#This Row],[Bottom '[m']]]-TOWER_DATA[[#This Row],[Top '[m']]]),"")</f>
        <v>5.217391304347805E-2</v>
      </c>
      <c r="CJ125" s="124">
        <f t="shared" si="5"/>
        <v>10.771177487149679</v>
      </c>
      <c r="CK125" s="188">
        <f>IFERROR((TOWER_DATA[[#This Row],[D, bottom '[m']]]+TOWER_DATA[[#This Row],[D, top '[m']]])/(2*TOWER_DATA[[#This Row],[t '[mm']]]/1000),"")</f>
        <v>243.21428571428572</v>
      </c>
      <c r="CM125" s="49" t="s">
        <v>535</v>
      </c>
      <c r="CN125" s="49">
        <v>148.27000000000001</v>
      </c>
      <c r="CO125" s="49">
        <v>148.27000000000001</v>
      </c>
      <c r="CP125" s="49">
        <v>455</v>
      </c>
      <c r="CQ125" s="49"/>
      <c r="CR125" s="49"/>
      <c r="CS125" s="49"/>
      <c r="CT125" s="49"/>
      <c r="CU125" s="87"/>
      <c r="DN125" s="235"/>
      <c r="DO125" s="232"/>
      <c r="DP125" s="232"/>
      <c r="DQ125" s="233"/>
      <c r="DR125" s="233"/>
      <c r="DS125" s="233"/>
      <c r="DT125" s="234"/>
      <c r="DU125" s="234"/>
      <c r="DV125" s="367"/>
      <c r="DW125" s="52"/>
    </row>
    <row r="126" spans="1:127" ht="18" customHeight="1">
      <c r="E126" s="292">
        <v>14</v>
      </c>
      <c r="F126" s="90">
        <v>-43.8</v>
      </c>
      <c r="G126" s="90">
        <v>-47.8</v>
      </c>
      <c r="H126" s="90">
        <v>9.8000000000000007</v>
      </c>
      <c r="I126" s="90">
        <v>9.8000000000000007</v>
      </c>
      <c r="J126" s="91">
        <v>88</v>
      </c>
      <c r="K126" s="51">
        <f>IFERROR(MP_DATA[[#This Row],[Top '[m']]]-MP_DATA[[#This Row],[Bottom '[m']]], "")</f>
        <v>4</v>
      </c>
      <c r="L126" s="174">
        <f>IFERROR(-(MP_DATA[[#This Row],[D, bottom '[m']]]-MP_DATA[[#This Row],[D, top '[m']]])/(MP_DATA[[#This Row],[Bottom '[m']]]-MP_DATA[[#This Row],[Top '[m']]]),"")</f>
        <v>0</v>
      </c>
      <c r="M126" s="124">
        <f t="shared" si="4"/>
        <v>84.308403743718472</v>
      </c>
      <c r="N126" s="188">
        <f>IFERROR((MP_DATA[[#This Row],[D, bottom '[m']]]+MP_DATA[[#This Row],[D, top '[m']]])/(2*MP_DATA[[#This Row],[t '[mm']]]/1000),"")</f>
        <v>111.36363636363637</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87">
        <f>IFERROR(TOWER_DATA[[#This Row],[Top '[m']]]-TOWER_DATA[[#This Row],[Bottom '[m']]], "")</f>
        <v>2.3100000000000023</v>
      </c>
      <c r="CI126" s="174">
        <f>IFERROR(-(TOWER_DATA[[#This Row],[D, bottom '[m']]]-TOWER_DATA[[#This Row],[D, top '[m']]])/(TOWER_DATA[[#This Row],[Bottom '[m']]]-TOWER_DATA[[#This Row],[Top '[m']]]),"")</f>
        <v>5.6277056277056176E-2</v>
      </c>
      <c r="CJ126" s="124">
        <f t="shared" si="5"/>
        <v>11.017396939959024</v>
      </c>
      <c r="CK126" s="188">
        <f>IFERROR((TOWER_DATA[[#This Row],[D, bottom '[m']]]+TOWER_DATA[[#This Row],[D, top '[m']]])/(2*TOWER_DATA[[#This Row],[t '[mm']]]/1000),"")</f>
        <v>247.67857142857144</v>
      </c>
      <c r="CM126" s="49" t="s">
        <v>536</v>
      </c>
      <c r="CN126" s="49">
        <v>146.19</v>
      </c>
      <c r="CO126" s="49">
        <v>146.19</v>
      </c>
      <c r="CP126" s="49">
        <v>7201</v>
      </c>
      <c r="CQ126" s="49"/>
      <c r="CR126" s="49"/>
      <c r="CS126" s="49"/>
      <c r="CT126" s="49"/>
      <c r="CU126" s="87"/>
      <c r="DN126" s="267"/>
      <c r="DO126" s="124"/>
      <c r="DP126" s="124"/>
      <c r="DQ126" s="50"/>
      <c r="DR126" s="50"/>
      <c r="DS126" s="50"/>
      <c r="DT126" s="51"/>
      <c r="DU126" s="51"/>
      <c r="DV126" s="180"/>
      <c r="DW126" s="70"/>
    </row>
    <row r="127" spans="1:127" ht="18" customHeight="1">
      <c r="E127" s="292">
        <v>15</v>
      </c>
      <c r="F127" s="90">
        <v>-47.8</v>
      </c>
      <c r="G127" s="90">
        <v>-51.8</v>
      </c>
      <c r="H127" s="90">
        <v>9.8000000000000007</v>
      </c>
      <c r="I127" s="90">
        <v>9.8000000000000007</v>
      </c>
      <c r="J127" s="91">
        <v>88</v>
      </c>
      <c r="K127" s="51">
        <f>IFERROR(MP_DATA[[#This Row],[Top '[m']]]-MP_DATA[[#This Row],[Bottom '[m']]], "")</f>
        <v>4</v>
      </c>
      <c r="L127" s="174">
        <f>IFERROR(-(MP_DATA[[#This Row],[D, bottom '[m']]]-MP_DATA[[#This Row],[D, top '[m']]])/(MP_DATA[[#This Row],[Bottom '[m']]]-MP_DATA[[#This Row],[Top '[m']]]),"")</f>
        <v>0</v>
      </c>
      <c r="M127" s="124">
        <f t="shared" si="4"/>
        <v>84.308403743718472</v>
      </c>
      <c r="N127" s="188">
        <f>IFERROR((MP_DATA[[#This Row],[D, bottom '[m']]]+MP_DATA[[#This Row],[D, top '[m']]])/(2*MP_DATA[[#This Row],[t '[mm']]]/1000),"")</f>
        <v>111.36363636363637</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87">
        <f>IFERROR(TOWER_DATA[[#This Row],[Top '[m']]]-TOWER_DATA[[#This Row],[Bottom '[m']]], "")</f>
        <v>2.2999999999999829</v>
      </c>
      <c r="CI127" s="174">
        <f>IFERROR(-(TOWER_DATA[[#This Row],[D, bottom '[m']]]-TOWER_DATA[[#This Row],[D, top '[m']]])/(TOWER_DATA[[#This Row],[Bottom '[m']]]-TOWER_DATA[[#This Row],[Top '[m']]]),"")</f>
        <v>5.2173913043478695E-2</v>
      </c>
      <c r="CJ127" s="124">
        <f t="shared" si="5"/>
        <v>11.168227674673536</v>
      </c>
      <c r="CK127" s="188">
        <f>IFERROR((TOWER_DATA[[#This Row],[D, bottom '[m']]]+TOWER_DATA[[#This Row],[D, top '[m']]])/(2*TOWER_DATA[[#This Row],[t '[mm']]]/1000),"")</f>
        <v>252.14285714285717</v>
      </c>
      <c r="CM127" s="49" t="s">
        <v>537</v>
      </c>
      <c r="CN127" s="49">
        <v>143.34</v>
      </c>
      <c r="CO127" s="49">
        <v>143.34</v>
      </c>
      <c r="CP127" s="49">
        <v>4525</v>
      </c>
      <c r="CQ127" s="49"/>
      <c r="CR127" s="49"/>
      <c r="CS127" s="49"/>
      <c r="CT127" s="49"/>
      <c r="CU127" s="87"/>
      <c r="DN127" s="235"/>
      <c r="DO127" s="232"/>
      <c r="DP127" s="232"/>
      <c r="DQ127" s="233"/>
      <c r="DR127" s="233"/>
      <c r="DS127" s="233"/>
      <c r="DT127" s="234"/>
      <c r="DU127" s="234"/>
      <c r="DV127" s="367"/>
      <c r="DW127" s="70"/>
    </row>
    <row r="128" spans="1:127" ht="18" customHeight="1">
      <c r="E128" s="292">
        <v>16</v>
      </c>
      <c r="F128" s="90">
        <v>-51.8</v>
      </c>
      <c r="G128" s="90">
        <v>-55.8</v>
      </c>
      <c r="H128" s="90">
        <v>9.8000000000000007</v>
      </c>
      <c r="I128" s="90">
        <v>9.8000000000000007</v>
      </c>
      <c r="J128" s="91">
        <v>81</v>
      </c>
      <c r="K128" s="51">
        <f>IFERROR(MP_DATA[[#This Row],[Top '[m']]]-MP_DATA[[#This Row],[Bottom '[m']]], "")</f>
        <v>4</v>
      </c>
      <c r="L128" s="174">
        <f>IFERROR(-(MP_DATA[[#This Row],[D, bottom '[m']]]-MP_DATA[[#This Row],[D, top '[m']]])/(MP_DATA[[#This Row],[Bottom '[m']]]-MP_DATA[[#This Row],[Top '[m']]]),"")</f>
        <v>0</v>
      </c>
      <c r="M128" s="124">
        <f t="shared" si="4"/>
        <v>77.657985733209031</v>
      </c>
      <c r="N128" s="188">
        <f>IFERROR((MP_DATA[[#This Row],[D, bottom '[m']]]+MP_DATA[[#This Row],[D, top '[m']]])/(2*MP_DATA[[#This Row],[t '[mm']]]/1000),"")</f>
        <v>120.98765432098766</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87">
        <f>IFERROR(TOWER_DATA[[#This Row],[Top '[m']]]-TOWER_DATA[[#This Row],[Bottom '[m']]], "")</f>
        <v>2.3000000000000114</v>
      </c>
      <c r="CI128" s="174">
        <f>IFERROR(-(TOWER_DATA[[#This Row],[D, bottom '[m']]]-TOWER_DATA[[#This Row],[D, top '[m']]])/(TOWER_DATA[[#This Row],[Bottom '[m']]]-TOWER_DATA[[#This Row],[Top '[m']]]),"")</f>
        <v>5.217391304347805E-2</v>
      </c>
      <c r="CJ128" s="124">
        <f t="shared" si="5"/>
        <v>11.762838691218306</v>
      </c>
      <c r="CK128" s="188">
        <f>IFERROR((TOWER_DATA[[#This Row],[D, bottom '[m']]]+TOWER_DATA[[#This Row],[D, top '[m']]])/(2*TOWER_DATA[[#This Row],[t '[mm']]]/1000),"")</f>
        <v>247.58620689655172</v>
      </c>
      <c r="CM128" s="49" t="s">
        <v>538</v>
      </c>
      <c r="CN128" s="49">
        <v>143.19999999999999</v>
      </c>
      <c r="CO128" s="49">
        <v>143.19999999999999</v>
      </c>
      <c r="CP128" s="49">
        <v>4525</v>
      </c>
      <c r="CQ128" s="49"/>
      <c r="CR128" s="49"/>
      <c r="CS128" s="49"/>
      <c r="CT128" s="49"/>
      <c r="CU128" s="87"/>
      <c r="DN128" s="235"/>
      <c r="DO128" s="232"/>
      <c r="DP128" s="232"/>
      <c r="DQ128" s="233"/>
      <c r="DR128" s="233"/>
      <c r="DS128" s="233"/>
      <c r="DT128" s="234"/>
      <c r="DU128" s="234"/>
      <c r="DV128" s="367"/>
      <c r="DW128" s="70"/>
    </row>
    <row r="129" spans="5:127" ht="18" customHeight="1">
      <c r="E129" s="292">
        <v>17</v>
      </c>
      <c r="F129" s="90">
        <v>-55.8</v>
      </c>
      <c r="G129" s="90">
        <v>-59.8</v>
      </c>
      <c r="H129" s="90">
        <v>9.8000000000000007</v>
      </c>
      <c r="I129" s="90">
        <v>9.8000000000000007</v>
      </c>
      <c r="J129" s="91">
        <v>81</v>
      </c>
      <c r="K129" s="51">
        <f>IFERROR(MP_DATA[[#This Row],[Top '[m']]]-MP_DATA[[#This Row],[Bottom '[m']]], "")</f>
        <v>4</v>
      </c>
      <c r="L129" s="174">
        <f>IFERROR(-(MP_DATA[[#This Row],[D, bottom '[m']]]-MP_DATA[[#This Row],[D, top '[m']]])/(MP_DATA[[#This Row],[Bottom '[m']]]-MP_DATA[[#This Row],[Top '[m']]]),"")</f>
        <v>0</v>
      </c>
      <c r="M129" s="124">
        <f t="shared" si="4"/>
        <v>77.657985733209031</v>
      </c>
      <c r="N129" s="188">
        <f>IFERROR((MP_DATA[[#This Row],[D, bottom '[m']]]+MP_DATA[[#This Row],[D, top '[m']]])/(2*MP_DATA[[#This Row],[t '[mm']]]/1000),"")</f>
        <v>120.98765432098766</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87">
        <f>IFERROR(TOWER_DATA[[#This Row],[Top '[m']]]-TOWER_DATA[[#This Row],[Bottom '[m']]], "")</f>
        <v>2.2999999999999972</v>
      </c>
      <c r="CI129" s="174">
        <f>IFERROR(-(TOWER_DATA[[#This Row],[D, bottom '[m']]]-TOWER_DATA[[#This Row],[D, top '[m']]])/(TOWER_DATA[[#This Row],[Bottom '[m']]]-TOWER_DATA[[#This Row],[Top '[m']]]),"")</f>
        <v>5.6521739130434803E-2</v>
      </c>
      <c r="CJ129" s="124">
        <f t="shared" si="5"/>
        <v>11.968453966900316</v>
      </c>
      <c r="CK129" s="188">
        <f>IFERROR((TOWER_DATA[[#This Row],[D, bottom '[m']]]+TOWER_DATA[[#This Row],[D, top '[m']]])/(2*TOWER_DATA[[#This Row],[t '[mm']]]/1000),"")</f>
        <v>251.89655172413791</v>
      </c>
      <c r="CM129" s="49" t="s">
        <v>539</v>
      </c>
      <c r="CN129" s="49">
        <v>141.87</v>
      </c>
      <c r="CO129" s="49">
        <v>141.87</v>
      </c>
      <c r="CP129" s="49">
        <v>5941</v>
      </c>
      <c r="CQ129" s="49"/>
      <c r="CR129" s="49"/>
      <c r="CS129" s="49"/>
      <c r="CT129" s="49"/>
      <c r="CU129" s="87"/>
      <c r="DN129" s="235"/>
      <c r="DO129" s="232"/>
      <c r="DP129" s="232"/>
      <c r="DQ129" s="233"/>
      <c r="DR129" s="233"/>
      <c r="DS129" s="233"/>
      <c r="DT129" s="234"/>
      <c r="DU129" s="234"/>
      <c r="DV129" s="367"/>
      <c r="DW129" s="70"/>
    </row>
    <row r="130" spans="5:127" ht="18" customHeight="1">
      <c r="E130" s="292">
        <v>18</v>
      </c>
      <c r="F130" s="90">
        <v>-59.8</v>
      </c>
      <c r="G130" s="90">
        <v>-63.8</v>
      </c>
      <c r="H130" s="90">
        <v>9.8000000000000007</v>
      </c>
      <c r="I130" s="90">
        <v>9.8000000000000007</v>
      </c>
      <c r="J130" s="91">
        <v>81</v>
      </c>
      <c r="K130" s="51">
        <f>IFERROR(MP_DATA[[#This Row],[Top '[m']]]-MP_DATA[[#This Row],[Bottom '[m']]], "")</f>
        <v>4</v>
      </c>
      <c r="L130" s="174">
        <f>IFERROR(-(MP_DATA[[#This Row],[D, bottom '[m']]]-MP_DATA[[#This Row],[D, top '[m']]])/(MP_DATA[[#This Row],[Bottom '[m']]]-MP_DATA[[#This Row],[Top '[m']]]),"")</f>
        <v>0</v>
      </c>
      <c r="M130" s="124">
        <f t="shared" si="4"/>
        <v>77.657985733209031</v>
      </c>
      <c r="N130" s="188">
        <f>IFERROR((MP_DATA[[#This Row],[D, bottom '[m']]]+MP_DATA[[#This Row],[D, top '[m']]])/(2*MP_DATA[[#This Row],[t '[mm']]]/1000),"")</f>
        <v>120.98765432098766</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87">
        <f>IFERROR(TOWER_DATA[[#This Row],[Top '[m']]]-TOWER_DATA[[#This Row],[Bottom '[m']]], "")</f>
        <v>2.2999999999999972</v>
      </c>
      <c r="CI130" s="174">
        <f>IFERROR(-(TOWER_DATA[[#This Row],[D, bottom '[m']]]-TOWER_DATA[[#This Row],[D, top '[m']]])/(TOWER_DATA[[#This Row],[Bottom '[m']]]-TOWER_DATA[[#This Row],[Top '[m']]]),"")</f>
        <v>5.2173913043478369E-2</v>
      </c>
      <c r="CJ130" s="124">
        <f t="shared" si="5"/>
        <v>12.174069242582402</v>
      </c>
      <c r="CK130" s="188">
        <f>IFERROR((TOWER_DATA[[#This Row],[D, bottom '[m']]]+TOWER_DATA[[#This Row],[D, top '[m']]])/(2*TOWER_DATA[[#This Row],[t '[mm']]]/1000),"")</f>
        <v>256.20689655172413</v>
      </c>
      <c r="CM130" s="49" t="s">
        <v>540</v>
      </c>
      <c r="CN130" s="49">
        <v>129.27000000000001</v>
      </c>
      <c r="CO130" s="49">
        <v>129.27000000000001</v>
      </c>
      <c r="CP130" s="49">
        <v>1327</v>
      </c>
      <c r="CQ130" s="49"/>
      <c r="CR130" s="49"/>
      <c r="CS130" s="49"/>
      <c r="CT130" s="49"/>
      <c r="CU130" s="87"/>
      <c r="DO130" s="168"/>
      <c r="DP130" s="168"/>
      <c r="DQ130" s="152"/>
      <c r="DT130" s="94"/>
      <c r="DU130" s="94"/>
      <c r="DV130" s="368"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2">
        <v>19</v>
      </c>
      <c r="F131" s="90">
        <v>-63.8</v>
      </c>
      <c r="G131" s="90">
        <v>-67.599999999999994</v>
      </c>
      <c r="H131" s="90">
        <v>9.8000000000000007</v>
      </c>
      <c r="I131" s="90">
        <v>9.8000000000000007</v>
      </c>
      <c r="J131" s="91">
        <v>81</v>
      </c>
      <c r="K131" s="51">
        <f>IFERROR(MP_DATA[[#This Row],[Top '[m']]]-MP_DATA[[#This Row],[Bottom '[m']]], "")</f>
        <v>3.7999999999999972</v>
      </c>
      <c r="L131" s="174">
        <f>IFERROR(-(MP_DATA[[#This Row],[D, bottom '[m']]]-MP_DATA[[#This Row],[D, top '[m']]])/(MP_DATA[[#This Row],[Bottom '[m']]]-MP_DATA[[#This Row],[Top '[m']]]),"")</f>
        <v>0</v>
      </c>
      <c r="M131" s="124">
        <f t="shared" si="4"/>
        <v>73.775086446548514</v>
      </c>
      <c r="N131" s="188">
        <f>IFERROR((MP_DATA[[#This Row],[D, bottom '[m']]]+MP_DATA[[#This Row],[D, top '[m']]])/(2*MP_DATA[[#This Row],[t '[mm']]]/1000),"")</f>
        <v>120.98765432098766</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89">
        <v>19</v>
      </c>
      <c r="CC131" s="90">
        <v>124.68</v>
      </c>
      <c r="CD131" s="90">
        <v>122.38</v>
      </c>
      <c r="CE131" s="90">
        <v>7.49</v>
      </c>
      <c r="CF131" s="90">
        <v>7.62</v>
      </c>
      <c r="CG131" s="91">
        <v>30</v>
      </c>
      <c r="CH131" s="187">
        <f>IFERROR(TOWER_DATA[[#This Row],[Top '[m']]]-TOWER_DATA[[#This Row],[Bottom '[m']]], "")</f>
        <v>2.3000000000000114</v>
      </c>
      <c r="CI131" s="174">
        <f>IFERROR(-(TOWER_DATA[[#This Row],[D, bottom '[m']]]-TOWER_DATA[[#This Row],[D, top '[m']]])/(TOWER_DATA[[#This Row],[Bottom '[m']]]-TOWER_DATA[[#This Row],[Top '[m']]]),"")</f>
        <v>5.6521739130434456E-2</v>
      </c>
      <c r="CJ131" s="124">
        <f t="shared" si="5"/>
        <v>12.804868547647267</v>
      </c>
      <c r="CK131" s="188">
        <f>IFERROR((TOWER_DATA[[#This Row],[D, bottom '[m']]]+TOWER_DATA[[#This Row],[D, top '[m']]])/(2*TOWER_DATA[[#This Row],[t '[mm']]]/1000),"")</f>
        <v>251.83333333333334</v>
      </c>
      <c r="CM131" s="49" t="s">
        <v>541</v>
      </c>
      <c r="CN131" s="49">
        <v>129.27000000000001</v>
      </c>
      <c r="CO131" s="49">
        <v>129.27000000000001</v>
      </c>
      <c r="CP131" s="49">
        <v>1008</v>
      </c>
      <c r="CQ131" s="49"/>
      <c r="CR131" s="49"/>
      <c r="CS131" s="49"/>
      <c r="CT131" s="49"/>
      <c r="CU131" s="87"/>
      <c r="DO131" s="168"/>
      <c r="DP131" s="168"/>
      <c r="DQ131" s="152"/>
      <c r="DT131" s="94"/>
      <c r="DU131" s="94"/>
      <c r="DV131" s="368" t="str">
        <f t="shared" si="7"/>
        <v/>
      </c>
      <c r="DW131" s="70"/>
    </row>
    <row r="132" spans="5:127" ht="18" customHeight="1">
      <c r="E132" s="292">
        <v>20</v>
      </c>
      <c r="F132" s="90">
        <v>-67.599999999999994</v>
      </c>
      <c r="G132" s="90">
        <v>-70.599999999999994</v>
      </c>
      <c r="H132" s="90">
        <v>9.8000000000000007</v>
      </c>
      <c r="I132" s="90">
        <v>9.8000000000000007</v>
      </c>
      <c r="J132" s="91">
        <v>81</v>
      </c>
      <c r="K132" s="51">
        <f>IFERROR(MP_DATA[[#This Row],[Top '[m']]]-MP_DATA[[#This Row],[Bottom '[m']]], "")</f>
        <v>3</v>
      </c>
      <c r="L132" s="174">
        <f>IFERROR(-(MP_DATA[[#This Row],[D, bottom '[m']]]-MP_DATA[[#This Row],[D, top '[m']]])/(MP_DATA[[#This Row],[Bottom '[m']]]-MP_DATA[[#This Row],[Top '[m']]]),"")</f>
        <v>0</v>
      </c>
      <c r="M132" s="124">
        <f t="shared" si="4"/>
        <v>58.24348929990677</v>
      </c>
      <c r="N132" s="188">
        <f>IFERROR((MP_DATA[[#This Row],[D, bottom '[m']]]+MP_DATA[[#This Row],[D, top '[m']]])/(2*MP_DATA[[#This Row],[t '[mm']]]/1000),"")</f>
        <v>120.98765432098766</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89">
        <v>20</v>
      </c>
      <c r="CC132" s="90">
        <v>122.38</v>
      </c>
      <c r="CD132" s="90">
        <v>120.07</v>
      </c>
      <c r="CE132" s="90">
        <v>7.62</v>
      </c>
      <c r="CF132" s="90">
        <v>7.74</v>
      </c>
      <c r="CG132" s="91">
        <v>30</v>
      </c>
      <c r="CH132" s="187">
        <f>IFERROR(TOWER_DATA[[#This Row],[Top '[m']]]-TOWER_DATA[[#This Row],[Bottom '[m']]], "")</f>
        <v>2.3100000000000023</v>
      </c>
      <c r="CI132" s="174">
        <f>IFERROR(-(TOWER_DATA[[#This Row],[D, bottom '[m']]]-TOWER_DATA[[#This Row],[D, top '[m']]])/(TOWER_DATA[[#This Row],[Bottom '[m']]]-TOWER_DATA[[#This Row],[Top '[m']]]),"")</f>
        <v>5.1948051948051945E-2</v>
      </c>
      <c r="CJ132" s="124">
        <f t="shared" si="5"/>
        <v>13.074172153098214</v>
      </c>
      <c r="CK132" s="188">
        <f>IFERROR((TOWER_DATA[[#This Row],[D, bottom '[m']]]+TOWER_DATA[[#This Row],[D, top '[m']]])/(2*TOWER_DATA[[#This Row],[t '[mm']]]/1000),"")</f>
        <v>256</v>
      </c>
      <c r="CM132" s="49" t="s">
        <v>542</v>
      </c>
      <c r="CN132" s="49">
        <v>129.27000000000001</v>
      </c>
      <c r="CO132" s="49">
        <v>129.27000000000001</v>
      </c>
      <c r="CP132" s="49">
        <v>6854</v>
      </c>
      <c r="CQ132" s="49"/>
      <c r="CR132" s="49"/>
      <c r="CS132" s="49"/>
      <c r="CT132" s="49"/>
      <c r="CU132" s="87"/>
      <c r="DO132" s="168"/>
      <c r="DP132" s="168"/>
      <c r="DQ132" s="152"/>
      <c r="DT132" s="94"/>
      <c r="DU132" s="94"/>
      <c r="DV132" s="368" t="str">
        <f t="shared" si="7"/>
        <v/>
      </c>
      <c r="DW132" s="70"/>
    </row>
    <row r="133" spans="5:127" ht="18" customHeight="1">
      <c r="E133" s="292">
        <v>21</v>
      </c>
      <c r="F133" s="90">
        <v>-70.599999999999994</v>
      </c>
      <c r="G133" s="90">
        <v>-73.599999999999994</v>
      </c>
      <c r="H133" s="90">
        <v>9.8000000000000007</v>
      </c>
      <c r="I133" s="90">
        <v>9.8000000000000007</v>
      </c>
      <c r="J133" s="91">
        <v>87</v>
      </c>
      <c r="K133" s="51">
        <f>IFERROR(MP_DATA[[#This Row],[Top '[m']]]-MP_DATA[[#This Row],[Bottom '[m']]], "")</f>
        <v>3</v>
      </c>
      <c r="L133" s="174">
        <f>IFERROR(-(MP_DATA[[#This Row],[D, bottom '[m']]]-MP_DATA[[#This Row],[D, top '[m']]])/(MP_DATA[[#This Row],[Bottom '[m']]]-MP_DATA[[#This Row],[Top '[m']]]),"")</f>
        <v>0</v>
      </c>
      <c r="M133" s="124">
        <f t="shared" si="4"/>
        <v>62.519201927990139</v>
      </c>
      <c r="N133" s="188">
        <f>IFERROR((MP_DATA[[#This Row],[D, bottom '[m']]]+MP_DATA[[#This Row],[D, top '[m']]])/(2*MP_DATA[[#This Row],[t '[mm']]]/1000),"")</f>
        <v>112.64367816091955</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89">
        <v>21</v>
      </c>
      <c r="CC133" s="90">
        <v>120.07</v>
      </c>
      <c r="CD133" s="90">
        <v>117.77</v>
      </c>
      <c r="CE133" s="90">
        <v>7.74</v>
      </c>
      <c r="CF133" s="90">
        <v>7.87</v>
      </c>
      <c r="CG133" s="91">
        <v>30</v>
      </c>
      <c r="CH133" s="187">
        <f>IFERROR(TOWER_DATA[[#This Row],[Top '[m']]]-TOWER_DATA[[#This Row],[Bottom '[m']]], "")</f>
        <v>2.2999999999999972</v>
      </c>
      <c r="CI133" s="174">
        <f>IFERROR(-(TOWER_DATA[[#This Row],[D, bottom '[m']]]-TOWER_DATA[[#This Row],[D, top '[m']]])/(TOWER_DATA[[#This Row],[Bottom '[m']]]-TOWER_DATA[[#This Row],[Top '[m']]]),"")</f>
        <v>5.6521739130434803E-2</v>
      </c>
      <c r="CJ133" s="124">
        <f t="shared" si="5"/>
        <v>13.230279462851431</v>
      </c>
      <c r="CK133" s="188">
        <f>IFERROR((TOWER_DATA[[#This Row],[D, bottom '[m']]]+TOWER_DATA[[#This Row],[D, top '[m']]])/(2*TOWER_DATA[[#This Row],[t '[mm']]]/1000),"")</f>
        <v>260.16666666666669</v>
      </c>
      <c r="CM133" s="49" t="s">
        <v>543</v>
      </c>
      <c r="CN133" s="49">
        <v>115.34</v>
      </c>
      <c r="CO133" s="49">
        <v>115.34</v>
      </c>
      <c r="CP133" s="49">
        <v>6660</v>
      </c>
      <c r="CQ133" s="49"/>
      <c r="CR133" s="49"/>
      <c r="CS133" s="49"/>
      <c r="CT133" s="49"/>
      <c r="CU133" s="87"/>
      <c r="DO133" s="168"/>
      <c r="DP133" s="168"/>
      <c r="DQ133" s="152"/>
      <c r="DT133" s="94"/>
      <c r="DU133" s="94"/>
      <c r="DV133" s="368" t="str">
        <f t="shared" si="7"/>
        <v/>
      </c>
      <c r="DW133" s="70"/>
    </row>
    <row r="134" spans="5:127" ht="18" customHeight="1">
      <c r="E134" s="292">
        <v>22</v>
      </c>
      <c r="F134" s="90">
        <v>-73.599999999999994</v>
      </c>
      <c r="G134" s="90">
        <v>-76.599999999999994</v>
      </c>
      <c r="H134" s="90">
        <v>9.8000000000000007</v>
      </c>
      <c r="I134" s="90">
        <v>9.8000000000000007</v>
      </c>
      <c r="J134" s="91">
        <v>95</v>
      </c>
      <c r="K134" s="51">
        <f>IFERROR(MP_DATA[[#This Row],[Top '[m']]]-MP_DATA[[#This Row],[Bottom '[m']]], "")</f>
        <v>3</v>
      </c>
      <c r="L134" s="174">
        <f>IFERROR(-(MP_DATA[[#This Row],[D, bottom '[m']]]-MP_DATA[[#This Row],[D, top '[m']]])/(MP_DATA[[#This Row],[Bottom '[m']]]-MP_DATA[[#This Row],[Top '[m']]]),"")</f>
        <v>0</v>
      </c>
      <c r="M134" s="124">
        <f t="shared" si="4"/>
        <v>68.211865833985797</v>
      </c>
      <c r="N134" s="188">
        <f>IFERROR((MP_DATA[[#This Row],[D, bottom '[m']]]+MP_DATA[[#This Row],[D, top '[m']]])/(2*MP_DATA[[#This Row],[t '[mm']]]/1000),"")</f>
        <v>103.15789473684211</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89">
        <v>22</v>
      </c>
      <c r="CC134" s="90">
        <v>117.77</v>
      </c>
      <c r="CD134" s="90">
        <v>115.42</v>
      </c>
      <c r="CE134" s="90">
        <v>7.87</v>
      </c>
      <c r="CF134" s="90">
        <v>8</v>
      </c>
      <c r="CG134" s="91">
        <v>36</v>
      </c>
      <c r="CH134" s="187">
        <f>IFERROR(TOWER_DATA[[#This Row],[Top '[m']]]-TOWER_DATA[[#This Row],[Bottom '[m']]], "")</f>
        <v>2.3499999999999943</v>
      </c>
      <c r="CI134" s="174">
        <f>IFERROR(-(TOWER_DATA[[#This Row],[D, bottom '[m']]]-TOWER_DATA[[#This Row],[D, top '[m']]])/(TOWER_DATA[[#This Row],[Bottom '[m']]]-TOWER_DATA[[#This Row],[Top '[m']]]),"")</f>
        <v>5.53191489361703E-2</v>
      </c>
      <c r="CJ134" s="124">
        <f t="shared" si="5"/>
        <v>16.480182104589442</v>
      </c>
      <c r="CK134" s="188">
        <f>IFERROR((TOWER_DATA[[#This Row],[D, bottom '[m']]]+TOWER_DATA[[#This Row],[D, top '[m']]])/(2*TOWER_DATA[[#This Row],[t '[mm']]]/1000),"")</f>
        <v>220.41666666666669</v>
      </c>
      <c r="CM134" s="49" t="s">
        <v>544</v>
      </c>
      <c r="CN134" s="49">
        <v>115.2</v>
      </c>
      <c r="CO134" s="49">
        <v>115.2</v>
      </c>
      <c r="CP134" s="49">
        <v>6660</v>
      </c>
      <c r="CQ134" s="49"/>
      <c r="CR134" s="49"/>
      <c r="CS134" s="49"/>
      <c r="CT134" s="49"/>
      <c r="CU134" s="87"/>
      <c r="DO134" s="168"/>
      <c r="DP134" s="168"/>
      <c r="DQ134" s="152"/>
      <c r="DT134" s="94"/>
      <c r="DU134" s="94"/>
      <c r="DV134" s="368" t="str">
        <f t="shared" si="7"/>
        <v/>
      </c>
      <c r="DW134" s="70"/>
    </row>
    <row r="135" spans="5:127" ht="18" customHeight="1">
      <c r="E135" s="292">
        <v>23</v>
      </c>
      <c r="F135" s="90">
        <v>-76.599999999999994</v>
      </c>
      <c r="G135" s="90">
        <v>-79.62</v>
      </c>
      <c r="H135" s="90">
        <v>9.8000000000000007</v>
      </c>
      <c r="I135" s="90">
        <v>9.8000000000000007</v>
      </c>
      <c r="J135" s="91">
        <v>105</v>
      </c>
      <c r="K135" s="51">
        <f>IFERROR(MP_DATA[[#This Row],[Top '[m']]]-MP_DATA[[#This Row],[Bottom '[m']]], "")</f>
        <v>3.0200000000000102</v>
      </c>
      <c r="L135" s="174">
        <f>IFERROR(-(MP_DATA[[#This Row],[D, bottom '[m']]]-MP_DATA[[#This Row],[D, top '[m']]])/(MP_DATA[[#This Row],[Bottom '[m']]]-MP_DATA[[#This Row],[Top '[m']]]),"")</f>
        <v>0</v>
      </c>
      <c r="M135" s="124">
        <f t="shared" si="4"/>
        <v>75.816474361923781</v>
      </c>
      <c r="N135" s="188">
        <f>IFERROR((MP_DATA[[#This Row],[D, bottom '[m']]]+MP_DATA[[#This Row],[D, top '[m']]])/(2*MP_DATA[[#This Row],[t '[mm']]]/1000),"")</f>
        <v>93.333333333333343</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89">
        <v>23</v>
      </c>
      <c r="CC135" s="90">
        <v>115.42</v>
      </c>
      <c r="CD135" s="90">
        <v>115.27</v>
      </c>
      <c r="CE135" s="90">
        <v>8</v>
      </c>
      <c r="CF135" s="90">
        <v>8</v>
      </c>
      <c r="CG135" s="91">
        <v>36</v>
      </c>
      <c r="CH135" s="187">
        <f>IFERROR(TOWER_DATA[[#This Row],[Top '[m']]]-TOWER_DATA[[#This Row],[Bottom '[m']]], "")</f>
        <v>0.15000000000000568</v>
      </c>
      <c r="CI135" s="174">
        <f>IFERROR(-(TOWER_DATA[[#This Row],[D, bottom '[m']]]-TOWER_DATA[[#This Row],[D, top '[m']]])/(TOWER_DATA[[#This Row],[Bottom '[m']]]-TOWER_DATA[[#This Row],[Top '[m']]]),"")</f>
        <v>0</v>
      </c>
      <c r="CJ135" s="124">
        <f t="shared" si="5"/>
        <v>1.0605827046323275</v>
      </c>
      <c r="CK135" s="188">
        <f>IFERROR((TOWER_DATA[[#This Row],[D, bottom '[m']]]+TOWER_DATA[[#This Row],[D, top '[m']]])/(2*TOWER_DATA[[#This Row],[t '[mm']]]/1000),"")</f>
        <v>222.22222222222223</v>
      </c>
      <c r="CM135" s="49" t="s">
        <v>545</v>
      </c>
      <c r="CN135" s="49">
        <v>113.87</v>
      </c>
      <c r="CO135" s="49">
        <v>113.87</v>
      </c>
      <c r="CP135" s="49">
        <v>9000</v>
      </c>
      <c r="CQ135" s="49"/>
      <c r="CR135" s="49"/>
      <c r="CS135" s="49"/>
      <c r="CT135" s="49"/>
      <c r="CU135" s="87"/>
      <c r="DO135" s="168"/>
      <c r="DP135" s="168"/>
      <c r="DQ135" s="152"/>
      <c r="DT135" s="94"/>
      <c r="DU135" s="94"/>
      <c r="DV135" s="368" t="str">
        <f t="shared" si="7"/>
        <v/>
      </c>
    </row>
    <row r="136" spans="5:127" ht="18" customHeight="1">
      <c r="E136" s="292"/>
      <c r="F136" s="90"/>
      <c r="G136" s="90"/>
      <c r="H136" s="90"/>
      <c r="I136" s="90"/>
      <c r="J136" s="91"/>
      <c r="K136" s="187" t="str">
        <f>IFERROR(MP_DATA[[#This Row],[Top '[m']]]-MP_DATA[[#This Row],[Bottom '[m']]], "")</f>
        <v/>
      </c>
      <c r="L136" s="174" t="str">
        <f>IFERROR(-(MP_DATA[[#This Row],[D, bottom '[m']]]-MP_DATA[[#This Row],[D, top '[m']]])/(MP_DATA[[#This Row],[Bottom '[m']]]-MP_DATA[[#This Row],[Top '[m']]]),"")</f>
        <v/>
      </c>
      <c r="M136" s="124" t="str">
        <f t="shared" si="4"/>
        <v/>
      </c>
      <c r="N136" s="188" t="str">
        <f>IFERROR((MP_DATA[[#This Row],[D, bottom '[m']]]+MP_DATA[[#This Row],[D, top '[m']]])/(2*MP_DATA[[#This Row],[t '[mm']]]/1000),"")</f>
        <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89">
        <v>24</v>
      </c>
      <c r="CC136" s="90">
        <v>115.27</v>
      </c>
      <c r="CD136" s="90">
        <v>115.12</v>
      </c>
      <c r="CE136" s="90">
        <v>8</v>
      </c>
      <c r="CF136" s="90">
        <v>8</v>
      </c>
      <c r="CG136" s="91">
        <v>36</v>
      </c>
      <c r="CH136" s="187">
        <f>IFERROR(TOWER_DATA[[#This Row],[Top '[m']]]-TOWER_DATA[[#This Row],[Bottom '[m']]], "")</f>
        <v>0.14999999999999147</v>
      </c>
      <c r="CI136" s="174">
        <f>IFERROR(-(TOWER_DATA[[#This Row],[D, bottom '[m']]]-TOWER_DATA[[#This Row],[D, top '[m']]])/(TOWER_DATA[[#This Row],[Bottom '[m']]]-TOWER_DATA[[#This Row],[Top '[m']]]),"")</f>
        <v>0</v>
      </c>
      <c r="CJ136" s="124">
        <f t="shared" si="5"/>
        <v>1.0605827046322271</v>
      </c>
      <c r="CK136" s="188">
        <f>IFERROR((TOWER_DATA[[#This Row],[D, bottom '[m']]]+TOWER_DATA[[#This Row],[D, top '[m']]])/(2*TOWER_DATA[[#This Row],[t '[mm']]]/1000),"")</f>
        <v>222.22222222222223</v>
      </c>
      <c r="CM136" s="49" t="s">
        <v>546</v>
      </c>
      <c r="CN136" s="49">
        <v>99.31</v>
      </c>
      <c r="CO136" s="49">
        <v>99.31</v>
      </c>
      <c r="CP136" s="49">
        <v>1669</v>
      </c>
      <c r="CQ136" s="49"/>
      <c r="CR136" s="49"/>
      <c r="CS136" s="49"/>
      <c r="CT136" s="49"/>
      <c r="CU136" s="87"/>
      <c r="DO136" s="168"/>
      <c r="DP136" s="168"/>
      <c r="DQ136" s="152"/>
      <c r="DT136" s="94"/>
      <c r="DU136" s="94"/>
      <c r="DV136" s="53"/>
    </row>
    <row r="137" spans="5:127" ht="18" customHeight="1">
      <c r="E137" s="292"/>
      <c r="F137" s="90"/>
      <c r="G137" s="90"/>
      <c r="H137" s="90"/>
      <c r="I137" s="90"/>
      <c r="J137" s="91"/>
      <c r="K137" s="187" t="str">
        <f>IFERROR(MP_DATA[[#This Row],[Top '[m']]]-MP_DATA[[#This Row],[Bottom '[m']]], "")</f>
        <v/>
      </c>
      <c r="L137" s="174" t="str">
        <f>IFERROR(-(MP_DATA[[#This Row],[D, bottom '[m']]]-MP_DATA[[#This Row],[D, top '[m']]])/(MP_DATA[[#This Row],[Bottom '[m']]]-MP_DATA[[#This Row],[Top '[m']]]),"")</f>
        <v/>
      </c>
      <c r="M137" s="124" t="str">
        <f t="shared" si="4"/>
        <v/>
      </c>
      <c r="N137" s="188" t="str">
        <f>IFERROR((MP_DATA[[#This Row],[D, bottom '[m']]]+MP_DATA[[#This Row],[D, top '[m']]])/(2*MP_DATA[[#This Row],[t '[mm']]]/1000),"")</f>
        <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89">
        <v>25</v>
      </c>
      <c r="CC137" s="90">
        <v>115.12</v>
      </c>
      <c r="CD137" s="90">
        <v>112.21</v>
      </c>
      <c r="CE137" s="90">
        <v>8</v>
      </c>
      <c r="CF137" s="90">
        <v>8</v>
      </c>
      <c r="CG137" s="91">
        <v>36</v>
      </c>
      <c r="CH137" s="187">
        <f>IFERROR(TOWER_DATA[[#This Row],[Top '[m']]]-TOWER_DATA[[#This Row],[Bottom '[m']]], "")</f>
        <v>2.9100000000000108</v>
      </c>
      <c r="CI137" s="174">
        <f>IFERROR(-(TOWER_DATA[[#This Row],[D, bottom '[m']]]-TOWER_DATA[[#This Row],[D, top '[m']]])/(TOWER_DATA[[#This Row],[Bottom '[m']]]-TOWER_DATA[[#This Row],[Top '[m']]]),"")</f>
        <v>0</v>
      </c>
      <c r="CJ137" s="124">
        <f t="shared" si="5"/>
        <v>20.575304469866449</v>
      </c>
      <c r="CK137" s="188">
        <f>IFERROR((TOWER_DATA[[#This Row],[D, bottom '[m']]]+TOWER_DATA[[#This Row],[D, top '[m']]])/(2*TOWER_DATA[[#This Row],[t '[mm']]]/1000),"")</f>
        <v>222.22222222222223</v>
      </c>
      <c r="CM137" s="49" t="s">
        <v>547</v>
      </c>
      <c r="CN137" s="49">
        <v>99.31</v>
      </c>
      <c r="CO137" s="49">
        <v>99.31</v>
      </c>
      <c r="CP137" s="49">
        <v>1149</v>
      </c>
      <c r="CQ137" s="49"/>
      <c r="CR137" s="49"/>
      <c r="CS137" s="49"/>
      <c r="CT137" s="49"/>
      <c r="CU137" s="87"/>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89">
        <v>26</v>
      </c>
      <c r="CC138" s="90">
        <v>112.21</v>
      </c>
      <c r="CD138" s="90">
        <v>109.34</v>
      </c>
      <c r="CE138" s="90">
        <v>8</v>
      </c>
      <c r="CF138" s="90">
        <v>8</v>
      </c>
      <c r="CG138" s="91">
        <v>33</v>
      </c>
      <c r="CH138" s="187">
        <f>IFERROR(TOWER_DATA[[#This Row],[Top '[m']]]-TOWER_DATA[[#This Row],[Bottom '[m']]], "")</f>
        <v>2.8699999999999903</v>
      </c>
      <c r="CI138" s="174">
        <f>IFERROR(-(TOWER_DATA[[#This Row],[D, bottom '[m']]]-TOWER_DATA[[#This Row],[D, top '[m']]])/(TOWER_DATA[[#This Row],[Bottom '[m']]]-TOWER_DATA[[#This Row],[Top '[m']]]),"")</f>
        <v>0</v>
      </c>
      <c r="CJ138" s="124">
        <f t="shared" si="5"/>
        <v>18.608449286680099</v>
      </c>
      <c r="CK138" s="188">
        <f>IFERROR((TOWER_DATA[[#This Row],[D, bottom '[m']]]+TOWER_DATA[[#This Row],[D, top '[m']]])/(2*TOWER_DATA[[#This Row],[t '[mm']]]/1000),"")</f>
        <v>242.42424242424241</v>
      </c>
      <c r="CM138" s="49" t="s">
        <v>548</v>
      </c>
      <c r="CN138" s="49">
        <v>99.31</v>
      </c>
      <c r="CO138" s="49">
        <v>99.31</v>
      </c>
      <c r="CP138" s="49">
        <v>7814</v>
      </c>
      <c r="CQ138" s="49"/>
      <c r="CR138" s="49"/>
      <c r="CS138" s="49"/>
      <c r="CT138" s="49"/>
      <c r="CU138" s="87"/>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89">
        <v>27</v>
      </c>
      <c r="CC139" s="90">
        <v>109.34</v>
      </c>
      <c r="CD139" s="90">
        <v>106.47</v>
      </c>
      <c r="CE139" s="90">
        <v>8</v>
      </c>
      <c r="CF139" s="90">
        <v>8</v>
      </c>
      <c r="CG139" s="91">
        <v>34</v>
      </c>
      <c r="CH139" s="187">
        <f>IFERROR(TOWER_DATA[[#This Row],[Top '[m']]]-TOWER_DATA[[#This Row],[Bottom '[m']]], "")</f>
        <v>2.8700000000000045</v>
      </c>
      <c r="CI139" s="174">
        <f>IFERROR(-(TOWER_DATA[[#This Row],[D, bottom '[m']]]-TOWER_DATA[[#This Row],[D, top '[m']]])/(TOWER_DATA[[#This Row],[Bottom '[m']]]-TOWER_DATA[[#This Row],[Top '[m']]]),"")</f>
        <v>0</v>
      </c>
      <c r="CJ139" s="124">
        <f t="shared" si="5"/>
        <v>19.169935219909235</v>
      </c>
      <c r="CK139" s="188">
        <f>IFERROR((TOWER_DATA[[#This Row],[D, bottom '[m']]]+TOWER_DATA[[#This Row],[D, top '[m']]])/(2*TOWER_DATA[[#This Row],[t '[mm']]]/1000),"")</f>
        <v>235.29411764705881</v>
      </c>
      <c r="CM139" s="49" t="s">
        <v>549</v>
      </c>
      <c r="CN139" s="49">
        <v>83.45</v>
      </c>
      <c r="CO139" s="49">
        <v>83.45</v>
      </c>
      <c r="CP139" s="49">
        <v>11206</v>
      </c>
      <c r="CQ139" s="49"/>
      <c r="CR139" s="49"/>
      <c r="CS139" s="49"/>
      <c r="CT139" s="49"/>
      <c r="CU139" s="87"/>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89">
        <v>28</v>
      </c>
      <c r="CC140" s="90">
        <v>106.47</v>
      </c>
      <c r="CD140" s="90">
        <v>103.61</v>
      </c>
      <c r="CE140" s="90">
        <v>8</v>
      </c>
      <c r="CF140" s="90">
        <v>8</v>
      </c>
      <c r="CG140" s="91">
        <v>35</v>
      </c>
      <c r="CH140" s="187">
        <f>IFERROR(TOWER_DATA[[#This Row],[Top '[m']]]-TOWER_DATA[[#This Row],[Bottom '[m']]], "")</f>
        <v>2.8599999999999994</v>
      </c>
      <c r="CI140" s="174">
        <f>IFERROR(-(TOWER_DATA[[#This Row],[D, bottom '[m']]]-TOWER_DATA[[#This Row],[D, top '[m']]])/(TOWER_DATA[[#This Row],[Bottom '[m']]]-TOWER_DATA[[#This Row],[Top '[m']]]),"")</f>
        <v>0</v>
      </c>
      <c r="CJ140" s="124">
        <f t="shared" si="5"/>
        <v>19.66252949299308</v>
      </c>
      <c r="CK140" s="188">
        <f>IFERROR((TOWER_DATA[[#This Row],[D, bottom '[m']]]+TOWER_DATA[[#This Row],[D, top '[m']]])/(2*TOWER_DATA[[#This Row],[t '[mm']]]/1000),"")</f>
        <v>228.57142857142856</v>
      </c>
      <c r="CM140" s="49" t="s">
        <v>550</v>
      </c>
      <c r="CN140" s="49">
        <v>83.25</v>
      </c>
      <c r="CO140" s="49">
        <v>83.25</v>
      </c>
      <c r="CP140" s="49">
        <v>11206</v>
      </c>
      <c r="CQ140" s="49"/>
      <c r="CR140" s="49"/>
      <c r="CS140" s="49"/>
      <c r="CT140" s="49"/>
      <c r="CU140" s="87"/>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89">
        <v>29</v>
      </c>
      <c r="CC141" s="90">
        <v>103.61</v>
      </c>
      <c r="CD141" s="90">
        <v>100.74</v>
      </c>
      <c r="CE141" s="90">
        <v>8</v>
      </c>
      <c r="CF141" s="90">
        <v>8</v>
      </c>
      <c r="CG141" s="91">
        <v>36</v>
      </c>
      <c r="CH141" s="187">
        <f>IFERROR(TOWER_DATA[[#This Row],[Top '[m']]]-TOWER_DATA[[#This Row],[Bottom '[m']]], "")</f>
        <v>2.8700000000000045</v>
      </c>
      <c r="CI141" s="174">
        <f>IFERROR(-(TOWER_DATA[[#This Row],[D, bottom '[m']]]-TOWER_DATA[[#This Row],[D, top '[m']]])/(TOWER_DATA[[#This Row],[Bottom '[m']]]-TOWER_DATA[[#This Row],[Top '[m']]]),"")</f>
        <v>0</v>
      </c>
      <c r="CJ141" s="124">
        <f t="shared" si="5"/>
        <v>20.292482415297798</v>
      </c>
      <c r="CK141" s="188">
        <f>IFERROR((TOWER_DATA[[#This Row],[D, bottom '[m']]]+TOWER_DATA[[#This Row],[D, top '[m']]])/(2*TOWER_DATA[[#This Row],[t '[mm']]]/1000),"")</f>
        <v>222.22222222222223</v>
      </c>
      <c r="CM141" s="49" t="s">
        <v>551</v>
      </c>
      <c r="CN141" s="49">
        <v>81.95</v>
      </c>
      <c r="CO141" s="49">
        <v>81.95</v>
      </c>
      <c r="CP141" s="49">
        <v>9000</v>
      </c>
      <c r="CQ141" s="49"/>
      <c r="CR141" s="49"/>
      <c r="CS141" s="49"/>
      <c r="CT141" s="49"/>
      <c r="CU141" s="87"/>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89">
        <v>30</v>
      </c>
      <c r="CC142" s="90">
        <v>100.74</v>
      </c>
      <c r="CD142" s="90">
        <v>97.88</v>
      </c>
      <c r="CE142" s="90">
        <v>8</v>
      </c>
      <c r="CF142" s="90">
        <v>8</v>
      </c>
      <c r="CG142" s="91">
        <v>37</v>
      </c>
      <c r="CH142" s="187">
        <f>IFERROR(TOWER_DATA[[#This Row],[Top '[m']]]-TOWER_DATA[[#This Row],[Bottom '[m']]], "")</f>
        <v>2.8599999999999994</v>
      </c>
      <c r="CI142" s="174">
        <f>IFERROR(-(TOWER_DATA[[#This Row],[D, bottom '[m']]]-TOWER_DATA[[#This Row],[D, top '[m']]])/(TOWER_DATA[[#This Row],[Bottom '[m']]]-TOWER_DATA[[#This Row],[Top '[m']]]),"")</f>
        <v>0</v>
      </c>
      <c r="CJ142" s="124">
        <f t="shared" si="5"/>
        <v>20.780883246524791</v>
      </c>
      <c r="CK142" s="188">
        <f>IFERROR((TOWER_DATA[[#This Row],[D, bottom '[m']]]+TOWER_DATA[[#This Row],[D, top '[m']]])/(2*TOWER_DATA[[#This Row],[t '[mm']]]/1000),"")</f>
        <v>216.21621621621622</v>
      </c>
      <c r="CM142" s="49" t="s">
        <v>552</v>
      </c>
      <c r="CN142" s="49">
        <v>69.349999999999994</v>
      </c>
      <c r="CO142" s="49">
        <v>69.349999999999994</v>
      </c>
      <c r="CP142" s="49">
        <v>1464</v>
      </c>
      <c r="CQ142" s="49"/>
      <c r="CR142" s="49"/>
      <c r="CS142" s="49"/>
      <c r="CT142" s="49"/>
      <c r="CU142" s="87"/>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89">
        <v>31</v>
      </c>
      <c r="CC143" s="90">
        <v>97.88</v>
      </c>
      <c r="CD143" s="90">
        <v>95.01</v>
      </c>
      <c r="CE143" s="90">
        <v>8</v>
      </c>
      <c r="CF143" s="90">
        <v>8</v>
      </c>
      <c r="CG143" s="91">
        <v>38</v>
      </c>
      <c r="CH143" s="187">
        <f>IFERROR(TOWER_DATA[[#This Row],[Top '[m']]]-TOWER_DATA[[#This Row],[Bottom '[m']]], "")</f>
        <v>2.8699999999999903</v>
      </c>
      <c r="CI143" s="174">
        <f>IFERROR(-(TOWER_DATA[[#This Row],[D, bottom '[m']]]-TOWER_DATA[[#This Row],[D, top '[m']]])/(TOWER_DATA[[#This Row],[Bottom '[m']]]-TOWER_DATA[[#This Row],[Top '[m']]]),"")</f>
        <v>0</v>
      </c>
      <c r="CJ143" s="124">
        <f t="shared" si="5"/>
        <v>21.41446338259237</v>
      </c>
      <c r="CK143" s="188">
        <f>IFERROR((TOWER_DATA[[#This Row],[D, bottom '[m']]]+TOWER_DATA[[#This Row],[D, top '[m']]])/(2*TOWER_DATA[[#This Row],[t '[mm']]]/1000),"")</f>
        <v>210.5263157894737</v>
      </c>
      <c r="CM143" s="49" t="s">
        <v>553</v>
      </c>
      <c r="CN143" s="49">
        <v>69.349999999999994</v>
      </c>
      <c r="CO143" s="49">
        <v>69.349999999999994</v>
      </c>
      <c r="CP143" s="49">
        <v>1008</v>
      </c>
      <c r="CQ143" s="49"/>
      <c r="CR143" s="49"/>
      <c r="CS143" s="49"/>
      <c r="CT143" s="49"/>
      <c r="CU143" s="87"/>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89">
        <v>32</v>
      </c>
      <c r="CC144" s="90">
        <v>95.01</v>
      </c>
      <c r="CD144" s="90">
        <v>92.15</v>
      </c>
      <c r="CE144" s="90">
        <v>8</v>
      </c>
      <c r="CF144" s="90">
        <v>8</v>
      </c>
      <c r="CG144" s="91">
        <v>39</v>
      </c>
      <c r="CH144" s="187">
        <f>IFERROR(TOWER_DATA[[#This Row],[Top '[m']]]-TOWER_DATA[[#This Row],[Bottom '[m']]], "")</f>
        <v>2.8599999999999994</v>
      </c>
      <c r="CI144" s="174">
        <f>IFERROR(-(TOWER_DATA[[#This Row],[D, bottom '[m']]]-TOWER_DATA[[#This Row],[D, top '[m']]])/(TOWER_DATA[[#This Row],[Bottom '[m']]]-TOWER_DATA[[#This Row],[Top '[m']]]),"")</f>
        <v>0</v>
      </c>
      <c r="CJ144" s="124">
        <f t="shared" si="5"/>
        <v>21.898672744883722</v>
      </c>
      <c r="CK144" s="188">
        <f>IFERROR((TOWER_DATA[[#This Row],[D, bottom '[m']]]+TOWER_DATA[[#This Row],[D, top '[m']]])/(2*TOWER_DATA[[#This Row],[t '[mm']]]/1000),"")</f>
        <v>205.12820512820514</v>
      </c>
      <c r="CM144" s="49" t="s">
        <v>554</v>
      </c>
      <c r="CN144" s="49">
        <v>69.349999999999994</v>
      </c>
      <c r="CO144" s="49">
        <v>69.349999999999994</v>
      </c>
      <c r="CP144" s="49">
        <v>6854</v>
      </c>
      <c r="CQ144" s="49"/>
      <c r="CR144" s="49"/>
      <c r="CS144" s="49"/>
      <c r="CT144" s="49"/>
      <c r="CU144" s="87"/>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89">
        <v>33</v>
      </c>
      <c r="CC145" s="90">
        <v>92.15</v>
      </c>
      <c r="CD145" s="90">
        <v>89.28</v>
      </c>
      <c r="CE145" s="90">
        <v>8</v>
      </c>
      <c r="CF145" s="90">
        <v>8</v>
      </c>
      <c r="CG145" s="91">
        <v>40</v>
      </c>
      <c r="CH145" s="187">
        <f>IFERROR(TOWER_DATA[[#This Row],[Top '[m']]]-TOWER_DATA[[#This Row],[Bottom '[m']]], "")</f>
        <v>2.8700000000000045</v>
      </c>
      <c r="CI145" s="174">
        <f>IFERROR(-(TOWER_DATA[[#This Row],[D, bottom '[m']]]-TOWER_DATA[[#This Row],[D, top '[m']]])/(TOWER_DATA[[#This Row],[Bottom '[m']]]-TOWER_DATA[[#This Row],[Top '[m']]]),"")</f>
        <v>0</v>
      </c>
      <c r="CJ145" s="124">
        <f t="shared" si="5"/>
        <v>22.535878121793896</v>
      </c>
      <c r="CK145" s="188">
        <f>IFERROR((TOWER_DATA[[#This Row],[D, bottom '[m']]]+TOWER_DATA[[#This Row],[D, top '[m']]])/(2*TOWER_DATA[[#This Row],[t '[mm']]]/1000),"")</f>
        <v>200</v>
      </c>
      <c r="CM145" s="49" t="s">
        <v>555</v>
      </c>
      <c r="CN145" s="49">
        <v>55.49</v>
      </c>
      <c r="CO145" s="49">
        <v>55.49</v>
      </c>
      <c r="CP145" s="49">
        <v>19789</v>
      </c>
      <c r="CQ145" s="49"/>
      <c r="CR145" s="49"/>
      <c r="CS145" s="49"/>
      <c r="CT145" s="49"/>
      <c r="CU145" s="87"/>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89">
        <v>34</v>
      </c>
      <c r="CC146" s="90">
        <v>89.28</v>
      </c>
      <c r="CD146" s="90">
        <v>86.42</v>
      </c>
      <c r="CE146" s="90">
        <v>8.01</v>
      </c>
      <c r="CF146" s="90">
        <v>8.01</v>
      </c>
      <c r="CG146" s="91">
        <v>42</v>
      </c>
      <c r="CH146" s="187">
        <f>IFERROR(TOWER_DATA[[#This Row],[Top '[m']]]-TOWER_DATA[[#This Row],[Bottom '[m']]], "")</f>
        <v>2.8599999999999994</v>
      </c>
      <c r="CI146" s="174">
        <f>IFERROR(-(TOWER_DATA[[#This Row],[D, bottom '[m']]]-TOWER_DATA[[#This Row],[D, top '[m']]])/(TOWER_DATA[[#This Row],[Bottom '[m']]]-TOWER_DATA[[#This Row],[Top '[m']]]),"")</f>
        <v>0</v>
      </c>
      <c r="CJ146" s="124">
        <f t="shared" si="5"/>
        <v>23.603922410571208</v>
      </c>
      <c r="CK146" s="188">
        <f>IFERROR((TOWER_DATA[[#This Row],[D, bottom '[m']]]+TOWER_DATA[[#This Row],[D, top '[m']]])/(2*TOWER_DATA[[#This Row],[t '[mm']]]/1000),"")</f>
        <v>190.71428571428569</v>
      </c>
      <c r="CM146" s="49" t="s">
        <v>556</v>
      </c>
      <c r="CN146" s="49">
        <v>55.21</v>
      </c>
      <c r="CO146" s="49">
        <v>55.21</v>
      </c>
      <c r="CP146" s="49">
        <v>19789</v>
      </c>
      <c r="CQ146" s="49"/>
      <c r="CR146" s="49"/>
      <c r="CS146" s="49"/>
      <c r="CT146" s="49"/>
      <c r="CU146" s="87"/>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89">
        <v>35</v>
      </c>
      <c r="CC147" s="90">
        <v>86.42</v>
      </c>
      <c r="CD147" s="90">
        <v>83.56</v>
      </c>
      <c r="CE147" s="90">
        <v>8.02</v>
      </c>
      <c r="CF147" s="90">
        <v>8</v>
      </c>
      <c r="CG147" s="91">
        <v>54</v>
      </c>
      <c r="CH147" s="187">
        <f>IFERROR(TOWER_DATA[[#This Row],[Top '[m']]]-TOWER_DATA[[#This Row],[Bottom '[m']]], "")</f>
        <v>2.8599999999999994</v>
      </c>
      <c r="CI147" s="174">
        <f>IFERROR(-(TOWER_DATA[[#This Row],[D, bottom '[m']]]-TOWER_DATA[[#This Row],[D, top '[m']]])/(TOWER_DATA[[#This Row],[Bottom '[m']]]-TOWER_DATA[[#This Row],[Top '[m']]]),"")</f>
        <v>-6.9930069930068455E-3</v>
      </c>
      <c r="CJ147" s="124">
        <f t="shared" si="5"/>
        <v>30.302195573123605</v>
      </c>
      <c r="CK147" s="188">
        <f>IFERROR((TOWER_DATA[[#This Row],[D, bottom '[m']]]+TOWER_DATA[[#This Row],[D, top '[m']]])/(2*TOWER_DATA[[#This Row],[t '[mm']]]/1000),"")</f>
        <v>148.33333333333334</v>
      </c>
      <c r="CM147" s="49" t="s">
        <v>557</v>
      </c>
      <c r="CN147" s="49">
        <v>53.95</v>
      </c>
      <c r="CO147" s="49">
        <v>53.95</v>
      </c>
      <c r="CP147" s="49">
        <v>9000</v>
      </c>
      <c r="CQ147" s="49"/>
      <c r="CR147" s="49"/>
      <c r="CS147" s="49"/>
      <c r="CT147" s="49"/>
      <c r="CU147" s="87"/>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89">
        <v>36</v>
      </c>
      <c r="CC148" s="90">
        <v>83.56</v>
      </c>
      <c r="CD148" s="90">
        <v>83.35</v>
      </c>
      <c r="CE148" s="90">
        <v>8</v>
      </c>
      <c r="CF148" s="90">
        <v>8</v>
      </c>
      <c r="CG148" s="91">
        <v>54</v>
      </c>
      <c r="CH148" s="187">
        <f>IFERROR(TOWER_DATA[[#This Row],[Top '[m']]]-TOWER_DATA[[#This Row],[Bottom '[m']]], "")</f>
        <v>0.21000000000000796</v>
      </c>
      <c r="CI148" s="174">
        <f>IFERROR(-(TOWER_DATA[[#This Row],[D, bottom '[m']]]-TOWER_DATA[[#This Row],[D, top '[m']]])/(TOWER_DATA[[#This Row],[Bottom '[m']]]-TOWER_DATA[[#This Row],[Top '[m']]]),"")</f>
        <v>0</v>
      </c>
      <c r="CJ148" s="124">
        <f t="shared" si="5"/>
        <v>2.2221897738721297</v>
      </c>
      <c r="CK148" s="188">
        <f>IFERROR((TOWER_DATA[[#This Row],[D, bottom '[m']]]+TOWER_DATA[[#This Row],[D, top '[m']]])/(2*TOWER_DATA[[#This Row],[t '[mm']]]/1000),"")</f>
        <v>148.14814814814815</v>
      </c>
      <c r="CM148" s="49" t="s">
        <v>558</v>
      </c>
      <c r="CN148" s="49">
        <v>45.97</v>
      </c>
      <c r="CO148" s="49">
        <v>45.97</v>
      </c>
      <c r="CP148" s="49">
        <v>981</v>
      </c>
      <c r="CQ148" s="49"/>
      <c r="CR148" s="49"/>
      <c r="CS148" s="49"/>
      <c r="CT148" s="49"/>
      <c r="CU148" s="87"/>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89">
        <v>37</v>
      </c>
      <c r="CC149" s="90">
        <v>83.35</v>
      </c>
      <c r="CD149" s="90">
        <v>83.14</v>
      </c>
      <c r="CE149" s="90">
        <v>8</v>
      </c>
      <c r="CF149" s="90">
        <v>8</v>
      </c>
      <c r="CG149" s="91">
        <v>54</v>
      </c>
      <c r="CH149" s="187">
        <f>IFERROR(TOWER_DATA[[#This Row],[Top '[m']]]-TOWER_DATA[[#This Row],[Bottom '[m']]], "")</f>
        <v>0.20999999999999375</v>
      </c>
      <c r="CI149" s="174">
        <f>IFERROR(-(TOWER_DATA[[#This Row],[D, bottom '[m']]]-TOWER_DATA[[#This Row],[D, top '[m']]])/(TOWER_DATA[[#This Row],[Bottom '[m']]]-TOWER_DATA[[#This Row],[Top '[m']]]),"")</f>
        <v>0</v>
      </c>
      <c r="CJ149" s="124">
        <f t="shared" si="5"/>
        <v>2.2221897738719791</v>
      </c>
      <c r="CK149" s="188">
        <f>IFERROR((TOWER_DATA[[#This Row],[D, bottom '[m']]]+TOWER_DATA[[#This Row],[D, top '[m']]])/(2*TOWER_DATA[[#This Row],[t '[mm']]]/1000),"")</f>
        <v>148.14814814814815</v>
      </c>
      <c r="CM149" s="49" t="s">
        <v>559</v>
      </c>
      <c r="CN149" s="49">
        <v>45.97</v>
      </c>
      <c r="CO149" s="49">
        <v>45.97</v>
      </c>
      <c r="CP149" s="49">
        <v>675</v>
      </c>
      <c r="CQ149" s="49"/>
      <c r="CR149" s="49"/>
      <c r="CS149" s="49"/>
      <c r="CT149" s="49"/>
      <c r="CU149" s="87"/>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89">
        <v>38</v>
      </c>
      <c r="CC150" s="90">
        <v>83.14</v>
      </c>
      <c r="CD150" s="90">
        <v>80.39</v>
      </c>
      <c r="CE150" s="90">
        <v>8</v>
      </c>
      <c r="CF150" s="90">
        <v>8</v>
      </c>
      <c r="CG150" s="91">
        <v>54</v>
      </c>
      <c r="CH150" s="187">
        <f>IFERROR(TOWER_DATA[[#This Row],[Top '[m']]]-TOWER_DATA[[#This Row],[Bottom '[m']]], "")</f>
        <v>2.75</v>
      </c>
      <c r="CI150" s="174">
        <f>IFERROR(-(TOWER_DATA[[#This Row],[D, bottom '[m']]]-TOWER_DATA[[#This Row],[D, top '[m']]])/(TOWER_DATA[[#This Row],[Bottom '[m']]]-TOWER_DATA[[#This Row],[Top '[m']]]),"")</f>
        <v>0</v>
      </c>
      <c r="CJ150" s="124">
        <f t="shared" si="5"/>
        <v>29.100104181657734</v>
      </c>
      <c r="CK150" s="188">
        <f>IFERROR((TOWER_DATA[[#This Row],[D, bottom '[m']]]+TOWER_DATA[[#This Row],[D, top '[m']]])/(2*TOWER_DATA[[#This Row],[t '[mm']]]/1000),"")</f>
        <v>148.14814814814815</v>
      </c>
      <c r="CM150" s="49" t="s">
        <v>560</v>
      </c>
      <c r="CN150" s="49">
        <v>45.97</v>
      </c>
      <c r="CO150" s="49">
        <v>45.97</v>
      </c>
      <c r="CP150" s="49">
        <v>4592</v>
      </c>
      <c r="CQ150" s="49"/>
      <c r="CR150" s="49"/>
      <c r="CS150" s="49"/>
      <c r="CT150" s="49"/>
      <c r="CU150" s="87"/>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89">
        <v>39</v>
      </c>
      <c r="CC151" s="90">
        <v>80.39</v>
      </c>
      <c r="CD151" s="90">
        <v>77.63</v>
      </c>
      <c r="CE151" s="90">
        <v>7.99</v>
      </c>
      <c r="CF151" s="90">
        <v>7.99</v>
      </c>
      <c r="CG151" s="91">
        <v>45</v>
      </c>
      <c r="CH151" s="187">
        <f>IFERROR(TOWER_DATA[[#This Row],[Top '[m']]]-TOWER_DATA[[#This Row],[Bottom '[m']]], "")</f>
        <v>2.7600000000000051</v>
      </c>
      <c r="CI151" s="174">
        <f>IFERROR(-(TOWER_DATA[[#This Row],[D, bottom '[m']]]-TOWER_DATA[[#This Row],[D, top '[m']]])/(TOWER_DATA[[#This Row],[Bottom '[m']]]-TOWER_DATA[[#This Row],[Top '[m']]]),"")</f>
        <v>0</v>
      </c>
      <c r="CJ151" s="124">
        <f t="shared" si="5"/>
        <v>24.335205993342825</v>
      </c>
      <c r="CK151" s="188">
        <f>IFERROR((TOWER_DATA[[#This Row],[D, bottom '[m']]]+TOWER_DATA[[#This Row],[D, top '[m']]])/(2*TOWER_DATA[[#This Row],[t '[mm']]]/1000),"")</f>
        <v>177.55555555555557</v>
      </c>
      <c r="CM151" s="49" t="s">
        <v>561</v>
      </c>
      <c r="CN151" s="49">
        <v>36.69</v>
      </c>
      <c r="CO151" s="49">
        <v>36.69</v>
      </c>
      <c r="CP151" s="49">
        <v>33576</v>
      </c>
      <c r="CQ151" s="49"/>
      <c r="CR151" s="49"/>
      <c r="CS151" s="49"/>
      <c r="CT151" s="49"/>
      <c r="CU151" s="87"/>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89">
        <v>40</v>
      </c>
      <c r="CC152" s="90">
        <v>77.63</v>
      </c>
      <c r="CD152" s="90">
        <v>74.87</v>
      </c>
      <c r="CE152" s="90">
        <v>7.99</v>
      </c>
      <c r="CF152" s="90">
        <v>7.99</v>
      </c>
      <c r="CG152" s="91">
        <v>46</v>
      </c>
      <c r="CH152" s="187">
        <f>IFERROR(TOWER_DATA[[#This Row],[Top '[m']]]-TOWER_DATA[[#This Row],[Bottom '[m']]], "")</f>
        <v>2.7599999999999909</v>
      </c>
      <c r="CI152" s="174">
        <f>IFERROR(-(TOWER_DATA[[#This Row],[D, bottom '[m']]]-TOWER_DATA[[#This Row],[D, top '[m']]])/(TOWER_DATA[[#This Row],[Bottom '[m']]]-TOWER_DATA[[#This Row],[Top '[m']]]),"")</f>
        <v>0</v>
      </c>
      <c r="CJ152" s="124">
        <f t="shared" si="5"/>
        <v>24.872857324414131</v>
      </c>
      <c r="CK152" s="188">
        <f>IFERROR((TOWER_DATA[[#This Row],[D, bottom '[m']]]+TOWER_DATA[[#This Row],[D, top '[m']]])/(2*TOWER_DATA[[#This Row],[t '[mm']]]/1000),"")</f>
        <v>173.69565217391306</v>
      </c>
      <c r="CM152" s="49" t="s">
        <v>562</v>
      </c>
      <c r="CN152" s="49">
        <v>36.28</v>
      </c>
      <c r="CO152" s="49">
        <v>36.28</v>
      </c>
      <c r="CP152" s="49">
        <v>24324</v>
      </c>
      <c r="CQ152" s="49"/>
      <c r="CR152" s="49"/>
      <c r="CS152" s="49"/>
      <c r="CT152" s="49"/>
      <c r="CU152" s="87"/>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89">
        <v>41</v>
      </c>
      <c r="CC153" s="90">
        <v>74.87</v>
      </c>
      <c r="CD153" s="90">
        <v>72.11</v>
      </c>
      <c r="CE153" s="90">
        <v>7.99</v>
      </c>
      <c r="CF153" s="90">
        <v>7.99</v>
      </c>
      <c r="CG153" s="91">
        <v>47</v>
      </c>
      <c r="CH153" s="187">
        <f>IFERROR(TOWER_DATA[[#This Row],[Top '[m']]]-TOWER_DATA[[#This Row],[Bottom '[m']]], "")</f>
        <v>2.7600000000000051</v>
      </c>
      <c r="CI153" s="174">
        <f>IFERROR(-(TOWER_DATA[[#This Row],[D, bottom '[m']]]-TOWER_DATA[[#This Row],[D, top '[m']]])/(TOWER_DATA[[#This Row],[Bottom '[m']]]-TOWER_DATA[[#This Row],[Top '[m']]]),"")</f>
        <v>0</v>
      </c>
      <c r="CJ153" s="124">
        <f t="shared" si="5"/>
        <v>25.410372523993498</v>
      </c>
      <c r="CK153" s="188">
        <f>IFERROR((TOWER_DATA[[#This Row],[D, bottom '[m']]]+TOWER_DATA[[#This Row],[D, top '[m']]])/(2*TOWER_DATA[[#This Row],[t '[mm']]]/1000),"")</f>
        <v>170</v>
      </c>
      <c r="CM153" s="49" t="s">
        <v>563</v>
      </c>
      <c r="CN153" s="49">
        <v>35.35</v>
      </c>
      <c r="CO153" s="49">
        <v>35.35</v>
      </c>
      <c r="CP153" s="49">
        <v>9000</v>
      </c>
      <c r="CQ153" s="49"/>
      <c r="CR153" s="49"/>
      <c r="CS153" s="49"/>
      <c r="CT153" s="49"/>
      <c r="CU153" s="87"/>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89">
        <v>42</v>
      </c>
      <c r="CC154" s="90">
        <v>72.11</v>
      </c>
      <c r="CD154" s="90">
        <v>69.349999999999994</v>
      </c>
      <c r="CE154" s="90">
        <v>7.99</v>
      </c>
      <c r="CF154" s="90">
        <v>7.99</v>
      </c>
      <c r="CG154" s="91">
        <v>48</v>
      </c>
      <c r="CH154" s="187">
        <f>IFERROR(TOWER_DATA[[#This Row],[Top '[m']]]-TOWER_DATA[[#This Row],[Bottom '[m']]], "")</f>
        <v>2.7600000000000051</v>
      </c>
      <c r="CI154" s="174">
        <f>IFERROR(-(TOWER_DATA[[#This Row],[D, bottom '[m']]]-TOWER_DATA[[#This Row],[D, top '[m']]])/(TOWER_DATA[[#This Row],[Bottom '[m']]]-TOWER_DATA[[#This Row],[Top '[m']]]),"")</f>
        <v>0</v>
      </c>
      <c r="CJ154" s="124">
        <f t="shared" si="5"/>
        <v>25.947751592079367</v>
      </c>
      <c r="CK154" s="188">
        <f>IFERROR((TOWER_DATA[[#This Row],[D, bottom '[m']]]+TOWER_DATA[[#This Row],[D, top '[m']]])/(2*TOWER_DATA[[#This Row],[t '[mm']]]/1000),"")</f>
        <v>166.45833333333334</v>
      </c>
      <c r="CM154" s="49" t="s">
        <v>564</v>
      </c>
      <c r="CN154" s="49">
        <v>35.35</v>
      </c>
      <c r="CO154" s="49">
        <v>35.35</v>
      </c>
      <c r="CP154" s="49">
        <v>4950</v>
      </c>
      <c r="CQ154" s="49"/>
      <c r="CR154" s="49"/>
      <c r="CS154" s="49"/>
      <c r="CT154" s="49"/>
      <c r="CU154" s="87"/>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89">
        <v>43</v>
      </c>
      <c r="CC155" s="90">
        <v>69.349999999999994</v>
      </c>
      <c r="CD155" s="90">
        <v>66.59</v>
      </c>
      <c r="CE155" s="90">
        <v>8</v>
      </c>
      <c r="CF155" s="90">
        <v>8</v>
      </c>
      <c r="CG155" s="91">
        <v>49</v>
      </c>
      <c r="CH155" s="187">
        <f>IFERROR(TOWER_DATA[[#This Row],[Top '[m']]]-TOWER_DATA[[#This Row],[Bottom '[m']]], "")</f>
        <v>2.7599999999999909</v>
      </c>
      <c r="CI155" s="174">
        <f>IFERROR(-(TOWER_DATA[[#This Row],[D, bottom '[m']]]-TOWER_DATA[[#This Row],[D, top '[m']]])/(TOWER_DATA[[#This Row],[Bottom '[m']]]-TOWER_DATA[[#This Row],[Top '[m']]]),"")</f>
        <v>0</v>
      </c>
      <c r="CJ155" s="124">
        <f t="shared" si="5"/>
        <v>26.518346744424054</v>
      </c>
      <c r="CK155" s="188">
        <f>IFERROR((TOWER_DATA[[#This Row],[D, bottom '[m']]]+TOWER_DATA[[#This Row],[D, top '[m']]])/(2*TOWER_DATA[[#This Row],[t '[mm']]]/1000),"")</f>
        <v>163.26530612244898</v>
      </c>
      <c r="CM155" s="49" t="s">
        <v>565</v>
      </c>
      <c r="CN155" s="49">
        <v>29.03</v>
      </c>
      <c r="CO155" s="49">
        <v>29.03</v>
      </c>
      <c r="CP155" s="49">
        <v>790</v>
      </c>
      <c r="CQ155" s="49"/>
      <c r="CR155" s="49"/>
      <c r="CS155" s="49"/>
      <c r="CT155" s="49"/>
      <c r="CU155" s="87"/>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89">
        <v>44</v>
      </c>
      <c r="CC156" s="90">
        <v>66.59</v>
      </c>
      <c r="CD156" s="90">
        <v>63.83</v>
      </c>
      <c r="CE156" s="90">
        <v>8</v>
      </c>
      <c r="CF156" s="90">
        <v>8</v>
      </c>
      <c r="CG156" s="91">
        <v>50</v>
      </c>
      <c r="CH156" s="187">
        <f>IFERROR(TOWER_DATA[[#This Row],[Top '[m']]]-TOWER_DATA[[#This Row],[Bottom '[m']]], "")</f>
        <v>2.7600000000000051</v>
      </c>
      <c r="CI156" s="174">
        <f>IFERROR(-(TOWER_DATA[[#This Row],[D, bottom '[m']]]-TOWER_DATA[[#This Row],[D, top '[m']]])/(TOWER_DATA[[#This Row],[Bottom '[m']]]-TOWER_DATA[[#This Row],[Top '[m']]]),"")</f>
        <v>0</v>
      </c>
      <c r="CJ156" s="124">
        <f t="shared" si="5"/>
        <v>27.056134206988954</v>
      </c>
      <c r="CK156" s="188">
        <f>IFERROR((TOWER_DATA[[#This Row],[D, bottom '[m']]]+TOWER_DATA[[#This Row],[D, top '[m']]])/(2*TOWER_DATA[[#This Row],[t '[mm']]]/1000),"")</f>
        <v>160</v>
      </c>
      <c r="CM156" s="49" t="s">
        <v>566</v>
      </c>
      <c r="CN156" s="49">
        <v>29.03</v>
      </c>
      <c r="CO156" s="49">
        <v>29.03</v>
      </c>
      <c r="CP156" s="49">
        <v>544</v>
      </c>
      <c r="CQ156" s="49"/>
      <c r="CR156" s="49"/>
      <c r="CS156" s="49"/>
      <c r="CT156" s="49"/>
      <c r="CU156" s="87"/>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89">
        <v>45</v>
      </c>
      <c r="CC157" s="90">
        <v>63.83</v>
      </c>
      <c r="CD157" s="90">
        <v>61.07</v>
      </c>
      <c r="CE157" s="90">
        <v>8</v>
      </c>
      <c r="CF157" s="90">
        <v>8</v>
      </c>
      <c r="CG157" s="91">
        <v>51</v>
      </c>
      <c r="CH157" s="187">
        <f>IFERROR(TOWER_DATA[[#This Row],[Top '[m']]]-TOWER_DATA[[#This Row],[Bottom '[m']]], "")</f>
        <v>2.759999999999998</v>
      </c>
      <c r="CI157" s="174">
        <f>IFERROR(-(TOWER_DATA[[#This Row],[D, bottom '[m']]]-TOWER_DATA[[#This Row],[D, top '[m']]])/(TOWER_DATA[[#This Row],[Bottom '[m']]]-TOWER_DATA[[#This Row],[Top '[m']]]),"")</f>
        <v>0</v>
      </c>
      <c r="CJ157" s="124">
        <f t="shared" si="5"/>
        <v>27.593785538060722</v>
      </c>
      <c r="CK157" s="188">
        <f>IFERROR((TOWER_DATA[[#This Row],[D, bottom '[m']]]+TOWER_DATA[[#This Row],[D, top '[m']]])/(2*TOWER_DATA[[#This Row],[t '[mm']]]/1000),"")</f>
        <v>156.86274509803923</v>
      </c>
      <c r="CM157" s="49" t="s">
        <v>567</v>
      </c>
      <c r="CN157" s="49">
        <v>29.03</v>
      </c>
      <c r="CO157" s="49">
        <v>29.03</v>
      </c>
      <c r="CP157" s="49">
        <v>5170</v>
      </c>
      <c r="CQ157" s="49"/>
      <c r="CR157" s="49"/>
      <c r="CS157" s="49"/>
      <c r="CT157" s="49"/>
      <c r="CU157" s="87"/>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89">
        <v>46</v>
      </c>
      <c r="CC158" s="90">
        <v>61.07</v>
      </c>
      <c r="CD158" s="90">
        <v>58.31</v>
      </c>
      <c r="CE158" s="90">
        <v>8</v>
      </c>
      <c r="CF158" s="90">
        <v>8</v>
      </c>
      <c r="CG158" s="91">
        <v>58</v>
      </c>
      <c r="CH158" s="187">
        <f>IFERROR(TOWER_DATA[[#This Row],[Top '[m']]]-TOWER_DATA[[#This Row],[Bottom '[m']]], "")</f>
        <v>2.759999999999998</v>
      </c>
      <c r="CI158" s="174">
        <f>IFERROR(-(TOWER_DATA[[#This Row],[D, bottom '[m']]]-TOWER_DATA[[#This Row],[D, top '[m']]])/(TOWER_DATA[[#This Row],[Bottom '[m']]]-TOWER_DATA[[#This Row],[Top '[m']]]),"")</f>
        <v>0</v>
      </c>
      <c r="CJ158" s="124">
        <f t="shared" si="5"/>
        <v>31.353533173762347</v>
      </c>
      <c r="CK158" s="188">
        <f>IFERROR((TOWER_DATA[[#This Row],[D, bottom '[m']]]+TOWER_DATA[[#This Row],[D, top '[m']]])/(2*TOWER_DATA[[#This Row],[t '[mm']]]/1000),"")</f>
        <v>137.93103448275861</v>
      </c>
      <c r="CM158" s="49" t="s">
        <v>568</v>
      </c>
      <c r="CN158" s="49">
        <v>24.87</v>
      </c>
      <c r="CO158" s="49">
        <v>24.87</v>
      </c>
      <c r="CP158" s="49">
        <v>3000</v>
      </c>
      <c r="CQ158" s="49"/>
      <c r="CR158" s="49"/>
      <c r="CS158" s="49"/>
      <c r="CT158" s="49"/>
      <c r="CU158" s="87"/>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89">
        <v>47</v>
      </c>
      <c r="CC159" s="90">
        <v>58.31</v>
      </c>
      <c r="CD159" s="90">
        <v>55.63</v>
      </c>
      <c r="CE159" s="90">
        <v>8.02</v>
      </c>
      <c r="CF159" s="90">
        <v>8</v>
      </c>
      <c r="CG159" s="91">
        <v>72</v>
      </c>
      <c r="CH159" s="187">
        <f>IFERROR(TOWER_DATA[[#This Row],[Top '[m']]]-TOWER_DATA[[#This Row],[Bottom '[m']]], "")</f>
        <v>2.6799999999999997</v>
      </c>
      <c r="CI159" s="174">
        <f>IFERROR(-(TOWER_DATA[[#This Row],[D, bottom '[m']]]-TOWER_DATA[[#This Row],[D, top '[m']]])/(TOWER_DATA[[#This Row],[Bottom '[m']]]-TOWER_DATA[[#This Row],[Top '[m']]]),"")</f>
        <v>-7.4626865671640211E-3</v>
      </c>
      <c r="CJ159" s="124">
        <f t="shared" si="5"/>
        <v>37.774429541460727</v>
      </c>
      <c r="CK159" s="188">
        <f>IFERROR((TOWER_DATA[[#This Row],[D, bottom '[m']]]+TOWER_DATA[[#This Row],[D, top '[m']]])/(2*TOWER_DATA[[#This Row],[t '[mm']]]/1000),"")</f>
        <v>111.25</v>
      </c>
      <c r="CM159" s="49" t="s">
        <v>569</v>
      </c>
      <c r="CN159" s="49">
        <v>23.4</v>
      </c>
      <c r="CO159" s="49">
        <v>23.4</v>
      </c>
      <c r="CP159" s="49">
        <v>12598</v>
      </c>
      <c r="CQ159" s="49"/>
      <c r="CR159" s="49"/>
      <c r="CS159" s="49"/>
      <c r="CT159" s="49"/>
      <c r="CU159" s="87"/>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89">
        <v>48</v>
      </c>
      <c r="CC160" s="90">
        <v>55.63</v>
      </c>
      <c r="CD160" s="90">
        <v>55.35</v>
      </c>
      <c r="CE160" s="90">
        <v>8</v>
      </c>
      <c r="CF160" s="90">
        <v>8</v>
      </c>
      <c r="CG160" s="91">
        <v>72</v>
      </c>
      <c r="CH160" s="187">
        <f>IFERROR(TOWER_DATA[[#This Row],[Top '[m']]]-TOWER_DATA[[#This Row],[Bottom '[m']]], "")</f>
        <v>0.28000000000000114</v>
      </c>
      <c r="CI160" s="174">
        <f>IFERROR(-(TOWER_DATA[[#This Row],[D, bottom '[m']]]-TOWER_DATA[[#This Row],[D, top '[m']]])/(TOWER_DATA[[#This Row],[Bottom '[m']]]-TOWER_DATA[[#This Row],[Top '[m']]]),"")</f>
        <v>0</v>
      </c>
      <c r="CJ160" s="124">
        <f t="shared" si="5"/>
        <v>3.9416104320290413</v>
      </c>
      <c r="CK160" s="188">
        <f>IFERROR((TOWER_DATA[[#This Row],[D, bottom '[m']]]+TOWER_DATA[[#This Row],[D, top '[m']]])/(2*TOWER_DATA[[#This Row],[t '[mm']]]/1000),"")</f>
        <v>111.11111111111111</v>
      </c>
      <c r="CM160" s="49" t="s">
        <v>570</v>
      </c>
      <c r="CN160" s="49">
        <v>21.59</v>
      </c>
      <c r="CO160" s="49">
        <v>21.59</v>
      </c>
      <c r="CP160" s="49">
        <v>40072</v>
      </c>
      <c r="CQ160" s="49"/>
      <c r="CR160" s="49"/>
      <c r="CS160" s="49"/>
      <c r="CT160" s="49"/>
      <c r="CU160" s="87"/>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89">
        <v>49</v>
      </c>
      <c r="CC161" s="90">
        <v>55.35</v>
      </c>
      <c r="CD161" s="90">
        <v>55.07</v>
      </c>
      <c r="CE161" s="90">
        <v>8</v>
      </c>
      <c r="CF161" s="90">
        <v>8</v>
      </c>
      <c r="CG161" s="91">
        <v>72</v>
      </c>
      <c r="CH161" s="187">
        <f>IFERROR(TOWER_DATA[[#This Row],[Top '[m']]]-TOWER_DATA[[#This Row],[Bottom '[m']]], "")</f>
        <v>0.28000000000000114</v>
      </c>
      <c r="CI161" s="174">
        <f>IFERROR(-(TOWER_DATA[[#This Row],[D, bottom '[m']]]-TOWER_DATA[[#This Row],[D, top '[m']]])/(TOWER_DATA[[#This Row],[Bottom '[m']]]-TOWER_DATA[[#This Row],[Top '[m']]]),"")</f>
        <v>0</v>
      </c>
      <c r="CJ161" s="124">
        <f t="shared" si="5"/>
        <v>3.9416104320290413</v>
      </c>
      <c r="CK161" s="188">
        <f>IFERROR((TOWER_DATA[[#This Row],[D, bottom '[m']]]+TOWER_DATA[[#This Row],[D, top '[m']]])/(2*TOWER_DATA[[#This Row],[t '[mm']]]/1000),"")</f>
        <v>111.11111111111111</v>
      </c>
      <c r="CM161" s="49" t="s">
        <v>571</v>
      </c>
      <c r="CN161" s="49">
        <v>21.47</v>
      </c>
      <c r="CO161" s="49">
        <v>21.47</v>
      </c>
      <c r="CP161" s="49">
        <v>30000</v>
      </c>
      <c r="CQ161" s="49"/>
      <c r="CR161" s="49"/>
      <c r="CS161" s="49"/>
      <c r="CT161" s="49"/>
      <c r="CU161" s="87"/>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89">
        <v>50</v>
      </c>
      <c r="CC162" s="90">
        <v>55.07</v>
      </c>
      <c r="CD162" s="90">
        <v>52.54</v>
      </c>
      <c r="CE162" s="90">
        <v>8</v>
      </c>
      <c r="CF162" s="90">
        <v>8</v>
      </c>
      <c r="CG162" s="91">
        <v>72</v>
      </c>
      <c r="CH162" s="187">
        <f>IFERROR(TOWER_DATA[[#This Row],[Top '[m']]]-TOWER_DATA[[#This Row],[Bottom '[m']]], "")</f>
        <v>2.5300000000000011</v>
      </c>
      <c r="CI162" s="174">
        <f>IFERROR(-(TOWER_DATA[[#This Row],[D, bottom '[m']]]-TOWER_DATA[[#This Row],[D, top '[m']]])/(TOWER_DATA[[#This Row],[Bottom '[m']]]-TOWER_DATA[[#This Row],[Top '[m']]]),"")</f>
        <v>0</v>
      </c>
      <c r="CJ162" s="124">
        <f t="shared" si="5"/>
        <v>35.615265689405142</v>
      </c>
      <c r="CK162" s="188">
        <f>IFERROR((TOWER_DATA[[#This Row],[D, bottom '[m']]]+TOWER_DATA[[#This Row],[D, top '[m']]])/(2*TOWER_DATA[[#This Row],[t '[mm']]]/1000),"")</f>
        <v>111.11111111111111</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89">
        <v>51</v>
      </c>
      <c r="CC163" s="90">
        <v>52.54</v>
      </c>
      <c r="CD163" s="90">
        <v>49.93</v>
      </c>
      <c r="CE163" s="90">
        <v>7.99</v>
      </c>
      <c r="CF163" s="90">
        <v>7.99</v>
      </c>
      <c r="CG163" s="91">
        <v>58</v>
      </c>
      <c r="CH163" s="187">
        <f>IFERROR(TOWER_DATA[[#This Row],[Top '[m']]]-TOWER_DATA[[#This Row],[Bottom '[m']]], "")</f>
        <v>2.6099999999999994</v>
      </c>
      <c r="CI163" s="174">
        <f>IFERROR(-(TOWER_DATA[[#This Row],[D, bottom '[m']]]-TOWER_DATA[[#This Row],[D, top '[m']]])/(TOWER_DATA[[#This Row],[Bottom '[m']]]-TOWER_DATA[[#This Row],[Top '[m']]]),"")</f>
        <v>0</v>
      </c>
      <c r="CJ163" s="124">
        <f t="shared" si="5"/>
        <v>29.612204223394961</v>
      </c>
      <c r="CK163" s="188">
        <f>IFERROR((TOWER_DATA[[#This Row],[D, bottom '[m']]]+TOWER_DATA[[#This Row],[D, top '[m']]])/(2*TOWER_DATA[[#This Row],[t '[mm']]]/1000),"")</f>
        <v>137.75862068965517</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89">
        <v>52</v>
      </c>
      <c r="CC164" s="90">
        <v>49.93</v>
      </c>
      <c r="CD164" s="90">
        <v>47.32</v>
      </c>
      <c r="CE164" s="90">
        <v>7.99</v>
      </c>
      <c r="CF164" s="90">
        <v>7.99</v>
      </c>
      <c r="CG164" s="91">
        <v>59</v>
      </c>
      <c r="CH164" s="187">
        <f>IFERROR(TOWER_DATA[[#This Row],[Top '[m']]]-TOWER_DATA[[#This Row],[Bottom '[m']]], "")</f>
        <v>2.6099999999999994</v>
      </c>
      <c r="CI164" s="174">
        <f>IFERROR(-(TOWER_DATA[[#This Row],[D, bottom '[m']]]-TOWER_DATA[[#This Row],[D, top '[m']]])/(TOWER_DATA[[#This Row],[Bottom '[m']]]-TOWER_DATA[[#This Row],[Top '[m']]]),"")</f>
        <v>0</v>
      </c>
      <c r="CJ164" s="124">
        <f t="shared" si="5"/>
        <v>30.118961843881969</v>
      </c>
      <c r="CK164" s="188">
        <f>IFERROR((TOWER_DATA[[#This Row],[D, bottom '[m']]]+TOWER_DATA[[#This Row],[D, top '[m']]])/(2*TOWER_DATA[[#This Row],[t '[mm']]]/1000),"")</f>
        <v>135.42372881355934</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89">
        <v>53</v>
      </c>
      <c r="CC165" s="90">
        <v>47.32</v>
      </c>
      <c r="CD165" s="90">
        <v>44.72</v>
      </c>
      <c r="CE165" s="90">
        <v>7.99</v>
      </c>
      <c r="CF165" s="90">
        <v>7.99</v>
      </c>
      <c r="CG165" s="91">
        <v>60</v>
      </c>
      <c r="CH165" s="187">
        <f>IFERROR(TOWER_DATA[[#This Row],[Top '[m']]]-TOWER_DATA[[#This Row],[Bottom '[m']]], "")</f>
        <v>2.6000000000000014</v>
      </c>
      <c r="CI165" s="174">
        <f>IFERROR(-(TOWER_DATA[[#This Row],[D, bottom '[m']]]-TOWER_DATA[[#This Row],[D, top '[m']]])/(TOWER_DATA[[#This Row],[Bottom '[m']]]-TOWER_DATA[[#This Row],[Top '[m']]]),"")</f>
        <v>0</v>
      </c>
      <c r="CJ165" s="124">
        <f t="shared" si="5"/>
        <v>30.508251303237479</v>
      </c>
      <c r="CK165" s="188">
        <f>IFERROR((TOWER_DATA[[#This Row],[D, bottom '[m']]]+TOWER_DATA[[#This Row],[D, top '[m']]])/(2*TOWER_DATA[[#This Row],[t '[mm']]]/1000),"")</f>
        <v>133.16666666666669</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89">
        <v>54</v>
      </c>
      <c r="CC166" s="90">
        <v>44.72</v>
      </c>
      <c r="CD166" s="90">
        <v>42.11</v>
      </c>
      <c r="CE166" s="90">
        <v>7.99</v>
      </c>
      <c r="CF166" s="90">
        <v>7.99</v>
      </c>
      <c r="CG166" s="91">
        <v>62</v>
      </c>
      <c r="CH166" s="187">
        <f>IFERROR(TOWER_DATA[[#This Row],[Top '[m']]]-TOWER_DATA[[#This Row],[Bottom '[m']]], "")</f>
        <v>2.6099999999999994</v>
      </c>
      <c r="CI166" s="174">
        <f>IFERROR(-(TOWER_DATA[[#This Row],[D, bottom '[m']]]-TOWER_DATA[[#This Row],[D, top '[m']]])/(TOWER_DATA[[#This Row],[Bottom '[m']]]-TOWER_DATA[[#This Row],[Top '[m']]]),"")</f>
        <v>0</v>
      </c>
      <c r="CJ166" s="124">
        <f t="shared" si="5"/>
        <v>31.638462307090002</v>
      </c>
      <c r="CK166" s="188">
        <f>IFERROR((TOWER_DATA[[#This Row],[D, bottom '[m']]]+TOWER_DATA[[#This Row],[D, top '[m']]])/(2*TOWER_DATA[[#This Row],[t '[mm']]]/1000),"")</f>
        <v>128.87096774193549</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89">
        <v>55</v>
      </c>
      <c r="CC167" s="90">
        <v>42.11</v>
      </c>
      <c r="CD167" s="90">
        <v>39.5</v>
      </c>
      <c r="CE167" s="90">
        <v>8</v>
      </c>
      <c r="CF167" s="90">
        <v>8</v>
      </c>
      <c r="CG167" s="91">
        <v>70</v>
      </c>
      <c r="CH167" s="187">
        <f>IFERROR(TOWER_DATA[[#This Row],[Top '[m']]]-TOWER_DATA[[#This Row],[Bottom '[m']]], "")</f>
        <v>2.6099999999999994</v>
      </c>
      <c r="CI167" s="174">
        <f>IFERROR(-(TOWER_DATA[[#This Row],[D, bottom '[m']]]-TOWER_DATA[[#This Row],[D, top '[m']]])/(TOWER_DATA[[#This Row],[Bottom '[m']]]-TOWER_DATA[[#This Row],[Top '[m']]]),"")</f>
        <v>0</v>
      </c>
      <c r="CJ167" s="124">
        <f t="shared" si="5"/>
        <v>35.729855853214517</v>
      </c>
      <c r="CK167" s="188">
        <f>IFERROR((TOWER_DATA[[#This Row],[D, bottom '[m']]]+TOWER_DATA[[#This Row],[D, top '[m']]])/(2*TOWER_DATA[[#This Row],[t '[mm']]]/1000),"")</f>
        <v>114.28571428571428</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89">
        <v>56</v>
      </c>
      <c r="CC168" s="90">
        <v>39.5</v>
      </c>
      <c r="CD168" s="90">
        <v>36.79</v>
      </c>
      <c r="CE168" s="90">
        <v>8.01</v>
      </c>
      <c r="CF168" s="90">
        <v>8</v>
      </c>
      <c r="CG168" s="91">
        <v>84</v>
      </c>
      <c r="CH168" s="187">
        <f>IFERROR(TOWER_DATA[[#This Row],[Top '[m']]]-TOWER_DATA[[#This Row],[Bottom '[m']]], "")</f>
        <v>2.7100000000000009</v>
      </c>
      <c r="CI168" s="174">
        <f>IFERROR(-(TOWER_DATA[[#This Row],[D, bottom '[m']]]-TOWER_DATA[[#This Row],[D, top '[m']]])/(TOWER_DATA[[#This Row],[Bottom '[m']]]-TOWER_DATA[[#This Row],[Top '[m']]]),"")</f>
        <v>-3.6900369003689238E-3</v>
      </c>
      <c r="CJ168" s="124">
        <f t="shared" si="5"/>
        <v>44.468053517593802</v>
      </c>
      <c r="CK168" s="188">
        <f>IFERROR((TOWER_DATA[[#This Row],[D, bottom '[m']]]+TOWER_DATA[[#This Row],[D, top '[m']]])/(2*TOWER_DATA[[#This Row],[t '[mm']]]/1000),"")</f>
        <v>95.297619047619037</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89">
        <v>57</v>
      </c>
      <c r="CC169" s="90">
        <v>36.79</v>
      </c>
      <c r="CD169" s="90">
        <v>36.590000000000003</v>
      </c>
      <c r="CE169" s="90">
        <v>8</v>
      </c>
      <c r="CF169" s="90">
        <v>8</v>
      </c>
      <c r="CG169" s="91">
        <v>84</v>
      </c>
      <c r="CH169" s="187">
        <f>IFERROR(TOWER_DATA[[#This Row],[Top '[m']]]-TOWER_DATA[[#This Row],[Bottom '[m']]], "")</f>
        <v>0.19999999999999574</v>
      </c>
      <c r="CI169" s="174">
        <f>IFERROR(-(TOWER_DATA[[#This Row],[D, bottom '[m']]]-TOWER_DATA[[#This Row],[D, top '[m']]])/(TOWER_DATA[[#This Row],[Bottom '[m']]]-TOWER_DATA[[#This Row],[Top '[m']]]),"")</f>
        <v>0</v>
      </c>
      <c r="CJ169" s="124">
        <f t="shared" si="5"/>
        <v>3.2797036011542442</v>
      </c>
      <c r="CK169" s="188">
        <f>IFERROR((TOWER_DATA[[#This Row],[D, bottom '[m']]]+TOWER_DATA[[#This Row],[D, top '[m']]])/(2*TOWER_DATA[[#This Row],[t '[mm']]]/1000),"")</f>
        <v>95.238095238095227</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89">
        <v>58</v>
      </c>
      <c r="CC170" s="90">
        <v>36.590000000000003</v>
      </c>
      <c r="CD170" s="90">
        <v>35.979999999999997</v>
      </c>
      <c r="CE170" s="90">
        <v>8</v>
      </c>
      <c r="CF170" s="90">
        <v>8</v>
      </c>
      <c r="CG170" s="91">
        <v>84</v>
      </c>
      <c r="CH170" s="187">
        <f>IFERROR(TOWER_DATA[[#This Row],[Top '[m']]]-TOWER_DATA[[#This Row],[Bottom '[m']]], "")</f>
        <v>0.61000000000000654</v>
      </c>
      <c r="CI170" s="174">
        <f>IFERROR(-(TOWER_DATA[[#This Row],[D, bottom '[m']]]-TOWER_DATA[[#This Row],[D, top '[m']]])/(TOWER_DATA[[#This Row],[Bottom '[m']]]-TOWER_DATA[[#This Row],[Top '[m']]]),"")</f>
        <v>0</v>
      </c>
      <c r="CJ170" s="124">
        <f t="shared" si="5"/>
        <v>10.003095983520767</v>
      </c>
      <c r="CK170" s="188">
        <f>IFERROR((TOWER_DATA[[#This Row],[D, bottom '[m']]]+TOWER_DATA[[#This Row],[D, top '[m']]])/(2*TOWER_DATA[[#This Row],[t '[mm']]]/1000),"")</f>
        <v>95.238095238095227</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89">
        <v>59</v>
      </c>
      <c r="CC171" s="90">
        <v>35.979999999999997</v>
      </c>
      <c r="CD171" s="90">
        <v>33.36</v>
      </c>
      <c r="CE171" s="90">
        <v>8</v>
      </c>
      <c r="CF171" s="90">
        <v>8</v>
      </c>
      <c r="CG171" s="91">
        <v>84</v>
      </c>
      <c r="CH171" s="187">
        <f>IFERROR(TOWER_DATA[[#This Row],[Top '[m']]]-TOWER_DATA[[#This Row],[Bottom '[m']]], "")</f>
        <v>2.6199999999999974</v>
      </c>
      <c r="CI171" s="174">
        <f>IFERROR(-(TOWER_DATA[[#This Row],[D, bottom '[m']]]-TOWER_DATA[[#This Row],[D, top '[m']]])/(TOWER_DATA[[#This Row],[Bottom '[m']]]-TOWER_DATA[[#This Row],[Top '[m']]]),"")</f>
        <v>0</v>
      </c>
      <c r="CJ171" s="124">
        <f t="shared" si="5"/>
        <v>42.96411717512148</v>
      </c>
      <c r="CK171" s="188">
        <f>IFERROR((TOWER_DATA[[#This Row],[D, bottom '[m']]]+TOWER_DATA[[#This Row],[D, top '[m']]])/(2*TOWER_DATA[[#This Row],[t '[mm']]]/1000),"")</f>
        <v>95.238095238095227</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89">
        <v>60</v>
      </c>
      <c r="CC172" s="90">
        <v>33.36</v>
      </c>
      <c r="CD172" s="90">
        <v>30.43</v>
      </c>
      <c r="CE172" s="90">
        <v>8</v>
      </c>
      <c r="CF172" s="90">
        <v>8</v>
      </c>
      <c r="CG172" s="91">
        <v>88</v>
      </c>
      <c r="CH172" s="187">
        <f>IFERROR(TOWER_DATA[[#This Row],[Top '[m']]]-TOWER_DATA[[#This Row],[Bottom '[m']]], "")</f>
        <v>2.9299999999999997</v>
      </c>
      <c r="CI172" s="174">
        <f>IFERROR(-(TOWER_DATA[[#This Row],[D, bottom '[m']]]-TOWER_DATA[[#This Row],[D, top '[m']]])/(TOWER_DATA[[#This Row],[Bottom '[m']]]-TOWER_DATA[[#This Row],[Top '[m']]]),"")</f>
        <v>0</v>
      </c>
      <c r="CJ172" s="124">
        <f t="shared" si="5"/>
        <v>50.310206572576952</v>
      </c>
      <c r="CK172" s="188">
        <f>IFERROR((TOWER_DATA[[#This Row],[D, bottom '[m']]]+TOWER_DATA[[#This Row],[D, top '[m']]])/(2*TOWER_DATA[[#This Row],[t '[mm']]]/1000),"")</f>
        <v>90.909090909090921</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89">
        <v>61</v>
      </c>
      <c r="CC173" s="90">
        <v>30.43</v>
      </c>
      <c r="CD173" s="90">
        <v>27.5</v>
      </c>
      <c r="CE173" s="90">
        <v>8.02</v>
      </c>
      <c r="CF173" s="90">
        <v>7.99</v>
      </c>
      <c r="CG173" s="91">
        <v>102</v>
      </c>
      <c r="CH173" s="187">
        <f>IFERROR(TOWER_DATA[[#This Row],[Top '[m']]]-TOWER_DATA[[#This Row],[Bottom '[m']]], "")</f>
        <v>2.9299999999999997</v>
      </c>
      <c r="CI173" s="174">
        <f>IFERROR(-(TOWER_DATA[[#This Row],[D, bottom '[m']]]-TOWER_DATA[[#This Row],[D, top '[m']]])/(TOWER_DATA[[#This Row],[Bottom '[m']]]-TOWER_DATA[[#This Row],[Top '[m']]]),"")</f>
        <v>-1.0238907849829134E-2</v>
      </c>
      <c r="CJ173" s="124">
        <f t="shared" si="5"/>
        <v>58.247770043480685</v>
      </c>
      <c r="CK173" s="188">
        <f>IFERROR((TOWER_DATA[[#This Row],[D, bottom '[m']]]+TOWER_DATA[[#This Row],[D, top '[m']]])/(2*TOWER_DATA[[#This Row],[t '[mm']]]/1000),"")</f>
        <v>78.480392156862735</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89">
        <v>62</v>
      </c>
      <c r="CC174" s="90">
        <v>27.5</v>
      </c>
      <c r="CD174" s="90">
        <v>25.92</v>
      </c>
      <c r="CE174" s="90">
        <v>8</v>
      </c>
      <c r="CF174" s="90">
        <v>8</v>
      </c>
      <c r="CG174" s="91">
        <v>116</v>
      </c>
      <c r="CH174" s="187">
        <f>IFERROR(TOWER_DATA[[#This Row],[Top '[m']]]-TOWER_DATA[[#This Row],[Bottom '[m']]], "")</f>
        <v>1.5799999999999983</v>
      </c>
      <c r="CI174" s="174">
        <f>IFERROR(-(TOWER_DATA[[#This Row],[D, bottom '[m']]]-TOWER_DATA[[#This Row],[D, top '[m']]])/(TOWER_DATA[[#This Row],[Bottom '[m']]]-TOWER_DATA[[#This Row],[Top '[m']]]),"")</f>
        <v>0</v>
      </c>
      <c r="CJ174" s="124">
        <f t="shared" si="5"/>
        <v>35.635365800264644</v>
      </c>
      <c r="CK174" s="188">
        <f>IFERROR((TOWER_DATA[[#This Row],[D, bottom '[m']]]+TOWER_DATA[[#This Row],[D, top '[m']]])/(2*TOWER_DATA[[#This Row],[t '[mm']]]/1000),"")</f>
        <v>68.965517241379303</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89">
        <v>63</v>
      </c>
      <c r="CC175" s="90">
        <v>25.92</v>
      </c>
      <c r="CD175" s="90">
        <v>22.96</v>
      </c>
      <c r="CE175" s="90">
        <v>8</v>
      </c>
      <c r="CF175" s="90">
        <v>8</v>
      </c>
      <c r="CG175" s="91">
        <v>116</v>
      </c>
      <c r="CH175" s="187">
        <f>IFERROR(TOWER_DATA[[#This Row],[Top '[m']]]-TOWER_DATA[[#This Row],[Bottom '[m']]], "")</f>
        <v>2.9600000000000009</v>
      </c>
      <c r="CI175" s="174">
        <f>IFERROR(-(TOWER_DATA[[#This Row],[D, bottom '[m']]]-TOWER_DATA[[#This Row],[D, top '[m']]])/(TOWER_DATA[[#This Row],[Bottom '[m']]]-TOWER_DATA[[#This Row],[Top '[m']]]),"")</f>
        <v>0</v>
      </c>
      <c r="CJ175" s="124">
        <f t="shared" si="5"/>
        <v>66.759925803027528</v>
      </c>
      <c r="CK175" s="188">
        <f>IFERROR((TOWER_DATA[[#This Row],[D, bottom '[m']]]+TOWER_DATA[[#This Row],[D, top '[m']]])/(2*TOWER_DATA[[#This Row],[t '[mm']]]/1000),"")</f>
        <v>68.965517241379303</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89">
        <v>64</v>
      </c>
      <c r="CC176" s="90">
        <v>22.96</v>
      </c>
      <c r="CD176" s="90">
        <v>21.71</v>
      </c>
      <c r="CE176" s="90">
        <v>8</v>
      </c>
      <c r="CF176" s="90">
        <v>8</v>
      </c>
      <c r="CG176" s="91">
        <v>116</v>
      </c>
      <c r="CH176" s="187">
        <f>IFERROR(TOWER_DATA[[#This Row],[Top '[m']]]-TOWER_DATA[[#This Row],[Bottom '[m']]], "")</f>
        <v>1.25</v>
      </c>
      <c r="CI176" s="174">
        <f>IFERROR(-(TOWER_DATA[[#This Row],[D, bottom '[m']]]-TOWER_DATA[[#This Row],[D, top '[m']]])/(TOWER_DATA[[#This Row],[Bottom '[m']]]-TOWER_DATA[[#This Row],[Top '[m']]]),"")</f>
        <v>0</v>
      </c>
      <c r="CJ176" s="124">
        <f t="shared" si="5"/>
        <v>28.192536234386612</v>
      </c>
      <c r="CK176" s="188">
        <f>IFERROR((TOWER_DATA[[#This Row],[D, bottom '[m']]]+TOWER_DATA[[#This Row],[D, top '[m']]])/(2*TOWER_DATA[[#This Row],[t '[mm']]]/1000),"")</f>
        <v>68.965517241379303</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89">
        <v>65</v>
      </c>
      <c r="CC177" s="90">
        <v>21.71</v>
      </c>
      <c r="CD177" s="90">
        <v>21.47</v>
      </c>
      <c r="CE177" s="90">
        <v>8</v>
      </c>
      <c r="CF177" s="90">
        <v>8</v>
      </c>
      <c r="CG177" s="91">
        <v>116</v>
      </c>
      <c r="CH177" s="187">
        <f>IFERROR(TOWER_DATA[[#This Row],[Top '[m']]]-TOWER_DATA[[#This Row],[Bottom '[m']]], "")</f>
        <v>0.24000000000000199</v>
      </c>
      <c r="CI177" s="174">
        <f>IFERROR(-(TOWER_DATA[[#This Row],[D, bottom '[m']]]-TOWER_DATA[[#This Row],[D, top '[m']]])/(TOWER_DATA[[#This Row],[Bottom '[m']]]-TOWER_DATA[[#This Row],[Top '[m']]]),"")</f>
        <v>0</v>
      </c>
      <c r="CJ177" s="124">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88">
        <f>IFERROR((TOWER_DATA[[#This Row],[D, bottom '[m']]]+TOWER_DATA[[#This Row],[D, top '[m']]])/(2*TOWER_DATA[[#This Row],[t '[mm']]]/1000),"")</f>
        <v>68.965517241379303</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53" priority="42">
      <formula>E2010&lt;&gt;_xludf.INDIRECT("B" &amp; _xludf.ROW() + 200)</formula>
    </cfRule>
  </conditionalFormatting>
  <conditionalFormatting sqref="O115:O162 E136:J221 DN111:DT111 DW135:DW138 DV136:DV139 DN112:DU176">
    <cfRule type="expression" dxfId="452" priority="44">
      <formula>#REF!&lt;&gt;_xludf.INDIRECT(_xludf.ADDRESS(_xludf.ROW()-200,_xludf.COLUMN()))</formula>
    </cfRule>
  </conditionalFormatting>
  <conditionalFormatting sqref="G223">
    <cfRule type="expression" dxfId="451" priority="49">
      <formula>#REF!&lt;&gt;_xludf.INDIRECT(_xludf.ADDRESS(_xludf.ROW()-200,_xludf.COLUMN()))</formula>
    </cfRule>
  </conditionalFormatting>
  <conditionalFormatting sqref="E222:E226">
    <cfRule type="expression" dxfId="450" priority="67">
      <formula>#REF!&lt;&gt;_xludf.INDIRECT(_xludf.ADDRESS(_xludf.ROW()-200,_xludf.COLUMN()))</formula>
    </cfRule>
  </conditionalFormatting>
  <conditionalFormatting sqref="O168:O182">
    <cfRule type="expression" dxfId="449" priority="73">
      <formula>O23&lt;&gt;_xludf.INDIRECT(_xludf.ADDRESS(_xludf.ROW()-200,_xludf.COLUMN()))</formula>
    </cfRule>
  </conditionalFormatting>
  <conditionalFormatting sqref="O183:O185">
    <cfRule type="expression" dxfId="448" priority="124">
      <formula>#REF!&lt;&gt;_xludf.INDIRECT(_xludf.ADDRESS(_xludf.ROW()-200,_xludf.COLUMN()))</formula>
    </cfRule>
  </conditionalFormatting>
  <conditionalFormatting sqref="J237">
    <cfRule type="expression" dxfId="447" priority="173">
      <formula>K126&lt;&gt;_xludf.INDIRECT(_xludf.ADDRESS(_xludf.ROW()-200,_xludf.COLUMN()))</formula>
    </cfRule>
  </conditionalFormatting>
  <conditionalFormatting sqref="O163:O167">
    <cfRule type="expression" dxfId="446" priority="174">
      <formula>N112&lt;&gt;_xludf.INDIRECT(_xludf.ADDRESS(_xludf.ROW()-200,_xludf.COLUMN()))</formula>
    </cfRule>
  </conditionalFormatting>
  <conditionalFormatting sqref="H223">
    <cfRule type="expression" dxfId="445" priority="175">
      <formula>F113&lt;&gt;_xludf.INDIRECT(_xludf.ADDRESS(_xludf.ROW()-200,_xludf.COLUMN()))</formula>
    </cfRule>
  </conditionalFormatting>
  <conditionalFormatting sqref="J227:J236 E227:I244 J238:J244">
    <cfRule type="expression" dxfId="444" priority="176">
      <formula>E117&lt;&gt;_xludf.INDIRECT(_xludf.ADDRESS(_xludf.ROW()-200,_xludf.COLUMN()))</formula>
    </cfRule>
  </conditionalFormatting>
  <conditionalFormatting sqref="F223:F226 G224:H226 F222:J222 I223:J226 AT226:AU229">
    <cfRule type="expression" dxfId="443" priority="179">
      <formula>E112&lt;&gt;_xludf.INDIRECT(_xludf.ADDRESS(_xludf.ROW()-200,_xludf.COLUMN()))</formula>
    </cfRule>
  </conditionalFormatting>
  <conditionalFormatting sqref="AP2014">
    <cfRule type="expression" dxfId="442" priority="16">
      <formula>AP2013&lt;&gt;_xludf.INDIRECT("B" &amp; _xludf.ROW() + 200)</formula>
    </cfRule>
  </conditionalFormatting>
  <conditionalFormatting sqref="AW138 AZ115:AZ118 AW139:AZ162 AP139:AU224 AZ126:AZ138">
    <cfRule type="expression" dxfId="441" priority="17">
      <formula>#REF!&lt;&gt;_xludf.INDIRECT(_xludf.ADDRESS(_xludf.ROW()-200,_xludf.COLUMN()))</formula>
    </cfRule>
  </conditionalFormatting>
  <conditionalFormatting sqref="AR226">
    <cfRule type="expression" dxfId="440" priority="19">
      <formula>#REF!&lt;&gt;_xludf.INDIRECT(_xludf.ADDRESS(_xludf.ROW()-200,_xludf.COLUMN()))</formula>
    </cfRule>
  </conditionalFormatting>
  <conditionalFormatting sqref="AP225:AP229">
    <cfRule type="expression" dxfId="439" priority="20">
      <formula>#REF!&lt;&gt;_xludf.INDIRECT(_xludf.ADDRESS(_xludf.ROW()-200,_xludf.COLUMN()))</formula>
    </cfRule>
  </conditionalFormatting>
  <conditionalFormatting sqref="AZ168:AZ182">
    <cfRule type="expression" dxfId="438" priority="21">
      <formula>AZ23&lt;&gt;_xludf.INDIRECT(_xludf.ADDRESS(_xludf.ROW()-200,_xludf.COLUMN()))</formula>
    </cfRule>
  </conditionalFormatting>
  <conditionalFormatting sqref="AY185 AZ183:AZ185">
    <cfRule type="expression" dxfId="437" priority="22">
      <formula>#REF!&lt;&gt;_xludf.INDIRECT(_xludf.ADDRESS(_xludf.ROW()-200,_xludf.COLUMN()))</formula>
    </cfRule>
  </conditionalFormatting>
  <conditionalFormatting sqref="AY168:AY184">
    <cfRule type="expression" dxfId="436" priority="23">
      <formula>AY118&lt;&gt;_xludf.INDIRECT(_xludf.ADDRESS(_xludf.ROW()-200,_xludf.COLUMN()))</formula>
    </cfRule>
  </conditionalFormatting>
  <conditionalFormatting sqref="AW168:AX185">
    <cfRule type="expression" dxfId="435" priority="24">
      <formula>AW117&lt;&gt;_xludf.INDIRECT(_xludf.ADDRESS(_xludf.ROW()-200,_xludf.COLUMN()))</formula>
    </cfRule>
  </conditionalFormatting>
  <conditionalFormatting sqref="AU240">
    <cfRule type="expression" dxfId="434" priority="25">
      <formula>AV126&lt;&gt;_xludf.INDIRECT(_xludf.ADDRESS(_xludf.ROW()-200,_xludf.COLUMN()))</formula>
    </cfRule>
  </conditionalFormatting>
  <conditionalFormatting sqref="AW163:AZ167">
    <cfRule type="expression" dxfId="433" priority="26">
      <formula>AV112&lt;&gt;_xludf.INDIRECT(_xludf.ADDRESS(_xludf.ROW()-200,_xludf.COLUMN()))</formula>
    </cfRule>
  </conditionalFormatting>
  <conditionalFormatting sqref="AS226">
    <cfRule type="expression" dxfId="432" priority="27">
      <formula>AQ116&lt;&gt;_xludf.INDIRECT(_xludf.ADDRESS(_xludf.ROW()-200,_xludf.COLUMN()))</formula>
    </cfRule>
  </conditionalFormatting>
  <conditionalFormatting sqref="AU230:AU239 AP230:AT247 AU241:AU247">
    <cfRule type="expression" dxfId="431" priority="28">
      <formula>AP120&lt;&gt;_xludf.INDIRECT(_xludf.ADDRESS(_xludf.ROW()-200,_xludf.COLUMN()))</formula>
    </cfRule>
  </conditionalFormatting>
  <conditionalFormatting sqref="AR227:AS229">
    <cfRule type="expression" dxfId="430" priority="29">
      <formula>AQ117&lt;&gt;_xludf.INDIRECT(_xludf.ADDRESS(_xludf.ROW()-200,_xludf.COLUMN()))</formula>
    </cfRule>
  </conditionalFormatting>
  <conditionalFormatting sqref="CB2011">
    <cfRule type="expression" dxfId="429" priority="2">
      <formula>CB2010&lt;&gt;_xludf.INDIRECT("B" &amp; _xludf.ROW() + 200)</formula>
    </cfRule>
  </conditionalFormatting>
  <conditionalFormatting sqref="CL115:CL162 CB136:CG221">
    <cfRule type="expression" dxfId="428" priority="3">
      <formula>#REF!&lt;&gt;_xludf.INDIRECT(_xludf.ADDRESS(_xludf.ROW()-200,_xludf.COLUMN()))</formula>
    </cfRule>
  </conditionalFormatting>
  <conditionalFormatting sqref="CD223">
    <cfRule type="expression" dxfId="427" priority="5">
      <formula>#REF!&lt;&gt;_xludf.INDIRECT(_xludf.ADDRESS(_xludf.ROW()-200,_xludf.COLUMN()))</formula>
    </cfRule>
  </conditionalFormatting>
  <conditionalFormatting sqref="CB222:CB226">
    <cfRule type="expression" dxfId="426" priority="6">
      <formula>#REF!&lt;&gt;_xludf.INDIRECT(_xludf.ADDRESS(_xludf.ROW()-200,_xludf.COLUMN()))</formula>
    </cfRule>
  </conditionalFormatting>
  <conditionalFormatting sqref="CL168:CL182">
    <cfRule type="expression" dxfId="425" priority="7">
      <formula>CL23&lt;&gt;_xludf.INDIRECT(_xludf.ADDRESS(_xludf.ROW()-200,_xludf.COLUMN()))</formula>
    </cfRule>
  </conditionalFormatting>
  <conditionalFormatting sqref="CL183:CL185">
    <cfRule type="expression" dxfId="424" priority="8">
      <formula>#REF!&lt;&gt;_xludf.INDIRECT(_xludf.ADDRESS(_xludf.ROW()-200,_xludf.COLUMN()))</formula>
    </cfRule>
  </conditionalFormatting>
  <conditionalFormatting sqref="CG237">
    <cfRule type="expression" dxfId="423" priority="11">
      <formula>CH126&lt;&gt;_xludf.INDIRECT(_xludf.ADDRESS(_xludf.ROW()-200,_xludf.COLUMN()))</formula>
    </cfRule>
  </conditionalFormatting>
  <conditionalFormatting sqref="CL163:CL167">
    <cfRule type="expression" dxfId="422" priority="12">
      <formula>CK112&lt;&gt;_xludf.INDIRECT(_xludf.ADDRESS(_xludf.ROW()-200,_xludf.COLUMN()))</formula>
    </cfRule>
  </conditionalFormatting>
  <conditionalFormatting sqref="CE223">
    <cfRule type="expression" dxfId="421" priority="13">
      <formula>CC113&lt;&gt;_xludf.INDIRECT(_xludf.ADDRESS(_xludf.ROW()-200,_xludf.COLUMN()))</formula>
    </cfRule>
  </conditionalFormatting>
  <conditionalFormatting sqref="CG227:CG236 CB227:CF244 CG238:CG244">
    <cfRule type="expression" dxfId="420" priority="14">
      <formula>CB117&lt;&gt;_xludf.INDIRECT(_xludf.ADDRESS(_xludf.ROW()-200,_xludf.COLUMN()))</formula>
    </cfRule>
  </conditionalFormatting>
  <conditionalFormatting sqref="CC223:CC226 CD224:CE226 CC222:CG222 CF223:CG226">
    <cfRule type="expression" dxfId="419" priority="15">
      <formula>CB112&lt;&gt;_xludf.INDIRECT(_xludf.ADDRESS(_xludf.ROW()-200,_xludf.COLUMN()))</formula>
    </cfRule>
  </conditionalFormatting>
  <conditionalFormatting sqref="AQ226:AQ229">
    <cfRule type="expression" dxfId="418" priority="180">
      <formula>AP116&lt;&gt;_xludf.INDIRECT(_xludf.ADDRESS(_xludf.ROW()-200,_xludf.COLUMN()))</formula>
    </cfRule>
  </conditionalFormatting>
  <conditionalFormatting sqref="AQ225:AU225">
    <cfRule type="expression" dxfId="417"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147</xdr:col>
                    <xdr:colOff>693420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147</xdr:col>
                    <xdr:colOff>1021080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7</xdr:col>
                    <xdr:colOff>2156460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145</xdr:col>
                    <xdr:colOff>45720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3" zoomScale="70" zoomScaleNormal="70" workbookViewId="0">
      <selection activeCell="AE26" sqref="AE26"/>
    </sheetView>
  </sheetViews>
  <sheetFormatPr defaultColWidth="14.44140625" defaultRowHeight="14.4"/>
  <cols>
    <col min="1" max="1" width="43.88671875" style="96" customWidth="1"/>
    <col min="2" max="2" width="47.109375" style="123"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160.9</v>
      </c>
      <c r="H7" s="51">
        <v>160.64000000000001</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572</v>
      </c>
      <c r="S7" s="51">
        <v>160.77000000000001</v>
      </c>
      <c r="T7" s="51">
        <v>160.77000000000001</v>
      </c>
      <c r="U7" s="49">
        <v>6061</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v>0</v>
      </c>
      <c r="C8" s="49" t="s">
        <v>92</v>
      </c>
      <c r="D8" s="49">
        <v>2</v>
      </c>
      <c r="E8" s="49" t="s">
        <v>53</v>
      </c>
      <c r="F8" s="49">
        <v>2</v>
      </c>
      <c r="G8" s="51">
        <v>160.64000000000001</v>
      </c>
      <c r="H8" s="51">
        <v>157.74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573</v>
      </c>
      <c r="S8" s="51">
        <v>159.66</v>
      </c>
      <c r="T8" s="51">
        <v>159.66</v>
      </c>
      <c r="U8" s="49">
        <v>1428</v>
      </c>
      <c r="V8" s="174"/>
      <c r="W8" s="124"/>
      <c r="X8" s="51"/>
      <c r="Y8" s="51"/>
      <c r="Z8" s="49"/>
      <c r="AB8" s="351" t="s">
        <v>55</v>
      </c>
      <c r="AC8" s="49" t="s">
        <v>98</v>
      </c>
      <c r="AD8" s="49" t="s">
        <v>99</v>
      </c>
      <c r="AE8" s="49" t="s">
        <v>110</v>
      </c>
      <c r="AF8" s="49" t="s">
        <v>115</v>
      </c>
      <c r="AG8" s="49" t="s">
        <v>116</v>
      </c>
      <c r="AH8" s="49" t="s">
        <v>122</v>
      </c>
      <c r="AI8" s="49" t="s">
        <v>121</v>
      </c>
      <c r="AJ8" s="352" t="s">
        <v>19</v>
      </c>
      <c r="AK8" s="49"/>
      <c r="AL8" s="49"/>
      <c r="AM8" s="49"/>
      <c r="AN8" s="49"/>
      <c r="AO8" s="49"/>
      <c r="AP8" s="49"/>
      <c r="AQ8" s="49"/>
    </row>
    <row r="9" spans="1:84" ht="15" customHeight="1">
      <c r="A9" s="49" t="s">
        <v>93</v>
      </c>
      <c r="B9" s="306">
        <v>-43.14</v>
      </c>
      <c r="C9" s="49" t="s">
        <v>92</v>
      </c>
      <c r="D9" s="49">
        <v>3</v>
      </c>
      <c r="E9" s="49" t="s">
        <v>53</v>
      </c>
      <c r="F9" s="49">
        <v>3</v>
      </c>
      <c r="G9" s="51">
        <v>157.74</v>
      </c>
      <c r="H9" s="51">
        <v>156.44</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574</v>
      </c>
      <c r="S9" s="51">
        <v>158.94</v>
      </c>
      <c r="T9" s="51">
        <v>158.94</v>
      </c>
      <c r="U9" s="49">
        <v>12008</v>
      </c>
      <c r="V9" s="174"/>
      <c r="W9" s="124"/>
      <c r="X9" s="51"/>
      <c r="Y9" s="51"/>
      <c r="Z9" s="49"/>
      <c r="AB9" s="267" t="s">
        <v>441</v>
      </c>
      <c r="AC9" s="49">
        <v>21.5</v>
      </c>
      <c r="AD9" s="49">
        <v>276</v>
      </c>
      <c r="AE9" s="49">
        <v>1394251</v>
      </c>
      <c r="AF9" s="49">
        <v>382420000</v>
      </c>
      <c r="AG9" s="49">
        <v>639730000</v>
      </c>
      <c r="AH9" s="49">
        <v>6.46</v>
      </c>
      <c r="AI9" s="49">
        <v>5.74</v>
      </c>
      <c r="AJ9" s="353" t="s">
        <v>442</v>
      </c>
      <c r="AK9" s="49"/>
      <c r="AL9" s="49"/>
      <c r="AM9" s="49"/>
      <c r="AN9" s="49"/>
      <c r="AO9" s="49"/>
      <c r="AP9" s="49"/>
      <c r="AQ9" s="49"/>
    </row>
    <row r="10" spans="1:84" ht="15" customHeight="1">
      <c r="A10" s="172" t="s">
        <v>620</v>
      </c>
      <c r="B10" s="306">
        <v>0</v>
      </c>
      <c r="C10" s="172" t="s">
        <v>92</v>
      </c>
      <c r="D10" s="49">
        <v>4</v>
      </c>
      <c r="E10" s="49" t="s">
        <v>53</v>
      </c>
      <c r="F10" s="49">
        <v>4</v>
      </c>
      <c r="G10" s="51">
        <v>156.44</v>
      </c>
      <c r="H10" s="51">
        <v>153.5</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575</v>
      </c>
      <c r="S10" s="51">
        <v>158.59</v>
      </c>
      <c r="T10" s="51">
        <v>158.59</v>
      </c>
      <c r="U10" s="49">
        <v>17996</v>
      </c>
      <c r="V10" s="174"/>
      <c r="W10" s="124"/>
      <c r="X10" s="51"/>
      <c r="Y10" s="51"/>
      <c r="Z10" s="49"/>
      <c r="AB10" s="77"/>
      <c r="AI10" s="49"/>
      <c r="AJ10" s="352"/>
      <c r="AK10" s="49"/>
      <c r="AL10" s="49"/>
      <c r="AM10" s="49"/>
      <c r="AN10" s="49"/>
      <c r="AO10" s="49"/>
      <c r="AP10" s="49"/>
      <c r="AQ10" s="49"/>
    </row>
    <row r="11" spans="1:84" ht="16.95" customHeight="1">
      <c r="A11" s="172" t="s">
        <v>619</v>
      </c>
      <c r="B11" s="306" t="s">
        <v>627</v>
      </c>
      <c r="C11" s="172" t="s">
        <v>58</v>
      </c>
      <c r="D11" s="49">
        <v>5</v>
      </c>
      <c r="E11" s="49" t="s">
        <v>53</v>
      </c>
      <c r="F11" s="49">
        <v>5</v>
      </c>
      <c r="G11" s="51">
        <v>153.5</v>
      </c>
      <c r="H11" s="51">
        <v>150.56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574</v>
      </c>
      <c r="S11" s="51">
        <v>155.30000000000001</v>
      </c>
      <c r="T11" s="51">
        <v>155.30000000000001</v>
      </c>
      <c r="U11" s="49">
        <v>12209</v>
      </c>
      <c r="V11" s="174"/>
      <c r="W11" s="124"/>
      <c r="X11" s="51"/>
      <c r="Y11" s="51"/>
      <c r="Z11" s="49"/>
      <c r="AI11" s="49"/>
      <c r="AJ11" s="352"/>
      <c r="AK11" s="49"/>
      <c r="AL11" s="49"/>
      <c r="AM11" s="49"/>
      <c r="AN11" s="49"/>
      <c r="AO11" s="49"/>
      <c r="AP11" s="49"/>
      <c r="AQ11" s="49"/>
    </row>
    <row r="12" spans="1:84">
      <c r="D12" s="49">
        <v>6</v>
      </c>
      <c r="E12" s="49" t="s">
        <v>53</v>
      </c>
      <c r="F12" s="49">
        <v>6</v>
      </c>
      <c r="G12" s="51">
        <v>150.56</v>
      </c>
      <c r="H12" s="51">
        <v>148</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575</v>
      </c>
      <c r="S12" s="51">
        <v>154.95000000000002</v>
      </c>
      <c r="T12" s="51">
        <v>154.95000000000002</v>
      </c>
      <c r="U12" s="49">
        <v>17996</v>
      </c>
      <c r="V12" s="174"/>
      <c r="W12" s="124"/>
      <c r="X12" s="51"/>
      <c r="Y12" s="51"/>
      <c r="Z12" s="49"/>
      <c r="AB12" s="77"/>
      <c r="AI12" s="49"/>
      <c r="AJ12" s="352"/>
      <c r="AK12" s="49"/>
      <c r="AL12" s="49"/>
      <c r="AM12" s="49"/>
      <c r="AN12" s="49"/>
      <c r="AO12" s="49"/>
      <c r="AP12" s="49"/>
      <c r="AQ12" s="49"/>
    </row>
    <row r="13" spans="1:84" ht="15.6">
      <c r="A13" s="172" t="s">
        <v>272</v>
      </c>
      <c r="B13" s="234">
        <f xml:space="preserve"> INDEX(WHOLE_STRUCTURE[Top '[m']], 1) + INDEX(RNA[Vertical Offset TT to HH '[m']],1)</f>
        <v>167.36</v>
      </c>
      <c r="C13" s="172" t="s">
        <v>92</v>
      </c>
      <c r="D13" s="49">
        <v>7</v>
      </c>
      <c r="E13" s="49" t="s">
        <v>53</v>
      </c>
      <c r="F13" s="49">
        <v>7</v>
      </c>
      <c r="G13" s="51">
        <v>148</v>
      </c>
      <c r="H13" s="51">
        <v>145.44</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576</v>
      </c>
      <c r="S13" s="51">
        <v>152.65</v>
      </c>
      <c r="T13" s="51">
        <v>152.65</v>
      </c>
      <c r="U13" s="49">
        <v>1440</v>
      </c>
      <c r="V13" s="174"/>
      <c r="W13" s="124"/>
      <c r="X13" s="51"/>
      <c r="Y13" s="51"/>
      <c r="Z13" s="49"/>
      <c r="AB13" s="378" t="s">
        <v>20</v>
      </c>
      <c r="AI13" s="49"/>
      <c r="AJ13" s="352"/>
      <c r="AK13" s="49"/>
      <c r="AL13" s="49"/>
      <c r="AM13" s="49"/>
      <c r="AN13" s="49"/>
      <c r="AO13" s="49"/>
      <c r="AP13" s="49"/>
      <c r="AQ13" s="49"/>
    </row>
    <row r="14" spans="1:84">
      <c r="A14" s="363"/>
      <c r="B14" s="364"/>
      <c r="C14" s="365"/>
      <c r="D14" s="49">
        <v>8</v>
      </c>
      <c r="E14" s="49" t="s">
        <v>53</v>
      </c>
      <c r="F14" s="49">
        <v>8</v>
      </c>
      <c r="G14" s="51">
        <v>145.44</v>
      </c>
      <c r="H14" s="51">
        <v>142.85</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579</v>
      </c>
      <c r="S14" s="51">
        <v>151.80000000000001</v>
      </c>
      <c r="T14" s="51">
        <v>151.80000000000001</v>
      </c>
      <c r="U14" s="49">
        <v>773</v>
      </c>
      <c r="V14" s="174"/>
      <c r="W14" s="124"/>
      <c r="X14" s="51"/>
      <c r="Y14" s="51"/>
      <c r="Z14" s="49"/>
      <c r="AD14" s="226" t="s">
        <v>68</v>
      </c>
      <c r="AE14" s="49" t="s">
        <v>69</v>
      </c>
      <c r="AF14" s="49" t="s">
        <v>74</v>
      </c>
      <c r="AG14" s="49" t="s">
        <v>130</v>
      </c>
      <c r="AH14" s="49" t="s">
        <v>129</v>
      </c>
      <c r="AI14" s="49"/>
      <c r="AJ14" s="352"/>
      <c r="AK14" s="49"/>
      <c r="AL14" s="49"/>
      <c r="AM14" s="49"/>
      <c r="AN14" s="49"/>
      <c r="AO14" s="49"/>
      <c r="AP14" s="49"/>
      <c r="AQ14" s="49"/>
    </row>
    <row r="15" spans="1:84">
      <c r="A15" s="363"/>
      <c r="B15" s="364"/>
      <c r="C15" s="365"/>
      <c r="D15" s="49">
        <v>9</v>
      </c>
      <c r="E15" s="49" t="s">
        <v>53</v>
      </c>
      <c r="F15" s="49">
        <v>9</v>
      </c>
      <c r="G15" s="51">
        <v>142.85</v>
      </c>
      <c r="H15" s="51">
        <v>142.70000000000002</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578</v>
      </c>
      <c r="S15" s="51">
        <v>151.80000000000001</v>
      </c>
      <c r="T15" s="51">
        <v>151.80000000000001</v>
      </c>
      <c r="U15" s="49">
        <v>2836</v>
      </c>
      <c r="V15" s="174"/>
      <c r="W15" s="124"/>
      <c r="X15" s="51"/>
      <c r="Y15" s="51"/>
      <c r="Z15" s="49"/>
      <c r="AD15" s="226">
        <v>2</v>
      </c>
      <c r="AE15" s="49">
        <v>-2</v>
      </c>
      <c r="AF15" s="49">
        <v>150</v>
      </c>
      <c r="AG15" s="49">
        <v>1325</v>
      </c>
      <c r="AH15" s="49">
        <v>0</v>
      </c>
      <c r="AI15" s="49"/>
      <c r="AJ15" s="352"/>
      <c r="AK15" s="49"/>
      <c r="AL15" s="49"/>
      <c r="AM15" s="49"/>
      <c r="AN15" s="49"/>
      <c r="AO15" s="49"/>
      <c r="AP15" s="49"/>
      <c r="AQ15" s="49"/>
    </row>
    <row r="16" spans="1:84">
      <c r="A16" s="363"/>
      <c r="B16" s="364"/>
      <c r="C16" s="365"/>
      <c r="D16" s="49">
        <v>10</v>
      </c>
      <c r="E16" s="49" t="s">
        <v>53</v>
      </c>
      <c r="F16" s="49">
        <v>10</v>
      </c>
      <c r="G16" s="51">
        <v>142.70000000000002</v>
      </c>
      <c r="H16" s="51">
        <v>142.56</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577</v>
      </c>
      <c r="S16" s="51">
        <v>151.80000000000001</v>
      </c>
      <c r="T16" s="51">
        <v>151.80000000000001</v>
      </c>
      <c r="U16" s="49">
        <v>2104</v>
      </c>
      <c r="V16" s="174"/>
      <c r="W16" s="124"/>
      <c r="X16" s="51"/>
      <c r="Y16" s="51"/>
      <c r="Z16" s="49"/>
      <c r="AD16" s="226">
        <v>-2</v>
      </c>
      <c r="AE16" s="49">
        <v>-10</v>
      </c>
      <c r="AF16" s="49">
        <v>150</v>
      </c>
      <c r="AG16" s="49">
        <v>1325</v>
      </c>
      <c r="AH16" s="49">
        <v>0</v>
      </c>
      <c r="AI16" s="49"/>
      <c r="AJ16" s="352"/>
      <c r="AK16" s="49"/>
      <c r="AL16" s="49"/>
      <c r="AM16" s="49"/>
      <c r="AN16" s="49"/>
      <c r="AO16" s="49"/>
      <c r="AP16" s="49"/>
      <c r="AQ16" s="49"/>
    </row>
    <row r="17" spans="1:58">
      <c r="A17" s="363"/>
      <c r="B17" s="364"/>
      <c r="C17" s="365"/>
      <c r="D17" s="49">
        <v>11</v>
      </c>
      <c r="E17" s="49" t="s">
        <v>53</v>
      </c>
      <c r="F17" s="49">
        <v>11</v>
      </c>
      <c r="G17" s="51">
        <v>142.56</v>
      </c>
      <c r="H17" s="51">
        <v>140.22</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580</v>
      </c>
      <c r="S17" s="51">
        <v>151.66</v>
      </c>
      <c r="T17" s="51">
        <v>151.66</v>
      </c>
      <c r="U17" s="49">
        <v>910</v>
      </c>
      <c r="V17" s="174"/>
      <c r="W17" s="124"/>
      <c r="X17" s="51"/>
      <c r="Y17" s="51"/>
      <c r="Z17" s="49"/>
      <c r="AD17" s="226">
        <v>-10</v>
      </c>
      <c r="AE17" s="49">
        <v>-40</v>
      </c>
      <c r="AF17" s="49">
        <v>100</v>
      </c>
      <c r="AG17" s="49">
        <v>1325</v>
      </c>
      <c r="AH17" s="49">
        <v>0</v>
      </c>
      <c r="AI17" s="49"/>
      <c r="AJ17" s="352"/>
      <c r="AK17" s="49"/>
      <c r="AL17" s="49"/>
      <c r="AM17" s="49"/>
      <c r="AN17" s="49"/>
      <c r="AO17" s="49"/>
      <c r="AP17" s="49"/>
      <c r="AQ17" s="49"/>
      <c r="AY17" s="49" t="str">
        <f>IF(ISBLANK(AZ17),"",AC24)</f>
        <v/>
      </c>
    </row>
    <row r="18" spans="1:58">
      <c r="A18" s="363"/>
      <c r="B18" s="364"/>
      <c r="C18" s="365"/>
      <c r="D18" s="49">
        <v>12</v>
      </c>
      <c r="E18" s="49" t="s">
        <v>53</v>
      </c>
      <c r="F18" s="49">
        <v>12</v>
      </c>
      <c r="G18" s="51">
        <v>140.22</v>
      </c>
      <c r="H18" s="51">
        <v>137.92000000000002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534</v>
      </c>
      <c r="S18" s="51">
        <v>150.51000000000002</v>
      </c>
      <c r="T18" s="51">
        <v>150.51000000000002</v>
      </c>
      <c r="U18" s="49">
        <v>5000</v>
      </c>
      <c r="V18" s="174"/>
      <c r="W18" s="124"/>
      <c r="X18" s="51"/>
      <c r="Y18" s="51"/>
      <c r="Z18" s="49"/>
      <c r="AD18" s="226">
        <v>-40</v>
      </c>
      <c r="AE18" s="49">
        <v>-43.14</v>
      </c>
      <c r="AF18" s="49">
        <v>50</v>
      </c>
      <c r="AG18" s="49">
        <v>1325</v>
      </c>
      <c r="AH18" s="49">
        <v>0</v>
      </c>
      <c r="AI18" s="49"/>
      <c r="AJ18" s="352"/>
      <c r="AK18" s="49"/>
      <c r="AL18" s="49"/>
      <c r="AM18" s="49"/>
      <c r="AN18" s="49"/>
      <c r="AO18" s="49"/>
      <c r="AP18" s="49"/>
      <c r="AQ18" s="49"/>
    </row>
    <row r="19" spans="1:58">
      <c r="A19" s="363"/>
      <c r="B19" s="364"/>
      <c r="C19" s="365"/>
      <c r="D19" s="49">
        <v>13</v>
      </c>
      <c r="E19" s="49" t="s">
        <v>53</v>
      </c>
      <c r="F19" s="49">
        <v>13</v>
      </c>
      <c r="G19" s="51">
        <v>137.92000000000002</v>
      </c>
      <c r="H19" s="51">
        <v>135.62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581</v>
      </c>
      <c r="S19" s="51">
        <v>147.70000000000002</v>
      </c>
      <c r="T19" s="51">
        <v>147.70000000000002</v>
      </c>
      <c r="U19" s="49">
        <v>455</v>
      </c>
      <c r="V19" s="174"/>
      <c r="W19" s="124"/>
      <c r="X19" s="51"/>
      <c r="Y19" s="51"/>
      <c r="Z19" s="49"/>
      <c r="AB19" s="351"/>
      <c r="AI19" s="49"/>
      <c r="AJ19" s="352"/>
      <c r="AK19" s="49"/>
      <c r="AL19" s="49"/>
      <c r="AM19" s="49"/>
      <c r="AN19" s="49"/>
      <c r="AO19" s="49"/>
      <c r="AP19" s="49"/>
      <c r="AQ19" s="49"/>
    </row>
    <row r="20" spans="1:58">
      <c r="A20" s="363"/>
      <c r="B20" s="364"/>
      <c r="C20" s="365"/>
      <c r="D20" s="49">
        <v>14</v>
      </c>
      <c r="E20" s="49" t="s">
        <v>53</v>
      </c>
      <c r="F20" s="49">
        <v>14</v>
      </c>
      <c r="G20" s="51">
        <v>135.62</v>
      </c>
      <c r="H20" s="51">
        <v>133.31</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582</v>
      </c>
      <c r="S20" s="51">
        <v>145.62</v>
      </c>
      <c r="T20" s="51">
        <v>145.62</v>
      </c>
      <c r="U20" s="49">
        <v>7201</v>
      </c>
      <c r="V20" s="174"/>
      <c r="W20" s="124"/>
      <c r="X20" s="51"/>
      <c r="Y20" s="51"/>
      <c r="Z20" s="49"/>
      <c r="AB20" s="351"/>
      <c r="AI20" s="49"/>
      <c r="AJ20" s="352"/>
      <c r="AK20" s="49"/>
      <c r="AL20" s="49"/>
      <c r="AM20" s="49"/>
      <c r="AN20" s="49"/>
      <c r="AO20" s="49"/>
      <c r="AP20" s="49"/>
      <c r="AQ20" s="49"/>
    </row>
    <row r="21" spans="1:58" ht="15.6">
      <c r="A21" s="363"/>
      <c r="B21" s="364"/>
      <c r="C21" s="365"/>
      <c r="D21" s="49">
        <v>15</v>
      </c>
      <c r="E21" s="49" t="s">
        <v>53</v>
      </c>
      <c r="F21" s="49">
        <v>15</v>
      </c>
      <c r="G21" s="51">
        <v>133.31</v>
      </c>
      <c r="H21" s="51">
        <v>131.01000000000002</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583</v>
      </c>
      <c r="S21" s="51">
        <v>142.77000000000001</v>
      </c>
      <c r="T21" s="51">
        <v>142.77000000000001</v>
      </c>
      <c r="U21" s="49">
        <v>4525</v>
      </c>
      <c r="V21" s="174"/>
      <c r="W21" s="124"/>
      <c r="X21" s="51"/>
      <c r="Y21" s="51"/>
      <c r="Z21" s="49"/>
      <c r="AB21" s="361" t="s">
        <v>73</v>
      </c>
      <c r="AI21" s="49"/>
      <c r="AJ21" s="352"/>
      <c r="AK21" s="49"/>
      <c r="AL21" s="49"/>
      <c r="AM21" s="49"/>
      <c r="AN21" s="49"/>
      <c r="AO21" s="49"/>
      <c r="AP21" s="49"/>
      <c r="AQ21" s="49"/>
      <c r="BF21" s="77" t="s">
        <v>173</v>
      </c>
    </row>
    <row r="22" spans="1:58">
      <c r="A22" s="363"/>
      <c r="B22" s="364"/>
      <c r="C22" s="365"/>
      <c r="D22" s="49">
        <v>16</v>
      </c>
      <c r="E22" s="49" t="s">
        <v>53</v>
      </c>
      <c r="F22" s="49">
        <v>16</v>
      </c>
      <c r="G22" s="51">
        <v>131.01000000000002</v>
      </c>
      <c r="H22" s="51">
        <v>128.71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584</v>
      </c>
      <c r="S22" s="51">
        <v>142.63</v>
      </c>
      <c r="T22" s="51">
        <v>142.63</v>
      </c>
      <c r="U22" s="49">
        <v>4525</v>
      </c>
      <c r="V22" s="174"/>
      <c r="W22" s="124"/>
      <c r="X22" s="51"/>
      <c r="Y22" s="51"/>
      <c r="Z22" s="49"/>
      <c r="AB22" s="351" t="s">
        <v>68</v>
      </c>
      <c r="AC22" s="49" t="s">
        <v>69</v>
      </c>
      <c r="AD22" s="49" t="s">
        <v>17</v>
      </c>
      <c r="AE22" s="49" t="s">
        <v>18</v>
      </c>
      <c r="AI22" s="49"/>
      <c r="AJ22" s="352"/>
      <c r="AK22" s="49"/>
      <c r="AL22" s="49"/>
      <c r="AM22" s="49"/>
      <c r="AN22" s="49"/>
      <c r="AO22" s="49"/>
      <c r="AP22" s="49"/>
      <c r="AQ22" s="49"/>
    </row>
    <row r="23" spans="1:58" ht="16.5" customHeight="1">
      <c r="A23" s="363"/>
      <c r="B23" s="364"/>
      <c r="C23" s="365"/>
      <c r="D23" s="49">
        <v>17</v>
      </c>
      <c r="E23" s="49" t="s">
        <v>53</v>
      </c>
      <c r="F23" s="49">
        <v>17</v>
      </c>
      <c r="G23" s="51">
        <v>128.71</v>
      </c>
      <c r="H23" s="51">
        <v>126.41</v>
      </c>
      <c r="I23" s="51">
        <v>7.24</v>
      </c>
      <c r="J23" s="51">
        <v>7.37</v>
      </c>
      <c r="K23" s="51">
        <v>29</v>
      </c>
      <c r="L23" s="124">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585</v>
      </c>
      <c r="S23" s="51">
        <v>141.30000000000001</v>
      </c>
      <c r="T23" s="51">
        <v>141.30000000000001</v>
      </c>
      <c r="U23" s="49">
        <v>5941</v>
      </c>
      <c r="V23" s="174"/>
      <c r="W23" s="124"/>
      <c r="X23" s="51"/>
      <c r="Y23" s="51"/>
      <c r="Z23" s="49"/>
      <c r="AB23" s="351">
        <v>20</v>
      </c>
      <c r="AC23" s="49">
        <v>6.5</v>
      </c>
      <c r="AD23" s="49">
        <v>0.9</v>
      </c>
      <c r="AE23" s="49">
        <v>2</v>
      </c>
      <c r="AI23" s="49"/>
      <c r="AJ23" s="352"/>
      <c r="AK23" s="49"/>
      <c r="AL23" s="49"/>
      <c r="AM23" s="49"/>
      <c r="AN23" s="49"/>
      <c r="AO23" s="49"/>
      <c r="AP23" s="49"/>
      <c r="AQ23" s="49"/>
    </row>
    <row r="24" spans="1:58">
      <c r="A24" s="363"/>
      <c r="B24" s="364"/>
      <c r="C24" s="365"/>
      <c r="D24" s="49">
        <v>18</v>
      </c>
      <c r="E24" s="49" t="s">
        <v>53</v>
      </c>
      <c r="F24" s="49">
        <v>18</v>
      </c>
      <c r="G24" s="51">
        <v>126.41</v>
      </c>
      <c r="H24" s="51">
        <v>124.11000000000001</v>
      </c>
      <c r="I24" s="51">
        <v>7.37</v>
      </c>
      <c r="J24" s="51">
        <v>7.49</v>
      </c>
      <c r="K24" s="51">
        <v>29</v>
      </c>
      <c r="L24" s="124">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588</v>
      </c>
      <c r="S24" s="51">
        <v>128.70000000000002</v>
      </c>
      <c r="T24" s="51">
        <v>128.70000000000002</v>
      </c>
      <c r="U24" s="49">
        <v>1327</v>
      </c>
      <c r="V24" s="174"/>
      <c r="W24" s="124"/>
      <c r="X24" s="51"/>
      <c r="Y24" s="51"/>
      <c r="Z24" s="49"/>
      <c r="AB24" s="351">
        <f>IF(ISBLANK(AC24),"",AC23)</f>
        <v>6.5</v>
      </c>
      <c r="AC24" s="49">
        <v>-22</v>
      </c>
      <c r="AD24" s="49">
        <v>0.9</v>
      </c>
      <c r="AE24" s="49">
        <v>2</v>
      </c>
      <c r="AI24" s="49"/>
      <c r="AJ24" s="352"/>
      <c r="AK24" s="49"/>
      <c r="AL24" s="49"/>
      <c r="AM24" s="49"/>
      <c r="AN24" s="49"/>
      <c r="AO24" s="49"/>
      <c r="AP24" s="49"/>
      <c r="AQ24" s="49"/>
    </row>
    <row r="25" spans="1:58">
      <c r="A25" s="363"/>
      <c r="B25" s="364"/>
      <c r="C25" s="365"/>
      <c r="D25" s="49">
        <v>19</v>
      </c>
      <c r="E25" s="49" t="s">
        <v>53</v>
      </c>
      <c r="F25" s="49">
        <v>19</v>
      </c>
      <c r="G25" s="51">
        <v>124.11000000000001</v>
      </c>
      <c r="H25" s="51">
        <v>121.81</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586</v>
      </c>
      <c r="S25" s="51">
        <v>128.70000000000002</v>
      </c>
      <c r="T25" s="51">
        <v>128.70000000000002</v>
      </c>
      <c r="U25" s="49">
        <v>1008</v>
      </c>
      <c r="V25" s="174"/>
      <c r="W25" s="124"/>
      <c r="X25" s="51"/>
      <c r="Y25" s="51"/>
      <c r="Z25" s="49"/>
      <c r="AB25" s="351"/>
      <c r="AI25" s="49"/>
      <c r="AJ25" s="352"/>
      <c r="AK25" s="49"/>
      <c r="AL25" s="49"/>
      <c r="AM25" s="49"/>
      <c r="AN25" s="49"/>
      <c r="AO25" s="49"/>
      <c r="AP25" s="49"/>
      <c r="AQ25" s="49"/>
    </row>
    <row r="26" spans="1:58" ht="15.6">
      <c r="A26" s="363"/>
      <c r="B26" s="364"/>
      <c r="C26" s="365"/>
      <c r="D26" s="49">
        <v>20</v>
      </c>
      <c r="E26" s="49" t="s">
        <v>53</v>
      </c>
      <c r="F26" s="49">
        <v>20</v>
      </c>
      <c r="G26" s="51">
        <v>121.81</v>
      </c>
      <c r="H26" s="51">
        <v>119.5</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587</v>
      </c>
      <c r="S26" s="51">
        <v>128.70000000000002</v>
      </c>
      <c r="T26" s="51">
        <v>128.70000000000002</v>
      </c>
      <c r="U26" s="49">
        <v>6854</v>
      </c>
      <c r="V26" s="174"/>
      <c r="W26" s="124"/>
      <c r="X26" s="51"/>
      <c r="Y26" s="51"/>
      <c r="Z26" s="49"/>
      <c r="AB26" s="362" t="s">
        <v>67</v>
      </c>
      <c r="AI26" s="49"/>
      <c r="AJ26" s="352"/>
      <c r="AK26" s="49"/>
      <c r="AL26" s="49"/>
      <c r="AM26" s="49"/>
      <c r="AN26" s="49"/>
      <c r="AO26" s="49"/>
      <c r="AP26" s="49"/>
      <c r="AQ26" s="49"/>
    </row>
    <row r="27" spans="1:58" ht="21">
      <c r="A27" s="98" t="s">
        <v>146</v>
      </c>
      <c r="D27" s="49">
        <v>21</v>
      </c>
      <c r="E27" s="49" t="s">
        <v>53</v>
      </c>
      <c r="F27" s="49">
        <v>21</v>
      </c>
      <c r="G27" s="51">
        <v>119.5</v>
      </c>
      <c r="H27" s="51">
        <v>117.19999999999999</v>
      </c>
      <c r="I27" s="51">
        <v>7.74</v>
      </c>
      <c r="J27" s="51">
        <v>7.87</v>
      </c>
      <c r="K27" s="51">
        <v>30</v>
      </c>
      <c r="L27" s="124">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589</v>
      </c>
      <c r="S27" s="51">
        <v>114.77000000000001</v>
      </c>
      <c r="T27" s="51">
        <v>114.77000000000001</v>
      </c>
      <c r="U27" s="49">
        <v>6660</v>
      </c>
      <c r="V27" s="174"/>
      <c r="W27" s="124"/>
      <c r="X27" s="51"/>
      <c r="Y27" s="51"/>
      <c r="Z27" s="49"/>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117.19999999999999</v>
      </c>
      <c r="H28" s="51">
        <v>114.85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590</v>
      </c>
      <c r="S28" s="51">
        <v>114.63</v>
      </c>
      <c r="T28" s="51">
        <v>114.63</v>
      </c>
      <c r="U28" s="49">
        <v>6660</v>
      </c>
      <c r="V28" s="174"/>
      <c r="W28" s="124"/>
      <c r="X28" s="51"/>
      <c r="Y28" s="51"/>
      <c r="Z28" s="49"/>
      <c r="AB28" s="351"/>
      <c r="AI28" s="49"/>
      <c r="AJ28" s="352"/>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114.85</v>
      </c>
      <c r="H29" s="51">
        <v>114.69999999999999</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591</v>
      </c>
      <c r="S29" s="51">
        <v>113.30000000000001</v>
      </c>
      <c r="T29" s="51">
        <v>113.30000000000001</v>
      </c>
      <c r="U29" s="49">
        <v>9000</v>
      </c>
      <c r="V29" s="174"/>
      <c r="W29" s="124"/>
      <c r="X29" s="51"/>
      <c r="Y29" s="51"/>
      <c r="Z29" s="49"/>
      <c r="AB29" s="351"/>
      <c r="AI29" s="49"/>
      <c r="AJ29" s="352"/>
      <c r="AK29" s="49"/>
      <c r="AL29" s="49"/>
      <c r="AM29" s="49"/>
      <c r="AN29" s="49"/>
      <c r="AO29" s="49"/>
      <c r="AP29" s="49"/>
      <c r="AQ29" s="49"/>
    </row>
    <row r="30" spans="1:58">
      <c r="A30" s="54" t="s">
        <v>340</v>
      </c>
      <c r="B30" s="124">
        <f>SUMIF(WHOLE_STRUCTURE[Affiliation], "TP", L7:L2252)</f>
        <v>255.4851146314827</v>
      </c>
      <c r="C30" s="87" t="s">
        <v>6</v>
      </c>
      <c r="D30" s="49">
        <v>24</v>
      </c>
      <c r="E30" s="49" t="s">
        <v>53</v>
      </c>
      <c r="F30" s="49">
        <v>24</v>
      </c>
      <c r="G30" s="51">
        <v>114.69999999999999</v>
      </c>
      <c r="H30" s="51">
        <v>114.55000000000001</v>
      </c>
      <c r="I30" s="51">
        <v>8</v>
      </c>
      <c r="J30" s="51">
        <v>8</v>
      </c>
      <c r="K30" s="51">
        <v>36</v>
      </c>
      <c r="L30" s="124">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593</v>
      </c>
      <c r="S30" s="51">
        <v>98.740000000000009</v>
      </c>
      <c r="T30" s="51">
        <v>98.740000000000009</v>
      </c>
      <c r="U30" s="49">
        <v>1149</v>
      </c>
      <c r="V30" s="174"/>
      <c r="W30" s="124"/>
      <c r="X30" s="51"/>
      <c r="Y30" s="51"/>
      <c r="Z30" s="49"/>
      <c r="AB30" s="351"/>
      <c r="AI30" s="49"/>
      <c r="AJ30" s="352"/>
      <c r="AK30" s="49"/>
      <c r="AL30" s="49"/>
      <c r="AM30" s="49"/>
      <c r="AN30" s="49"/>
      <c r="AO30" s="49"/>
      <c r="AP30" s="49"/>
      <c r="AQ30" s="49"/>
    </row>
    <row r="31" spans="1:58">
      <c r="A31" s="54" t="s">
        <v>341</v>
      </c>
      <c r="B31" s="124">
        <f>SUMIF(WHOLE_STRUCTURE[Affiliation], "MP", L7:L2252)</f>
        <v>1732.6578837785601</v>
      </c>
      <c r="C31" s="87" t="s">
        <v>6</v>
      </c>
      <c r="D31" s="49">
        <v>25</v>
      </c>
      <c r="E31" s="49" t="s">
        <v>53</v>
      </c>
      <c r="F31" s="49">
        <v>25</v>
      </c>
      <c r="G31" s="51">
        <v>114.55000000000001</v>
      </c>
      <c r="H31" s="51">
        <v>111.63999999999999</v>
      </c>
      <c r="I31" s="51">
        <v>8</v>
      </c>
      <c r="J31" s="51">
        <v>8</v>
      </c>
      <c r="K31" s="51">
        <v>36</v>
      </c>
      <c r="L31" s="124">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592</v>
      </c>
      <c r="S31" s="51">
        <v>98.740000000000009</v>
      </c>
      <c r="T31" s="51">
        <v>98.740000000000009</v>
      </c>
      <c r="U31" s="49">
        <v>7814</v>
      </c>
      <c r="V31" s="174"/>
      <c r="W31" s="124"/>
      <c r="X31" s="51"/>
      <c r="Y31" s="51"/>
      <c r="Z31" s="49"/>
      <c r="AB31" s="351" t="s">
        <v>65</v>
      </c>
      <c r="AC31" s="49" t="s">
        <v>69</v>
      </c>
      <c r="AD31" s="49" t="s">
        <v>68</v>
      </c>
      <c r="AE31" s="49" t="s">
        <v>59</v>
      </c>
      <c r="AF31" s="49" t="s">
        <v>60</v>
      </c>
      <c r="AG31" s="49" t="s">
        <v>61</v>
      </c>
      <c r="AI31" s="49"/>
      <c r="AJ31" s="352"/>
      <c r="AK31" s="49"/>
      <c r="AL31" s="49"/>
      <c r="AM31" s="49"/>
      <c r="AN31" s="49"/>
      <c r="AO31" s="49"/>
      <c r="AP31" s="49"/>
      <c r="AQ31" s="49"/>
    </row>
    <row r="32" spans="1:58">
      <c r="A32" s="54" t="s">
        <v>88</v>
      </c>
      <c r="B32" s="124" cm="1">
        <f t="array" ref="B32">RNA[Mass of RNA '[kg']]/1000</f>
        <v>1394.251</v>
      </c>
      <c r="C32" s="87" t="s">
        <v>6</v>
      </c>
      <c r="D32" s="49">
        <v>26</v>
      </c>
      <c r="E32" s="49" t="s">
        <v>53</v>
      </c>
      <c r="F32" s="49">
        <v>26</v>
      </c>
      <c r="G32" s="51">
        <v>111.63999999999999</v>
      </c>
      <c r="H32" s="51">
        <v>108.77000000000001</v>
      </c>
      <c r="I32" s="51">
        <v>8</v>
      </c>
      <c r="J32" s="51">
        <v>8</v>
      </c>
      <c r="K32" s="51">
        <v>33</v>
      </c>
      <c r="L32" s="124">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594</v>
      </c>
      <c r="S32" s="51">
        <v>98.740000000000009</v>
      </c>
      <c r="T32" s="51">
        <v>98.740000000000009</v>
      </c>
      <c r="U32" s="49">
        <v>1669</v>
      </c>
      <c r="V32" s="174"/>
      <c r="W32" s="124"/>
      <c r="X32" s="51"/>
      <c r="Y32" s="51"/>
      <c r="Z32" s="49"/>
      <c r="AB32" s="226"/>
      <c r="AI32" s="49"/>
      <c r="AJ32" s="352"/>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108.77000000000001</v>
      </c>
      <c r="H33" s="51">
        <v>105.9</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595</v>
      </c>
      <c r="S33" s="51">
        <v>82.88</v>
      </c>
      <c r="T33" s="51">
        <v>82.88</v>
      </c>
      <c r="U33" s="49">
        <v>11206</v>
      </c>
      <c r="V33" s="174"/>
      <c r="W33" s="124"/>
      <c r="X33" s="51"/>
      <c r="Y33" s="51"/>
      <c r="Z33" s="49"/>
      <c r="AB33" s="369"/>
      <c r="AC33" s="370"/>
      <c r="AD33" s="370"/>
      <c r="AE33" s="370"/>
      <c r="AF33" s="371"/>
      <c r="AG33" s="370"/>
      <c r="AI33" s="49"/>
      <c r="AJ33" s="352"/>
      <c r="AK33" s="49"/>
      <c r="AL33" s="49"/>
      <c r="AM33" s="49"/>
      <c r="AN33" s="49"/>
      <c r="AO33" s="49"/>
      <c r="AP33" s="49"/>
      <c r="AQ33" s="49"/>
    </row>
    <row r="34" spans="1:43" ht="14.4" customHeight="1">
      <c r="A34" s="54" t="s">
        <v>337</v>
      </c>
      <c r="B34" s="124">
        <f ca="1">SUMIF(ALL_ADDED_MASSES[], "TP", ALL_ADDED_MASSES[Mass '[kg']])/1000</f>
        <v>118.20099999999999</v>
      </c>
      <c r="C34" s="87" t="s">
        <v>6</v>
      </c>
      <c r="D34" s="49">
        <v>28</v>
      </c>
      <c r="E34" s="49" t="s">
        <v>53</v>
      </c>
      <c r="F34" s="49">
        <v>28</v>
      </c>
      <c r="G34" s="51">
        <v>105.9</v>
      </c>
      <c r="H34" s="51">
        <v>103.03999999999999</v>
      </c>
      <c r="I34" s="51">
        <v>8</v>
      </c>
      <c r="J34" s="51">
        <v>8</v>
      </c>
      <c r="K34" s="51">
        <v>35</v>
      </c>
      <c r="L34" s="124">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596</v>
      </c>
      <c r="S34" s="51">
        <v>82.68</v>
      </c>
      <c r="T34" s="51">
        <v>82.68</v>
      </c>
      <c r="U34" s="49">
        <v>11206</v>
      </c>
      <c r="V34" s="174"/>
      <c r="W34" s="124"/>
      <c r="X34" s="51"/>
      <c r="Y34" s="51"/>
      <c r="Z34" s="49"/>
      <c r="AB34" s="369"/>
      <c r="AC34" s="370"/>
      <c r="AD34" s="370"/>
      <c r="AE34" s="370"/>
      <c r="AF34" s="371"/>
      <c r="AG34" s="370"/>
      <c r="AI34" s="49"/>
      <c r="AJ34" s="352"/>
      <c r="AK34" s="49"/>
      <c r="AL34" s="49"/>
      <c r="AM34" s="49"/>
      <c r="AN34" s="49"/>
      <c r="AO34" s="49"/>
      <c r="AP34" s="49"/>
      <c r="AQ34" s="49"/>
    </row>
    <row r="35" spans="1:43">
      <c r="A35" s="54" t="s">
        <v>336</v>
      </c>
      <c r="B35" s="124">
        <f ca="1">SUMIF(ALL_ADDED_MASSES[], "MP", ALL_ADDED_MASSES[Mass '[kg']])/1000</f>
        <v>89</v>
      </c>
      <c r="C35" s="87" t="s">
        <v>6</v>
      </c>
      <c r="D35" s="49">
        <v>29</v>
      </c>
      <c r="E35" s="49" t="s">
        <v>53</v>
      </c>
      <c r="F35" s="49">
        <v>29</v>
      </c>
      <c r="G35" s="51">
        <v>103.03999999999999</v>
      </c>
      <c r="H35" s="51">
        <v>100.16999999999999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597</v>
      </c>
      <c r="S35" s="51">
        <v>81.38</v>
      </c>
      <c r="T35" s="51">
        <v>81.38</v>
      </c>
      <c r="U35" s="49">
        <v>9000</v>
      </c>
      <c r="V35" s="174"/>
      <c r="W35" s="124"/>
      <c r="X35" s="51"/>
      <c r="Y35" s="51"/>
      <c r="Z35" s="49"/>
      <c r="AB35" s="369"/>
      <c r="AC35" s="370"/>
      <c r="AD35" s="370"/>
      <c r="AE35" s="370"/>
      <c r="AF35" s="371"/>
      <c r="AG35" s="370"/>
      <c r="AI35" s="49"/>
      <c r="AJ35" s="352"/>
      <c r="AK35" s="49"/>
      <c r="AL35" s="49"/>
      <c r="AM35" s="49"/>
      <c r="AN35" s="49"/>
      <c r="AO35" s="49"/>
      <c r="AP35" s="49"/>
      <c r="AQ35" s="49"/>
    </row>
    <row r="36" spans="1:43">
      <c r="A36" s="181" t="s">
        <v>188</v>
      </c>
      <c r="B36" s="124">
        <f ca="1">SUM(B29:B35)</f>
        <v>5319.4254321274393</v>
      </c>
      <c r="C36" s="330" t="s">
        <v>6</v>
      </c>
      <c r="D36" s="49">
        <v>30</v>
      </c>
      <c r="E36" s="49" t="s">
        <v>53</v>
      </c>
      <c r="F36" s="49">
        <v>30</v>
      </c>
      <c r="G36" s="51">
        <v>100.16999999999999</v>
      </c>
      <c r="H36" s="51">
        <v>97.31</v>
      </c>
      <c r="I36" s="51">
        <v>8</v>
      </c>
      <c r="J36" s="51">
        <v>8</v>
      </c>
      <c r="K36" s="51">
        <v>37</v>
      </c>
      <c r="L36" s="124">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598</v>
      </c>
      <c r="S36" s="51">
        <v>68.78</v>
      </c>
      <c r="T36" s="51">
        <v>68.78</v>
      </c>
      <c r="U36" s="49">
        <v>6854</v>
      </c>
      <c r="V36" s="174"/>
      <c r="W36" s="124"/>
      <c r="X36" s="51"/>
      <c r="Y36" s="51"/>
      <c r="Z36" s="49"/>
      <c r="AB36" s="351"/>
      <c r="AI36" s="49"/>
      <c r="AJ36" s="352"/>
      <c r="AK36" s="49"/>
      <c r="AL36" s="49"/>
      <c r="AM36" s="49"/>
      <c r="AN36" s="49"/>
      <c r="AO36" s="49"/>
      <c r="AP36" s="49"/>
      <c r="AQ36" s="49"/>
    </row>
    <row r="37" spans="1:43">
      <c r="D37" s="49">
        <v>31</v>
      </c>
      <c r="E37" s="49" t="s">
        <v>53</v>
      </c>
      <c r="F37" s="49">
        <v>31</v>
      </c>
      <c r="G37" s="51">
        <v>97.31</v>
      </c>
      <c r="H37" s="51">
        <v>94.44</v>
      </c>
      <c r="I37" s="51">
        <v>8</v>
      </c>
      <c r="J37" s="51">
        <v>8</v>
      </c>
      <c r="K37" s="51">
        <v>38</v>
      </c>
      <c r="L37" s="124">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600</v>
      </c>
      <c r="S37" s="51">
        <v>68.78</v>
      </c>
      <c r="T37" s="51">
        <v>68.78</v>
      </c>
      <c r="U37" s="49">
        <v>1464</v>
      </c>
      <c r="V37" s="174"/>
      <c r="W37" s="124"/>
      <c r="X37" s="51"/>
      <c r="Y37" s="51"/>
      <c r="Z37" s="49"/>
      <c r="AB37" s="351"/>
      <c r="AI37" s="49"/>
      <c r="AJ37" s="352"/>
    </row>
    <row r="38" spans="1:43">
      <c r="D38" s="49">
        <v>32</v>
      </c>
      <c r="E38" s="49" t="s">
        <v>53</v>
      </c>
      <c r="F38" s="49">
        <v>32</v>
      </c>
      <c r="G38" s="51">
        <v>94.44</v>
      </c>
      <c r="H38" s="51">
        <v>91.580000000000013</v>
      </c>
      <c r="I38" s="51">
        <v>8</v>
      </c>
      <c r="J38" s="51">
        <v>8</v>
      </c>
      <c r="K38" s="51">
        <v>39</v>
      </c>
      <c r="L38" s="124">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599</v>
      </c>
      <c r="S38" s="51">
        <v>68.78</v>
      </c>
      <c r="T38" s="51">
        <v>68.78</v>
      </c>
      <c r="U38" s="49">
        <v>1008</v>
      </c>
      <c r="V38" s="174"/>
      <c r="W38" s="124"/>
      <c r="X38" s="51"/>
      <c r="Y38" s="51"/>
      <c r="Z38" s="49"/>
      <c r="AB38" s="351"/>
      <c r="AI38" s="49"/>
      <c r="AJ38" s="352"/>
    </row>
    <row r="39" spans="1:43" ht="21">
      <c r="A39" s="98" t="s">
        <v>500</v>
      </c>
      <c r="D39" s="49">
        <v>33</v>
      </c>
      <c r="E39" s="49" t="s">
        <v>53</v>
      </c>
      <c r="F39" s="49">
        <v>33</v>
      </c>
      <c r="G39" s="51">
        <v>91.580000000000013</v>
      </c>
      <c r="H39" s="51">
        <v>88.710000000000008</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601</v>
      </c>
      <c r="S39" s="51">
        <v>54.92</v>
      </c>
      <c r="T39" s="51">
        <v>54.92</v>
      </c>
      <c r="U39" s="49">
        <v>19789</v>
      </c>
      <c r="V39" s="174"/>
      <c r="W39" s="124"/>
      <c r="X39" s="51"/>
      <c r="Y39" s="51"/>
      <c r="Z39" s="49"/>
      <c r="AB39" s="351"/>
      <c r="AI39" s="49"/>
      <c r="AJ39" s="352"/>
    </row>
    <row r="40" spans="1:43">
      <c r="A40" s="337" t="s">
        <v>501</v>
      </c>
      <c r="B40" s="338" t="s">
        <v>55</v>
      </c>
      <c r="D40" s="49">
        <v>34</v>
      </c>
      <c r="E40" s="49" t="s">
        <v>53</v>
      </c>
      <c r="F40" s="49">
        <v>34</v>
      </c>
      <c r="G40" s="51">
        <v>88.710000000000008</v>
      </c>
      <c r="H40" s="51">
        <v>85.85</v>
      </c>
      <c r="I40" s="51">
        <v>8.01</v>
      </c>
      <c r="J40" s="51">
        <v>8.01</v>
      </c>
      <c r="K40" s="51">
        <v>42</v>
      </c>
      <c r="L40" s="124">
        <f t="shared" si="0"/>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602</v>
      </c>
      <c r="S40" s="51">
        <v>54.64</v>
      </c>
      <c r="T40" s="51">
        <v>54.64</v>
      </c>
      <c r="U40" s="49">
        <v>19789</v>
      </c>
      <c r="V40" s="174"/>
      <c r="W40" s="124"/>
      <c r="X40" s="51"/>
      <c r="Y40" s="51"/>
      <c r="Z40" s="49"/>
      <c r="AB40" s="351"/>
      <c r="AI40" s="49"/>
      <c r="AJ40" s="352"/>
    </row>
    <row r="41" spans="1:43">
      <c r="A41" s="73" t="s">
        <v>53</v>
      </c>
      <c r="B41" s="339" t="s">
        <v>413</v>
      </c>
      <c r="D41" s="49">
        <v>35</v>
      </c>
      <c r="E41" s="49" t="s">
        <v>53</v>
      </c>
      <c r="F41" s="49">
        <v>35</v>
      </c>
      <c r="G41" s="51">
        <v>85.85</v>
      </c>
      <c r="H41" s="51">
        <v>82.990000000000009</v>
      </c>
      <c r="I41" s="51">
        <v>8.02</v>
      </c>
      <c r="J41" s="51">
        <v>8</v>
      </c>
      <c r="K41" s="51">
        <v>54</v>
      </c>
      <c r="L41" s="124">
        <f t="shared" si="0"/>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603</v>
      </c>
      <c r="S41" s="51">
        <v>53.38</v>
      </c>
      <c r="T41" s="51">
        <v>53.38</v>
      </c>
      <c r="U41" s="49">
        <v>9000</v>
      </c>
      <c r="V41" s="174"/>
      <c r="W41" s="124"/>
      <c r="X41" s="51"/>
      <c r="Y41" s="51"/>
      <c r="Z41" s="49"/>
      <c r="AB41" s="351"/>
      <c r="AI41" s="49"/>
      <c r="AJ41" s="352"/>
    </row>
    <row r="42" spans="1:43">
      <c r="A42" s="336" t="s">
        <v>51</v>
      </c>
      <c r="B42" s="340" t="s">
        <v>360</v>
      </c>
      <c r="D42" s="49">
        <v>36</v>
      </c>
      <c r="E42" s="49" t="s">
        <v>53</v>
      </c>
      <c r="F42" s="49">
        <v>36</v>
      </c>
      <c r="G42" s="51">
        <v>82.990000000000009</v>
      </c>
      <c r="H42" s="51">
        <v>82.78</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605</v>
      </c>
      <c r="S42" s="51">
        <v>45.4</v>
      </c>
      <c r="T42" s="51">
        <v>45.4</v>
      </c>
      <c r="U42" s="49">
        <v>981</v>
      </c>
      <c r="V42" s="174"/>
      <c r="W42" s="124"/>
      <c r="X42" s="51"/>
      <c r="Y42" s="51"/>
      <c r="Z42" s="49"/>
      <c r="AB42" s="351"/>
      <c r="AI42" s="49"/>
      <c r="AJ42" s="352"/>
    </row>
    <row r="43" spans="1:43">
      <c r="A43" s="73" t="s">
        <v>63</v>
      </c>
      <c r="B43" s="339" t="s">
        <v>358</v>
      </c>
      <c r="D43" s="49">
        <v>37</v>
      </c>
      <c r="E43" s="49" t="s">
        <v>53</v>
      </c>
      <c r="F43" s="49">
        <v>37</v>
      </c>
      <c r="G43" s="51">
        <v>82.78</v>
      </c>
      <c r="H43" s="51">
        <v>82.57</v>
      </c>
      <c r="I43" s="51">
        <v>8</v>
      </c>
      <c r="J43" s="51">
        <v>8</v>
      </c>
      <c r="K43" s="51">
        <v>54</v>
      </c>
      <c r="L43" s="124">
        <f t="shared" si="0"/>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606</v>
      </c>
      <c r="S43" s="51">
        <v>45.4</v>
      </c>
      <c r="T43" s="51">
        <v>45.4</v>
      </c>
      <c r="U43" s="49">
        <v>675</v>
      </c>
      <c r="V43" s="174"/>
      <c r="W43" s="124"/>
      <c r="X43" s="51"/>
      <c r="Y43" s="51"/>
      <c r="Z43" s="49"/>
      <c r="AB43" s="351"/>
      <c r="AC43" s="226"/>
      <c r="AD43" s="226"/>
      <c r="AE43" s="226"/>
      <c r="AF43" s="226"/>
      <c r="AG43" s="226"/>
      <c r="AH43" s="226"/>
      <c r="AI43" s="226"/>
      <c r="AJ43" s="352"/>
    </row>
    <row r="44" spans="1:43">
      <c r="A44" s="336" t="s">
        <v>88</v>
      </c>
      <c r="B44" s="210" t="s">
        <v>441</v>
      </c>
      <c r="D44" s="49">
        <v>38</v>
      </c>
      <c r="E44" s="49" t="s">
        <v>53</v>
      </c>
      <c r="F44" s="49">
        <v>38</v>
      </c>
      <c r="G44" s="51">
        <v>82.57</v>
      </c>
      <c r="H44" s="51">
        <v>79.819999999999993</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604</v>
      </c>
      <c r="S44" s="51">
        <v>45.4</v>
      </c>
      <c r="T44" s="51">
        <v>45.4</v>
      </c>
      <c r="U44" s="49">
        <v>4592</v>
      </c>
      <c r="V44" s="174"/>
      <c r="W44" s="124"/>
      <c r="X44" s="51"/>
      <c r="Y44" s="51"/>
      <c r="Z44" s="49"/>
      <c r="AB44" s="351"/>
      <c r="AC44" s="226"/>
      <c r="AD44" s="226"/>
      <c r="AE44" s="226"/>
      <c r="AF44" s="226"/>
      <c r="AG44" s="226"/>
      <c r="AH44" s="226"/>
      <c r="AI44" s="226"/>
      <c r="AJ44" s="352"/>
    </row>
    <row r="45" spans="1:43">
      <c r="A45" s="123"/>
      <c r="D45" s="49">
        <v>39</v>
      </c>
      <c r="E45" s="49" t="s">
        <v>53</v>
      </c>
      <c r="F45" s="49">
        <v>39</v>
      </c>
      <c r="G45" s="51">
        <v>79.819999999999993</v>
      </c>
      <c r="H45" s="51">
        <v>77.06</v>
      </c>
      <c r="I45" s="51">
        <v>7.99</v>
      </c>
      <c r="J45" s="51">
        <v>7.99</v>
      </c>
      <c r="K45" s="51">
        <v>45</v>
      </c>
      <c r="L45" s="124">
        <f t="shared" si="0"/>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607</v>
      </c>
      <c r="S45" s="51">
        <v>36.119999999999997</v>
      </c>
      <c r="T45" s="51">
        <v>36.119999999999997</v>
      </c>
      <c r="U45" s="49">
        <v>33576</v>
      </c>
      <c r="V45" s="174"/>
      <c r="W45" s="124"/>
      <c r="X45" s="51"/>
      <c r="Y45" s="51"/>
      <c r="Z45" s="49"/>
      <c r="AB45" s="351"/>
      <c r="AC45" s="226"/>
      <c r="AD45" s="226"/>
      <c r="AE45" s="226"/>
      <c r="AF45" s="226"/>
      <c r="AG45" s="226"/>
      <c r="AH45" s="226"/>
      <c r="AI45" s="226"/>
      <c r="AJ45" s="352"/>
    </row>
    <row r="46" spans="1:43">
      <c r="A46" s="123"/>
      <c r="D46" s="49">
        <v>40</v>
      </c>
      <c r="E46" s="49" t="s">
        <v>53</v>
      </c>
      <c r="F46" s="49">
        <v>40</v>
      </c>
      <c r="G46" s="51">
        <v>77.06</v>
      </c>
      <c r="H46" s="51">
        <v>74.300000000000011</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608</v>
      </c>
      <c r="S46" s="51">
        <v>35.71</v>
      </c>
      <c r="T46" s="51">
        <v>35.71</v>
      </c>
      <c r="U46" s="49">
        <v>24324</v>
      </c>
      <c r="V46" s="174"/>
      <c r="W46" s="124"/>
      <c r="X46" s="51"/>
      <c r="Y46" s="51"/>
      <c r="Z46" s="49"/>
      <c r="AB46" s="351"/>
      <c r="AC46" s="226"/>
      <c r="AD46" s="226"/>
      <c r="AE46" s="226"/>
      <c r="AF46" s="226"/>
      <c r="AG46" s="226"/>
      <c r="AH46" s="226"/>
      <c r="AI46" s="226"/>
      <c r="AJ46" s="352"/>
    </row>
    <row r="47" spans="1:43">
      <c r="A47" s="123"/>
      <c r="D47" s="49">
        <v>41</v>
      </c>
      <c r="E47" s="49" t="s">
        <v>53</v>
      </c>
      <c r="F47" s="49">
        <v>41</v>
      </c>
      <c r="G47" s="51">
        <v>74.300000000000011</v>
      </c>
      <c r="H47" s="51">
        <v>71.539999999999992</v>
      </c>
      <c r="I47" s="51">
        <v>7.99</v>
      </c>
      <c r="J47" s="51">
        <v>7.99</v>
      </c>
      <c r="K47" s="51">
        <v>47</v>
      </c>
      <c r="L47" s="124">
        <f t="shared" si="0"/>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610</v>
      </c>
      <c r="S47" s="51">
        <v>34.78</v>
      </c>
      <c r="T47" s="51">
        <v>34.78</v>
      </c>
      <c r="U47" s="49">
        <v>9000</v>
      </c>
      <c r="V47" s="174"/>
      <c r="W47" s="124"/>
      <c r="X47" s="51"/>
      <c r="Y47" s="51"/>
      <c r="Z47" s="49"/>
      <c r="AB47" s="351"/>
      <c r="AC47" s="226"/>
      <c r="AD47" s="226"/>
      <c r="AE47" s="226"/>
      <c r="AF47" s="226"/>
      <c r="AG47" s="226"/>
      <c r="AH47" s="226"/>
      <c r="AI47" s="226"/>
      <c r="AJ47" s="352"/>
    </row>
    <row r="48" spans="1:43">
      <c r="A48" s="123"/>
      <c r="D48" s="49">
        <v>42</v>
      </c>
      <c r="E48" s="49" t="s">
        <v>53</v>
      </c>
      <c r="F48" s="49">
        <v>42</v>
      </c>
      <c r="G48" s="51">
        <v>71.539999999999992</v>
      </c>
      <c r="H48" s="51">
        <v>68.78</v>
      </c>
      <c r="I48" s="51">
        <v>7.99</v>
      </c>
      <c r="J48" s="51">
        <v>7.99</v>
      </c>
      <c r="K48" s="51">
        <v>48</v>
      </c>
      <c r="L48" s="124">
        <f t="shared" si="0"/>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609</v>
      </c>
      <c r="S48" s="51">
        <v>34.78</v>
      </c>
      <c r="T48" s="51">
        <v>34.78</v>
      </c>
      <c r="U48" s="49">
        <v>4950</v>
      </c>
      <c r="V48" s="174"/>
      <c r="W48" s="124"/>
      <c r="X48" s="51"/>
      <c r="Y48" s="51"/>
      <c r="Z48" s="49"/>
      <c r="AB48" s="351"/>
      <c r="AC48" s="226"/>
      <c r="AD48" s="226"/>
      <c r="AE48" s="226"/>
      <c r="AF48" s="226"/>
      <c r="AG48" s="226"/>
      <c r="AH48" s="226"/>
      <c r="AI48" s="226"/>
      <c r="AJ48" s="352"/>
    </row>
    <row r="49" spans="4:36">
      <c r="D49" s="49">
        <v>43</v>
      </c>
      <c r="E49" s="49" t="s">
        <v>53</v>
      </c>
      <c r="F49" s="49">
        <v>43</v>
      </c>
      <c r="G49" s="51">
        <v>68.78</v>
      </c>
      <c r="H49" s="51">
        <v>66.02000000000001</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613</v>
      </c>
      <c r="S49" s="51">
        <v>28.46</v>
      </c>
      <c r="T49" s="51">
        <v>28.46</v>
      </c>
      <c r="U49" s="49">
        <v>790</v>
      </c>
      <c r="V49" s="174"/>
      <c r="W49" s="124"/>
      <c r="X49" s="51"/>
      <c r="Y49" s="51"/>
      <c r="Z49" s="49"/>
      <c r="AB49" s="351"/>
      <c r="AC49" s="226"/>
      <c r="AD49" s="226"/>
      <c r="AE49" s="226"/>
      <c r="AF49" s="226"/>
      <c r="AG49" s="226"/>
      <c r="AH49" s="226"/>
      <c r="AI49" s="226"/>
      <c r="AJ49" s="352"/>
    </row>
    <row r="50" spans="4:36">
      <c r="D50" s="49">
        <v>44</v>
      </c>
      <c r="E50" s="49" t="s">
        <v>53</v>
      </c>
      <c r="F50" s="49">
        <v>44</v>
      </c>
      <c r="G50" s="51">
        <v>66.02000000000001</v>
      </c>
      <c r="H50" s="51">
        <v>63.26</v>
      </c>
      <c r="I50" s="51">
        <v>8</v>
      </c>
      <c r="J50" s="51">
        <v>8</v>
      </c>
      <c r="K50" s="51">
        <v>50</v>
      </c>
      <c r="L50" s="124">
        <f t="shared" si="0"/>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611</v>
      </c>
      <c r="S50" s="51">
        <v>28.46</v>
      </c>
      <c r="T50" s="51">
        <v>28.46</v>
      </c>
      <c r="U50" s="49">
        <v>5170</v>
      </c>
      <c r="V50" s="174"/>
      <c r="W50" s="124"/>
      <c r="X50" s="51"/>
      <c r="Y50" s="51"/>
      <c r="Z50" s="49"/>
      <c r="AB50" s="351"/>
      <c r="AC50" s="226"/>
      <c r="AD50" s="226"/>
      <c r="AE50" s="226"/>
      <c r="AF50" s="226"/>
      <c r="AG50" s="226"/>
      <c r="AH50" s="226"/>
      <c r="AI50" s="226"/>
      <c r="AJ50" s="352"/>
    </row>
    <row r="51" spans="4:36">
      <c r="D51" s="49">
        <v>45</v>
      </c>
      <c r="E51" s="49" t="s">
        <v>53</v>
      </c>
      <c r="F51" s="49">
        <v>45</v>
      </c>
      <c r="G51" s="51">
        <v>63.26</v>
      </c>
      <c r="H51" s="51">
        <v>60.5</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612</v>
      </c>
      <c r="S51" s="51">
        <v>28.46</v>
      </c>
      <c r="T51" s="51">
        <v>28.46</v>
      </c>
      <c r="U51" s="49">
        <v>544</v>
      </c>
      <c r="V51" s="174"/>
      <c r="W51" s="124"/>
      <c r="X51" s="51"/>
      <c r="Y51" s="51"/>
      <c r="Z51" s="49"/>
      <c r="AB51" s="351"/>
      <c r="AC51" s="226"/>
      <c r="AD51" s="226"/>
      <c r="AE51" s="226"/>
      <c r="AF51" s="226"/>
      <c r="AG51" s="226"/>
      <c r="AH51" s="226"/>
      <c r="AI51" s="226"/>
      <c r="AJ51" s="352"/>
    </row>
    <row r="52" spans="4:36">
      <c r="D52" s="49">
        <v>46</v>
      </c>
      <c r="E52" s="49" t="s">
        <v>53</v>
      </c>
      <c r="F52" s="49">
        <v>46</v>
      </c>
      <c r="G52" s="51">
        <v>60.5</v>
      </c>
      <c r="H52" s="51">
        <v>57.74</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614</v>
      </c>
      <c r="S52" s="51">
        <v>24.3</v>
      </c>
      <c r="T52" s="51">
        <v>24.3</v>
      </c>
      <c r="U52" s="49">
        <v>3000</v>
      </c>
      <c r="V52" s="174"/>
      <c r="W52" s="124"/>
      <c r="X52" s="51"/>
      <c r="Y52" s="51"/>
      <c r="Z52" s="49"/>
      <c r="AB52" s="351"/>
      <c r="AC52" s="226"/>
      <c r="AD52" s="226"/>
      <c r="AE52" s="226"/>
      <c r="AF52" s="226"/>
      <c r="AG52" s="226"/>
      <c r="AH52" s="226"/>
      <c r="AI52" s="226"/>
      <c r="AJ52" s="352"/>
    </row>
    <row r="53" spans="4:36">
      <c r="D53" s="49">
        <v>47</v>
      </c>
      <c r="E53" s="49" t="s">
        <v>53</v>
      </c>
      <c r="F53" s="49">
        <v>47</v>
      </c>
      <c r="G53" s="51">
        <v>57.74</v>
      </c>
      <c r="H53" s="51">
        <v>55.06</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615</v>
      </c>
      <c r="S53" s="51">
        <v>22.83</v>
      </c>
      <c r="T53" s="51">
        <v>22.83</v>
      </c>
      <c r="U53" s="49">
        <v>12598</v>
      </c>
      <c r="V53" s="174"/>
      <c r="W53" s="124"/>
      <c r="X53" s="51"/>
      <c r="Y53" s="51"/>
      <c r="Z53" s="49"/>
      <c r="AB53" s="351"/>
      <c r="AC53" s="226"/>
      <c r="AD53" s="226"/>
      <c r="AE53" s="226"/>
      <c r="AF53" s="226"/>
      <c r="AG53" s="226"/>
      <c r="AH53" s="226"/>
      <c r="AI53" s="226"/>
      <c r="AJ53" s="352"/>
    </row>
    <row r="54" spans="4:36">
      <c r="D54" s="49">
        <v>48</v>
      </c>
      <c r="E54" s="49" t="s">
        <v>53</v>
      </c>
      <c r="F54" s="49">
        <v>48</v>
      </c>
      <c r="G54" s="51">
        <v>55.06</v>
      </c>
      <c r="H54" s="51">
        <v>54.78</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616</v>
      </c>
      <c r="S54" s="51">
        <v>21.02</v>
      </c>
      <c r="T54" s="51">
        <v>21.02</v>
      </c>
      <c r="U54" s="49">
        <v>40072</v>
      </c>
      <c r="V54" s="174"/>
      <c r="W54" s="124"/>
      <c r="X54" s="51"/>
      <c r="Y54" s="51"/>
      <c r="Z54" s="49"/>
      <c r="AB54" s="351"/>
      <c r="AC54" s="226"/>
      <c r="AD54" s="226"/>
      <c r="AE54" s="226"/>
      <c r="AF54" s="226"/>
      <c r="AG54" s="226"/>
      <c r="AH54" s="226"/>
      <c r="AI54" s="226"/>
      <c r="AJ54" s="352"/>
    </row>
    <row r="55" spans="4:36">
      <c r="D55" s="49">
        <v>49</v>
      </c>
      <c r="E55" s="49" t="s">
        <v>53</v>
      </c>
      <c r="F55" s="49">
        <v>49</v>
      </c>
      <c r="G55" s="51">
        <v>54.78</v>
      </c>
      <c r="H55" s="51">
        <v>54.5</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63</v>
      </c>
      <c r="R55" s="53" t="s">
        <v>617</v>
      </c>
      <c r="S55" s="51">
        <v>20.900000000000002</v>
      </c>
      <c r="T55" s="51">
        <v>20.900000000000002</v>
      </c>
      <c r="U55" s="49">
        <v>28000</v>
      </c>
      <c r="V55" s="174"/>
      <c r="W55" s="124"/>
      <c r="X55" s="51"/>
      <c r="Y55" s="51"/>
      <c r="Z55" s="49"/>
      <c r="AB55" s="351"/>
      <c r="AC55" s="226"/>
      <c r="AD55" s="226"/>
      <c r="AE55" s="226"/>
      <c r="AF55" s="226"/>
      <c r="AG55" s="226"/>
      <c r="AH55" s="226"/>
      <c r="AI55" s="226"/>
      <c r="AJ55" s="352"/>
    </row>
    <row r="56" spans="4:36">
      <c r="D56" s="49">
        <v>50</v>
      </c>
      <c r="E56" s="49" t="s">
        <v>53</v>
      </c>
      <c r="F56" s="49">
        <v>50</v>
      </c>
      <c r="G56" s="51">
        <v>54.5</v>
      </c>
      <c r="H56" s="51">
        <v>51.97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617</v>
      </c>
      <c r="S56" s="51">
        <v>20.9</v>
      </c>
      <c r="T56" s="51">
        <v>20.9</v>
      </c>
      <c r="U56" s="49">
        <v>30000</v>
      </c>
      <c r="V56" s="174"/>
      <c r="W56" s="124"/>
      <c r="X56" s="51"/>
      <c r="Y56" s="51"/>
      <c r="Z56" s="49"/>
      <c r="AB56" s="351"/>
      <c r="AC56" s="226"/>
      <c r="AD56" s="226"/>
      <c r="AE56" s="226"/>
      <c r="AF56" s="226"/>
      <c r="AG56" s="226"/>
      <c r="AH56" s="226"/>
      <c r="AI56" s="226"/>
      <c r="AJ56" s="352"/>
    </row>
    <row r="57" spans="4:36">
      <c r="D57" s="49">
        <v>51</v>
      </c>
      <c r="E57" s="49" t="s">
        <v>53</v>
      </c>
      <c r="F57" s="49">
        <v>51</v>
      </c>
      <c r="G57" s="51">
        <v>51.97</v>
      </c>
      <c r="H57" s="51">
        <v>49.36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63</v>
      </c>
      <c r="R57" s="53" t="s">
        <v>621</v>
      </c>
      <c r="S57" s="51">
        <v>20.100000000000001</v>
      </c>
      <c r="T57" s="51">
        <v>20.100000000000001</v>
      </c>
      <c r="U57" s="49">
        <v>20000</v>
      </c>
      <c r="V57" s="174"/>
      <c r="W57" s="124"/>
      <c r="X57" s="51"/>
      <c r="Y57" s="51"/>
      <c r="Z57" s="49"/>
      <c r="AB57" s="351"/>
      <c r="AC57" s="226"/>
      <c r="AD57" s="226"/>
      <c r="AE57" s="226"/>
      <c r="AF57" s="226"/>
      <c r="AG57" s="226"/>
      <c r="AH57" s="226"/>
      <c r="AI57" s="226"/>
      <c r="AJ57" s="352"/>
    </row>
    <row r="58" spans="4:36">
      <c r="D58" s="49">
        <v>52</v>
      </c>
      <c r="E58" s="49" t="s">
        <v>53</v>
      </c>
      <c r="F58" s="49">
        <v>52</v>
      </c>
      <c r="G58" s="51">
        <v>49.36</v>
      </c>
      <c r="H58" s="51">
        <v>46.75</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63</v>
      </c>
      <c r="R58" s="53" t="s">
        <v>622</v>
      </c>
      <c r="S58" s="51">
        <v>19.5</v>
      </c>
      <c r="T58" s="51">
        <v>19.5</v>
      </c>
      <c r="U58" s="49">
        <v>5000</v>
      </c>
      <c r="V58" s="174"/>
      <c r="W58" s="124"/>
      <c r="X58" s="51"/>
      <c r="Y58" s="51"/>
      <c r="Z58" s="49"/>
      <c r="AB58" s="351"/>
      <c r="AC58" s="226"/>
      <c r="AD58" s="226"/>
      <c r="AE58" s="226"/>
      <c r="AF58" s="226"/>
      <c r="AG58" s="226"/>
      <c r="AH58" s="226"/>
      <c r="AI58" s="226"/>
      <c r="AJ58" s="352"/>
    </row>
    <row r="59" spans="4:36">
      <c r="D59" s="49">
        <v>53</v>
      </c>
      <c r="E59" s="49" t="s">
        <v>53</v>
      </c>
      <c r="F59" s="49">
        <v>53</v>
      </c>
      <c r="G59" s="51">
        <v>46.75</v>
      </c>
      <c r="H59" s="51">
        <v>44.15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63</v>
      </c>
      <c r="R59" s="53" t="s">
        <v>623</v>
      </c>
      <c r="S59" s="51">
        <v>14</v>
      </c>
      <c r="T59" s="51">
        <v>14</v>
      </c>
      <c r="U59" s="49">
        <v>5000</v>
      </c>
      <c r="V59" s="174"/>
      <c r="W59" s="124"/>
      <c r="X59" s="51"/>
      <c r="Y59" s="51"/>
      <c r="Z59" s="49"/>
      <c r="AB59" s="351"/>
      <c r="AC59" s="226"/>
      <c r="AD59" s="226"/>
      <c r="AE59" s="226"/>
      <c r="AF59" s="226"/>
      <c r="AG59" s="226"/>
      <c r="AH59" s="226"/>
      <c r="AI59" s="226"/>
      <c r="AJ59" s="352"/>
    </row>
    <row r="60" spans="4:36">
      <c r="D60" s="49">
        <v>54</v>
      </c>
      <c r="E60" s="49" t="s">
        <v>53</v>
      </c>
      <c r="F60" s="49">
        <v>54</v>
      </c>
      <c r="G60" s="51">
        <v>44.15</v>
      </c>
      <c r="H60" s="51">
        <v>41.54</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63</v>
      </c>
      <c r="R60" s="53" t="s">
        <v>624</v>
      </c>
      <c r="S60" s="51">
        <v>11</v>
      </c>
      <c r="T60" s="51">
        <v>11</v>
      </c>
      <c r="U60" s="49">
        <v>1</v>
      </c>
      <c r="V60" s="174"/>
      <c r="W60" s="124"/>
      <c r="X60" s="51"/>
      <c r="Y60" s="51"/>
      <c r="Z60" s="49"/>
      <c r="AB60" s="351"/>
      <c r="AC60" s="226"/>
      <c r="AD60" s="226"/>
      <c r="AE60" s="226"/>
      <c r="AF60" s="226"/>
      <c r="AG60" s="226"/>
      <c r="AH60" s="226"/>
      <c r="AI60" s="226"/>
      <c r="AJ60" s="352"/>
    </row>
    <row r="61" spans="4:36">
      <c r="D61" s="49">
        <v>55</v>
      </c>
      <c r="E61" s="49" t="s">
        <v>53</v>
      </c>
      <c r="F61" s="49">
        <v>55</v>
      </c>
      <c r="G61" s="51">
        <v>41.54</v>
      </c>
      <c r="H61" s="51">
        <v>38.93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63</v>
      </c>
      <c r="R61" s="53" t="s">
        <v>625</v>
      </c>
      <c r="S61" s="51">
        <v>6.1</v>
      </c>
      <c r="T61" s="51">
        <v>6.1</v>
      </c>
      <c r="U61" s="49">
        <v>200</v>
      </c>
      <c r="V61" s="174"/>
      <c r="W61" s="124"/>
      <c r="X61" s="51"/>
      <c r="Y61" s="51"/>
      <c r="Z61" s="49"/>
      <c r="AB61" s="351"/>
      <c r="AC61" s="226"/>
      <c r="AD61" s="226"/>
      <c r="AE61" s="226"/>
      <c r="AF61" s="226"/>
      <c r="AG61" s="226"/>
      <c r="AH61" s="226"/>
      <c r="AI61" s="226"/>
      <c r="AJ61" s="352"/>
    </row>
    <row r="62" spans="4:36">
      <c r="D62" s="49">
        <v>56</v>
      </c>
      <c r="E62" s="49" t="s">
        <v>53</v>
      </c>
      <c r="F62" s="49">
        <v>56</v>
      </c>
      <c r="G62" s="51">
        <v>38.93</v>
      </c>
      <c r="H62" s="51">
        <v>36.22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63</v>
      </c>
      <c r="R62" s="53" t="s">
        <v>618</v>
      </c>
      <c r="S62" s="51">
        <v>5.6</v>
      </c>
      <c r="T62" s="51">
        <v>5.6</v>
      </c>
      <c r="U62" s="49">
        <v>60000</v>
      </c>
      <c r="V62" s="174"/>
      <c r="W62" s="124"/>
      <c r="X62" s="51"/>
      <c r="Y62" s="51"/>
      <c r="Z62" s="49"/>
      <c r="AB62" s="351"/>
      <c r="AC62" s="226"/>
      <c r="AD62" s="226"/>
      <c r="AE62" s="226"/>
      <c r="AF62" s="226"/>
      <c r="AG62" s="226"/>
      <c r="AH62" s="226"/>
      <c r="AI62" s="226"/>
      <c r="AJ62" s="352"/>
    </row>
    <row r="63" spans="4:36">
      <c r="D63" s="49">
        <v>57</v>
      </c>
      <c r="E63" s="49" t="s">
        <v>53</v>
      </c>
      <c r="F63" s="49">
        <v>57</v>
      </c>
      <c r="G63" s="51">
        <v>36.22</v>
      </c>
      <c r="H63" s="51">
        <v>36.020000000000003</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618</v>
      </c>
      <c r="S63" s="51">
        <v>5.6</v>
      </c>
      <c r="T63" s="51">
        <v>5.6</v>
      </c>
      <c r="U63" s="49">
        <v>60000</v>
      </c>
      <c r="V63" s="174"/>
      <c r="W63" s="124"/>
      <c r="X63" s="51"/>
      <c r="Y63" s="51"/>
      <c r="Z63" s="49"/>
      <c r="AB63" s="351"/>
      <c r="AC63" s="226"/>
      <c r="AD63" s="226"/>
      <c r="AE63" s="226"/>
      <c r="AF63" s="226"/>
      <c r="AG63" s="226"/>
      <c r="AH63" s="226"/>
      <c r="AI63" s="226"/>
      <c r="AJ63" s="352"/>
    </row>
    <row r="64" spans="4:36">
      <c r="D64" s="49">
        <v>58</v>
      </c>
      <c r="E64" s="49" t="s">
        <v>53</v>
      </c>
      <c r="F64" s="49">
        <v>58</v>
      </c>
      <c r="G64" s="51">
        <v>36.020000000000003</v>
      </c>
      <c r="H64" s="51">
        <v>35.409999999999997</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626</v>
      </c>
      <c r="S64" s="51">
        <v>4.8499999999999996</v>
      </c>
      <c r="T64" s="51">
        <v>4.8499999999999996</v>
      </c>
      <c r="U64" s="49">
        <v>20000</v>
      </c>
      <c r="V64" s="174"/>
      <c r="W64" s="124"/>
      <c r="X64" s="51"/>
      <c r="Y64" s="51"/>
      <c r="Z64" s="49"/>
      <c r="AB64" s="351"/>
      <c r="AC64" s="226"/>
      <c r="AD64" s="226"/>
      <c r="AE64" s="226"/>
      <c r="AF64" s="226"/>
      <c r="AG64" s="226"/>
      <c r="AH64" s="226"/>
      <c r="AI64" s="226"/>
      <c r="AJ64" s="352"/>
    </row>
    <row r="65" spans="4:36">
      <c r="D65" s="49">
        <v>59</v>
      </c>
      <c r="E65" s="49" t="s">
        <v>53</v>
      </c>
      <c r="F65" s="49">
        <v>59</v>
      </c>
      <c r="G65" s="51">
        <v>35.409999999999997</v>
      </c>
      <c r="H65" s="51">
        <v>32.79</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t="s">
        <v>51</v>
      </c>
      <c r="R65" s="53" t="s">
        <v>199</v>
      </c>
      <c r="S65" s="51">
        <v>4.2</v>
      </c>
      <c r="T65" s="51">
        <v>4.2</v>
      </c>
      <c r="U65" s="49">
        <v>9000</v>
      </c>
      <c r="V65" s="174"/>
      <c r="W65" s="124"/>
      <c r="X65" s="51"/>
      <c r="Y65" s="51"/>
      <c r="Z65" s="49"/>
      <c r="AB65" s="351"/>
      <c r="AC65" s="226"/>
      <c r="AD65" s="226"/>
      <c r="AE65" s="226"/>
      <c r="AF65" s="226"/>
      <c r="AG65" s="226"/>
      <c r="AH65" s="226"/>
      <c r="AI65" s="226"/>
      <c r="AJ65" s="352"/>
    </row>
    <row r="66" spans="4:36">
      <c r="D66" s="49">
        <v>60</v>
      </c>
      <c r="E66" s="49" t="s">
        <v>53</v>
      </c>
      <c r="F66" s="49">
        <v>60</v>
      </c>
      <c r="G66" s="51">
        <v>32.79</v>
      </c>
      <c r="H66" s="51">
        <v>29.86</v>
      </c>
      <c r="I66" s="51">
        <v>8</v>
      </c>
      <c r="J66" s="51">
        <v>8</v>
      </c>
      <c r="K66" s="51">
        <v>88</v>
      </c>
      <c r="L66" s="124">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51"/>
      <c r="AC66" s="226"/>
      <c r="AD66" s="226"/>
      <c r="AE66" s="226"/>
      <c r="AF66" s="226"/>
      <c r="AG66" s="226"/>
      <c r="AH66" s="226"/>
      <c r="AI66" s="226"/>
      <c r="AJ66" s="352"/>
    </row>
    <row r="67" spans="4:36">
      <c r="D67" s="49">
        <v>61</v>
      </c>
      <c r="E67" s="49" t="s">
        <v>53</v>
      </c>
      <c r="F67" s="49">
        <v>61</v>
      </c>
      <c r="G67" s="51">
        <v>29.86</v>
      </c>
      <c r="H67" s="51">
        <v>26.93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4"/>
      <c r="W67" s="124"/>
      <c r="X67" s="51"/>
      <c r="Y67" s="51"/>
      <c r="Z67" s="49"/>
      <c r="AB67" s="351"/>
      <c r="AC67" s="226"/>
      <c r="AD67" s="226"/>
      <c r="AE67" s="226"/>
      <c r="AF67" s="226"/>
      <c r="AG67" s="226"/>
      <c r="AH67" s="226"/>
      <c r="AI67" s="226"/>
      <c r="AJ67" s="352"/>
    </row>
    <row r="68" spans="4:36">
      <c r="D68" s="49">
        <v>62</v>
      </c>
      <c r="E68" s="49" t="s">
        <v>53</v>
      </c>
      <c r="F68" s="49">
        <v>62</v>
      </c>
      <c r="G68" s="51">
        <v>26.93</v>
      </c>
      <c r="H68" s="51">
        <v>25.35</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51"/>
      <c r="AC68" s="226"/>
      <c r="AD68" s="226"/>
      <c r="AE68" s="226"/>
      <c r="AF68" s="226"/>
      <c r="AG68" s="226"/>
      <c r="AH68" s="226"/>
      <c r="AI68" s="226"/>
      <c r="AJ68" s="352"/>
    </row>
    <row r="69" spans="4:36">
      <c r="D69" s="49">
        <v>63</v>
      </c>
      <c r="E69" s="49" t="s">
        <v>53</v>
      </c>
      <c r="F69" s="49">
        <v>63</v>
      </c>
      <c r="G69" s="51">
        <v>25.35</v>
      </c>
      <c r="H69" s="51">
        <v>22.39</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51"/>
      <c r="AC69" s="226"/>
      <c r="AD69" s="226"/>
      <c r="AE69" s="226"/>
      <c r="AF69" s="226"/>
      <c r="AG69" s="226"/>
      <c r="AH69" s="226"/>
      <c r="AI69" s="226"/>
      <c r="AJ69" s="352"/>
    </row>
    <row r="70" spans="4:36">
      <c r="D70" s="49">
        <v>64</v>
      </c>
      <c r="E70" s="49" t="s">
        <v>53</v>
      </c>
      <c r="F70" s="49">
        <v>64</v>
      </c>
      <c r="G70" s="51">
        <v>22.39</v>
      </c>
      <c r="H70" s="51">
        <v>21.14</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53</v>
      </c>
      <c r="F71" s="49">
        <v>65</v>
      </c>
      <c r="G71" s="51">
        <v>21.14</v>
      </c>
      <c r="H71" s="51">
        <v>20.9</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63</v>
      </c>
      <c r="F72" s="49">
        <v>1</v>
      </c>
      <c r="G72" s="51">
        <v>20.9</v>
      </c>
      <c r="H72" s="51">
        <v>17.5</v>
      </c>
      <c r="I72" s="51">
        <v>7.5</v>
      </c>
      <c r="J72" s="51">
        <v>7.5</v>
      </c>
      <c r="K72" s="51">
        <v>86</v>
      </c>
      <c r="L72" s="124">
        <f t="shared" ref="L72:L123" si="1">IF(7850/1000*(1/3)*PI()*ABS(G72-H72)*((I72/2)^2+(I72/2)*(J72/2)+(J72/2)^2-(I72/2-K72/1000)^2-(I72/2-K72/1000)*(J72/2-K72/1000)-(J72/2-K72/1000)^2)=0,"",7850/1000*(1/3)*PI()*ABS(G72-H72)*((I72/2)^2+(I72/2)*(J72/2)+(J72/2)^2-(I72/2-K72/1000)^2-(I72/2-K72/1000)*(J72/2-K72/1000)-(J72/2-K72/1000)^2))</f>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63</v>
      </c>
      <c r="F73" s="49">
        <v>2</v>
      </c>
      <c r="G73" s="51">
        <v>17.5</v>
      </c>
      <c r="H73" s="51">
        <v>13.5</v>
      </c>
      <c r="I73" s="51">
        <v>7.5</v>
      </c>
      <c r="J73" s="51">
        <v>7.5</v>
      </c>
      <c r="K73" s="51">
        <v>86</v>
      </c>
      <c r="L73" s="124">
        <f t="shared" si="1"/>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63</v>
      </c>
      <c r="F74" s="49">
        <v>3</v>
      </c>
      <c r="G74" s="51">
        <v>13.5</v>
      </c>
      <c r="H74" s="51">
        <v>9.5</v>
      </c>
      <c r="I74" s="51">
        <v>7.5</v>
      </c>
      <c r="J74" s="51">
        <v>7.5</v>
      </c>
      <c r="K74" s="51">
        <v>93</v>
      </c>
      <c r="L74" s="124">
        <f t="shared" si="1"/>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63</v>
      </c>
      <c r="F75" s="49">
        <v>4</v>
      </c>
      <c r="G75" s="51">
        <v>9.5</v>
      </c>
      <c r="H75" s="51">
        <v>5.6</v>
      </c>
      <c r="I75" s="51">
        <v>7.5</v>
      </c>
      <c r="J75" s="51">
        <v>7.5</v>
      </c>
      <c r="K75" s="51">
        <v>100</v>
      </c>
      <c r="L75" s="124">
        <f t="shared" si="1"/>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1</v>
      </c>
      <c r="G76" s="51">
        <v>5.6</v>
      </c>
      <c r="H76" s="51">
        <v>1.6</v>
      </c>
      <c r="I76" s="51">
        <v>7.5</v>
      </c>
      <c r="J76" s="51">
        <v>7.5</v>
      </c>
      <c r="K76" s="51">
        <v>108</v>
      </c>
      <c r="L76" s="124">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2</v>
      </c>
      <c r="G77" s="51">
        <v>1.6</v>
      </c>
      <c r="H77" s="51">
        <v>-2.2999999999999998</v>
      </c>
      <c r="I77" s="51">
        <v>7.5</v>
      </c>
      <c r="J77" s="51">
        <v>7.5</v>
      </c>
      <c r="K77" s="51">
        <v>100</v>
      </c>
      <c r="L77" s="124">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3</v>
      </c>
      <c r="G78" s="51">
        <v>-2.2999999999999998</v>
      </c>
      <c r="H78" s="51">
        <v>-6.2</v>
      </c>
      <c r="I78" s="51">
        <v>7.5</v>
      </c>
      <c r="J78" s="51">
        <v>7.5</v>
      </c>
      <c r="K78" s="51">
        <v>98</v>
      </c>
      <c r="L78" s="124">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4</v>
      </c>
      <c r="G79" s="51">
        <v>-6.2</v>
      </c>
      <c r="H79" s="51">
        <v>-10.1</v>
      </c>
      <c r="I79" s="51">
        <v>7.5</v>
      </c>
      <c r="J79" s="51">
        <v>7.8282999999999996</v>
      </c>
      <c r="K79" s="51">
        <v>98</v>
      </c>
      <c r="L79" s="124">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5</v>
      </c>
      <c r="G80" s="51">
        <v>-10.1</v>
      </c>
      <c r="H80" s="51">
        <v>-14</v>
      </c>
      <c r="I80" s="51">
        <v>7.8282999999999996</v>
      </c>
      <c r="J80" s="51">
        <v>8.1565999999999992</v>
      </c>
      <c r="K80" s="51">
        <v>104</v>
      </c>
      <c r="L80" s="124">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6</v>
      </c>
      <c r="G81" s="51">
        <v>-14</v>
      </c>
      <c r="H81" s="51">
        <v>-17.899999999999999</v>
      </c>
      <c r="I81" s="51">
        <v>8.1565999999999992</v>
      </c>
      <c r="J81" s="51">
        <v>8.4847999999999999</v>
      </c>
      <c r="K81" s="51">
        <v>98</v>
      </c>
      <c r="L81" s="124">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7</v>
      </c>
      <c r="G82" s="51">
        <v>-17.899999999999999</v>
      </c>
      <c r="H82" s="51">
        <v>-21.8</v>
      </c>
      <c r="I82" s="51">
        <v>8.4847999999999999</v>
      </c>
      <c r="J82" s="51">
        <v>8.8131000000000004</v>
      </c>
      <c r="K82" s="51">
        <v>94</v>
      </c>
      <c r="L82" s="124">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8</v>
      </c>
      <c r="G83" s="51">
        <v>-21.8</v>
      </c>
      <c r="H83" s="51">
        <v>-25.7</v>
      </c>
      <c r="I83" s="51">
        <v>8.8131000000000004</v>
      </c>
      <c r="J83" s="51">
        <v>9.1414000000000009</v>
      </c>
      <c r="K83" s="51">
        <v>92</v>
      </c>
      <c r="L83" s="124">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9</v>
      </c>
      <c r="G84" s="51">
        <v>-25.7</v>
      </c>
      <c r="H84" s="51">
        <v>-29.6</v>
      </c>
      <c r="I84" s="51">
        <v>9.1414000000000009</v>
      </c>
      <c r="J84" s="51">
        <v>9.4696999999999996</v>
      </c>
      <c r="K84" s="51">
        <v>90</v>
      </c>
      <c r="L84" s="124">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10</v>
      </c>
      <c r="G85" s="51">
        <v>-29.6</v>
      </c>
      <c r="H85" s="51">
        <v>-33.5</v>
      </c>
      <c r="I85" s="51">
        <v>9.4696999999999996</v>
      </c>
      <c r="J85" s="51">
        <v>9.8000000000000007</v>
      </c>
      <c r="K85" s="51">
        <v>90</v>
      </c>
      <c r="L85" s="124">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11</v>
      </c>
      <c r="G86" s="51">
        <v>-33.5</v>
      </c>
      <c r="H86" s="51">
        <v>-36.799999999999997</v>
      </c>
      <c r="I86" s="51">
        <v>9.8000000000000007</v>
      </c>
      <c r="J86" s="51">
        <v>9.8000000000000007</v>
      </c>
      <c r="K86" s="51">
        <v>90</v>
      </c>
      <c r="L86" s="124">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12</v>
      </c>
      <c r="G87" s="51">
        <v>-36.799999999999997</v>
      </c>
      <c r="H87" s="51">
        <v>-40.200000000000003</v>
      </c>
      <c r="I87" s="51">
        <v>9.8000000000000007</v>
      </c>
      <c r="J87" s="51">
        <v>9.8000000000000007</v>
      </c>
      <c r="K87" s="51">
        <v>98</v>
      </c>
      <c r="L87" s="124">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D88" s="49">
        <v>82</v>
      </c>
      <c r="E88" s="49" t="s">
        <v>51</v>
      </c>
      <c r="F88" s="49">
        <v>13</v>
      </c>
      <c r="G88" s="51">
        <v>-40.200000000000003</v>
      </c>
      <c r="H88" s="51">
        <v>-43.8</v>
      </c>
      <c r="I88" s="51">
        <v>9.8000000000000007</v>
      </c>
      <c r="J88" s="51">
        <v>9.8000000000000007</v>
      </c>
      <c r="K88" s="51">
        <v>88</v>
      </c>
      <c r="L88" s="124">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D89" s="49">
        <v>83</v>
      </c>
      <c r="E89" s="49" t="s">
        <v>51</v>
      </c>
      <c r="F89" s="49">
        <v>14</v>
      </c>
      <c r="G89" s="51">
        <v>-43.8</v>
      </c>
      <c r="H89" s="51">
        <v>-47.8</v>
      </c>
      <c r="I89" s="51">
        <v>9.8000000000000007</v>
      </c>
      <c r="J89" s="51">
        <v>9.8000000000000007</v>
      </c>
      <c r="K89" s="51">
        <v>88</v>
      </c>
      <c r="L89" s="124">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D90" s="49">
        <v>84</v>
      </c>
      <c r="E90" s="49" t="s">
        <v>51</v>
      </c>
      <c r="F90" s="49">
        <v>15</v>
      </c>
      <c r="G90" s="51">
        <v>-47.8</v>
      </c>
      <c r="H90" s="51">
        <v>-51.8</v>
      </c>
      <c r="I90" s="51">
        <v>9.8000000000000007</v>
      </c>
      <c r="J90" s="51">
        <v>9.8000000000000007</v>
      </c>
      <c r="K90" s="51">
        <v>88</v>
      </c>
      <c r="L90" s="124">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D91" s="49">
        <v>85</v>
      </c>
      <c r="E91" s="49" t="s">
        <v>51</v>
      </c>
      <c r="F91" s="49">
        <v>16</v>
      </c>
      <c r="G91" s="51">
        <v>-51.8</v>
      </c>
      <c r="H91" s="51">
        <v>-55.8</v>
      </c>
      <c r="I91" s="51">
        <v>9.8000000000000007</v>
      </c>
      <c r="J91" s="51">
        <v>9.8000000000000007</v>
      </c>
      <c r="K91" s="51">
        <v>81</v>
      </c>
      <c r="L91" s="124">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D92" s="49">
        <v>86</v>
      </c>
      <c r="E92" s="49" t="s">
        <v>51</v>
      </c>
      <c r="F92" s="49">
        <v>17</v>
      </c>
      <c r="G92" s="51">
        <v>-55.8</v>
      </c>
      <c r="H92" s="51">
        <v>-59.8</v>
      </c>
      <c r="I92" s="51">
        <v>9.8000000000000007</v>
      </c>
      <c r="J92" s="51">
        <v>9.8000000000000007</v>
      </c>
      <c r="K92" s="51">
        <v>81</v>
      </c>
      <c r="L92" s="124">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D93" s="49">
        <v>87</v>
      </c>
      <c r="E93" s="49" t="s">
        <v>51</v>
      </c>
      <c r="F93" s="49">
        <v>18</v>
      </c>
      <c r="G93" s="51">
        <v>-59.8</v>
      </c>
      <c r="H93" s="51">
        <v>-63.8</v>
      </c>
      <c r="I93" s="51">
        <v>9.8000000000000007</v>
      </c>
      <c r="J93" s="51">
        <v>9.8000000000000007</v>
      </c>
      <c r="K93" s="51">
        <v>81</v>
      </c>
      <c r="L93" s="124">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D94" s="49">
        <v>88</v>
      </c>
      <c r="E94" s="49" t="s">
        <v>51</v>
      </c>
      <c r="F94" s="49">
        <v>19</v>
      </c>
      <c r="G94" s="51">
        <v>-63.8</v>
      </c>
      <c r="H94" s="51">
        <v>-67.599999999999994</v>
      </c>
      <c r="I94" s="51">
        <v>9.8000000000000007</v>
      </c>
      <c r="J94" s="51">
        <v>9.8000000000000007</v>
      </c>
      <c r="K94" s="51">
        <v>81</v>
      </c>
      <c r="L94" s="124">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D95" s="49">
        <v>89</v>
      </c>
      <c r="E95" s="49" t="s">
        <v>51</v>
      </c>
      <c r="F95" s="49">
        <v>20</v>
      </c>
      <c r="G95" s="51">
        <v>-67.599999999999994</v>
      </c>
      <c r="H95" s="51">
        <v>-70.599999999999994</v>
      </c>
      <c r="I95" s="51">
        <v>9.8000000000000007</v>
      </c>
      <c r="J95" s="51">
        <v>9.8000000000000007</v>
      </c>
      <c r="K95" s="51">
        <v>81</v>
      </c>
      <c r="L95" s="124">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D96" s="49">
        <v>90</v>
      </c>
      <c r="E96" s="49" t="s">
        <v>51</v>
      </c>
      <c r="F96" s="49">
        <v>21</v>
      </c>
      <c r="G96" s="51">
        <v>-70.599999999999994</v>
      </c>
      <c r="H96" s="51">
        <v>-73.599999999999994</v>
      </c>
      <c r="I96" s="51">
        <v>9.8000000000000007</v>
      </c>
      <c r="J96" s="51">
        <v>9.8000000000000007</v>
      </c>
      <c r="K96" s="51">
        <v>87</v>
      </c>
      <c r="L96" s="124">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4:36">
      <c r="D97" s="49">
        <v>91</v>
      </c>
      <c r="E97" s="49" t="s">
        <v>51</v>
      </c>
      <c r="F97" s="49">
        <v>22</v>
      </c>
      <c r="G97" s="51">
        <v>-73.599999999999994</v>
      </c>
      <c r="H97" s="51">
        <v>-76.599999999999994</v>
      </c>
      <c r="I97" s="51">
        <v>9.8000000000000007</v>
      </c>
      <c r="J97" s="51">
        <v>9.8000000000000007</v>
      </c>
      <c r="K97" s="51">
        <v>95</v>
      </c>
      <c r="L97" s="124">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4:36">
      <c r="D98" s="49">
        <v>92</v>
      </c>
      <c r="E98" s="49" t="s">
        <v>51</v>
      </c>
      <c r="F98" s="49">
        <v>23</v>
      </c>
      <c r="G98" s="51">
        <v>-76.599999999999994</v>
      </c>
      <c r="H98" s="51">
        <v>-79.62</v>
      </c>
      <c r="I98" s="51">
        <v>9.8000000000000007</v>
      </c>
      <c r="J98" s="51">
        <v>9.8000000000000007</v>
      </c>
      <c r="K98" s="51">
        <v>105</v>
      </c>
      <c r="L98" s="124">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4: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4: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4: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4: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4: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4: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4: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4: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4: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4: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4: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4: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4: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4: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174"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45720</xdr:colOff>
                    <xdr:row>13</xdr:row>
                    <xdr:rowOff>76200</xdr:rowOff>
                  </from>
                  <to>
                    <xdr:col>28</xdr:col>
                    <xdr:colOff>1303020</xdr:colOff>
                    <xdr:row>17</xdr:row>
                    <xdr:rowOff>114300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C1" zoomScale="85" zoomScaleNormal="85" workbookViewId="0">
      <selection activeCell="H31" sqref="H31"/>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customWidth="1"/>
    <col min="6" max="6" width="40.5546875" style="53" customWidth="1"/>
    <col min="7" max="7" width="15.6640625" style="53" customWidth="1"/>
    <col min="8" max="8" width="46.44140625" style="53" customWidth="1"/>
    <col min="9" max="9" width="15.33203125" style="49" customWidth="1"/>
    <col min="10" max="10" width="19.33203125" style="49" customWidth="1"/>
    <col min="11" max="11" width="17.6640625" style="49" customWidth="1"/>
    <col min="12" max="12" width="20.6640625" style="49" customWidth="1"/>
    <col min="13" max="13" width="22.33203125" style="49" customWidth="1"/>
    <col min="14" max="14" width="37" style="49" customWidth="1"/>
    <col min="15" max="15" width="37.33203125" style="49" customWidth="1"/>
    <col min="16" max="16" width="32.33203125" style="49" customWidth="1"/>
    <col min="17" max="17" width="255.6640625" style="49" customWidth="1"/>
    <col min="18" max="19" width="11.5546875" style="49"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4"/>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5" t="s">
        <v>50</v>
      </c>
      <c r="AU3" s="376"/>
      <c r="AV3" s="49"/>
      <c r="AW3" s="49"/>
      <c r="AX3" s="49"/>
      <c r="AY3" s="49"/>
      <c r="AZ3" s="49"/>
      <c r="BA3" s="49"/>
      <c r="BB3" s="374"/>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4"/>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80"/>
      <c r="G5" s="286" t="s">
        <v>176</v>
      </c>
      <c r="H5" s="290"/>
      <c r="I5" s="143"/>
      <c r="J5" s="143"/>
      <c r="K5" s="143"/>
      <c r="L5" s="143"/>
      <c r="M5" s="143"/>
      <c r="N5" s="143"/>
      <c r="O5" s="275"/>
      <c r="AT5" s="60"/>
      <c r="AU5" s="377" t="s">
        <v>175</v>
      </c>
      <c r="AV5" s="143"/>
      <c r="AW5" s="143"/>
      <c r="AX5" s="143"/>
      <c r="AY5" s="275"/>
      <c r="BB5" s="374"/>
    </row>
    <row r="6" spans="1:81" ht="18" customHeight="1">
      <c r="A6" s="105"/>
      <c r="B6" s="106"/>
      <c r="C6" s="106"/>
      <c r="D6" s="142"/>
      <c r="F6" s="281"/>
      <c r="G6" s="287" t="s">
        <v>509</v>
      </c>
      <c r="H6" s="287"/>
      <c r="I6" s="160"/>
      <c r="J6" s="160"/>
      <c r="K6" s="160"/>
      <c r="L6" s="160"/>
      <c r="M6" s="160"/>
      <c r="N6" s="160"/>
      <c r="O6" s="269"/>
      <c r="U6" s="283" t="s">
        <v>184</v>
      </c>
      <c r="AT6" s="54"/>
      <c r="AU6" t="s">
        <v>511</v>
      </c>
      <c r="AY6" s="87"/>
      <c r="BB6" s="374"/>
    </row>
    <row r="7" spans="1:81">
      <c r="A7" s="105"/>
      <c r="B7" s="106"/>
      <c r="C7" s="106"/>
      <c r="D7" s="142"/>
      <c r="F7" s="281"/>
      <c r="G7" s="265"/>
      <c r="H7" s="265"/>
      <c r="I7" s="172"/>
      <c r="O7" s="87"/>
      <c r="U7" s="53" t="s">
        <v>27</v>
      </c>
      <c r="V7" s="49" t="s">
        <v>78</v>
      </c>
      <c r="W7" s="49" t="s">
        <v>19</v>
      </c>
      <c r="AT7" s="54"/>
      <c r="AY7" s="87"/>
    </row>
    <row r="8" spans="1:81" ht="15" thickBot="1">
      <c r="A8" s="105"/>
      <c r="B8" s="106"/>
      <c r="C8" s="106"/>
      <c r="D8" s="142"/>
      <c r="F8" s="282"/>
      <c r="G8" s="288"/>
      <c r="H8" s="288"/>
      <c r="I8" s="276"/>
      <c r="J8" s="144"/>
      <c r="K8" s="144"/>
      <c r="L8" s="144"/>
      <c r="M8" s="144"/>
      <c r="N8" s="144"/>
      <c r="O8" s="277"/>
      <c r="U8" s="53" t="s">
        <v>180</v>
      </c>
      <c r="V8" s="160">
        <v>0.1</v>
      </c>
      <c r="W8" s="49" t="s">
        <v>285</v>
      </c>
      <c r="AT8" s="54"/>
      <c r="AY8" s="87"/>
    </row>
    <row r="9" spans="1:81">
      <c r="A9" s="105"/>
      <c r="B9" s="106"/>
      <c r="C9" s="106"/>
      <c r="D9" s="142"/>
      <c r="F9" s="265"/>
      <c r="G9" s="265"/>
      <c r="H9" s="265"/>
      <c r="I9" s="172"/>
      <c r="U9" s="53" t="s">
        <v>281</v>
      </c>
      <c r="V9" s="160">
        <v>8</v>
      </c>
      <c r="AT9" s="54"/>
      <c r="AY9" s="87"/>
    </row>
    <row r="10" spans="1:81" ht="15" thickBot="1">
      <c r="A10" s="105"/>
      <c r="B10" s="106"/>
      <c r="C10" s="106"/>
      <c r="D10" s="142"/>
      <c r="U10" s="53" t="s">
        <v>282</v>
      </c>
      <c r="V10" s="160" t="s">
        <v>910</v>
      </c>
      <c r="W10" s="53" t="s">
        <v>451</v>
      </c>
      <c r="AT10" s="63"/>
      <c r="AU10" s="64"/>
      <c r="AV10" s="144"/>
      <c r="AW10" s="144"/>
      <c r="AX10" s="144"/>
      <c r="AY10" s="277"/>
    </row>
    <row r="11" spans="1:81">
      <c r="A11" s="105"/>
      <c r="B11" s="106"/>
      <c r="C11" s="106"/>
      <c r="D11" s="142"/>
      <c r="U11" s="53" t="s">
        <v>505</v>
      </c>
      <c r="V11" s="160" t="s">
        <v>251</v>
      </c>
    </row>
    <row r="12" spans="1:81" ht="18">
      <c r="A12" s="105"/>
      <c r="B12" s="106"/>
      <c r="C12" s="106"/>
      <c r="D12" s="142"/>
      <c r="F12" s="283" t="s">
        <v>271</v>
      </c>
      <c r="U12" s="53" t="s">
        <v>443</v>
      </c>
      <c r="V12" s="160">
        <v>2000</v>
      </c>
      <c r="W12" s="49" t="s">
        <v>119</v>
      </c>
    </row>
    <row r="13" spans="1:81" ht="18">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66" t="s">
        <v>174</v>
      </c>
    </row>
    <row r="14" spans="1:81">
      <c r="A14" s="105"/>
      <c r="B14" s="106"/>
      <c r="C14" s="106"/>
      <c r="D14" s="142"/>
      <c r="F14" s="408" t="s">
        <v>1291</v>
      </c>
      <c r="G14" s="408" t="s">
        <v>63</v>
      </c>
      <c r="H14" s="408" t="s">
        <v>617</v>
      </c>
      <c r="I14" s="406">
        <v>20.900000000000002</v>
      </c>
      <c r="J14" s="406">
        <v>20.900000000000002</v>
      </c>
      <c r="K14" s="406">
        <v>28000</v>
      </c>
      <c r="L14" s="406"/>
      <c r="M14" s="406"/>
      <c r="N14" s="406"/>
      <c r="O14" s="406"/>
      <c r="P14" s="406"/>
      <c r="Q14" s="406"/>
      <c r="U14" s="53" t="s">
        <v>178</v>
      </c>
      <c r="V14" s="49" t="s">
        <v>179</v>
      </c>
      <c r="W14" s="49" t="s">
        <v>186</v>
      </c>
      <c r="X14" s="49" t="s">
        <v>187</v>
      </c>
      <c r="AT14" t="s">
        <v>27</v>
      </c>
      <c r="AU14" t="s">
        <v>19</v>
      </c>
      <c r="AV14" s="49" t="s">
        <v>79</v>
      </c>
      <c r="AW14" s="49" t="s">
        <v>78</v>
      </c>
    </row>
    <row r="15" spans="1:81">
      <c r="A15" s="105"/>
      <c r="B15" s="106"/>
      <c r="C15" s="106"/>
      <c r="D15" s="142"/>
      <c r="F15" s="408" t="s">
        <v>1291</v>
      </c>
      <c r="G15" s="408" t="s">
        <v>63</v>
      </c>
      <c r="H15" s="408" t="s">
        <v>621</v>
      </c>
      <c r="I15" s="406">
        <v>20.100000000000001</v>
      </c>
      <c r="J15" s="406">
        <v>20.100000000000001</v>
      </c>
      <c r="K15" s="406">
        <v>20000</v>
      </c>
      <c r="L15" s="406"/>
      <c r="M15" s="406"/>
      <c r="N15" s="406"/>
      <c r="O15" s="406"/>
      <c r="P15" s="406"/>
      <c r="Q15" s="406"/>
      <c r="U15" s="287" t="s">
        <v>147</v>
      </c>
      <c r="V15" s="160">
        <v>7850</v>
      </c>
      <c r="W15" s="160">
        <v>210000000</v>
      </c>
      <c r="X15" s="160">
        <v>81000000000</v>
      </c>
      <c r="AT15" s="53" t="s">
        <v>75</v>
      </c>
      <c r="AU15" s="53" t="s">
        <v>87</v>
      </c>
      <c r="AV15" s="49" t="s">
        <v>58</v>
      </c>
      <c r="AW15" s="49" t="s">
        <v>76</v>
      </c>
    </row>
    <row r="16" spans="1:81">
      <c r="A16" s="105"/>
      <c r="B16" s="106"/>
      <c r="C16" s="106"/>
      <c r="D16" s="142"/>
      <c r="F16" s="408" t="s">
        <v>1291</v>
      </c>
      <c r="G16" s="408" t="s">
        <v>63</v>
      </c>
      <c r="H16" s="408" t="s">
        <v>622</v>
      </c>
      <c r="I16" s="406">
        <v>19.5</v>
      </c>
      <c r="J16" s="406">
        <v>19.5</v>
      </c>
      <c r="K16" s="406">
        <v>5000</v>
      </c>
      <c r="L16" s="406"/>
      <c r="M16" s="406"/>
      <c r="N16" s="406"/>
      <c r="O16" s="406"/>
      <c r="P16" s="406"/>
      <c r="Q16" s="406"/>
      <c r="AT16" s="53" t="s">
        <v>77</v>
      </c>
      <c r="AU16" s="53"/>
      <c r="AV16" s="49" t="s">
        <v>80</v>
      </c>
      <c r="AW16" s="49">
        <v>210000000000</v>
      </c>
    </row>
    <row r="17" spans="1:80" ht="23.4">
      <c r="F17" s="408" t="s">
        <v>1291</v>
      </c>
      <c r="G17" s="408" t="s">
        <v>63</v>
      </c>
      <c r="H17" s="408" t="s">
        <v>623</v>
      </c>
      <c r="I17" s="406">
        <v>14</v>
      </c>
      <c r="J17" s="406">
        <v>14</v>
      </c>
      <c r="K17" s="406">
        <v>5000</v>
      </c>
      <c r="L17" s="406"/>
      <c r="M17" s="406"/>
      <c r="N17" s="406"/>
      <c r="O17" s="406"/>
      <c r="P17" s="406"/>
      <c r="Q17" s="406"/>
      <c r="T17" s="311"/>
      <c r="U17" s="372" t="s">
        <v>517</v>
      </c>
      <c r="V17" s="311"/>
      <c r="W17" s="311"/>
      <c r="X17" s="311"/>
      <c r="Y17" s="311"/>
      <c r="Z17" s="311"/>
      <c r="AA17" s="311"/>
      <c r="AB17" s="311"/>
      <c r="AT17" s="53" t="s">
        <v>113</v>
      </c>
      <c r="AU17" s="53"/>
      <c r="AV17" s="49" t="s">
        <v>81</v>
      </c>
      <c r="AW17" s="49">
        <v>7850</v>
      </c>
    </row>
    <row r="18" spans="1:80">
      <c r="F18" s="408" t="s">
        <v>1291</v>
      </c>
      <c r="G18" s="408" t="s">
        <v>63</v>
      </c>
      <c r="H18" s="408" t="s">
        <v>624</v>
      </c>
      <c r="I18" s="406">
        <v>11</v>
      </c>
      <c r="J18" s="406">
        <v>11</v>
      </c>
      <c r="K18" s="406">
        <v>1</v>
      </c>
      <c r="L18" s="406"/>
      <c r="M18" s="406"/>
      <c r="N18" s="406"/>
      <c r="O18" s="406"/>
      <c r="P18" s="406"/>
      <c r="Q18" s="406"/>
      <c r="T18" s="311"/>
      <c r="U18" s="312"/>
      <c r="V18" s="311"/>
      <c r="W18" s="311"/>
      <c r="X18" s="311"/>
      <c r="Y18" s="311"/>
      <c r="Z18" s="311"/>
      <c r="AA18" s="311"/>
      <c r="AB18" s="311"/>
      <c r="AT18" s="53" t="s">
        <v>82</v>
      </c>
      <c r="AU18" s="53" t="s">
        <v>101</v>
      </c>
      <c r="AV18" s="49" t="s">
        <v>83</v>
      </c>
      <c r="AW18" s="49">
        <v>1</v>
      </c>
    </row>
    <row r="19" spans="1:80">
      <c r="F19" s="408" t="s">
        <v>1291</v>
      </c>
      <c r="G19" s="408" t="s">
        <v>63</v>
      </c>
      <c r="H19" s="408" t="s">
        <v>625</v>
      </c>
      <c r="I19" s="406">
        <v>6.1</v>
      </c>
      <c r="J19" s="406">
        <v>6.1</v>
      </c>
      <c r="K19" s="406">
        <v>200</v>
      </c>
      <c r="L19" s="406"/>
      <c r="M19" s="406"/>
      <c r="N19" s="406"/>
      <c r="O19" s="406"/>
      <c r="P19" s="406"/>
      <c r="Q19" s="406"/>
      <c r="T19" s="311"/>
      <c r="U19" s="312"/>
      <c r="V19" s="311"/>
      <c r="W19" s="311"/>
      <c r="X19" s="311"/>
      <c r="Y19" s="311"/>
      <c r="Z19" s="311"/>
      <c r="AA19" s="311"/>
      <c r="AB19" s="311"/>
      <c r="AT19" s="53" t="s">
        <v>84</v>
      </c>
      <c r="AU19" s="53" t="s">
        <v>100</v>
      </c>
      <c r="AV19" s="49" t="s">
        <v>85</v>
      </c>
      <c r="AW19" s="49">
        <v>5</v>
      </c>
    </row>
    <row r="20" spans="1:80">
      <c r="F20" s="408" t="s">
        <v>1291</v>
      </c>
      <c r="G20" s="408" t="s">
        <v>63</v>
      </c>
      <c r="H20" s="408" t="s">
        <v>618</v>
      </c>
      <c r="I20" s="406">
        <v>5.6</v>
      </c>
      <c r="J20" s="406">
        <v>5.6</v>
      </c>
      <c r="K20" s="406">
        <v>60000</v>
      </c>
      <c r="L20" s="406"/>
      <c r="M20" s="406"/>
      <c r="N20" s="406"/>
      <c r="O20" s="406"/>
      <c r="P20" s="406"/>
      <c r="Q20" s="406"/>
      <c r="T20" s="311"/>
      <c r="U20" s="312"/>
      <c r="V20" s="311"/>
      <c r="W20" s="311"/>
      <c r="X20" s="311"/>
      <c r="Y20" s="311"/>
      <c r="Z20" s="311"/>
      <c r="AA20" s="311"/>
      <c r="AB20" s="311"/>
      <c r="AT20" s="53" t="s">
        <v>86</v>
      </c>
      <c r="AU20" s="53" t="s">
        <v>101</v>
      </c>
      <c r="AV20" s="49" t="s">
        <v>83</v>
      </c>
      <c r="AW20" s="49">
        <v>1</v>
      </c>
    </row>
    <row r="21" spans="1:80">
      <c r="F21" s="408" t="s">
        <v>1291</v>
      </c>
      <c r="G21" s="408" t="s">
        <v>51</v>
      </c>
      <c r="H21" s="408" t="s">
        <v>618</v>
      </c>
      <c r="I21" s="406">
        <v>5.6</v>
      </c>
      <c r="J21" s="406">
        <v>5.6</v>
      </c>
      <c r="K21" s="406">
        <v>60000</v>
      </c>
      <c r="L21" s="406"/>
      <c r="M21" s="406"/>
      <c r="N21" s="406"/>
      <c r="O21" s="406"/>
      <c r="P21" s="406"/>
      <c r="Q21" s="406"/>
      <c r="AT21" s="53" t="s">
        <v>96</v>
      </c>
      <c r="AU21" s="53"/>
      <c r="AV21" s="49" t="s">
        <v>92</v>
      </c>
      <c r="AW21" s="49">
        <v>0.11</v>
      </c>
    </row>
    <row r="22" spans="1:80" ht="15" customHeight="1">
      <c r="F22" s="408" t="s">
        <v>1291</v>
      </c>
      <c r="G22" s="408" t="s">
        <v>51</v>
      </c>
      <c r="H22" s="408" t="s">
        <v>626</v>
      </c>
      <c r="I22" s="406">
        <v>4.8499999999999996</v>
      </c>
      <c r="J22" s="406">
        <v>4.8499999999999996</v>
      </c>
      <c r="K22" s="406">
        <v>20000</v>
      </c>
      <c r="L22" s="406"/>
      <c r="M22" s="406"/>
      <c r="N22" s="406"/>
      <c r="O22" s="406"/>
      <c r="P22" s="406"/>
      <c r="Q22" s="406"/>
      <c r="AT22" s="53" t="s">
        <v>262</v>
      </c>
      <c r="AU22" s="53" t="s">
        <v>263</v>
      </c>
      <c r="AV22" s="49" t="s">
        <v>58</v>
      </c>
      <c r="AW22" s="49" t="s">
        <v>270</v>
      </c>
    </row>
    <row r="23" spans="1:80" s="73" customFormat="1" ht="23.4">
      <c r="A23" s="67"/>
      <c r="B23" s="57"/>
      <c r="C23" s="57"/>
      <c r="D23" s="99"/>
      <c r="F23" s="408" t="s">
        <v>1291</v>
      </c>
      <c r="G23" s="408" t="s">
        <v>51</v>
      </c>
      <c r="H23" s="408" t="s">
        <v>199</v>
      </c>
      <c r="I23" s="406">
        <v>4.2</v>
      </c>
      <c r="J23" s="406">
        <v>4.2</v>
      </c>
      <c r="K23" s="406">
        <v>9000</v>
      </c>
      <c r="L23" s="406"/>
      <c r="M23" s="406"/>
      <c r="N23" s="406"/>
      <c r="O23" s="406"/>
      <c r="P23" s="406"/>
      <c r="Q23" s="406"/>
      <c r="R23" s="172"/>
      <c r="S23" s="172"/>
      <c r="T23" s="311"/>
      <c r="U23" s="372" t="s">
        <v>518</v>
      </c>
      <c r="V23" s="311"/>
      <c r="W23" s="311"/>
      <c r="X23" s="311"/>
      <c r="Y23" s="311"/>
      <c r="Z23" s="311"/>
      <c r="AA23" s="311"/>
      <c r="AB23" s="311"/>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1" t="s">
        <v>909</v>
      </c>
      <c r="W26" s="327"/>
      <c r="X26" s="327"/>
      <c r="Y26" s="327"/>
      <c r="Z26" s="327"/>
      <c r="AA26" s="327"/>
      <c r="AB26" s="328"/>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5"/>
      <c r="G27" s="265"/>
      <c r="H27" s="265"/>
      <c r="I27" s="172"/>
      <c r="J27" s="172"/>
      <c r="K27" s="172"/>
      <c r="L27" s="172"/>
      <c r="M27" s="172"/>
      <c r="N27" s="172"/>
      <c r="O27" s="172"/>
      <c r="P27" s="172"/>
      <c r="Q27" s="172"/>
      <c r="R27" s="172"/>
      <c r="S27" s="172"/>
      <c r="T27" s="311"/>
      <c r="U27" s="222"/>
      <c r="V27" s="313"/>
      <c r="W27" s="311"/>
      <c r="X27" s="311"/>
      <c r="Y27" s="311"/>
      <c r="Z27" s="311"/>
      <c r="AA27" s="311"/>
      <c r="AB27" s="319"/>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65"/>
      <c r="G28" s="265"/>
      <c r="H28" s="265"/>
      <c r="I28" s="172"/>
      <c r="J28" s="172"/>
      <c r="K28" s="172"/>
      <c r="L28" s="172"/>
      <c r="M28" s="172"/>
      <c r="N28" s="172"/>
      <c r="O28" s="172"/>
      <c r="P28" s="172"/>
      <c r="Q28" s="172"/>
      <c r="R28" s="172"/>
      <c r="S28" s="172"/>
      <c r="T28" s="311"/>
      <c r="U28" s="222"/>
      <c r="V28" s="313"/>
      <c r="W28" s="311"/>
      <c r="X28" s="311"/>
      <c r="Y28" s="311"/>
      <c r="Z28" s="311"/>
      <c r="AA28" s="311"/>
      <c r="AB28" s="319"/>
      <c r="AC28" s="49"/>
      <c r="AD28" s="49"/>
      <c r="AE28" s="49"/>
      <c r="AF28" s="49"/>
      <c r="AG28" s="49"/>
      <c r="AH28" s="49"/>
      <c r="AI28" s="49"/>
      <c r="AJ28" s="49"/>
      <c r="AK28" s="49"/>
      <c r="AL28" s="49"/>
      <c r="AM28" s="49"/>
      <c r="AN28" s="49"/>
      <c r="AO28" s="49"/>
      <c r="AP28" s="49"/>
      <c r="AQ28" s="49"/>
      <c r="AR28" s="49"/>
      <c r="AS28" s="49"/>
      <c r="AT28" s="378"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9"/>
      <c r="AD29" s="49"/>
      <c r="AE29" s="49"/>
      <c r="AF29" s="49"/>
      <c r="AG29" s="49"/>
      <c r="AH29" s="49"/>
      <c r="AI29" s="49"/>
      <c r="AJ29" s="49"/>
      <c r="AK29" s="49"/>
      <c r="AL29" s="49"/>
      <c r="AM29" s="49"/>
      <c r="AN29" s="49"/>
      <c r="AO29" s="49"/>
      <c r="AP29" s="49"/>
      <c r="AQ29" s="49"/>
      <c r="AR29" s="49"/>
      <c r="AS29" s="49"/>
      <c r="AT29" s="60"/>
      <c r="AU29" s="377" t="s">
        <v>316</v>
      </c>
      <c r="AV29" s="143"/>
      <c r="AW29" s="143"/>
      <c r="AX29" s="143"/>
      <c r="AY29" s="143"/>
      <c r="AZ29" s="143"/>
      <c r="BA29" s="27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9"/>
      <c r="AD30" s="49"/>
      <c r="AE30" s="49"/>
      <c r="AF30" s="49"/>
      <c r="AG30" s="49"/>
      <c r="AH30" s="49"/>
      <c r="AI30" s="49"/>
      <c r="AJ30" s="49"/>
      <c r="AK30" s="49"/>
      <c r="AL30" s="49"/>
      <c r="AM30" s="49"/>
      <c r="AN30" s="49"/>
      <c r="AO30" s="49"/>
      <c r="AP30" s="49"/>
      <c r="AQ30" s="49"/>
      <c r="AR30" s="49"/>
      <c r="AS30" s="49"/>
      <c r="AT30" s="54"/>
      <c r="AU30" s="403" t="s">
        <v>520</v>
      </c>
      <c r="AV30" s="404"/>
      <c r="AW30" s="404"/>
      <c r="AX30" s="404"/>
      <c r="AY30" s="404"/>
      <c r="AZ30" s="404"/>
      <c r="BA30" s="405"/>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9"/>
      <c r="AD35" s="49"/>
      <c r="AE35" s="49"/>
      <c r="AF35" s="49"/>
      <c r="AG35" s="49"/>
      <c r="AH35" s="49"/>
      <c r="AI35" s="49"/>
      <c r="AJ35" s="49"/>
      <c r="AK35" s="49"/>
      <c r="AL35" s="49"/>
      <c r="AM35" s="49"/>
      <c r="AN35" s="49"/>
      <c r="AO35" s="49"/>
      <c r="AP35" s="49"/>
      <c r="AQ35" s="49"/>
      <c r="AR35" s="49"/>
      <c r="AS35" s="49"/>
      <c r="AT35" s="291" t="s">
        <v>513</v>
      </c>
      <c r="AU35" s="324">
        <v>3314534012.7205801</v>
      </c>
      <c r="AV35" s="324">
        <v>3081878158.8949699</v>
      </c>
      <c r="AW35" s="324">
        <v>1840182184.3132601</v>
      </c>
      <c r="AX35" s="324">
        <v>2774384018.3643699</v>
      </c>
      <c r="AY35" s="324">
        <v>1512816415.4760299</v>
      </c>
      <c r="AZ35" s="324">
        <v>1600511863.0887902</v>
      </c>
      <c r="BA35" s="379"/>
      <c r="BB35" s="379"/>
      <c r="BC35" s="379"/>
      <c r="BD35" s="379"/>
      <c r="BE35" s="379"/>
      <c r="BF35" s="379"/>
      <c r="BG35" s="379"/>
      <c r="BH35" s="379"/>
      <c r="BI35" s="324"/>
      <c r="BJ35" s="324"/>
      <c r="BK35" s="324"/>
      <c r="BL35" s="324"/>
      <c r="BM35" s="324"/>
      <c r="BN35" s="324"/>
      <c r="BO35" s="324"/>
      <c r="BP35" s="324"/>
      <c r="BQ35" s="324"/>
      <c r="BR35" s="324"/>
      <c r="BS35" s="324"/>
      <c r="BT35" s="324"/>
      <c r="BU35" s="324"/>
      <c r="BV35" s="324"/>
      <c r="BW35" s="324"/>
      <c r="BX35" s="379"/>
      <c r="BY35" s="379"/>
      <c r="BZ35" s="379"/>
      <c r="CA35" s="379"/>
      <c r="CB35" s="379"/>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9"/>
      <c r="AD36" s="49"/>
      <c r="AE36" s="49"/>
      <c r="AF36" s="49"/>
      <c r="AG36" s="49"/>
      <c r="AH36" s="49"/>
      <c r="AI36" s="49"/>
      <c r="AJ36" s="49"/>
      <c r="AK36" s="49"/>
      <c r="AL36" s="49"/>
      <c r="AM36" s="49"/>
      <c r="AN36" s="49"/>
      <c r="AO36" s="49"/>
      <c r="AP36" s="49"/>
      <c r="AQ36" s="49"/>
      <c r="AR36" s="49"/>
      <c r="AS36" s="49"/>
      <c r="AT36" s="291" t="s">
        <v>514</v>
      </c>
      <c r="AU36" s="324">
        <v>1055891969963.09</v>
      </c>
      <c r="AV36" s="324">
        <v>1055479154089.4</v>
      </c>
      <c r="AW36" s="324">
        <v>948221129197.00696</v>
      </c>
      <c r="AX36" s="324">
        <v>1022542866466.14</v>
      </c>
      <c r="AY36" s="324">
        <v>894719232580.89404</v>
      </c>
      <c r="AZ36" s="324">
        <v>926912366122.27295</v>
      </c>
      <c r="BA36" s="379"/>
      <c r="BB36" s="379"/>
      <c r="BC36" s="379"/>
      <c r="BD36" s="379"/>
      <c r="BE36" s="379"/>
      <c r="BF36" s="379"/>
      <c r="BG36" s="379"/>
      <c r="BH36" s="379"/>
      <c r="BI36" s="324"/>
      <c r="BJ36" s="324"/>
      <c r="BK36" s="324"/>
      <c r="BL36" s="324"/>
      <c r="BM36" s="324"/>
      <c r="BN36" s="324"/>
      <c r="BO36" s="324"/>
      <c r="BP36" s="324"/>
      <c r="BQ36" s="324"/>
      <c r="BR36" s="324"/>
      <c r="BS36" s="324"/>
      <c r="BT36" s="324"/>
      <c r="BU36" s="324"/>
      <c r="BV36" s="324"/>
      <c r="BW36" s="324"/>
      <c r="BX36" s="379"/>
      <c r="BY36" s="379"/>
      <c r="BZ36" s="379"/>
      <c r="CA36" s="379"/>
      <c r="CB36" s="379"/>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9"/>
      <c r="AD37" s="49"/>
      <c r="AE37" s="49"/>
      <c r="AF37" s="49"/>
      <c r="AG37" s="49"/>
      <c r="AH37" s="49"/>
      <c r="AI37" s="49"/>
      <c r="AJ37" s="49"/>
      <c r="AK37" s="49"/>
      <c r="AL37" s="49"/>
      <c r="AM37" s="49"/>
      <c r="AN37" s="49"/>
      <c r="AO37" s="49"/>
      <c r="AP37" s="49"/>
      <c r="AQ37" s="49"/>
      <c r="AR37" s="49"/>
      <c r="AS37" s="49"/>
      <c r="AT37" s="291" t="s">
        <v>515</v>
      </c>
      <c r="AU37" s="324">
        <v>-45147326232.825699</v>
      </c>
      <c r="AV37" s="324">
        <v>-44949393770.070694</v>
      </c>
      <c r="AW37" s="324">
        <v>-35464515613.138397</v>
      </c>
      <c r="AX37" s="324">
        <v>-41741902656.033951</v>
      </c>
      <c r="AY37" s="324">
        <v>-32139751520.124847</v>
      </c>
      <c r="AZ37" s="324">
        <v>-33410997607.811249</v>
      </c>
      <c r="BA37" s="379"/>
      <c r="BB37" s="379"/>
      <c r="BC37" s="379"/>
      <c r="BD37" s="379"/>
      <c r="BE37" s="379"/>
      <c r="BF37" s="379"/>
      <c r="BG37" s="379"/>
      <c r="BH37" s="379"/>
      <c r="BI37" s="324"/>
      <c r="BJ37" s="324"/>
      <c r="BK37" s="324"/>
      <c r="BL37" s="324"/>
      <c r="BM37" s="324"/>
      <c r="BN37" s="324"/>
      <c r="BO37" s="324"/>
      <c r="BP37" s="324"/>
      <c r="BQ37" s="324"/>
      <c r="BR37" s="324"/>
      <c r="BS37" s="324"/>
      <c r="BT37" s="324"/>
      <c r="BU37" s="324"/>
      <c r="BV37" s="324"/>
      <c r="BW37" s="324"/>
      <c r="BX37" s="379"/>
      <c r="BY37" s="379"/>
      <c r="BZ37" s="379"/>
      <c r="CA37" s="379"/>
      <c r="CB37" s="379"/>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9"/>
      <c r="AD38" s="49"/>
      <c r="AE38" s="49"/>
      <c r="AF38" s="49"/>
      <c r="AG38" s="49"/>
      <c r="AH38" s="49"/>
      <c r="AI38" s="49"/>
      <c r="AJ38" s="49"/>
      <c r="AK38" s="49"/>
      <c r="AL38" s="49"/>
      <c r="AM38" s="49"/>
      <c r="AN38" s="49"/>
      <c r="AO38" s="49"/>
      <c r="AP38" s="49"/>
      <c r="AQ38" s="49"/>
      <c r="AR38" s="49"/>
      <c r="AS38" s="49"/>
      <c r="AT38" s="291" t="s">
        <v>628</v>
      </c>
      <c r="AU38" s="49" t="s">
        <v>629</v>
      </c>
      <c r="AV38" s="49" t="s">
        <v>629</v>
      </c>
      <c r="AW38" s="49" t="s">
        <v>630</v>
      </c>
      <c r="AX38" s="49" t="s">
        <v>629</v>
      </c>
      <c r="AY38" s="49" t="s">
        <v>629</v>
      </c>
      <c r="AZ38" s="49" t="s">
        <v>630</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9"/>
      <c r="AD39" s="49"/>
      <c r="AE39" s="49"/>
      <c r="AF39" s="49"/>
      <c r="AG39" s="49"/>
      <c r="AH39" s="49"/>
      <c r="AI39" s="49"/>
      <c r="AJ39" s="49"/>
      <c r="AK39" s="49"/>
      <c r="AL39" s="49"/>
      <c r="AM39" s="49"/>
      <c r="AN39" s="49"/>
      <c r="AO39" s="49"/>
      <c r="AP39" s="49"/>
      <c r="AQ39" s="49"/>
      <c r="AR39" s="49"/>
      <c r="AS39" s="49"/>
      <c r="AT39" s="291" t="s">
        <v>631</v>
      </c>
      <c r="AU39" s="49" t="s">
        <v>325</v>
      </c>
      <c r="AV39" s="49" t="s">
        <v>326</v>
      </c>
      <c r="AW39" s="49" t="s">
        <v>319</v>
      </c>
      <c r="AX39" s="49" t="s">
        <v>327</v>
      </c>
      <c r="AY39" s="49" t="s">
        <v>324</v>
      </c>
      <c r="AZ39" s="49" t="s">
        <v>322</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9"/>
      <c r="AD41" s="49"/>
      <c r="AE41" s="49"/>
      <c r="AF41" s="49"/>
      <c r="AG41" s="49"/>
      <c r="AH41" s="49"/>
      <c r="AI41" s="49"/>
      <c r="AJ41" s="49"/>
      <c r="AK41" s="49"/>
      <c r="AL41" s="49"/>
      <c r="AM41" s="49"/>
      <c r="AN41" s="49"/>
      <c r="AO41" s="49"/>
      <c r="AP41" s="49"/>
      <c r="AQ41" s="49"/>
      <c r="AR41" s="49"/>
      <c r="AS41" s="49"/>
      <c r="AT41" s="378"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9"/>
      <c r="AD42" s="49"/>
      <c r="AE42" s="49"/>
      <c r="AF42" s="49"/>
      <c r="AG42" s="49"/>
      <c r="AH42" s="49"/>
      <c r="AI42" s="49"/>
      <c r="AJ42" s="49"/>
      <c r="AK42" s="49"/>
      <c r="AL42" s="49"/>
      <c r="AM42" s="49"/>
      <c r="AN42" s="49"/>
      <c r="AO42" s="49"/>
      <c r="AP42" s="49"/>
      <c r="AQ42" s="49"/>
      <c r="AR42" s="49"/>
      <c r="AS42" s="49"/>
      <c r="AT42" s="378"/>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9"/>
      <c r="AD43" s="49"/>
      <c r="AE43" s="49"/>
      <c r="AF43" s="49"/>
      <c r="AG43" s="49"/>
      <c r="AH43" s="49"/>
      <c r="AI43" s="49"/>
      <c r="AJ43" s="49"/>
      <c r="AK43" s="49"/>
      <c r="AL43" s="49"/>
      <c r="AM43" s="49"/>
      <c r="AN43" s="49"/>
      <c r="AO43" s="49"/>
      <c r="AP43" s="49"/>
      <c r="AQ43" s="49"/>
      <c r="AR43" s="49"/>
      <c r="AS43" s="49"/>
      <c r="AT43" s="378"/>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9"/>
      <c r="AD44" s="49"/>
      <c r="AE44" s="49"/>
      <c r="AF44" s="49"/>
      <c r="AG44" s="49"/>
      <c r="AH44" s="49"/>
      <c r="AI44" s="49"/>
      <c r="AJ44" s="49"/>
      <c r="AK44" s="49"/>
      <c r="AL44" s="49"/>
      <c r="AM44" s="49"/>
      <c r="AN44" s="49"/>
      <c r="AO44" s="49"/>
      <c r="AP44" s="49"/>
      <c r="AQ44" s="49"/>
      <c r="AR44" s="49"/>
      <c r="AS44" s="49"/>
      <c r="AT44" s="29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9"/>
      <c r="AD50" s="49"/>
      <c r="AE50" s="49"/>
      <c r="AF50" s="49"/>
      <c r="AG50" s="49"/>
      <c r="AH50" s="49"/>
      <c r="AI50" s="49"/>
      <c r="AJ50" s="49"/>
      <c r="AK50" s="49"/>
      <c r="AL50" s="49"/>
      <c r="AM50" s="49"/>
      <c r="AN50" s="49"/>
      <c r="AO50" s="49"/>
      <c r="AP50" s="49"/>
      <c r="AQ50" s="49"/>
      <c r="AR50" s="49"/>
      <c r="AS50" s="49"/>
      <c r="AT50" s="60" t="s">
        <v>230</v>
      </c>
      <c r="AU50" s="61" t="s">
        <v>108</v>
      </c>
      <c r="AV50" s="380" t="s">
        <v>58</v>
      </c>
      <c r="AW50" s="27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9"/>
      <c r="AD51" s="49"/>
      <c r="AE51" s="49"/>
      <c r="AF51" s="49"/>
      <c r="AG51" s="49"/>
      <c r="AH51" s="49"/>
      <c r="AI51" s="49"/>
      <c r="AJ51" s="49"/>
      <c r="AK51" s="49"/>
      <c r="AL51" s="49"/>
      <c r="AM51" s="49"/>
      <c r="AN51" s="49"/>
      <c r="AO51" s="49"/>
      <c r="AP51" s="49"/>
      <c r="AQ51" s="49"/>
      <c r="AR51" s="49"/>
      <c r="AS51" s="49"/>
      <c r="AT51" s="54" t="s">
        <v>231</v>
      </c>
      <c r="AU51" t="s">
        <v>107</v>
      </c>
      <c r="AV51" s="381"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9"/>
      <c r="AD52" s="49"/>
      <c r="AE52" s="49"/>
      <c r="AF52" s="49"/>
      <c r="AG52" s="49"/>
      <c r="AH52" s="49"/>
      <c r="AI52" s="49"/>
      <c r="AJ52" s="49"/>
      <c r="AK52" s="49"/>
      <c r="AL52" s="49"/>
      <c r="AM52" s="49"/>
      <c r="AN52" s="49"/>
      <c r="AO52" s="49"/>
      <c r="AP52" s="49"/>
      <c r="AQ52" s="49"/>
      <c r="AR52" s="49"/>
      <c r="AS52" s="49"/>
      <c r="AT52" s="54" t="s">
        <v>232</v>
      </c>
      <c r="AU52"/>
      <c r="AV52" s="381"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9"/>
      <c r="AD53" s="49"/>
      <c r="AE53" s="49"/>
      <c r="AF53" s="49"/>
      <c r="AG53" s="49"/>
      <c r="AH53" s="49"/>
      <c r="AI53" s="49"/>
      <c r="AJ53" s="49"/>
      <c r="AK53" s="49"/>
      <c r="AL53" s="49"/>
      <c r="AM53" s="49"/>
      <c r="AN53" s="49"/>
      <c r="AO53" s="49"/>
      <c r="AP53" s="49"/>
      <c r="AQ53" s="49"/>
      <c r="AR53" s="49"/>
      <c r="AS53" s="49"/>
      <c r="AT53" s="54" t="s">
        <v>233</v>
      </c>
      <c r="AU53"/>
      <c r="AV53" s="381"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9"/>
      <c r="AD54" s="49"/>
      <c r="AE54" s="49"/>
      <c r="AF54" s="49"/>
      <c r="AG54" s="49"/>
      <c r="AH54" s="49"/>
      <c r="AI54" s="49"/>
      <c r="AJ54" s="49"/>
      <c r="AK54" s="49"/>
      <c r="AL54" s="49"/>
      <c r="AM54" s="49"/>
      <c r="AN54" s="49"/>
      <c r="AO54" s="49"/>
      <c r="AP54" s="49"/>
      <c r="AQ54" s="49"/>
      <c r="AR54" s="49"/>
      <c r="AS54" s="49"/>
      <c r="AT54" s="54" t="s">
        <v>234</v>
      </c>
      <c r="AU54"/>
      <c r="AV54" s="381"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9"/>
      <c r="AD55" s="49"/>
      <c r="AE55" s="49"/>
      <c r="AF55" s="49"/>
      <c r="AG55" s="49"/>
      <c r="AH55" s="49"/>
      <c r="AI55" s="49"/>
      <c r="AJ55" s="49"/>
      <c r="AK55" s="49"/>
      <c r="AL55" s="49"/>
      <c r="AM55" s="49"/>
      <c r="AN55" s="49"/>
      <c r="AO55" s="49"/>
      <c r="AP55" s="49"/>
      <c r="AQ55" s="49"/>
      <c r="AR55" s="49"/>
      <c r="AS55" s="49"/>
      <c r="AT55" s="54" t="s">
        <v>235</v>
      </c>
      <c r="AU55"/>
      <c r="AV55" s="381"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9"/>
      <c r="AD56" s="49"/>
      <c r="AE56" s="49"/>
      <c r="AF56" s="49"/>
      <c r="AG56" s="49"/>
      <c r="AH56" s="49"/>
      <c r="AI56" s="49"/>
      <c r="AJ56" s="49"/>
      <c r="AK56" s="49"/>
      <c r="AL56" s="49"/>
      <c r="AM56" s="49"/>
      <c r="AN56" s="49"/>
      <c r="AO56" s="49"/>
      <c r="AP56" s="49"/>
      <c r="AQ56" s="49"/>
      <c r="AR56" s="49"/>
      <c r="AS56" s="49"/>
      <c r="AT56" s="54" t="s">
        <v>236</v>
      </c>
      <c r="AU56"/>
      <c r="AV56" s="381"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9"/>
      <c r="AD57" s="49"/>
      <c r="AE57" s="49"/>
      <c r="AF57" s="49"/>
      <c r="AG57" s="49"/>
      <c r="AH57" s="49"/>
      <c r="AI57" s="49"/>
      <c r="AJ57" s="49"/>
      <c r="AK57" s="49"/>
      <c r="AL57" s="49"/>
      <c r="AM57" s="49"/>
      <c r="AN57" s="49"/>
      <c r="AO57" s="49"/>
      <c r="AP57" s="49"/>
      <c r="AQ57" s="49"/>
      <c r="AR57" s="49"/>
      <c r="AS57" s="49"/>
      <c r="AT57" s="54" t="s">
        <v>237</v>
      </c>
      <c r="AU57"/>
      <c r="AV57" s="381"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9"/>
      <c r="AD58" s="49"/>
      <c r="AE58" s="49"/>
      <c r="AF58" s="49"/>
      <c r="AG58" s="49"/>
      <c r="AH58" s="49"/>
      <c r="AI58" s="49"/>
      <c r="AJ58" s="49"/>
      <c r="AK58" s="49"/>
      <c r="AL58" s="49"/>
      <c r="AM58" s="49"/>
      <c r="AN58" s="49"/>
      <c r="AO58" s="49"/>
      <c r="AP58" s="49"/>
      <c r="AQ58" s="49"/>
      <c r="AR58" s="49"/>
      <c r="AS58" s="49"/>
      <c r="AT58" s="54" t="s">
        <v>238</v>
      </c>
      <c r="AU58"/>
      <c r="AV58" s="381"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9"/>
      <c r="AD59" s="49"/>
      <c r="AE59" s="49"/>
      <c r="AF59" s="49"/>
      <c r="AG59" s="49"/>
      <c r="AH59" s="49"/>
      <c r="AI59" s="49"/>
      <c r="AJ59" s="49"/>
      <c r="AK59" s="49"/>
      <c r="AL59" s="49"/>
      <c r="AM59" s="49"/>
      <c r="AN59" s="49"/>
      <c r="AO59" s="49"/>
      <c r="AP59" s="49"/>
      <c r="AQ59" s="49"/>
      <c r="AR59" s="49"/>
      <c r="AS59" s="49"/>
      <c r="AT59" s="54" t="s">
        <v>239</v>
      </c>
      <c r="AU59"/>
      <c r="AV59" s="49" t="s">
        <v>117</v>
      </c>
      <c r="AW59" s="382">
        <v>3310000000</v>
      </c>
      <c r="AX59" s="324">
        <v>3310000000</v>
      </c>
      <c r="AY59" s="324">
        <v>3080000000</v>
      </c>
      <c r="AZ59" s="324">
        <v>2770000000</v>
      </c>
      <c r="BA59" s="32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9"/>
      <c r="AD60" s="49"/>
      <c r="AE60" s="49"/>
      <c r="AF60" s="49"/>
      <c r="AG60" s="49"/>
      <c r="AH60" s="49"/>
      <c r="AI60" s="49"/>
      <c r="AJ60" s="49"/>
      <c r="AK60" s="49"/>
      <c r="AL60" s="49"/>
      <c r="AM60" s="49"/>
      <c r="AN60" s="49"/>
      <c r="AO60" s="49"/>
      <c r="AP60" s="49"/>
      <c r="AQ60" s="49"/>
      <c r="AR60" s="49"/>
      <c r="AS60" s="49"/>
      <c r="AT60" s="54" t="s">
        <v>240</v>
      </c>
      <c r="AU60"/>
      <c r="AV60" s="324" t="s">
        <v>226</v>
      </c>
      <c r="AW60" s="382">
        <v>1060000000000</v>
      </c>
      <c r="AX60" s="324">
        <v>1060000000000</v>
      </c>
      <c r="AY60" s="324">
        <v>1060000000000</v>
      </c>
      <c r="AZ60" s="324">
        <v>1020000000000</v>
      </c>
      <c r="BA60" s="32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9"/>
      <c r="AD61" s="49"/>
      <c r="AE61" s="49"/>
      <c r="AF61" s="49"/>
      <c r="AG61" s="49"/>
      <c r="AH61" s="49"/>
      <c r="AI61" s="49"/>
      <c r="AJ61" s="49"/>
      <c r="AK61" s="49"/>
      <c r="AL61" s="49"/>
      <c r="AM61" s="49"/>
      <c r="AN61" s="49"/>
      <c r="AO61" s="49"/>
      <c r="AP61" s="49"/>
      <c r="AQ61" s="49"/>
      <c r="AR61" s="49"/>
      <c r="AS61" s="49"/>
      <c r="AT61" s="54" t="s">
        <v>241</v>
      </c>
      <c r="AU61"/>
      <c r="AV61" s="49" t="s">
        <v>227</v>
      </c>
      <c r="AW61" s="382">
        <v>-45100000000</v>
      </c>
      <c r="AX61" s="324">
        <v>-45100000000</v>
      </c>
      <c r="AY61" s="324">
        <v>-44900000000</v>
      </c>
      <c r="AZ61" s="324">
        <v>-41700000000</v>
      </c>
      <c r="BA61" s="32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4"/>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4"/>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4"/>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9"/>
      <c r="AD65" s="49"/>
      <c r="AE65" s="49"/>
      <c r="AF65" s="49"/>
      <c r="AG65" s="49"/>
      <c r="AH65" s="49"/>
      <c r="AI65" s="49"/>
      <c r="AJ65" s="49"/>
      <c r="AK65" s="49"/>
      <c r="AL65" s="49"/>
      <c r="AM65" s="49"/>
      <c r="AN65" s="49"/>
      <c r="AO65" s="49"/>
      <c r="AP65" s="49"/>
      <c r="AQ65" s="49"/>
      <c r="AR65" s="49"/>
      <c r="AS65" s="324"/>
      <c r="AT65" s="54" t="s">
        <v>245</v>
      </c>
      <c r="AU65"/>
      <c r="AV65" s="381"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9"/>
      <c r="AD66" s="49"/>
      <c r="AE66" s="49"/>
      <c r="AF66" s="49"/>
      <c r="AG66" s="49"/>
      <c r="AH66" s="49"/>
      <c r="AI66" s="49"/>
      <c r="AJ66" s="49"/>
      <c r="AK66" s="49"/>
      <c r="AL66" s="49"/>
      <c r="AM66" s="49"/>
      <c r="AN66" s="49"/>
      <c r="AO66" s="49"/>
      <c r="AP66" s="49"/>
      <c r="AQ66" s="49"/>
      <c r="AR66" s="49"/>
      <c r="AS66" s="324"/>
      <c r="AT66" s="54" t="s">
        <v>246</v>
      </c>
      <c r="AU66"/>
      <c r="AV66" s="381"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9"/>
      <c r="AD67" s="49"/>
      <c r="AE67" s="49"/>
      <c r="AF67" s="49"/>
      <c r="AG67" s="49"/>
      <c r="AH67" s="49"/>
      <c r="AI67" s="49"/>
      <c r="AJ67" s="49"/>
      <c r="AK67" s="49"/>
      <c r="AL67" s="49"/>
      <c r="AM67" s="49"/>
      <c r="AN67" s="49"/>
      <c r="AO67" s="49"/>
      <c r="AP67" s="49"/>
      <c r="AQ67" s="49"/>
      <c r="AR67" s="49"/>
      <c r="AS67" s="324"/>
      <c r="AT67" s="54" t="s">
        <v>247</v>
      </c>
      <c r="AU67"/>
      <c r="AV67" s="381"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9"/>
      <c r="AD68" s="49"/>
      <c r="AE68" s="49"/>
      <c r="AF68" s="49"/>
      <c r="AG68" s="49"/>
      <c r="AH68" s="49"/>
      <c r="AI68" s="49"/>
      <c r="AJ68" s="49"/>
      <c r="AK68" s="49"/>
      <c r="AL68" s="49"/>
      <c r="AM68" s="49"/>
      <c r="AN68" s="49"/>
      <c r="AO68" s="49"/>
      <c r="AP68" s="49"/>
      <c r="AQ68" s="49"/>
      <c r="AR68" s="49"/>
      <c r="AS68" s="324"/>
      <c r="AT68" s="54" t="s">
        <v>250</v>
      </c>
      <c r="AU68"/>
      <c r="AV68" s="381"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9"/>
      <c r="AD69" s="49"/>
      <c r="AE69" s="49"/>
      <c r="AF69" s="49"/>
      <c r="AG69" s="49"/>
      <c r="AH69" s="49"/>
      <c r="AI69" s="49"/>
      <c r="AJ69" s="49"/>
      <c r="AK69" s="49"/>
      <c r="AL69" s="49"/>
      <c r="AM69" s="49"/>
      <c r="AN69" s="49"/>
      <c r="AO69" s="49"/>
      <c r="AP69" s="49"/>
      <c r="AQ69" s="49"/>
      <c r="AR69" s="49"/>
      <c r="AS69" s="324"/>
      <c r="AT69" s="54" t="s">
        <v>248</v>
      </c>
      <c r="AU69" t="s">
        <v>106</v>
      </c>
      <c r="AV69" s="381"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9"/>
      <c r="AD70" s="49"/>
      <c r="AE70" s="49"/>
      <c r="AF70" s="49"/>
      <c r="AG70" s="49"/>
      <c r="AH70" s="49"/>
      <c r="AI70" s="49"/>
      <c r="AJ70" s="49"/>
      <c r="AK70" s="49"/>
      <c r="AL70" s="49"/>
      <c r="AM70" s="49"/>
      <c r="AN70" s="49"/>
      <c r="AO70" s="49"/>
      <c r="AP70" s="49"/>
      <c r="AQ70" s="49"/>
      <c r="AR70" s="49"/>
      <c r="AS70" s="324"/>
      <c r="AT70" s="54" t="s">
        <v>249</v>
      </c>
      <c r="AU70" t="s">
        <v>106</v>
      </c>
      <c r="AV70" s="381" t="s">
        <v>92</v>
      </c>
      <c r="AW70" s="87" t="s">
        <v>105</v>
      </c>
      <c r="AX70" s="49">
        <v>-43.14</v>
      </c>
      <c r="AY70" s="49">
        <v>-43.14</v>
      </c>
      <c r="AZ70" s="49">
        <v>-43.14</v>
      </c>
      <c r="BA70" s="49">
        <v>-43.14</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9"/>
      <c r="AD71" s="49"/>
      <c r="AE71" s="49"/>
      <c r="AF71" s="49"/>
      <c r="AG71" s="49"/>
      <c r="AH71" s="49"/>
      <c r="AI71" s="49"/>
      <c r="AJ71" s="49"/>
      <c r="AK71" s="49"/>
      <c r="AL71" s="49"/>
      <c r="AM71" s="49"/>
      <c r="AN71" s="49"/>
      <c r="AO71" s="49"/>
      <c r="AP71" s="49"/>
      <c r="AQ71" s="49"/>
      <c r="AR71" s="49"/>
      <c r="AS71" s="324"/>
      <c r="AT71" s="54" t="s">
        <v>288</v>
      </c>
      <c r="AU71"/>
      <c r="AV71" s="381"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9"/>
      <c r="AD72" s="49"/>
      <c r="AE72" s="49"/>
      <c r="AF72" s="49"/>
      <c r="AG72" s="49"/>
      <c r="AH72" s="49"/>
      <c r="AI72" s="49"/>
      <c r="AJ72" s="49"/>
      <c r="AK72" s="49"/>
      <c r="AL72" s="49"/>
      <c r="AM72" s="49"/>
      <c r="AN72" s="49"/>
      <c r="AO72" s="49"/>
      <c r="AP72" s="49"/>
      <c r="AQ72" s="49"/>
      <c r="AR72" s="49"/>
      <c r="AS72" s="324"/>
      <c r="AT72" s="54" t="s">
        <v>289</v>
      </c>
      <c r="AU72"/>
      <c r="AV72" s="381"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9"/>
      <c r="AD73" s="49"/>
      <c r="AE73" s="49"/>
      <c r="AF73" s="49"/>
      <c r="AG73" s="49"/>
      <c r="AH73" s="49"/>
      <c r="AI73" s="49"/>
      <c r="AJ73" s="49"/>
      <c r="AK73" s="49"/>
      <c r="AL73" s="49"/>
      <c r="AM73" s="49"/>
      <c r="AN73" s="49"/>
      <c r="AO73" s="49"/>
      <c r="AP73" s="49"/>
      <c r="AQ73" s="49"/>
      <c r="AR73" s="49"/>
      <c r="AS73" s="49"/>
      <c r="AT73" s="54" t="s">
        <v>290</v>
      </c>
      <c r="AU73"/>
      <c r="AV73" s="381"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1" t="s">
        <v>911</v>
      </c>
      <c r="W74" s="327"/>
      <c r="X74" s="327"/>
      <c r="Y74" s="327"/>
      <c r="Z74" s="327"/>
      <c r="AA74" s="327"/>
      <c r="AB74" s="328"/>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11"/>
      <c r="W75" s="311"/>
      <c r="X75" s="311"/>
      <c r="Y75" s="311"/>
      <c r="Z75" s="311"/>
      <c r="AA75" s="311"/>
      <c r="AB75" s="319"/>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5"/>
      <c r="G78" s="265"/>
      <c r="H78" s="265"/>
      <c r="I78" s="172"/>
      <c r="J78" s="172"/>
      <c r="K78" s="172"/>
      <c r="L78" s="172"/>
      <c r="M78" s="172"/>
      <c r="N78" s="172"/>
      <c r="O78" s="172"/>
      <c r="P78" s="172"/>
      <c r="Q78" s="172"/>
      <c r="R78" s="172"/>
      <c r="S78" s="172"/>
      <c r="T78" s="311"/>
      <c r="U78" s="366" t="s">
        <v>508</v>
      </c>
      <c r="V78" s="311"/>
      <c r="W78" s="311"/>
      <c r="X78" s="311"/>
      <c r="Y78" s="311"/>
      <c r="Z78" s="311"/>
      <c r="AA78" s="311"/>
      <c r="AB78" s="311"/>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65"/>
      <c r="G80" s="265"/>
      <c r="H80" s="265"/>
      <c r="I80" s="172"/>
      <c r="J80" s="172"/>
      <c r="K80" s="172"/>
      <c r="L80" s="172"/>
      <c r="M80" s="172"/>
      <c r="N80" s="172"/>
      <c r="O80" s="172"/>
      <c r="P80" s="172"/>
      <c r="Q80" s="172"/>
      <c r="R80" s="172"/>
      <c r="S80" s="172"/>
      <c r="T80" s="311"/>
      <c r="U80" s="314" t="s">
        <v>523</v>
      </c>
      <c r="V80" s="311"/>
      <c r="W80" s="311"/>
      <c r="X80" s="311"/>
      <c r="Y80" s="311"/>
      <c r="Z80" s="311"/>
      <c r="AA80" s="311"/>
      <c r="AB80" s="311"/>
      <c r="AC80" s="49"/>
      <c r="AD80" s="49"/>
      <c r="AE80" s="49"/>
      <c r="AF80" s="49"/>
      <c r="AG80" s="49"/>
      <c r="AH80" s="49"/>
      <c r="AI80" s="49"/>
      <c r="AJ80" s="49"/>
      <c r="AK80" s="49"/>
      <c r="AL80" s="49"/>
      <c r="AM80" s="49"/>
      <c r="AN80" s="49"/>
      <c r="AO80" s="49"/>
      <c r="AP80" s="49"/>
      <c r="AQ80" s="49"/>
      <c r="AR80" s="49"/>
      <c r="AS80" s="49"/>
      <c r="AT80" s="54" t="s">
        <v>298</v>
      </c>
      <c r="AU80"/>
      <c r="AV80" s="49">
        <v>1</v>
      </c>
      <c r="AW80" s="382">
        <v>10000000</v>
      </c>
      <c r="AX80" s="324"/>
      <c r="AY80" s="324"/>
      <c r="AZ80" s="324"/>
      <c r="BA80" s="32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167.36</v>
      </c>
      <c r="AY82" s="49">
        <v>167.36</v>
      </c>
      <c r="AZ82" s="49">
        <v>167.36</v>
      </c>
      <c r="BA82" s="49">
        <v>167.36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167.36</v>
      </c>
      <c r="AY83" s="49">
        <v>167.36</v>
      </c>
      <c r="AZ83" s="49">
        <v>167.36</v>
      </c>
      <c r="BA83" s="49">
        <v>167.36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1"/>
      <c r="W84" s="327"/>
      <c r="X84" s="327"/>
      <c r="Y84" s="327"/>
      <c r="Z84" s="327"/>
      <c r="AA84" s="327"/>
      <c r="AB84" s="328"/>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5"/>
      <c r="G85" s="265"/>
      <c r="H85" s="265"/>
      <c r="I85" s="172"/>
      <c r="J85" s="172"/>
      <c r="K85" s="172"/>
      <c r="L85" s="172"/>
      <c r="M85" s="172"/>
      <c r="N85" s="172"/>
      <c r="O85" s="172"/>
      <c r="P85" s="172"/>
      <c r="Q85" s="172"/>
      <c r="R85" s="172"/>
      <c r="S85" s="172"/>
      <c r="T85" s="311"/>
      <c r="U85" s="343"/>
      <c r="V85" s="373" t="s">
        <v>510</v>
      </c>
      <c r="W85" s="311"/>
      <c r="X85" s="311"/>
      <c r="Y85" s="311"/>
      <c r="Z85" s="311"/>
      <c r="AA85" s="311"/>
      <c r="AB85" s="319"/>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4"/>
      <c r="BC85" s="324"/>
      <c r="BD85" s="324"/>
      <c r="BE85" s="324"/>
      <c r="BF85" s="324"/>
      <c r="BG85" s="324"/>
      <c r="BH85" s="324"/>
      <c r="BI85" s="324"/>
      <c r="BJ85" s="324"/>
      <c r="BK85" s="324"/>
      <c r="BL85" s="324"/>
      <c r="BM85" s="324"/>
      <c r="BN85" s="324"/>
      <c r="BO85" s="324"/>
      <c r="BP85" s="324"/>
      <c r="BQ85" s="324"/>
      <c r="BR85" s="324"/>
      <c r="BS85" s="324"/>
      <c r="BT85" s="324"/>
      <c r="BU85" s="324"/>
      <c r="BV85" s="324"/>
      <c r="BW85" s="324"/>
      <c r="BX85" s="379"/>
      <c r="BY85" s="379"/>
      <c r="BZ85" s="379"/>
      <c r="CA85"/>
      <c r="CB85"/>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1"/>
      <c r="W86" s="327"/>
      <c r="X86" s="327"/>
      <c r="Y86" s="327"/>
      <c r="Z86" s="327"/>
      <c r="AA86" s="327"/>
      <c r="AB86" s="328"/>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4"/>
      <c r="BC86" s="324"/>
      <c r="BD86" s="324"/>
      <c r="BE86" s="324"/>
      <c r="BF86" s="324"/>
      <c r="BG86" s="324"/>
      <c r="BH86" s="324"/>
      <c r="BI86" s="324"/>
      <c r="BJ86" s="324"/>
      <c r="BK86" s="324"/>
      <c r="BL86" s="324"/>
      <c r="BM86" s="324"/>
      <c r="BN86" s="324"/>
      <c r="BO86" s="324"/>
      <c r="BP86" s="324"/>
      <c r="BQ86" s="324"/>
      <c r="BR86" s="324"/>
      <c r="BS86" s="324"/>
      <c r="BT86" s="324"/>
      <c r="BU86" s="324"/>
      <c r="BV86" s="324"/>
      <c r="BW86" s="324"/>
      <c r="BX86" s="379"/>
      <c r="BY86" s="379"/>
      <c r="BZ86" s="379"/>
      <c r="CA86"/>
      <c r="CB86"/>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11"/>
      <c r="W87" s="311"/>
      <c r="X87" s="311"/>
      <c r="Y87" s="311"/>
      <c r="Z87" s="311"/>
      <c r="AA87" s="311"/>
      <c r="AB87" s="319"/>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4"/>
      <c r="BC87" s="324"/>
      <c r="BD87" s="324"/>
      <c r="BE87" s="324"/>
      <c r="BF87" s="324"/>
      <c r="BG87" s="324"/>
      <c r="BH87" s="324"/>
      <c r="BI87" s="324"/>
      <c r="BJ87" s="324"/>
      <c r="BK87" s="324"/>
      <c r="BL87" s="324"/>
      <c r="BM87" s="324"/>
      <c r="BN87" s="324"/>
      <c r="BO87" s="324"/>
      <c r="BP87" s="324"/>
      <c r="BQ87" s="324"/>
      <c r="BR87" s="324"/>
      <c r="BS87" s="324"/>
      <c r="BT87" s="324"/>
      <c r="BU87" s="324"/>
      <c r="BV87" s="324"/>
      <c r="BW87" s="324"/>
      <c r="BX87" s="379"/>
      <c r="BY87" s="379"/>
      <c r="BZ87" s="379"/>
      <c r="CA87"/>
      <c r="CB87"/>
    </row>
    <row r="88" spans="1:80" s="73" customFormat="1" ht="1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4"/>
      <c r="BC88" s="324"/>
      <c r="BD88" s="324"/>
      <c r="BE88" s="324"/>
      <c r="BF88" s="324"/>
      <c r="BG88" s="324"/>
      <c r="BH88" s="324"/>
      <c r="BI88" s="324"/>
      <c r="BJ88" s="324"/>
      <c r="BK88" s="324"/>
      <c r="BL88" s="324"/>
      <c r="BM88" s="324"/>
      <c r="BN88" s="324"/>
      <c r="BO88" s="324"/>
      <c r="BP88" s="324"/>
      <c r="BQ88" s="324"/>
      <c r="BR88" s="324"/>
      <c r="BS88" s="324"/>
      <c r="BT88" s="324"/>
      <c r="BU88" s="324"/>
      <c r="BV88" s="324"/>
      <c r="BW88" s="324"/>
      <c r="BX88" s="379"/>
      <c r="BY88" s="379"/>
      <c r="BZ88" s="379"/>
      <c r="CA88"/>
      <c r="CB88"/>
    </row>
    <row r="89" spans="1:80" s="73" customFormat="1" ht="1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9"/>
      <c r="AD89" s="49"/>
      <c r="AE89" s="49"/>
      <c r="AF89" s="49"/>
      <c r="AG89" s="49"/>
      <c r="AH89" s="49"/>
      <c r="AI89" s="49"/>
      <c r="AJ89" s="49"/>
      <c r="AK89" s="49"/>
      <c r="AL89" s="49"/>
      <c r="AM89" s="49"/>
      <c r="AN89" s="49"/>
      <c r="AO89" s="49"/>
      <c r="AP89" s="49"/>
      <c r="AQ89" s="49"/>
      <c r="AR89" s="49"/>
      <c r="AS89" s="49"/>
      <c r="AT89" s="63" t="s">
        <v>309</v>
      </c>
      <c r="AU89" s="64" t="s">
        <v>310</v>
      </c>
      <c r="AV89" s="144"/>
      <c r="AW89" s="277" t="s">
        <v>312</v>
      </c>
      <c r="AX89" s="49"/>
      <c r="AY89" s="49"/>
      <c r="AZ89" s="49"/>
      <c r="BA89" s="49"/>
      <c r="BB89" s="324"/>
      <c r="BC89" s="324"/>
      <c r="BD89" s="324"/>
      <c r="BE89" s="324"/>
      <c r="BF89" s="324"/>
      <c r="BG89" s="324"/>
      <c r="BH89" s="324"/>
      <c r="BI89" s="324"/>
      <c r="BJ89" s="324"/>
      <c r="BK89" s="324"/>
      <c r="BL89" s="324"/>
      <c r="BM89" s="324"/>
      <c r="BN89" s="324"/>
      <c r="BO89" s="324"/>
      <c r="BP89" s="324"/>
      <c r="BQ89" s="324"/>
      <c r="BR89" s="324"/>
      <c r="BS89" s="324"/>
      <c r="BT89" s="324"/>
      <c r="BU89" s="324"/>
      <c r="BV89" s="324"/>
      <c r="BW89" s="324"/>
      <c r="BX89" s="379"/>
      <c r="BY89" s="379"/>
      <c r="BZ89" s="379"/>
      <c r="CA89"/>
      <c r="CB89"/>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4"/>
      <c r="BC90" s="324"/>
      <c r="BD90" s="324"/>
      <c r="BE90" s="324"/>
      <c r="BF90" s="324"/>
      <c r="BG90" s="324"/>
      <c r="BH90" s="324"/>
      <c r="BI90" s="324"/>
      <c r="BJ90" s="324"/>
      <c r="BK90" s="324"/>
      <c r="BL90" s="324"/>
      <c r="BM90" s="324"/>
      <c r="BN90" s="324"/>
      <c r="BO90" s="324"/>
      <c r="BP90" s="324"/>
      <c r="BQ90" s="324"/>
      <c r="BR90" s="324"/>
      <c r="BS90" s="324"/>
      <c r="BT90" s="324"/>
      <c r="BU90" s="324"/>
      <c r="BV90" s="324"/>
      <c r="BW90" s="324"/>
      <c r="BX90" s="379"/>
      <c r="BY90" s="379"/>
      <c r="BZ90" s="379"/>
      <c r="CA90"/>
      <c r="CB90"/>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4"/>
      <c r="BC91" s="324"/>
      <c r="BD91" s="324"/>
      <c r="BE91" s="324"/>
      <c r="BF91" s="324"/>
      <c r="BG91" s="324"/>
      <c r="BH91" s="324"/>
      <c r="BI91" s="324"/>
      <c r="BJ91" s="324"/>
      <c r="BK91" s="324"/>
      <c r="BL91" s="324"/>
      <c r="BM91" s="324"/>
      <c r="BN91" s="324"/>
      <c r="BO91" s="324"/>
      <c r="BP91" s="324"/>
      <c r="BQ91" s="324"/>
      <c r="BR91" s="324"/>
      <c r="BS91" s="324"/>
      <c r="BT91" s="324"/>
      <c r="BU91" s="324"/>
      <c r="BV91" s="324"/>
      <c r="BW91" s="324"/>
      <c r="BX91" s="379"/>
      <c r="BY91" s="379"/>
      <c r="BZ91" s="379"/>
      <c r="CA91"/>
      <c r="CB91"/>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4"/>
      <c r="BC92" s="324"/>
      <c r="BD92" s="324"/>
      <c r="BE92" s="324"/>
      <c r="BF92" s="324"/>
      <c r="BG92" s="324"/>
      <c r="BH92" s="324"/>
      <c r="BI92" s="324"/>
      <c r="BJ92" s="324"/>
      <c r="BK92" s="324"/>
      <c r="BL92" s="324"/>
      <c r="BM92" s="324"/>
      <c r="BN92" s="324"/>
      <c r="BO92" s="324"/>
      <c r="BP92" s="324"/>
      <c r="BQ92" s="324"/>
      <c r="BR92" s="324"/>
      <c r="BS92" s="324"/>
      <c r="BT92" s="324"/>
      <c r="BU92" s="324"/>
      <c r="BV92" s="324"/>
      <c r="BW92" s="324"/>
      <c r="BX92" s="379"/>
      <c r="BY92" s="379"/>
      <c r="BZ92" s="379"/>
      <c r="CA92"/>
      <c r="CB92"/>
    </row>
    <row r="93" spans="1:80" s="73" customFormat="1">
      <c r="A93" s="67"/>
      <c r="B93" s="57"/>
      <c r="C93" s="57"/>
      <c r="D93" s="99"/>
      <c r="F93" s="265"/>
      <c r="G93" s="265"/>
      <c r="H93" s="265"/>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4"/>
      <c r="BC93" s="324"/>
      <c r="BD93" s="324"/>
      <c r="BE93" s="324"/>
      <c r="BF93" s="324"/>
      <c r="BG93" s="324"/>
      <c r="BH93" s="324"/>
      <c r="BI93" s="324"/>
      <c r="BJ93" s="324"/>
      <c r="BK93" s="324"/>
      <c r="BL93" s="324"/>
      <c r="BM93" s="324"/>
      <c r="BN93" s="324"/>
      <c r="BO93" s="324"/>
      <c r="BP93" s="324"/>
      <c r="BQ93" s="324"/>
      <c r="BR93" s="324"/>
      <c r="BS93" s="324"/>
      <c r="BT93" s="324"/>
      <c r="BU93" s="324"/>
      <c r="BV93" s="324"/>
      <c r="BW93" s="324"/>
      <c r="BX93" s="379"/>
      <c r="BY93" s="379"/>
      <c r="BZ93" s="379"/>
      <c r="CA93"/>
      <c r="CB93"/>
    </row>
    <row r="94" spans="1:80" ht="22.2" customHeight="1">
      <c r="T94" s="311"/>
      <c r="U94" s="372" t="s">
        <v>315</v>
      </c>
      <c r="V94" s="313"/>
      <c r="W94" s="313"/>
      <c r="X94" s="313"/>
      <c r="Y94" s="313"/>
      <c r="Z94" s="313"/>
      <c r="AA94" s="313"/>
      <c r="AB94" s="313"/>
      <c r="AC94"/>
      <c r="AT94" s="66" t="s">
        <v>228</v>
      </c>
    </row>
    <row r="95" spans="1:80" ht="18.600000000000001" thickBot="1">
      <c r="T95" s="311"/>
      <c r="U95" s="383" t="s">
        <v>331</v>
      </c>
      <c r="V95" s="313"/>
      <c r="W95" s="311"/>
      <c r="X95" s="311"/>
      <c r="Y95" s="311"/>
      <c r="Z95" s="311"/>
      <c r="AA95" s="311"/>
      <c r="AB95" s="311"/>
      <c r="AC95"/>
    </row>
    <row r="96" spans="1:80">
      <c r="T96" s="311"/>
      <c r="U96" s="315"/>
      <c r="V96" s="316" t="s">
        <v>521</v>
      </c>
      <c r="W96" s="317"/>
      <c r="X96" s="317"/>
      <c r="Y96" s="317"/>
      <c r="Z96" s="317"/>
      <c r="AA96" s="317"/>
      <c r="AB96" s="318"/>
      <c r="AC96"/>
    </row>
    <row r="97" spans="20:30">
      <c r="T97" s="311"/>
      <c r="U97" s="222"/>
      <c r="V97" s="31" t="s">
        <v>520</v>
      </c>
      <c r="W97" s="327"/>
      <c r="X97" s="327"/>
      <c r="Y97" s="327"/>
      <c r="Z97" s="327"/>
      <c r="AA97" s="327"/>
      <c r="AB97" s="328"/>
      <c r="AC97"/>
    </row>
    <row r="98" spans="20:30">
      <c r="T98" s="311"/>
      <c r="U98" s="222"/>
      <c r="V98" s="313"/>
      <c r="W98" s="311"/>
      <c r="X98" s="311"/>
      <c r="Y98" s="311"/>
      <c r="Z98" s="311"/>
      <c r="AA98" s="311"/>
      <c r="AB98" s="319"/>
      <c r="AC98"/>
    </row>
    <row r="99" spans="20:30" ht="15" thickBot="1">
      <c r="T99" s="311"/>
      <c r="U99" s="320"/>
      <c r="V99" s="321"/>
      <c r="W99" s="322"/>
      <c r="X99" s="322"/>
      <c r="Y99" s="322"/>
      <c r="Z99" s="322"/>
      <c r="AA99" s="322"/>
      <c r="AB99" s="323"/>
      <c r="AC99"/>
    </row>
    <row r="100" spans="20:30">
      <c r="T100" s="311"/>
      <c r="U100" s="313"/>
      <c r="V100" s="313"/>
      <c r="W100" s="313"/>
      <c r="X100" s="313"/>
      <c r="Y100" s="313"/>
      <c r="Z100" s="313"/>
      <c r="AA100" s="313"/>
      <c r="AB100" s="313"/>
      <c r="AC100"/>
    </row>
    <row r="101" spans="20:30">
      <c r="T101" s="311"/>
      <c r="U101" t="s">
        <v>323</v>
      </c>
      <c r="V101" t="s">
        <v>317</v>
      </c>
      <c r="W101" t="s">
        <v>318</v>
      </c>
      <c r="X101" t="s">
        <v>319</v>
      </c>
      <c r="Y101" t="s">
        <v>320</v>
      </c>
      <c r="Z101" t="s">
        <v>321</v>
      </c>
      <c r="AA101" t="s">
        <v>322</v>
      </c>
      <c r="AB101" s="313"/>
      <c r="AC101"/>
    </row>
    <row r="102" spans="20:30">
      <c r="T102" s="311"/>
      <c r="U102" s="291" t="s">
        <v>513</v>
      </c>
      <c r="V102" s="324">
        <v>3314534012.7205801</v>
      </c>
      <c r="W102" s="324">
        <v>3081878158.8949699</v>
      </c>
      <c r="X102" s="324">
        <v>1840182184.3132601</v>
      </c>
      <c r="Y102" s="324">
        <v>2774384018.3643699</v>
      </c>
      <c r="Z102" s="324">
        <v>1512816415.4760299</v>
      </c>
      <c r="AA102" s="324">
        <v>1600511863.0887902</v>
      </c>
      <c r="AB102" s="326"/>
      <c r="AC102" s="379"/>
    </row>
    <row r="103" spans="20:30">
      <c r="T103" s="311"/>
      <c r="U103" s="291" t="s">
        <v>514</v>
      </c>
      <c r="V103" s="324">
        <v>1055891969963.09</v>
      </c>
      <c r="W103" s="324">
        <v>1055479154089.4</v>
      </c>
      <c r="X103" s="324">
        <v>948221129197.00696</v>
      </c>
      <c r="Y103" s="324">
        <v>1022542866466.14</v>
      </c>
      <c r="Z103" s="324">
        <v>894719232580.89404</v>
      </c>
      <c r="AA103" s="324">
        <v>926912366122.27295</v>
      </c>
      <c r="AB103" s="326"/>
      <c r="AC103" s="379"/>
    </row>
    <row r="104" spans="20:30">
      <c r="T104" s="311"/>
      <c r="U104" s="291" t="s">
        <v>515</v>
      </c>
      <c r="V104" s="324">
        <v>-45147326232.825699</v>
      </c>
      <c r="W104" s="324">
        <v>-44949393770.070694</v>
      </c>
      <c r="X104" s="324">
        <v>-35464515613.138397</v>
      </c>
      <c r="Y104" s="324">
        <v>-41741902656.033951</v>
      </c>
      <c r="Z104" s="324">
        <v>-32139751520.124847</v>
      </c>
      <c r="AA104" s="324">
        <v>-33410997607.811249</v>
      </c>
      <c r="AB104" s="326"/>
      <c r="AC104" s="379"/>
    </row>
    <row r="105" spans="20:30">
      <c r="T105" s="311"/>
      <c r="U105" s="312"/>
      <c r="V105" s="311"/>
      <c r="W105" s="311"/>
      <c r="X105" s="311"/>
      <c r="Y105" s="311"/>
      <c r="Z105" s="311"/>
      <c r="AA105" s="311"/>
      <c r="AB105" s="313"/>
      <c r="AC105"/>
    </row>
    <row r="106" spans="20:30" ht="18">
      <c r="T106" s="311"/>
      <c r="U106" s="383" t="s">
        <v>516</v>
      </c>
      <c r="V106" s="311"/>
      <c r="W106" s="311"/>
      <c r="X106" s="311"/>
      <c r="Y106" s="311"/>
      <c r="Z106" s="311"/>
      <c r="AA106" s="311"/>
      <c r="AB106" s="313"/>
      <c r="AC106"/>
    </row>
    <row r="107" spans="20:30">
      <c r="T107" s="311"/>
      <c r="U107" s="313"/>
      <c r="V107" s="311"/>
      <c r="W107" s="311"/>
      <c r="X107" s="311"/>
      <c r="Y107" s="311"/>
      <c r="Z107" s="311"/>
      <c r="AA107" s="311"/>
      <c r="AB107" s="313"/>
      <c r="AC107"/>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row>
    <row r="110" spans="20:30" ht="18.600000000000001" thickBot="1">
      <c r="T110" s="311"/>
      <c r="U110" s="383" t="s">
        <v>524</v>
      </c>
      <c r="V110" s="311"/>
      <c r="W110" s="311"/>
      <c r="X110" s="311"/>
      <c r="Y110" s="311"/>
      <c r="Z110" s="311"/>
      <c r="AA110" s="311"/>
      <c r="AB110" s="313"/>
      <c r="AC110"/>
      <c r="AD110"/>
    </row>
    <row r="111" spans="20:30">
      <c r="T111" s="311"/>
      <c r="U111" s="315"/>
      <c r="V111" s="316" t="s">
        <v>519</v>
      </c>
      <c r="W111" s="317"/>
      <c r="X111" s="317"/>
      <c r="Y111" s="317"/>
      <c r="Z111" s="317"/>
      <c r="AA111" s="317"/>
      <c r="AB111" s="318"/>
      <c r="AC111"/>
      <c r="AD111"/>
    </row>
    <row r="112" spans="20:30">
      <c r="T112" s="311"/>
      <c r="U112" s="222"/>
      <c r="V112" s="31" t="s">
        <v>522</v>
      </c>
      <c r="W112" s="327"/>
      <c r="X112" s="327"/>
      <c r="Y112" s="327"/>
      <c r="Z112" s="327"/>
      <c r="AA112" s="327"/>
      <c r="AB112" s="328"/>
      <c r="AC112"/>
      <c r="AD112"/>
    </row>
    <row r="113" spans="20:41">
      <c r="T113" s="311"/>
      <c r="U113" s="222"/>
      <c r="V113" s="313"/>
      <c r="W113" s="311"/>
      <c r="X113" s="311"/>
      <c r="Y113" s="311"/>
      <c r="Z113" s="311"/>
      <c r="AA113" s="311"/>
      <c r="AB113" s="319"/>
    </row>
    <row r="114" spans="20:41" ht="1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U125" s="53">
        <v>1</v>
      </c>
      <c r="V125" s="51">
        <v>160.9</v>
      </c>
      <c r="W125" s="49">
        <v>0</v>
      </c>
      <c r="X125" s="49">
        <v>0</v>
      </c>
      <c r="Y125" s="50">
        <v>0</v>
      </c>
      <c r="Z125" s="50"/>
      <c r="AA125" s="49" t="b">
        <v>0</v>
      </c>
      <c r="AB125" s="49" t="b">
        <v>0</v>
      </c>
      <c r="AC125" s="53"/>
      <c r="AF125" s="49" t="s">
        <v>53</v>
      </c>
      <c r="AG125" s="49" t="s">
        <v>632</v>
      </c>
      <c r="AH125" s="49">
        <v>1</v>
      </c>
      <c r="AI125" s="51">
        <v>6.5</v>
      </c>
      <c r="AJ125" s="49">
        <v>46</v>
      </c>
      <c r="AK125" s="49">
        <v>0.9</v>
      </c>
      <c r="AL125" s="49">
        <v>2</v>
      </c>
      <c r="AM125" s="49">
        <v>0</v>
      </c>
      <c r="AN125" s="49">
        <v>7850</v>
      </c>
      <c r="AO125" s="49" t="s">
        <v>147</v>
      </c>
    </row>
    <row r="126" spans="20:41">
      <c r="U126" s="53">
        <v>2</v>
      </c>
      <c r="V126" s="49">
        <v>160.77000000000001</v>
      </c>
      <c r="W126" s="49">
        <v>0</v>
      </c>
      <c r="X126" s="49">
        <v>0</v>
      </c>
      <c r="Y126" s="50">
        <v>6061</v>
      </c>
      <c r="Z126" s="50"/>
      <c r="AA126" s="49" t="b">
        <v>1</v>
      </c>
      <c r="AB126" s="49" t="b">
        <v>0</v>
      </c>
      <c r="AC126" s="53" t="s">
        <v>868</v>
      </c>
      <c r="AF126" s="49" t="s">
        <v>53</v>
      </c>
      <c r="AG126" s="49" t="s">
        <v>633</v>
      </c>
      <c r="AH126" s="49">
        <v>2</v>
      </c>
      <c r="AI126" s="51">
        <v>6.5</v>
      </c>
      <c r="AJ126" s="49">
        <v>46</v>
      </c>
      <c r="AK126" s="49">
        <v>0.9</v>
      </c>
      <c r="AL126" s="49">
        <v>2</v>
      </c>
      <c r="AM126" s="49">
        <v>0</v>
      </c>
      <c r="AN126" s="49">
        <v>7850</v>
      </c>
      <c r="AO126" s="49" t="s">
        <v>147</v>
      </c>
    </row>
    <row r="127" spans="20:41">
      <c r="U127" s="53">
        <v>3</v>
      </c>
      <c r="V127" s="49">
        <v>160.63999999999999</v>
      </c>
      <c r="W127" s="49">
        <v>0</v>
      </c>
      <c r="X127" s="49">
        <v>0</v>
      </c>
      <c r="Y127" s="50">
        <v>0</v>
      </c>
      <c r="Z127" s="50"/>
      <c r="AA127" s="49" t="b">
        <v>0</v>
      </c>
      <c r="AB127" s="49" t="b">
        <v>0</v>
      </c>
      <c r="AC127" s="53"/>
      <c r="AF127" s="49" t="s">
        <v>53</v>
      </c>
      <c r="AG127" s="49" t="s">
        <v>634</v>
      </c>
      <c r="AH127" s="49">
        <v>2</v>
      </c>
      <c r="AI127" s="51">
        <v>6.5</v>
      </c>
      <c r="AJ127" s="49">
        <v>46</v>
      </c>
      <c r="AK127" s="49">
        <v>0.9</v>
      </c>
      <c r="AL127" s="49">
        <v>2</v>
      </c>
      <c r="AM127" s="49">
        <v>0</v>
      </c>
      <c r="AN127" s="49">
        <v>7850</v>
      </c>
      <c r="AO127" s="49" t="s">
        <v>147</v>
      </c>
    </row>
    <row r="128" spans="20:41">
      <c r="U128" s="53">
        <v>4</v>
      </c>
      <c r="V128" s="49">
        <v>159.66</v>
      </c>
      <c r="W128" s="49">
        <v>0</v>
      </c>
      <c r="X128" s="49">
        <v>0</v>
      </c>
      <c r="Y128" s="50">
        <v>1428</v>
      </c>
      <c r="Z128" s="50"/>
      <c r="AA128" s="49" t="b">
        <v>1</v>
      </c>
      <c r="AB128" s="49" t="b">
        <v>0</v>
      </c>
      <c r="AC128" s="53" t="s">
        <v>869</v>
      </c>
      <c r="AF128" s="49" t="s">
        <v>53</v>
      </c>
      <c r="AG128" s="49" t="s">
        <v>635</v>
      </c>
      <c r="AH128" s="49">
        <v>3</v>
      </c>
      <c r="AI128" s="51">
        <v>6.5</v>
      </c>
      <c r="AJ128" s="49">
        <v>46</v>
      </c>
      <c r="AK128" s="49">
        <v>0.9</v>
      </c>
      <c r="AL128" s="49">
        <v>2</v>
      </c>
      <c r="AM128" s="49">
        <v>0</v>
      </c>
      <c r="AN128" s="49">
        <v>7850</v>
      </c>
      <c r="AO128" s="49" t="s">
        <v>147</v>
      </c>
    </row>
    <row r="129" spans="21:41">
      <c r="U129" s="53">
        <v>5</v>
      </c>
      <c r="V129" s="49">
        <v>158.94</v>
      </c>
      <c r="W129" s="49">
        <v>0</v>
      </c>
      <c r="X129" s="49">
        <v>0</v>
      </c>
      <c r="Y129" s="50">
        <v>12008</v>
      </c>
      <c r="Z129" s="50"/>
      <c r="AA129" s="49" t="b">
        <v>1</v>
      </c>
      <c r="AB129" s="49" t="b">
        <v>0</v>
      </c>
      <c r="AC129" s="53" t="s">
        <v>870</v>
      </c>
      <c r="AF129" s="49" t="s">
        <v>53</v>
      </c>
      <c r="AG129" s="49" t="s">
        <v>636</v>
      </c>
      <c r="AH129" s="49">
        <v>3</v>
      </c>
      <c r="AI129" s="51">
        <v>6.5</v>
      </c>
      <c r="AJ129" s="49">
        <v>46</v>
      </c>
      <c r="AK129" s="49">
        <v>0.9</v>
      </c>
      <c r="AL129" s="49">
        <v>2</v>
      </c>
      <c r="AM129" s="49">
        <v>0</v>
      </c>
      <c r="AN129" s="49">
        <v>7850</v>
      </c>
      <c r="AO129" s="49" t="s">
        <v>147</v>
      </c>
    </row>
    <row r="130" spans="21:41">
      <c r="U130" s="53">
        <v>6</v>
      </c>
      <c r="V130" s="49">
        <v>158.59</v>
      </c>
      <c r="W130" s="49">
        <v>0</v>
      </c>
      <c r="X130" s="49">
        <v>0</v>
      </c>
      <c r="Y130" s="50">
        <v>17996</v>
      </c>
      <c r="Z130" s="50"/>
      <c r="AA130" s="49" t="b">
        <v>1</v>
      </c>
      <c r="AB130" s="49" t="b">
        <v>0</v>
      </c>
      <c r="AC130" s="53" t="s">
        <v>871</v>
      </c>
      <c r="AF130" s="49" t="s">
        <v>53</v>
      </c>
      <c r="AG130" s="49" t="s">
        <v>637</v>
      </c>
      <c r="AH130" s="49">
        <v>4</v>
      </c>
      <c r="AI130" s="51">
        <v>6.5</v>
      </c>
      <c r="AJ130" s="49">
        <v>46</v>
      </c>
      <c r="AK130" s="49">
        <v>0.9</v>
      </c>
      <c r="AL130" s="49">
        <v>2</v>
      </c>
      <c r="AM130" s="49">
        <v>0</v>
      </c>
      <c r="AN130" s="49">
        <v>7850</v>
      </c>
      <c r="AO130" s="49" t="s">
        <v>147</v>
      </c>
    </row>
    <row r="131" spans="21:41">
      <c r="U131" s="53">
        <v>7</v>
      </c>
      <c r="V131" s="49">
        <v>157.74</v>
      </c>
      <c r="W131" s="49">
        <v>0</v>
      </c>
      <c r="X131" s="49">
        <v>0</v>
      </c>
      <c r="Y131" s="50">
        <v>0</v>
      </c>
      <c r="Z131" s="50"/>
      <c r="AA131" s="49" t="b">
        <v>0</v>
      </c>
      <c r="AB131" s="49" t="b">
        <v>0</v>
      </c>
      <c r="AC131" s="53"/>
      <c r="AF131" s="49" t="s">
        <v>53</v>
      </c>
      <c r="AG131" s="49" t="s">
        <v>638</v>
      </c>
      <c r="AH131" s="49">
        <v>4</v>
      </c>
      <c r="AI131" s="51">
        <v>6.5</v>
      </c>
      <c r="AJ131" s="49">
        <v>46</v>
      </c>
      <c r="AK131" s="49">
        <v>0.9</v>
      </c>
      <c r="AL131" s="49">
        <v>2</v>
      </c>
      <c r="AM131" s="49">
        <v>0</v>
      </c>
      <c r="AN131" s="49">
        <v>7850</v>
      </c>
      <c r="AO131" s="49" t="s">
        <v>147</v>
      </c>
    </row>
    <row r="132" spans="21:41">
      <c r="U132" s="53">
        <v>8</v>
      </c>
      <c r="V132" s="49">
        <v>156.44</v>
      </c>
      <c r="W132" s="49">
        <v>0</v>
      </c>
      <c r="X132" s="49">
        <v>0</v>
      </c>
      <c r="Y132" s="50">
        <v>0</v>
      </c>
      <c r="Z132" s="50"/>
      <c r="AA132" s="49" t="b">
        <v>0</v>
      </c>
      <c r="AB132" s="49" t="b">
        <v>0</v>
      </c>
      <c r="AC132" s="53"/>
      <c r="AF132" s="49" t="s">
        <v>53</v>
      </c>
      <c r="AG132" s="49" t="s">
        <v>639</v>
      </c>
      <c r="AH132" s="49">
        <v>5</v>
      </c>
      <c r="AI132" s="51">
        <v>6.5</v>
      </c>
      <c r="AJ132" s="49">
        <v>46</v>
      </c>
      <c r="AK132" s="49">
        <v>0.9</v>
      </c>
      <c r="AL132" s="49">
        <v>2</v>
      </c>
      <c r="AM132" s="49">
        <v>0</v>
      </c>
      <c r="AN132" s="49">
        <v>7850</v>
      </c>
      <c r="AO132" s="49" t="s">
        <v>147</v>
      </c>
    </row>
    <row r="133" spans="21:41">
      <c r="U133" s="53">
        <v>9</v>
      </c>
      <c r="V133" s="49">
        <v>155.30000000000001</v>
      </c>
      <c r="W133" s="49">
        <v>0</v>
      </c>
      <c r="X133" s="49">
        <v>0</v>
      </c>
      <c r="Y133" s="50">
        <v>12209</v>
      </c>
      <c r="Z133" s="50"/>
      <c r="AA133" s="49" t="b">
        <v>1</v>
      </c>
      <c r="AB133" s="49" t="b">
        <v>0</v>
      </c>
      <c r="AC133" s="53" t="s">
        <v>872</v>
      </c>
      <c r="AF133" s="49" t="s">
        <v>53</v>
      </c>
      <c r="AG133" s="49" t="s">
        <v>640</v>
      </c>
      <c r="AH133" s="49">
        <v>5</v>
      </c>
      <c r="AI133" s="51">
        <v>6.5</v>
      </c>
      <c r="AJ133" s="49">
        <v>46</v>
      </c>
      <c r="AK133" s="49">
        <v>0.9</v>
      </c>
      <c r="AL133" s="49">
        <v>2</v>
      </c>
      <c r="AM133" s="49">
        <v>0</v>
      </c>
      <c r="AN133" s="49">
        <v>7850</v>
      </c>
      <c r="AO133" s="49" t="s">
        <v>147</v>
      </c>
    </row>
    <row r="134" spans="21:41">
      <c r="U134" s="53">
        <v>10</v>
      </c>
      <c r="V134" s="49">
        <v>154.95000000000002</v>
      </c>
      <c r="W134" s="49">
        <v>0</v>
      </c>
      <c r="X134" s="49">
        <v>0</v>
      </c>
      <c r="Y134" s="50">
        <v>17996</v>
      </c>
      <c r="Z134" s="50"/>
      <c r="AA134" s="49" t="b">
        <v>1</v>
      </c>
      <c r="AB134" s="49" t="b">
        <v>0</v>
      </c>
      <c r="AC134" s="53" t="s">
        <v>871</v>
      </c>
      <c r="AF134" s="49" t="s">
        <v>53</v>
      </c>
      <c r="AG134" s="49" t="s">
        <v>641</v>
      </c>
      <c r="AH134" s="49">
        <v>6</v>
      </c>
      <c r="AI134" s="51">
        <v>6.5</v>
      </c>
      <c r="AJ134" s="49">
        <v>46</v>
      </c>
      <c r="AK134" s="49">
        <v>0.9</v>
      </c>
      <c r="AL134" s="49">
        <v>2</v>
      </c>
      <c r="AM134" s="49">
        <v>0</v>
      </c>
      <c r="AN134" s="49">
        <v>7850</v>
      </c>
      <c r="AO134" s="49" t="s">
        <v>147</v>
      </c>
    </row>
    <row r="135" spans="21:41">
      <c r="U135" s="53">
        <v>11</v>
      </c>
      <c r="V135" s="49">
        <v>153.5</v>
      </c>
      <c r="W135" s="49">
        <v>0</v>
      </c>
      <c r="X135" s="49">
        <v>0</v>
      </c>
      <c r="Y135" s="50">
        <v>0</v>
      </c>
      <c r="Z135" s="50"/>
      <c r="AA135" s="49" t="b">
        <v>0</v>
      </c>
      <c r="AB135" s="49" t="b">
        <v>0</v>
      </c>
      <c r="AC135" s="53"/>
      <c r="AF135" s="49" t="s">
        <v>53</v>
      </c>
      <c r="AG135" s="49" t="s">
        <v>642</v>
      </c>
      <c r="AH135" s="49">
        <v>6</v>
      </c>
      <c r="AI135" s="51">
        <v>6.5</v>
      </c>
      <c r="AJ135" s="49">
        <v>46</v>
      </c>
      <c r="AK135" s="49">
        <v>0.9</v>
      </c>
      <c r="AL135" s="49">
        <v>2</v>
      </c>
      <c r="AM135" s="49">
        <v>0</v>
      </c>
      <c r="AN135" s="49">
        <v>7850</v>
      </c>
      <c r="AO135" s="49" t="s">
        <v>147</v>
      </c>
    </row>
    <row r="136" spans="21:41">
      <c r="U136" s="53">
        <v>12</v>
      </c>
      <c r="V136" s="49">
        <v>152.65</v>
      </c>
      <c r="W136" s="49">
        <v>0</v>
      </c>
      <c r="X136" s="49">
        <v>0</v>
      </c>
      <c r="Y136" s="50">
        <v>1440</v>
      </c>
      <c r="Z136" s="50"/>
      <c r="AA136" s="49" t="b">
        <v>1</v>
      </c>
      <c r="AB136" s="49" t="b">
        <v>0</v>
      </c>
      <c r="AC136" s="53" t="s">
        <v>873</v>
      </c>
      <c r="AF136" s="49" t="s">
        <v>53</v>
      </c>
      <c r="AG136" s="49" t="s">
        <v>643</v>
      </c>
      <c r="AH136" s="49">
        <v>7</v>
      </c>
      <c r="AI136" s="51">
        <v>6.5</v>
      </c>
      <c r="AJ136" s="49">
        <v>46</v>
      </c>
      <c r="AK136" s="49">
        <v>0.9</v>
      </c>
      <c r="AL136" s="49">
        <v>2</v>
      </c>
      <c r="AM136" s="49">
        <v>0</v>
      </c>
      <c r="AN136" s="49">
        <v>7850</v>
      </c>
      <c r="AO136" s="49" t="s">
        <v>147</v>
      </c>
    </row>
    <row r="137" spans="21:41">
      <c r="U137" s="53">
        <v>13</v>
      </c>
      <c r="V137" s="49">
        <v>151.80000000000001</v>
      </c>
      <c r="W137" s="49">
        <v>0</v>
      </c>
      <c r="X137" s="49">
        <v>0</v>
      </c>
      <c r="Y137" s="50">
        <v>5713</v>
      </c>
      <c r="Z137" s="50"/>
      <c r="AA137" s="49" t="b">
        <v>1</v>
      </c>
      <c r="AB137" s="49" t="b">
        <v>0</v>
      </c>
      <c r="AC137" s="53" t="s">
        <v>874</v>
      </c>
      <c r="AF137" s="49" t="s">
        <v>53</v>
      </c>
      <c r="AG137" s="49" t="s">
        <v>644</v>
      </c>
      <c r="AH137" s="49">
        <v>7</v>
      </c>
      <c r="AI137" s="51">
        <v>6.5</v>
      </c>
      <c r="AJ137" s="49">
        <v>46</v>
      </c>
      <c r="AK137" s="49">
        <v>0.9</v>
      </c>
      <c r="AL137" s="49">
        <v>2</v>
      </c>
      <c r="AM137" s="49">
        <v>0</v>
      </c>
      <c r="AN137" s="49">
        <v>7850</v>
      </c>
      <c r="AO137" s="49" t="s">
        <v>147</v>
      </c>
    </row>
    <row r="138" spans="21:41">
      <c r="U138" s="53">
        <v>14</v>
      </c>
      <c r="V138" s="49">
        <v>151.66</v>
      </c>
      <c r="W138" s="49">
        <v>0</v>
      </c>
      <c r="X138" s="49">
        <v>0</v>
      </c>
      <c r="Y138" s="50">
        <v>910</v>
      </c>
      <c r="Z138" s="50"/>
      <c r="AA138" s="49" t="b">
        <v>1</v>
      </c>
      <c r="AB138" s="49" t="b">
        <v>0</v>
      </c>
      <c r="AC138" s="53" t="s">
        <v>875</v>
      </c>
      <c r="AF138" s="49" t="s">
        <v>53</v>
      </c>
      <c r="AG138" s="49" t="s">
        <v>645</v>
      </c>
      <c r="AH138" s="49">
        <v>8</v>
      </c>
      <c r="AI138" s="51">
        <v>6.5</v>
      </c>
      <c r="AJ138" s="49">
        <v>46</v>
      </c>
      <c r="AK138" s="49">
        <v>0.9</v>
      </c>
      <c r="AL138" s="49">
        <v>2</v>
      </c>
      <c r="AM138" s="49">
        <v>0</v>
      </c>
      <c r="AN138" s="49">
        <v>7850</v>
      </c>
      <c r="AO138" s="49" t="s">
        <v>147</v>
      </c>
    </row>
    <row r="139" spans="21:41">
      <c r="U139" s="53">
        <v>15</v>
      </c>
      <c r="V139" s="49">
        <v>150.56</v>
      </c>
      <c r="W139" s="49">
        <v>0</v>
      </c>
      <c r="X139" s="49">
        <v>0</v>
      </c>
      <c r="Y139" s="50">
        <v>5000</v>
      </c>
      <c r="Z139" s="50"/>
      <c r="AA139" s="49" t="b">
        <v>0</v>
      </c>
      <c r="AB139" s="49" t="b">
        <v>0</v>
      </c>
      <c r="AC139" s="53" t="s">
        <v>876</v>
      </c>
      <c r="AF139" s="49" t="s">
        <v>53</v>
      </c>
      <c r="AG139" s="49" t="s">
        <v>646</v>
      </c>
      <c r="AH139" s="49">
        <v>8</v>
      </c>
      <c r="AI139" s="51">
        <v>6.5</v>
      </c>
      <c r="AJ139" s="49">
        <v>46</v>
      </c>
      <c r="AK139" s="49">
        <v>0.9</v>
      </c>
      <c r="AL139" s="49">
        <v>2</v>
      </c>
      <c r="AM139" s="49">
        <v>0</v>
      </c>
      <c r="AN139" s="49">
        <v>7850</v>
      </c>
      <c r="AO139" s="49" t="s">
        <v>147</v>
      </c>
    </row>
    <row r="140" spans="21:41">
      <c r="U140" s="53">
        <v>16</v>
      </c>
      <c r="V140" s="49">
        <v>148</v>
      </c>
      <c r="W140" s="49">
        <v>0</v>
      </c>
      <c r="X140" s="49">
        <v>0</v>
      </c>
      <c r="Y140" s="50">
        <v>0</v>
      </c>
      <c r="Z140" s="50"/>
      <c r="AA140" s="49" t="b">
        <v>0</v>
      </c>
      <c r="AB140" s="49" t="b">
        <v>0</v>
      </c>
      <c r="AC140" s="53"/>
      <c r="AF140" s="49" t="s">
        <v>53</v>
      </c>
      <c r="AG140" s="49" t="s">
        <v>647</v>
      </c>
      <c r="AH140" s="49">
        <v>9</v>
      </c>
      <c r="AI140" s="51">
        <v>6.5</v>
      </c>
      <c r="AJ140" s="49">
        <v>46</v>
      </c>
      <c r="AK140" s="49">
        <v>0.9</v>
      </c>
      <c r="AL140" s="49">
        <v>2</v>
      </c>
      <c r="AM140" s="49">
        <v>0</v>
      </c>
      <c r="AN140" s="49">
        <v>7850</v>
      </c>
      <c r="AO140" s="49" t="s">
        <v>147</v>
      </c>
    </row>
    <row r="141" spans="21:41">
      <c r="U141" s="53">
        <v>17</v>
      </c>
      <c r="V141" s="49">
        <v>147.70000000000002</v>
      </c>
      <c r="W141" s="49">
        <v>0</v>
      </c>
      <c r="X141" s="49">
        <v>0</v>
      </c>
      <c r="Y141" s="50">
        <v>455</v>
      </c>
      <c r="Z141" s="50"/>
      <c r="AA141" s="49" t="b">
        <v>1</v>
      </c>
      <c r="AB141" s="49" t="b">
        <v>0</v>
      </c>
      <c r="AC141" s="53" t="s">
        <v>877</v>
      </c>
      <c r="AF141" s="49" t="s">
        <v>53</v>
      </c>
      <c r="AG141" s="49" t="s">
        <v>648</v>
      </c>
      <c r="AH141" s="49">
        <v>9</v>
      </c>
      <c r="AI141" s="51">
        <v>6.5</v>
      </c>
      <c r="AJ141" s="49">
        <v>46</v>
      </c>
      <c r="AK141" s="49">
        <v>0.9</v>
      </c>
      <c r="AL141" s="49">
        <v>2</v>
      </c>
      <c r="AM141" s="49">
        <v>0</v>
      </c>
      <c r="AN141" s="49">
        <v>7850</v>
      </c>
      <c r="AO141" s="49" t="s">
        <v>147</v>
      </c>
    </row>
    <row r="142" spans="21:41">
      <c r="U142" s="53">
        <v>18</v>
      </c>
      <c r="V142" s="49">
        <v>145.62</v>
      </c>
      <c r="W142" s="49">
        <v>0</v>
      </c>
      <c r="X142" s="49">
        <v>0</v>
      </c>
      <c r="Y142" s="50">
        <v>7201</v>
      </c>
      <c r="Z142" s="50"/>
      <c r="AA142" s="49" t="b">
        <v>1</v>
      </c>
      <c r="AB142" s="49" t="b">
        <v>0</v>
      </c>
      <c r="AC142" s="53" t="s">
        <v>878</v>
      </c>
      <c r="AF142" s="49" t="s">
        <v>53</v>
      </c>
      <c r="AG142" s="49" t="s">
        <v>649</v>
      </c>
      <c r="AH142" s="49">
        <v>10</v>
      </c>
      <c r="AI142" s="51">
        <v>6.5</v>
      </c>
      <c r="AJ142" s="49">
        <v>46</v>
      </c>
      <c r="AK142" s="49">
        <v>0.9</v>
      </c>
      <c r="AL142" s="49">
        <v>2</v>
      </c>
      <c r="AM142" s="49">
        <v>0</v>
      </c>
      <c r="AN142" s="49">
        <v>7850</v>
      </c>
      <c r="AO142" s="49" t="s">
        <v>147</v>
      </c>
    </row>
    <row r="143" spans="21:41">
      <c r="U143" s="53">
        <v>19</v>
      </c>
      <c r="V143" s="49">
        <v>145.44</v>
      </c>
      <c r="W143" s="49">
        <v>0</v>
      </c>
      <c r="X143" s="49">
        <v>0</v>
      </c>
      <c r="Y143" s="50">
        <v>0</v>
      </c>
      <c r="Z143" s="50"/>
      <c r="AA143" s="49" t="b">
        <v>0</v>
      </c>
      <c r="AB143" s="49" t="b">
        <v>0</v>
      </c>
      <c r="AC143" s="53"/>
      <c r="AF143" s="49" t="s">
        <v>53</v>
      </c>
      <c r="AG143" s="49" t="s">
        <v>650</v>
      </c>
      <c r="AH143" s="49">
        <v>10</v>
      </c>
      <c r="AI143" s="51">
        <v>6.5</v>
      </c>
      <c r="AJ143" s="49">
        <v>46</v>
      </c>
      <c r="AK143" s="49">
        <v>0.9</v>
      </c>
      <c r="AL143" s="49">
        <v>2</v>
      </c>
      <c r="AM143" s="49">
        <v>0</v>
      </c>
      <c r="AN143" s="49">
        <v>7850</v>
      </c>
      <c r="AO143" s="49" t="s">
        <v>147</v>
      </c>
    </row>
    <row r="144" spans="21:41">
      <c r="U144" s="53">
        <v>20</v>
      </c>
      <c r="V144" s="49">
        <v>142.85</v>
      </c>
      <c r="W144" s="49">
        <v>0</v>
      </c>
      <c r="X144" s="49">
        <v>0</v>
      </c>
      <c r="Y144" s="50">
        <v>0</v>
      </c>
      <c r="Z144" s="50"/>
      <c r="AA144" s="49" t="b">
        <v>0</v>
      </c>
      <c r="AB144" s="49" t="b">
        <v>0</v>
      </c>
      <c r="AC144" s="53"/>
      <c r="AF144" s="49" t="s">
        <v>53</v>
      </c>
      <c r="AG144" s="49" t="s">
        <v>651</v>
      </c>
      <c r="AH144" s="49">
        <v>11</v>
      </c>
      <c r="AI144" s="51">
        <v>6.5</v>
      </c>
      <c r="AJ144" s="49">
        <v>46</v>
      </c>
      <c r="AK144" s="49">
        <v>0.9</v>
      </c>
      <c r="AL144" s="49">
        <v>2</v>
      </c>
      <c r="AM144" s="49">
        <v>0</v>
      </c>
      <c r="AN144" s="49">
        <v>7850</v>
      </c>
      <c r="AO144" s="49" t="s">
        <v>147</v>
      </c>
    </row>
    <row r="145" spans="21:41">
      <c r="U145" s="53">
        <v>21</v>
      </c>
      <c r="V145" s="49">
        <v>142.69999999999999</v>
      </c>
      <c r="W145" s="49">
        <v>0</v>
      </c>
      <c r="X145" s="49">
        <v>0</v>
      </c>
      <c r="Y145" s="50">
        <v>9050</v>
      </c>
      <c r="Z145" s="50"/>
      <c r="AA145" s="49" t="b">
        <v>0</v>
      </c>
      <c r="AB145" s="49" t="b">
        <v>0</v>
      </c>
      <c r="AC145" s="53" t="s">
        <v>879</v>
      </c>
      <c r="AF145" s="49" t="s">
        <v>53</v>
      </c>
      <c r="AG145" s="49" t="s">
        <v>652</v>
      </c>
      <c r="AH145" s="49">
        <v>11</v>
      </c>
      <c r="AI145" s="51">
        <v>6.49</v>
      </c>
      <c r="AJ145" s="49">
        <v>32</v>
      </c>
      <c r="AK145" s="49">
        <v>0.9</v>
      </c>
      <c r="AL145" s="49">
        <v>2</v>
      </c>
      <c r="AM145" s="49">
        <v>0</v>
      </c>
      <c r="AN145" s="49">
        <v>7850</v>
      </c>
      <c r="AO145" s="49" t="s">
        <v>147</v>
      </c>
    </row>
    <row r="146" spans="21:41">
      <c r="U146" s="53">
        <v>22</v>
      </c>
      <c r="V146" s="49">
        <v>142.56</v>
      </c>
      <c r="W146" s="49">
        <v>0</v>
      </c>
      <c r="X146" s="49">
        <v>0</v>
      </c>
      <c r="Y146" s="50">
        <v>0</v>
      </c>
      <c r="Z146" s="50"/>
      <c r="AA146" s="49" t="b">
        <v>0</v>
      </c>
      <c r="AB146" s="49" t="b">
        <v>0</v>
      </c>
      <c r="AC146" s="53"/>
      <c r="AF146" s="49" t="s">
        <v>53</v>
      </c>
      <c r="AG146" s="49" t="s">
        <v>653</v>
      </c>
      <c r="AH146" s="49">
        <v>12</v>
      </c>
      <c r="AI146" s="51">
        <v>6.49</v>
      </c>
      <c r="AJ146" s="49">
        <v>32</v>
      </c>
      <c r="AK146" s="49">
        <v>0.9</v>
      </c>
      <c r="AL146" s="49">
        <v>2</v>
      </c>
      <c r="AM146" s="49">
        <v>0</v>
      </c>
      <c r="AN146" s="49">
        <v>7850</v>
      </c>
      <c r="AO146" s="49" t="s">
        <v>147</v>
      </c>
    </row>
    <row r="147" spans="21:41">
      <c r="U147" s="53">
        <v>23</v>
      </c>
      <c r="V147" s="49">
        <v>141.30000000000001</v>
      </c>
      <c r="W147" s="49">
        <v>0</v>
      </c>
      <c r="X147" s="49">
        <v>0</v>
      </c>
      <c r="Y147" s="50">
        <v>5941</v>
      </c>
      <c r="Z147" s="50"/>
      <c r="AA147" s="49" t="b">
        <v>1</v>
      </c>
      <c r="AB147" s="49" t="b">
        <v>0</v>
      </c>
      <c r="AC147" s="53" t="s">
        <v>880</v>
      </c>
      <c r="AF147" s="49" t="s">
        <v>53</v>
      </c>
      <c r="AG147" s="49" t="s">
        <v>654</v>
      </c>
      <c r="AH147" s="49">
        <v>12</v>
      </c>
      <c r="AI147" s="51">
        <v>6.49</v>
      </c>
      <c r="AJ147" s="49">
        <v>32</v>
      </c>
      <c r="AK147" s="49">
        <v>0.9</v>
      </c>
      <c r="AL147" s="49">
        <v>2</v>
      </c>
      <c r="AM147" s="49">
        <v>0</v>
      </c>
      <c r="AN147" s="49">
        <v>7850</v>
      </c>
      <c r="AO147" s="49" t="s">
        <v>147</v>
      </c>
    </row>
    <row r="148" spans="21:41">
      <c r="U148" s="53">
        <v>24</v>
      </c>
      <c r="V148" s="49">
        <v>140.22</v>
      </c>
      <c r="W148" s="49">
        <v>0</v>
      </c>
      <c r="X148" s="49">
        <v>0</v>
      </c>
      <c r="Y148" s="50">
        <v>0</v>
      </c>
      <c r="Z148" s="50"/>
      <c r="AA148" s="49" t="b">
        <v>0</v>
      </c>
      <c r="AB148" s="49" t="b">
        <v>0</v>
      </c>
      <c r="AC148" s="53"/>
      <c r="AF148" s="49" t="s">
        <v>53</v>
      </c>
      <c r="AG148" s="49" t="s">
        <v>655</v>
      </c>
      <c r="AH148" s="49">
        <v>13</v>
      </c>
      <c r="AI148" s="51">
        <v>6.49</v>
      </c>
      <c r="AJ148" s="49">
        <v>32</v>
      </c>
      <c r="AK148" s="49">
        <v>0.9</v>
      </c>
      <c r="AL148" s="49">
        <v>2</v>
      </c>
      <c r="AM148" s="49">
        <v>0</v>
      </c>
      <c r="AN148" s="49">
        <v>7850</v>
      </c>
      <c r="AO148" s="49" t="s">
        <v>147</v>
      </c>
    </row>
    <row r="149" spans="21:41">
      <c r="U149" s="53">
        <v>25</v>
      </c>
      <c r="V149" s="49">
        <v>137.91999999999999</v>
      </c>
      <c r="W149" s="49">
        <v>0</v>
      </c>
      <c r="X149" s="49">
        <v>0</v>
      </c>
      <c r="Y149" s="50">
        <v>0</v>
      </c>
      <c r="Z149" s="50"/>
      <c r="AA149" s="49" t="b">
        <v>0</v>
      </c>
      <c r="AB149" s="49" t="b">
        <v>0</v>
      </c>
      <c r="AC149" s="53"/>
      <c r="AF149" s="49" t="s">
        <v>53</v>
      </c>
      <c r="AG149" s="49" t="s">
        <v>656</v>
      </c>
      <c r="AH149" s="49">
        <v>13</v>
      </c>
      <c r="AI149" s="51">
        <v>6.49</v>
      </c>
      <c r="AJ149" s="49">
        <v>32</v>
      </c>
      <c r="AK149" s="49">
        <v>0.9</v>
      </c>
      <c r="AL149" s="49">
        <v>2</v>
      </c>
      <c r="AM149" s="49">
        <v>0</v>
      </c>
      <c r="AN149" s="49">
        <v>7850</v>
      </c>
      <c r="AO149" s="49" t="s">
        <v>147</v>
      </c>
    </row>
    <row r="150" spans="21:41">
      <c r="U150" s="53">
        <v>26</v>
      </c>
      <c r="V150" s="49">
        <v>135.62</v>
      </c>
      <c r="W150" s="49">
        <v>0</v>
      </c>
      <c r="X150" s="49">
        <v>0</v>
      </c>
      <c r="Y150" s="50">
        <v>0</v>
      </c>
      <c r="Z150" s="50"/>
      <c r="AA150" s="49" t="b">
        <v>0</v>
      </c>
      <c r="AB150" s="49" t="b">
        <v>0</v>
      </c>
      <c r="AC150" s="53"/>
      <c r="AF150" s="49" t="s">
        <v>53</v>
      </c>
      <c r="AG150" s="49" t="s">
        <v>657</v>
      </c>
      <c r="AH150" s="49">
        <v>14</v>
      </c>
      <c r="AI150" s="51">
        <v>6.49</v>
      </c>
      <c r="AJ150" s="49">
        <v>32</v>
      </c>
      <c r="AK150" s="49">
        <v>0.9</v>
      </c>
      <c r="AL150" s="49">
        <v>2</v>
      </c>
      <c r="AM150" s="49">
        <v>0</v>
      </c>
      <c r="AN150" s="49">
        <v>7850</v>
      </c>
      <c r="AO150" s="49" t="s">
        <v>147</v>
      </c>
    </row>
    <row r="151" spans="21:41">
      <c r="U151" s="53">
        <v>27</v>
      </c>
      <c r="V151" s="49">
        <v>133.31</v>
      </c>
      <c r="W151" s="49">
        <v>0</v>
      </c>
      <c r="X151" s="49">
        <v>0</v>
      </c>
      <c r="Y151" s="50">
        <v>0</v>
      </c>
      <c r="Z151" s="50"/>
      <c r="AA151" s="49" t="b">
        <v>0</v>
      </c>
      <c r="AB151" s="49" t="b">
        <v>0</v>
      </c>
      <c r="AC151" s="53"/>
      <c r="AF151" s="49" t="s">
        <v>53</v>
      </c>
      <c r="AG151" s="49" t="s">
        <v>658</v>
      </c>
      <c r="AH151" s="49">
        <v>14</v>
      </c>
      <c r="AI151" s="51">
        <v>6.49</v>
      </c>
      <c r="AJ151" s="49">
        <v>32</v>
      </c>
      <c r="AK151" s="49">
        <v>0.9</v>
      </c>
      <c r="AL151" s="49">
        <v>2</v>
      </c>
      <c r="AM151" s="49">
        <v>0</v>
      </c>
      <c r="AN151" s="49">
        <v>7850</v>
      </c>
      <c r="AO151" s="49" t="s">
        <v>147</v>
      </c>
    </row>
    <row r="152" spans="21:41">
      <c r="U152" s="53">
        <v>28</v>
      </c>
      <c r="V152" s="49">
        <v>131.01</v>
      </c>
      <c r="W152" s="49">
        <v>0</v>
      </c>
      <c r="X152" s="49">
        <v>0</v>
      </c>
      <c r="Y152" s="50">
        <v>0</v>
      </c>
      <c r="Z152" s="50"/>
      <c r="AA152" s="49" t="b">
        <v>0</v>
      </c>
      <c r="AB152" s="49" t="b">
        <v>0</v>
      </c>
      <c r="AC152" s="53"/>
      <c r="AF152" s="49" t="s">
        <v>53</v>
      </c>
      <c r="AG152" s="49" t="s">
        <v>659</v>
      </c>
      <c r="AH152" s="49">
        <v>15</v>
      </c>
      <c r="AI152" s="51">
        <v>6.49</v>
      </c>
      <c r="AJ152" s="49">
        <v>32</v>
      </c>
      <c r="AK152" s="49">
        <v>0.9</v>
      </c>
      <c r="AL152" s="49">
        <v>2</v>
      </c>
      <c r="AM152" s="49">
        <v>0</v>
      </c>
      <c r="AN152" s="49">
        <v>7850</v>
      </c>
      <c r="AO152" s="49" t="s">
        <v>147</v>
      </c>
    </row>
    <row r="153" spans="21:41">
      <c r="U153" s="53">
        <v>29</v>
      </c>
      <c r="V153" s="49">
        <v>128.71</v>
      </c>
      <c r="W153" s="49">
        <v>0</v>
      </c>
      <c r="X153" s="49">
        <v>0</v>
      </c>
      <c r="Y153" s="50">
        <v>9189</v>
      </c>
      <c r="Z153" s="50"/>
      <c r="AA153" s="49" t="b">
        <v>0</v>
      </c>
      <c r="AB153" s="49" t="b">
        <v>0</v>
      </c>
      <c r="AC153" s="53" t="s">
        <v>881</v>
      </c>
      <c r="AF153" s="49" t="s">
        <v>53</v>
      </c>
      <c r="AG153" s="49" t="s">
        <v>660</v>
      </c>
      <c r="AH153" s="49">
        <v>15</v>
      </c>
      <c r="AI153" s="51">
        <v>6.48</v>
      </c>
      <c r="AJ153" s="49">
        <v>24</v>
      </c>
      <c r="AK153" s="49">
        <v>0.9</v>
      </c>
      <c r="AL153" s="49">
        <v>2</v>
      </c>
      <c r="AM153" s="49">
        <v>0</v>
      </c>
      <c r="AN153" s="49">
        <v>7850</v>
      </c>
      <c r="AO153" s="49" t="s">
        <v>147</v>
      </c>
    </row>
    <row r="154" spans="21:41">
      <c r="U154" s="53">
        <v>30</v>
      </c>
      <c r="V154" s="49">
        <v>126.41</v>
      </c>
      <c r="W154" s="49">
        <v>0</v>
      </c>
      <c r="X154" s="49">
        <v>0</v>
      </c>
      <c r="Y154" s="50">
        <v>0</v>
      </c>
      <c r="Z154" s="50"/>
      <c r="AA154" s="49" t="b">
        <v>0</v>
      </c>
      <c r="AB154" s="49" t="b">
        <v>0</v>
      </c>
      <c r="AC154" s="53"/>
      <c r="AF154" s="49" t="s">
        <v>53</v>
      </c>
      <c r="AG154" s="49" t="s">
        <v>661</v>
      </c>
      <c r="AH154" s="49">
        <v>16</v>
      </c>
      <c r="AI154" s="51">
        <v>6.48</v>
      </c>
      <c r="AJ154" s="49">
        <v>24</v>
      </c>
      <c r="AK154" s="49">
        <v>0.9</v>
      </c>
      <c r="AL154" s="49">
        <v>2</v>
      </c>
      <c r="AM154" s="49">
        <v>0</v>
      </c>
      <c r="AN154" s="49">
        <v>7850</v>
      </c>
      <c r="AO154" s="49" t="s">
        <v>147</v>
      </c>
    </row>
    <row r="155" spans="21:41">
      <c r="U155" s="53">
        <v>31</v>
      </c>
      <c r="V155" s="49">
        <v>124.11</v>
      </c>
      <c r="W155" s="49">
        <v>0</v>
      </c>
      <c r="X155" s="49">
        <v>0</v>
      </c>
      <c r="Y155" s="50">
        <v>0</v>
      </c>
      <c r="Z155" s="50"/>
      <c r="AA155" s="49" t="b">
        <v>0</v>
      </c>
      <c r="AB155" s="49" t="b">
        <v>0</v>
      </c>
      <c r="AC155" s="53"/>
      <c r="AF155" s="49" t="s">
        <v>53</v>
      </c>
      <c r="AG155" s="49" t="s">
        <v>662</v>
      </c>
      <c r="AH155" s="49">
        <v>16</v>
      </c>
      <c r="AI155" s="51">
        <v>6.48</v>
      </c>
      <c r="AJ155" s="49">
        <v>30</v>
      </c>
      <c r="AK155" s="49">
        <v>0.9</v>
      </c>
      <c r="AL155" s="49">
        <v>2</v>
      </c>
      <c r="AM155" s="49">
        <v>0</v>
      </c>
      <c r="AN155" s="49">
        <v>7850</v>
      </c>
      <c r="AO155" s="49" t="s">
        <v>147</v>
      </c>
    </row>
    <row r="156" spans="21:41">
      <c r="U156" s="53">
        <v>32</v>
      </c>
      <c r="V156" s="49">
        <v>121.81</v>
      </c>
      <c r="W156" s="49">
        <v>0</v>
      </c>
      <c r="X156" s="49">
        <v>0</v>
      </c>
      <c r="Y156" s="50">
        <v>0</v>
      </c>
      <c r="Z156" s="50"/>
      <c r="AA156" s="49" t="b">
        <v>0</v>
      </c>
      <c r="AB156" s="49" t="b">
        <v>0</v>
      </c>
      <c r="AC156" s="53"/>
      <c r="AF156" s="49" t="s">
        <v>53</v>
      </c>
      <c r="AG156" s="49" t="s">
        <v>663</v>
      </c>
      <c r="AH156" s="49">
        <v>17</v>
      </c>
      <c r="AI156" s="51">
        <v>6.48</v>
      </c>
      <c r="AJ156" s="49">
        <v>30</v>
      </c>
      <c r="AK156" s="49">
        <v>0.9</v>
      </c>
      <c r="AL156" s="49">
        <v>2</v>
      </c>
      <c r="AM156" s="49">
        <v>0</v>
      </c>
      <c r="AN156" s="49">
        <v>7850</v>
      </c>
      <c r="AO156" s="49" t="s">
        <v>147</v>
      </c>
    </row>
    <row r="157" spans="21:41">
      <c r="U157" s="53">
        <v>33</v>
      </c>
      <c r="V157" s="49">
        <v>119.5</v>
      </c>
      <c r="W157" s="49">
        <v>0</v>
      </c>
      <c r="X157" s="49">
        <v>0</v>
      </c>
      <c r="Y157" s="50">
        <v>0</v>
      </c>
      <c r="Z157" s="50"/>
      <c r="AA157" s="49" t="b">
        <v>0</v>
      </c>
      <c r="AB157" s="49" t="b">
        <v>0</v>
      </c>
      <c r="AC157" s="53"/>
      <c r="AF157" s="49" t="s">
        <v>53</v>
      </c>
      <c r="AG157" s="49" t="s">
        <v>664</v>
      </c>
      <c r="AH157" s="49">
        <v>17</v>
      </c>
      <c r="AI157" s="51">
        <v>6.48</v>
      </c>
      <c r="AJ157" s="49">
        <v>30</v>
      </c>
      <c r="AK157" s="49">
        <v>0.9</v>
      </c>
      <c r="AL157" s="49">
        <v>2</v>
      </c>
      <c r="AM157" s="49">
        <v>0</v>
      </c>
      <c r="AN157" s="49">
        <v>7850</v>
      </c>
      <c r="AO157" s="49" t="s">
        <v>147</v>
      </c>
    </row>
    <row r="158" spans="21:41">
      <c r="U158" s="53">
        <v>34</v>
      </c>
      <c r="V158" s="49">
        <v>117.2</v>
      </c>
      <c r="W158" s="49">
        <v>0</v>
      </c>
      <c r="X158" s="49">
        <v>0</v>
      </c>
      <c r="Y158" s="50">
        <v>0</v>
      </c>
      <c r="Z158" s="50"/>
      <c r="AA158" s="49" t="b">
        <v>0</v>
      </c>
      <c r="AB158" s="49" t="b">
        <v>0</v>
      </c>
      <c r="AC158" s="53"/>
      <c r="AF158" s="49" t="s">
        <v>53</v>
      </c>
      <c r="AG158" s="49" t="s">
        <v>665</v>
      </c>
      <c r="AH158" s="49">
        <v>18</v>
      </c>
      <c r="AI158" s="51">
        <v>6.48</v>
      </c>
      <c r="AJ158" s="49">
        <v>30</v>
      </c>
      <c r="AK158" s="49">
        <v>0.9</v>
      </c>
      <c r="AL158" s="49">
        <v>2</v>
      </c>
      <c r="AM158" s="49">
        <v>0</v>
      </c>
      <c r="AN158" s="49">
        <v>7850</v>
      </c>
      <c r="AO158" s="49" t="s">
        <v>147</v>
      </c>
    </row>
    <row r="159" spans="21:41">
      <c r="U159" s="53">
        <v>35</v>
      </c>
      <c r="V159" s="49">
        <v>114.85</v>
      </c>
      <c r="W159" s="49">
        <v>0</v>
      </c>
      <c r="X159" s="49">
        <v>0</v>
      </c>
      <c r="Y159" s="50">
        <v>0</v>
      </c>
      <c r="Z159" s="50"/>
      <c r="AA159" s="49" t="b">
        <v>0</v>
      </c>
      <c r="AB159" s="49" t="b">
        <v>0</v>
      </c>
      <c r="AC159" s="53"/>
      <c r="AF159" s="49" t="s">
        <v>53</v>
      </c>
      <c r="AG159" s="49" t="s">
        <v>666</v>
      </c>
      <c r="AH159" s="49">
        <v>18</v>
      </c>
      <c r="AI159" s="51">
        <v>6.48</v>
      </c>
      <c r="AJ159" s="49">
        <v>30</v>
      </c>
      <c r="AK159" s="49">
        <v>0.9</v>
      </c>
      <c r="AL159" s="49">
        <v>2</v>
      </c>
      <c r="AM159" s="49">
        <v>0</v>
      </c>
      <c r="AN159" s="49">
        <v>7850</v>
      </c>
      <c r="AO159" s="49" t="s">
        <v>147</v>
      </c>
    </row>
    <row r="160" spans="21:41">
      <c r="U160" s="53">
        <v>36</v>
      </c>
      <c r="V160" s="49">
        <v>114.7</v>
      </c>
      <c r="W160" s="49">
        <v>0</v>
      </c>
      <c r="X160" s="49">
        <v>0</v>
      </c>
      <c r="Y160" s="50">
        <v>13320</v>
      </c>
      <c r="Z160" s="50"/>
      <c r="AA160" s="49" t="b">
        <v>0</v>
      </c>
      <c r="AB160" s="49" t="b">
        <v>0</v>
      </c>
      <c r="AC160" s="53" t="s">
        <v>882</v>
      </c>
      <c r="AF160" s="49" t="s">
        <v>53</v>
      </c>
      <c r="AG160" s="49" t="s">
        <v>667</v>
      </c>
      <c r="AH160" s="49">
        <v>19</v>
      </c>
      <c r="AI160" s="51">
        <v>6.48</v>
      </c>
      <c r="AJ160" s="49">
        <v>30</v>
      </c>
      <c r="AK160" s="49">
        <v>0.9</v>
      </c>
      <c r="AL160" s="49">
        <v>2</v>
      </c>
      <c r="AM160" s="49">
        <v>0</v>
      </c>
      <c r="AN160" s="49">
        <v>7850</v>
      </c>
      <c r="AO160" s="49" t="s">
        <v>147</v>
      </c>
    </row>
    <row r="161" spans="21:41">
      <c r="U161" s="53">
        <v>37</v>
      </c>
      <c r="V161" s="49">
        <v>114.55</v>
      </c>
      <c r="W161" s="49">
        <v>0</v>
      </c>
      <c r="X161" s="49">
        <v>0</v>
      </c>
      <c r="Y161" s="50">
        <v>0</v>
      </c>
      <c r="Z161" s="50"/>
      <c r="AA161" s="49" t="b">
        <v>0</v>
      </c>
      <c r="AB161" s="49" t="b">
        <v>0</v>
      </c>
      <c r="AC161" s="53"/>
      <c r="AF161" s="49" t="s">
        <v>53</v>
      </c>
      <c r="AG161" s="49" t="s">
        <v>668</v>
      </c>
      <c r="AH161" s="49">
        <v>19</v>
      </c>
      <c r="AI161" s="51">
        <v>6.49</v>
      </c>
      <c r="AJ161" s="49">
        <v>32</v>
      </c>
      <c r="AK161" s="49">
        <v>0.9</v>
      </c>
      <c r="AL161" s="49">
        <v>2</v>
      </c>
      <c r="AM161" s="49">
        <v>0</v>
      </c>
      <c r="AN161" s="49">
        <v>7850</v>
      </c>
      <c r="AO161" s="49" t="s">
        <v>147</v>
      </c>
    </row>
    <row r="162" spans="21:41">
      <c r="U162" s="53">
        <v>38</v>
      </c>
      <c r="V162" s="49">
        <v>113.30000000000001</v>
      </c>
      <c r="W162" s="49">
        <v>0</v>
      </c>
      <c r="X162" s="49">
        <v>0</v>
      </c>
      <c r="Y162" s="50">
        <v>9000</v>
      </c>
      <c r="Z162" s="50"/>
      <c r="AA162" s="49" t="b">
        <v>1</v>
      </c>
      <c r="AB162" s="49" t="b">
        <v>0</v>
      </c>
      <c r="AC162" s="53" t="s">
        <v>883</v>
      </c>
      <c r="AF162" s="49" t="s">
        <v>53</v>
      </c>
      <c r="AG162" s="49" t="s">
        <v>669</v>
      </c>
      <c r="AH162" s="49">
        <v>20</v>
      </c>
      <c r="AI162" s="51">
        <v>6.5</v>
      </c>
      <c r="AJ162" s="49">
        <v>32</v>
      </c>
      <c r="AK162" s="49">
        <v>0.9</v>
      </c>
      <c r="AL162" s="49">
        <v>2</v>
      </c>
      <c r="AM162" s="49">
        <v>0</v>
      </c>
      <c r="AN162" s="49">
        <v>7850</v>
      </c>
      <c r="AO162" s="49" t="s">
        <v>147</v>
      </c>
    </row>
    <row r="163" spans="21:41">
      <c r="U163" s="53">
        <v>39</v>
      </c>
      <c r="V163" s="49">
        <v>111.64</v>
      </c>
      <c r="W163" s="49">
        <v>0</v>
      </c>
      <c r="X163" s="49">
        <v>0</v>
      </c>
      <c r="Y163" s="50">
        <v>0</v>
      </c>
      <c r="Z163" s="50"/>
      <c r="AA163" s="49" t="b">
        <v>0</v>
      </c>
      <c r="AB163" s="49" t="b">
        <v>0</v>
      </c>
      <c r="AC163" s="53"/>
      <c r="AF163" s="49" t="s">
        <v>53</v>
      </c>
      <c r="AG163" s="49" t="s">
        <v>670</v>
      </c>
      <c r="AH163" s="49">
        <v>20</v>
      </c>
      <c r="AI163" s="51">
        <v>6.5</v>
      </c>
      <c r="AJ163" s="49">
        <v>32</v>
      </c>
      <c r="AK163" s="49">
        <v>0.9</v>
      </c>
      <c r="AL163" s="49">
        <v>2</v>
      </c>
      <c r="AM163" s="49">
        <v>0</v>
      </c>
      <c r="AN163" s="49">
        <v>7850</v>
      </c>
      <c r="AO163" s="49" t="s">
        <v>147</v>
      </c>
    </row>
    <row r="164" spans="21:41">
      <c r="U164" s="53">
        <v>40</v>
      </c>
      <c r="V164" s="49">
        <v>108.77</v>
      </c>
      <c r="W164" s="49">
        <v>0</v>
      </c>
      <c r="X164" s="49">
        <v>0</v>
      </c>
      <c r="Y164" s="50">
        <v>0</v>
      </c>
      <c r="Z164" s="50"/>
      <c r="AA164" s="49" t="b">
        <v>0</v>
      </c>
      <c r="AB164" s="49" t="b">
        <v>0</v>
      </c>
      <c r="AC164" s="53"/>
      <c r="AF164" s="49" t="s">
        <v>53</v>
      </c>
      <c r="AG164" s="49" t="s">
        <v>671</v>
      </c>
      <c r="AH164" s="49">
        <v>21</v>
      </c>
      <c r="AI164" s="51">
        <v>6.5</v>
      </c>
      <c r="AJ164" s="49">
        <v>32</v>
      </c>
      <c r="AK164" s="49">
        <v>0.9</v>
      </c>
      <c r="AL164" s="49">
        <v>2</v>
      </c>
      <c r="AM164" s="49">
        <v>0</v>
      </c>
      <c r="AN164" s="49">
        <v>7850</v>
      </c>
      <c r="AO164" s="49" t="s">
        <v>147</v>
      </c>
    </row>
    <row r="165" spans="21:41">
      <c r="U165" s="53">
        <v>41</v>
      </c>
      <c r="V165" s="49">
        <v>105.9</v>
      </c>
      <c r="W165" s="49">
        <v>0</v>
      </c>
      <c r="X165" s="49">
        <v>0</v>
      </c>
      <c r="Y165" s="50">
        <v>0</v>
      </c>
      <c r="Z165" s="50"/>
      <c r="AA165" s="49" t="b">
        <v>0</v>
      </c>
      <c r="AB165" s="49" t="b">
        <v>0</v>
      </c>
      <c r="AC165" s="53"/>
      <c r="AF165" s="49" t="s">
        <v>53</v>
      </c>
      <c r="AG165" s="49" t="s">
        <v>672</v>
      </c>
      <c r="AH165" s="49">
        <v>21</v>
      </c>
      <c r="AI165" s="51">
        <v>6.5</v>
      </c>
      <c r="AJ165" s="49">
        <v>32</v>
      </c>
      <c r="AK165" s="49">
        <v>0.9</v>
      </c>
      <c r="AL165" s="49">
        <v>2</v>
      </c>
      <c r="AM165" s="49">
        <v>0</v>
      </c>
      <c r="AN165" s="49">
        <v>7850</v>
      </c>
      <c r="AO165" s="49" t="s">
        <v>147</v>
      </c>
    </row>
    <row r="166" spans="21:41">
      <c r="U166" s="53">
        <v>42</v>
      </c>
      <c r="V166" s="49">
        <v>103.04</v>
      </c>
      <c r="W166" s="49">
        <v>0</v>
      </c>
      <c r="X166" s="49">
        <v>0</v>
      </c>
      <c r="Y166" s="50">
        <v>0</v>
      </c>
      <c r="Z166" s="50"/>
      <c r="AA166" s="49" t="b">
        <v>0</v>
      </c>
      <c r="AB166" s="49" t="b">
        <v>0</v>
      </c>
      <c r="AC166" s="53"/>
      <c r="AF166" s="49" t="s">
        <v>53</v>
      </c>
      <c r="AG166" s="49" t="s">
        <v>673</v>
      </c>
      <c r="AH166" s="49">
        <v>22</v>
      </c>
      <c r="AI166" s="51">
        <v>6.5</v>
      </c>
      <c r="AJ166" s="49">
        <v>32</v>
      </c>
      <c r="AK166" s="49">
        <v>0.9</v>
      </c>
      <c r="AL166" s="49">
        <v>2</v>
      </c>
      <c r="AM166" s="49">
        <v>0</v>
      </c>
      <c r="AN166" s="49">
        <v>7850</v>
      </c>
      <c r="AO166" s="49" t="s">
        <v>147</v>
      </c>
    </row>
    <row r="167" spans="21:41">
      <c r="U167" s="53">
        <v>43</v>
      </c>
      <c r="V167" s="49">
        <v>100.17</v>
      </c>
      <c r="W167" s="49">
        <v>0</v>
      </c>
      <c r="X167" s="49">
        <v>0</v>
      </c>
      <c r="Y167" s="50">
        <v>0</v>
      </c>
      <c r="Z167" s="50"/>
      <c r="AA167" s="49" t="b">
        <v>0</v>
      </c>
      <c r="AB167" s="49" t="b">
        <v>0</v>
      </c>
      <c r="AC167" s="53"/>
      <c r="AF167" s="49" t="s">
        <v>53</v>
      </c>
      <c r="AG167" s="49" t="s">
        <v>674</v>
      </c>
      <c r="AH167" s="49">
        <v>22</v>
      </c>
      <c r="AI167" s="51">
        <v>6.5</v>
      </c>
      <c r="AJ167" s="49">
        <v>32</v>
      </c>
      <c r="AK167" s="49">
        <v>0.9</v>
      </c>
      <c r="AL167" s="49">
        <v>2</v>
      </c>
      <c r="AM167" s="49">
        <v>0</v>
      </c>
      <c r="AN167" s="49">
        <v>7850</v>
      </c>
      <c r="AO167" s="49" t="s">
        <v>147</v>
      </c>
    </row>
    <row r="168" spans="21:41">
      <c r="U168" s="53">
        <v>44</v>
      </c>
      <c r="V168" s="49">
        <v>98.740000000000009</v>
      </c>
      <c r="W168" s="49">
        <v>0</v>
      </c>
      <c r="X168" s="49">
        <v>0</v>
      </c>
      <c r="Y168" s="50">
        <v>10632</v>
      </c>
      <c r="Z168" s="50"/>
      <c r="AA168" s="49" t="b">
        <v>1</v>
      </c>
      <c r="AB168" s="49" t="b">
        <v>0</v>
      </c>
      <c r="AC168" s="53" t="s">
        <v>884</v>
      </c>
      <c r="AF168" s="49" t="s">
        <v>53</v>
      </c>
      <c r="AG168" s="49" t="s">
        <v>675</v>
      </c>
      <c r="AH168" s="49">
        <v>23</v>
      </c>
      <c r="AI168" s="51">
        <v>6.5699999999999994</v>
      </c>
      <c r="AJ168" s="49">
        <v>32</v>
      </c>
      <c r="AK168" s="49">
        <v>0.9</v>
      </c>
      <c r="AL168" s="49">
        <v>2</v>
      </c>
      <c r="AM168" s="49">
        <v>0</v>
      </c>
      <c r="AN168" s="49">
        <v>7850</v>
      </c>
      <c r="AO168" s="49" t="s">
        <v>147</v>
      </c>
    </row>
    <row r="169" spans="21:41">
      <c r="U169" s="53">
        <v>45</v>
      </c>
      <c r="V169" s="49">
        <v>97.31</v>
      </c>
      <c r="W169" s="49">
        <v>0</v>
      </c>
      <c r="X169" s="49">
        <v>0</v>
      </c>
      <c r="Y169" s="50">
        <v>0</v>
      </c>
      <c r="Z169" s="50"/>
      <c r="AA169" s="49" t="b">
        <v>0</v>
      </c>
      <c r="AB169" s="49" t="b">
        <v>0</v>
      </c>
      <c r="AC169" s="53"/>
      <c r="AF169" s="49" t="s">
        <v>53</v>
      </c>
      <c r="AG169" s="49" t="s">
        <v>676</v>
      </c>
      <c r="AH169" s="49">
        <v>23</v>
      </c>
      <c r="AI169" s="51">
        <v>6.5699999999999994</v>
      </c>
      <c r="AJ169" s="49">
        <v>32</v>
      </c>
      <c r="AK169" s="49">
        <v>0.9</v>
      </c>
      <c r="AL169" s="49">
        <v>2</v>
      </c>
      <c r="AM169" s="49">
        <v>0</v>
      </c>
      <c r="AN169" s="49">
        <v>7850</v>
      </c>
      <c r="AO169" s="49" t="s">
        <v>147</v>
      </c>
    </row>
    <row r="170" spans="21:41">
      <c r="U170" s="53">
        <v>46</v>
      </c>
      <c r="V170" s="49">
        <v>94.44</v>
      </c>
      <c r="W170" s="49">
        <v>0</v>
      </c>
      <c r="X170" s="49">
        <v>0</v>
      </c>
      <c r="Y170" s="50">
        <v>0</v>
      </c>
      <c r="Z170" s="50"/>
      <c r="AA170" s="49" t="b">
        <v>0</v>
      </c>
      <c r="AB170" s="49" t="b">
        <v>0</v>
      </c>
      <c r="AC170" s="53"/>
      <c r="AF170" s="49" t="s">
        <v>53</v>
      </c>
      <c r="AG170" s="49" t="s">
        <v>677</v>
      </c>
      <c r="AH170" s="49">
        <v>24</v>
      </c>
      <c r="AI170" s="51">
        <v>6.63</v>
      </c>
      <c r="AJ170" s="49">
        <v>32</v>
      </c>
      <c r="AK170" s="49">
        <v>0.9</v>
      </c>
      <c r="AL170" s="49">
        <v>2</v>
      </c>
      <c r="AM170" s="49">
        <v>0</v>
      </c>
      <c r="AN170" s="49">
        <v>7850</v>
      </c>
      <c r="AO170" s="49" t="s">
        <v>147</v>
      </c>
    </row>
    <row r="171" spans="21:41">
      <c r="U171" s="53">
        <v>47</v>
      </c>
      <c r="V171" s="51">
        <v>91.58</v>
      </c>
      <c r="W171" s="49">
        <v>0</v>
      </c>
      <c r="X171" s="49">
        <v>0</v>
      </c>
      <c r="Y171" s="50">
        <v>0</v>
      </c>
      <c r="Z171" s="50"/>
      <c r="AA171" s="49" t="b">
        <v>0</v>
      </c>
      <c r="AB171" s="49" t="b">
        <v>0</v>
      </c>
      <c r="AC171" s="53"/>
      <c r="AF171" s="49" t="s">
        <v>53</v>
      </c>
      <c r="AG171" s="49" t="s">
        <v>678</v>
      </c>
      <c r="AH171" s="49">
        <v>24</v>
      </c>
      <c r="AI171" s="51">
        <v>6.62</v>
      </c>
      <c r="AJ171" s="49">
        <v>28</v>
      </c>
      <c r="AK171" s="49">
        <v>0.9</v>
      </c>
      <c r="AL171" s="49">
        <v>2</v>
      </c>
      <c r="AM171" s="49">
        <v>0</v>
      </c>
      <c r="AN171" s="49">
        <v>7850</v>
      </c>
      <c r="AO171" s="49" t="s">
        <v>147</v>
      </c>
    </row>
    <row r="172" spans="21:41">
      <c r="U172" s="53">
        <v>48</v>
      </c>
      <c r="V172" s="51">
        <v>88.71</v>
      </c>
      <c r="W172" s="49">
        <v>0</v>
      </c>
      <c r="X172" s="49">
        <v>0</v>
      </c>
      <c r="Y172" s="50">
        <v>0</v>
      </c>
      <c r="Z172" s="50"/>
      <c r="AA172" s="49" t="b">
        <v>0</v>
      </c>
      <c r="AB172" s="49" t="b">
        <v>0</v>
      </c>
      <c r="AC172" s="53"/>
      <c r="AF172" s="49" t="s">
        <v>53</v>
      </c>
      <c r="AG172" s="49" t="s">
        <v>679</v>
      </c>
      <c r="AH172" s="49">
        <v>25</v>
      </c>
      <c r="AI172" s="51">
        <v>6.75</v>
      </c>
      <c r="AJ172" s="49">
        <v>28</v>
      </c>
      <c r="AK172" s="49">
        <v>0.9</v>
      </c>
      <c r="AL172" s="49">
        <v>2</v>
      </c>
      <c r="AM172" s="49">
        <v>0</v>
      </c>
      <c r="AN172" s="49">
        <v>7850</v>
      </c>
      <c r="AO172" s="49" t="s">
        <v>147</v>
      </c>
    </row>
    <row r="173" spans="21:41">
      <c r="U173" s="53">
        <v>49</v>
      </c>
      <c r="V173" s="51">
        <v>85.85</v>
      </c>
      <c r="W173" s="49">
        <v>0</v>
      </c>
      <c r="X173" s="49">
        <v>0</v>
      </c>
      <c r="Y173" s="50">
        <v>0</v>
      </c>
      <c r="Z173" s="50"/>
      <c r="AA173" s="49" t="b">
        <v>0</v>
      </c>
      <c r="AB173" s="49" t="b">
        <v>0</v>
      </c>
      <c r="AC173" s="53"/>
      <c r="AF173" s="49" t="s">
        <v>53</v>
      </c>
      <c r="AG173" s="49" t="s">
        <v>680</v>
      </c>
      <c r="AH173" s="49">
        <v>25</v>
      </c>
      <c r="AI173" s="51">
        <v>6.75</v>
      </c>
      <c r="AJ173" s="49">
        <v>28</v>
      </c>
      <c r="AK173" s="49">
        <v>0.9</v>
      </c>
      <c r="AL173" s="49">
        <v>2</v>
      </c>
      <c r="AM173" s="49">
        <v>0</v>
      </c>
      <c r="AN173" s="49">
        <v>7850</v>
      </c>
      <c r="AO173" s="49" t="s">
        <v>147</v>
      </c>
    </row>
    <row r="174" spans="21:41">
      <c r="U174" s="53">
        <v>50</v>
      </c>
      <c r="V174" s="51">
        <v>82.99</v>
      </c>
      <c r="W174" s="49">
        <v>0</v>
      </c>
      <c r="X174" s="49">
        <v>0</v>
      </c>
      <c r="Y174" s="50">
        <v>0</v>
      </c>
      <c r="Z174" s="50"/>
      <c r="AA174" s="49" t="b">
        <v>0</v>
      </c>
      <c r="AB174" s="49" t="b">
        <v>0</v>
      </c>
      <c r="AC174" s="53"/>
      <c r="AF174" s="49" t="s">
        <v>53</v>
      </c>
      <c r="AG174" s="49" t="s">
        <v>681</v>
      </c>
      <c r="AH174" s="49">
        <v>26</v>
      </c>
      <c r="AI174" s="51">
        <v>6.87</v>
      </c>
      <c r="AJ174" s="49">
        <v>28</v>
      </c>
      <c r="AK174" s="49">
        <v>0.9</v>
      </c>
      <c r="AL174" s="49">
        <v>2</v>
      </c>
      <c r="AM174" s="49">
        <v>0</v>
      </c>
      <c r="AN174" s="49">
        <v>7850</v>
      </c>
      <c r="AO174" s="49" t="s">
        <v>147</v>
      </c>
    </row>
    <row r="175" spans="21:41">
      <c r="U175" s="53">
        <v>51</v>
      </c>
      <c r="V175" s="51">
        <v>82.78</v>
      </c>
      <c r="W175" s="49">
        <v>0</v>
      </c>
      <c r="X175" s="49">
        <v>0</v>
      </c>
      <c r="Y175" s="50">
        <v>22412</v>
      </c>
      <c r="Z175" s="50"/>
      <c r="AA175" s="49" t="b">
        <v>0</v>
      </c>
      <c r="AB175" s="49" t="b">
        <v>0</v>
      </c>
      <c r="AC175" s="53" t="s">
        <v>885</v>
      </c>
      <c r="AF175" s="49" t="s">
        <v>53</v>
      </c>
      <c r="AG175" s="49" t="s">
        <v>682</v>
      </c>
      <c r="AH175" s="49">
        <v>26</v>
      </c>
      <c r="AI175" s="51">
        <v>6.87</v>
      </c>
      <c r="AJ175" s="49">
        <v>28</v>
      </c>
      <c r="AK175" s="49">
        <v>0.9</v>
      </c>
      <c r="AL175" s="49">
        <v>2</v>
      </c>
      <c r="AM175" s="49">
        <v>0</v>
      </c>
      <c r="AN175" s="49">
        <v>7850</v>
      </c>
      <c r="AO175" s="49" t="s">
        <v>147</v>
      </c>
    </row>
    <row r="176" spans="21:41">
      <c r="U176" s="53">
        <v>52</v>
      </c>
      <c r="V176" s="51">
        <v>82.57</v>
      </c>
      <c r="W176" s="49">
        <v>0</v>
      </c>
      <c r="X176" s="49">
        <v>0</v>
      </c>
      <c r="Y176" s="50">
        <v>0</v>
      </c>
      <c r="Z176" s="50"/>
      <c r="AA176" s="49" t="b">
        <v>0</v>
      </c>
      <c r="AB176" s="49" t="b">
        <v>0</v>
      </c>
      <c r="AC176" s="53"/>
      <c r="AF176" s="49" t="s">
        <v>53</v>
      </c>
      <c r="AG176" s="49" t="s">
        <v>683</v>
      </c>
      <c r="AH176" s="49">
        <v>27</v>
      </c>
      <c r="AI176" s="51">
        <v>7</v>
      </c>
      <c r="AJ176" s="49">
        <v>28</v>
      </c>
      <c r="AK176" s="49">
        <v>0.9</v>
      </c>
      <c r="AL176" s="49">
        <v>2</v>
      </c>
      <c r="AM176" s="49">
        <v>0</v>
      </c>
      <c r="AN176" s="49">
        <v>7850</v>
      </c>
      <c r="AO176" s="49" t="s">
        <v>147</v>
      </c>
    </row>
    <row r="177" spans="21:41">
      <c r="U177" s="53">
        <v>53</v>
      </c>
      <c r="V177" s="51">
        <v>81.38</v>
      </c>
      <c r="W177" s="49">
        <v>0</v>
      </c>
      <c r="X177" s="49">
        <v>0</v>
      </c>
      <c r="Y177" s="50">
        <v>9000</v>
      </c>
      <c r="Z177" s="50"/>
      <c r="AA177" s="49" t="b">
        <v>1</v>
      </c>
      <c r="AB177" s="49" t="b">
        <v>0</v>
      </c>
      <c r="AC177" s="53" t="s">
        <v>886</v>
      </c>
      <c r="AF177" s="49" t="s">
        <v>53</v>
      </c>
      <c r="AG177" s="49" t="s">
        <v>684</v>
      </c>
      <c r="AH177" s="49">
        <v>27</v>
      </c>
      <c r="AI177" s="51">
        <v>7</v>
      </c>
      <c r="AJ177" s="49">
        <v>28</v>
      </c>
      <c r="AK177" s="49">
        <v>0.9</v>
      </c>
      <c r="AL177" s="49">
        <v>2</v>
      </c>
      <c r="AM177" s="49">
        <v>0</v>
      </c>
      <c r="AN177" s="49">
        <v>7850</v>
      </c>
      <c r="AO177" s="49" t="s">
        <v>147</v>
      </c>
    </row>
    <row r="178" spans="21:41">
      <c r="U178" s="53">
        <v>54</v>
      </c>
      <c r="V178" s="51">
        <v>79.819999999999993</v>
      </c>
      <c r="W178" s="49">
        <v>0</v>
      </c>
      <c r="X178" s="49">
        <v>0</v>
      </c>
      <c r="Y178" s="50">
        <v>0</v>
      </c>
      <c r="Z178" s="50"/>
      <c r="AA178" s="49" t="b">
        <v>0</v>
      </c>
      <c r="AB178" s="49" t="b">
        <v>0</v>
      </c>
      <c r="AC178" s="53"/>
      <c r="AF178" s="49" t="s">
        <v>53</v>
      </c>
      <c r="AG178" s="49" t="s">
        <v>685</v>
      </c>
      <c r="AH178" s="49">
        <v>28</v>
      </c>
      <c r="AI178" s="51">
        <v>7.12</v>
      </c>
      <c r="AJ178" s="49">
        <v>28</v>
      </c>
      <c r="AK178" s="49">
        <v>0.9</v>
      </c>
      <c r="AL178" s="49">
        <v>2</v>
      </c>
      <c r="AM178" s="49">
        <v>0</v>
      </c>
      <c r="AN178" s="49">
        <v>7850</v>
      </c>
      <c r="AO178" s="49" t="s">
        <v>147</v>
      </c>
    </row>
    <row r="179" spans="21:41">
      <c r="U179" s="53">
        <v>55</v>
      </c>
      <c r="V179" s="51">
        <v>77.06</v>
      </c>
      <c r="W179" s="49">
        <v>0</v>
      </c>
      <c r="X179" s="49">
        <v>0</v>
      </c>
      <c r="Y179" s="50">
        <v>0</v>
      </c>
      <c r="Z179" s="50"/>
      <c r="AA179" s="49" t="b">
        <v>0</v>
      </c>
      <c r="AB179" s="49" t="b">
        <v>0</v>
      </c>
      <c r="AC179" s="53"/>
      <c r="AF179" s="49" t="s">
        <v>53</v>
      </c>
      <c r="AG179" s="49" t="s">
        <v>686</v>
      </c>
      <c r="AH179" s="49">
        <v>28</v>
      </c>
      <c r="AI179" s="51">
        <v>7.12</v>
      </c>
      <c r="AJ179" s="49">
        <v>29</v>
      </c>
      <c r="AK179" s="49">
        <v>0.9</v>
      </c>
      <c r="AL179" s="49">
        <v>2</v>
      </c>
      <c r="AM179" s="49">
        <v>0</v>
      </c>
      <c r="AN179" s="49">
        <v>7850</v>
      </c>
      <c r="AO179" s="49" t="s">
        <v>147</v>
      </c>
    </row>
    <row r="180" spans="21:41">
      <c r="U180" s="53">
        <v>56</v>
      </c>
      <c r="V180" s="51">
        <v>74.3</v>
      </c>
      <c r="W180" s="49">
        <v>0</v>
      </c>
      <c r="X180" s="49">
        <v>0</v>
      </c>
      <c r="Y180" s="50">
        <v>0</v>
      </c>
      <c r="Z180" s="50"/>
      <c r="AA180" s="49" t="b">
        <v>0</v>
      </c>
      <c r="AB180" s="49" t="b">
        <v>0</v>
      </c>
      <c r="AC180" s="53"/>
      <c r="AF180" s="49" t="s">
        <v>53</v>
      </c>
      <c r="AG180" s="49" t="s">
        <v>687</v>
      </c>
      <c r="AH180" s="49">
        <v>29</v>
      </c>
      <c r="AI180" s="51">
        <v>7.24</v>
      </c>
      <c r="AJ180" s="49">
        <v>29</v>
      </c>
      <c r="AK180" s="49">
        <v>0.9</v>
      </c>
      <c r="AL180" s="49">
        <v>2</v>
      </c>
      <c r="AM180" s="49">
        <v>0</v>
      </c>
      <c r="AN180" s="49">
        <v>7850</v>
      </c>
      <c r="AO180" s="49" t="s">
        <v>147</v>
      </c>
    </row>
    <row r="181" spans="21:41">
      <c r="U181" s="53">
        <v>57</v>
      </c>
      <c r="V181" s="51">
        <v>71.540000000000006</v>
      </c>
      <c r="W181" s="49">
        <v>0</v>
      </c>
      <c r="X181" s="49">
        <v>0</v>
      </c>
      <c r="Y181" s="50">
        <v>0</v>
      </c>
      <c r="Z181" s="50"/>
      <c r="AA181" s="49" t="b">
        <v>0</v>
      </c>
      <c r="AB181" s="49" t="b">
        <v>0</v>
      </c>
      <c r="AC181" s="53"/>
      <c r="AF181" s="49" t="s">
        <v>53</v>
      </c>
      <c r="AG181" s="49" t="s">
        <v>688</v>
      </c>
      <c r="AH181" s="49">
        <v>29</v>
      </c>
      <c r="AI181" s="51">
        <v>7.24</v>
      </c>
      <c r="AJ181" s="49">
        <v>29</v>
      </c>
      <c r="AK181" s="49">
        <v>0.9</v>
      </c>
      <c r="AL181" s="49">
        <v>2</v>
      </c>
      <c r="AM181" s="49">
        <v>0</v>
      </c>
      <c r="AN181" s="49">
        <v>7850</v>
      </c>
      <c r="AO181" s="49" t="s">
        <v>147</v>
      </c>
    </row>
    <row r="182" spans="21:41">
      <c r="U182" s="53">
        <v>58</v>
      </c>
      <c r="V182" s="51">
        <v>68.78</v>
      </c>
      <c r="W182" s="49">
        <v>0</v>
      </c>
      <c r="X182" s="49">
        <v>0</v>
      </c>
      <c r="Y182" s="50">
        <v>9326</v>
      </c>
      <c r="Z182" s="50"/>
      <c r="AA182" s="49" t="b">
        <v>0</v>
      </c>
      <c r="AB182" s="49" t="b">
        <v>0</v>
      </c>
      <c r="AC182" s="53" t="s">
        <v>887</v>
      </c>
      <c r="AF182" s="49" t="s">
        <v>53</v>
      </c>
      <c r="AG182" s="49" t="s">
        <v>689</v>
      </c>
      <c r="AH182" s="49">
        <v>30</v>
      </c>
      <c r="AI182" s="51">
        <v>7.37</v>
      </c>
      <c r="AJ182" s="49">
        <v>29</v>
      </c>
      <c r="AK182" s="49">
        <v>0.9</v>
      </c>
      <c r="AL182" s="49">
        <v>2</v>
      </c>
      <c r="AM182" s="49">
        <v>0</v>
      </c>
      <c r="AN182" s="49">
        <v>7850</v>
      </c>
      <c r="AO182" s="49" t="s">
        <v>147</v>
      </c>
    </row>
    <row r="183" spans="21:41">
      <c r="U183" s="53">
        <v>59</v>
      </c>
      <c r="V183" s="51">
        <v>66.02</v>
      </c>
      <c r="W183" s="49">
        <v>0</v>
      </c>
      <c r="X183" s="49">
        <v>0</v>
      </c>
      <c r="Y183" s="50">
        <v>0</v>
      </c>
      <c r="Z183" s="50"/>
      <c r="AA183" s="49" t="b">
        <v>0</v>
      </c>
      <c r="AB183" s="49" t="b">
        <v>0</v>
      </c>
      <c r="AC183" s="53"/>
      <c r="AF183" s="49" t="s">
        <v>53</v>
      </c>
      <c r="AG183" s="49" t="s">
        <v>690</v>
      </c>
      <c r="AH183" s="49">
        <v>30</v>
      </c>
      <c r="AI183" s="51">
        <v>7.37</v>
      </c>
      <c r="AJ183" s="49">
        <v>29</v>
      </c>
      <c r="AK183" s="49">
        <v>0.9</v>
      </c>
      <c r="AL183" s="49">
        <v>2</v>
      </c>
      <c r="AM183" s="49">
        <v>0</v>
      </c>
      <c r="AN183" s="49">
        <v>7850</v>
      </c>
      <c r="AO183" s="49" t="s">
        <v>147</v>
      </c>
    </row>
    <row r="184" spans="21:41">
      <c r="U184" s="53">
        <v>60</v>
      </c>
      <c r="V184" s="51">
        <v>63.26</v>
      </c>
      <c r="W184" s="49">
        <v>0</v>
      </c>
      <c r="X184" s="49">
        <v>0</v>
      </c>
      <c r="Y184" s="50">
        <v>0</v>
      </c>
      <c r="Z184" s="50"/>
      <c r="AA184" s="49" t="b">
        <v>0</v>
      </c>
      <c r="AB184" s="49" t="b">
        <v>0</v>
      </c>
      <c r="AC184" s="53"/>
      <c r="AF184" s="49" t="s">
        <v>53</v>
      </c>
      <c r="AG184" s="49" t="s">
        <v>691</v>
      </c>
      <c r="AH184" s="49">
        <v>31</v>
      </c>
      <c r="AI184" s="51">
        <v>7.49</v>
      </c>
      <c r="AJ184" s="49">
        <v>29</v>
      </c>
      <c r="AK184" s="49">
        <v>0.9</v>
      </c>
      <c r="AL184" s="49">
        <v>2</v>
      </c>
      <c r="AM184" s="49">
        <v>0</v>
      </c>
      <c r="AN184" s="49">
        <v>7850</v>
      </c>
      <c r="AO184" s="49" t="s">
        <v>147</v>
      </c>
    </row>
    <row r="185" spans="21:41">
      <c r="U185" s="53">
        <v>61</v>
      </c>
      <c r="V185" s="51">
        <v>60.5</v>
      </c>
      <c r="W185" s="49">
        <v>0</v>
      </c>
      <c r="X185" s="49">
        <v>0</v>
      </c>
      <c r="Y185" s="50">
        <v>0</v>
      </c>
      <c r="Z185" s="50"/>
      <c r="AA185" s="49" t="b">
        <v>0</v>
      </c>
      <c r="AB185" s="49" t="b">
        <v>0</v>
      </c>
      <c r="AC185" s="53"/>
      <c r="AF185" s="49" t="s">
        <v>53</v>
      </c>
      <c r="AG185" s="49" t="s">
        <v>692</v>
      </c>
      <c r="AH185" s="49">
        <v>31</v>
      </c>
      <c r="AI185" s="51">
        <v>7.49</v>
      </c>
      <c r="AJ185" s="49">
        <v>30</v>
      </c>
      <c r="AK185" s="49">
        <v>0.9</v>
      </c>
      <c r="AL185" s="49">
        <v>2</v>
      </c>
      <c r="AM185" s="49">
        <v>0</v>
      </c>
      <c r="AN185" s="49">
        <v>7850</v>
      </c>
      <c r="AO185" s="49" t="s">
        <v>147</v>
      </c>
    </row>
    <row r="186" spans="21:41">
      <c r="U186" s="53">
        <v>62</v>
      </c>
      <c r="V186" s="51">
        <v>57.74</v>
      </c>
      <c r="W186" s="49">
        <v>0</v>
      </c>
      <c r="X186" s="49">
        <v>0</v>
      </c>
      <c r="Y186" s="50">
        <v>0</v>
      </c>
      <c r="Z186" s="50"/>
      <c r="AA186" s="49" t="b">
        <v>0</v>
      </c>
      <c r="AB186" s="49" t="b">
        <v>0</v>
      </c>
      <c r="AC186" s="53"/>
      <c r="AF186" s="49" t="s">
        <v>53</v>
      </c>
      <c r="AG186" s="49" t="s">
        <v>693</v>
      </c>
      <c r="AH186" s="49">
        <v>32</v>
      </c>
      <c r="AI186" s="51">
        <v>7.62</v>
      </c>
      <c r="AJ186" s="49">
        <v>30</v>
      </c>
      <c r="AK186" s="49">
        <v>0.9</v>
      </c>
      <c r="AL186" s="49">
        <v>2</v>
      </c>
      <c r="AM186" s="49">
        <v>0</v>
      </c>
      <c r="AN186" s="49">
        <v>7850</v>
      </c>
      <c r="AO186" s="49" t="s">
        <v>147</v>
      </c>
    </row>
    <row r="187" spans="21:41">
      <c r="U187" s="53">
        <v>63</v>
      </c>
      <c r="V187" s="51">
        <v>55.06</v>
      </c>
      <c r="W187" s="49">
        <v>0</v>
      </c>
      <c r="X187" s="49">
        <v>0</v>
      </c>
      <c r="Y187" s="50">
        <v>0</v>
      </c>
      <c r="Z187" s="50"/>
      <c r="AA187" s="49" t="b">
        <v>0</v>
      </c>
      <c r="AB187" s="49" t="b">
        <v>0</v>
      </c>
      <c r="AC187" s="53"/>
      <c r="AF187" s="49" t="s">
        <v>53</v>
      </c>
      <c r="AG187" s="49" t="s">
        <v>694</v>
      </c>
      <c r="AH187" s="49">
        <v>32</v>
      </c>
      <c r="AI187" s="51">
        <v>7.62</v>
      </c>
      <c r="AJ187" s="49">
        <v>30</v>
      </c>
      <c r="AK187" s="49">
        <v>0.9</v>
      </c>
      <c r="AL187" s="49">
        <v>2</v>
      </c>
      <c r="AM187" s="49">
        <v>0</v>
      </c>
      <c r="AN187" s="49">
        <v>7850</v>
      </c>
      <c r="AO187" s="49" t="s">
        <v>147</v>
      </c>
    </row>
    <row r="188" spans="21:41">
      <c r="U188" s="53">
        <v>64</v>
      </c>
      <c r="V188" s="51">
        <v>54.92</v>
      </c>
      <c r="W188" s="49">
        <v>0</v>
      </c>
      <c r="X188" s="49">
        <v>0</v>
      </c>
      <c r="Y188" s="50">
        <v>19789</v>
      </c>
      <c r="Z188" s="50"/>
      <c r="AA188" s="49" t="b">
        <v>1</v>
      </c>
      <c r="AB188" s="49" t="b">
        <v>0</v>
      </c>
      <c r="AC188" s="53" t="s">
        <v>888</v>
      </c>
      <c r="AF188" s="49" t="s">
        <v>53</v>
      </c>
      <c r="AG188" s="49" t="s">
        <v>695</v>
      </c>
      <c r="AH188" s="49">
        <v>33</v>
      </c>
      <c r="AI188" s="51">
        <v>7.74</v>
      </c>
      <c r="AJ188" s="49">
        <v>30</v>
      </c>
      <c r="AK188" s="49">
        <v>0.9</v>
      </c>
      <c r="AL188" s="49">
        <v>2</v>
      </c>
      <c r="AM188" s="49">
        <v>0</v>
      </c>
      <c r="AN188" s="49">
        <v>7850</v>
      </c>
      <c r="AO188" s="49" t="s">
        <v>147</v>
      </c>
    </row>
    <row r="189" spans="21:41">
      <c r="U189" s="53">
        <v>65</v>
      </c>
      <c r="V189" s="51">
        <v>54.78</v>
      </c>
      <c r="W189" s="49">
        <v>0</v>
      </c>
      <c r="X189" s="49">
        <v>0</v>
      </c>
      <c r="Y189" s="50">
        <v>0</v>
      </c>
      <c r="Z189" s="50"/>
      <c r="AA189" s="49" t="b">
        <v>0</v>
      </c>
      <c r="AB189" s="49" t="b">
        <v>0</v>
      </c>
      <c r="AC189" s="53"/>
      <c r="AF189" s="49" t="s">
        <v>53</v>
      </c>
      <c r="AG189" s="49" t="s">
        <v>696</v>
      </c>
      <c r="AH189" s="49">
        <v>33</v>
      </c>
      <c r="AI189" s="51">
        <v>7.74</v>
      </c>
      <c r="AJ189" s="49">
        <v>30</v>
      </c>
      <c r="AK189" s="49">
        <v>0.9</v>
      </c>
      <c r="AL189" s="49">
        <v>2</v>
      </c>
      <c r="AM189" s="49">
        <v>0</v>
      </c>
      <c r="AN189" s="49">
        <v>7850</v>
      </c>
      <c r="AO189" s="49" t="s">
        <v>147</v>
      </c>
    </row>
    <row r="190" spans="21:41">
      <c r="U190" s="53">
        <v>66</v>
      </c>
      <c r="V190" s="51">
        <v>54.64</v>
      </c>
      <c r="W190" s="49">
        <v>0</v>
      </c>
      <c r="X190" s="49">
        <v>0</v>
      </c>
      <c r="Y190" s="50">
        <v>19789</v>
      </c>
      <c r="Z190" s="50"/>
      <c r="AA190" s="49" t="b">
        <v>1</v>
      </c>
      <c r="AB190" s="49" t="b">
        <v>0</v>
      </c>
      <c r="AC190" s="53" t="s">
        <v>889</v>
      </c>
      <c r="AF190" s="49" t="s">
        <v>53</v>
      </c>
      <c r="AG190" s="49" t="s">
        <v>697</v>
      </c>
      <c r="AH190" s="49">
        <v>34</v>
      </c>
      <c r="AI190" s="51">
        <v>7.87</v>
      </c>
      <c r="AJ190" s="49">
        <v>30</v>
      </c>
      <c r="AK190" s="49">
        <v>0.9</v>
      </c>
      <c r="AL190" s="49">
        <v>2</v>
      </c>
      <c r="AM190" s="49">
        <v>0</v>
      </c>
      <c r="AN190" s="49">
        <v>7850</v>
      </c>
      <c r="AO190" s="49" t="s">
        <v>147</v>
      </c>
    </row>
    <row r="191" spans="21:41">
      <c r="U191" s="53">
        <v>67</v>
      </c>
      <c r="V191" s="51">
        <v>54.5</v>
      </c>
      <c r="W191" s="49">
        <v>0</v>
      </c>
      <c r="X191" s="49">
        <v>0</v>
      </c>
      <c r="Y191" s="50">
        <v>0</v>
      </c>
      <c r="Z191" s="50"/>
      <c r="AA191" s="49" t="b">
        <v>0</v>
      </c>
      <c r="AB191" s="49" t="b">
        <v>0</v>
      </c>
      <c r="AC191" s="53"/>
      <c r="AF191" s="49" t="s">
        <v>53</v>
      </c>
      <c r="AG191" s="49" t="s">
        <v>698</v>
      </c>
      <c r="AH191" s="49">
        <v>34</v>
      </c>
      <c r="AI191" s="51">
        <v>7.87</v>
      </c>
      <c r="AJ191" s="49">
        <v>36</v>
      </c>
      <c r="AK191" s="49">
        <v>0.9</v>
      </c>
      <c r="AL191" s="49">
        <v>2</v>
      </c>
      <c r="AM191" s="49">
        <v>0</v>
      </c>
      <c r="AN191" s="49">
        <v>7850</v>
      </c>
      <c r="AO191" s="49" t="s">
        <v>147</v>
      </c>
    </row>
    <row r="192" spans="21:41">
      <c r="U192" s="53">
        <v>68</v>
      </c>
      <c r="V192" s="51">
        <v>53.38</v>
      </c>
      <c r="W192" s="49">
        <v>0</v>
      </c>
      <c r="X192" s="49">
        <v>0</v>
      </c>
      <c r="Y192" s="50">
        <v>9000</v>
      </c>
      <c r="Z192" s="50"/>
      <c r="AA192" s="49" t="b">
        <v>1</v>
      </c>
      <c r="AB192" s="49" t="b">
        <v>0</v>
      </c>
      <c r="AC192" s="53" t="s">
        <v>890</v>
      </c>
      <c r="AF192" s="49" t="s">
        <v>53</v>
      </c>
      <c r="AG192" s="49" t="s">
        <v>699</v>
      </c>
      <c r="AH192" s="49">
        <v>35</v>
      </c>
      <c r="AI192" s="51">
        <v>8</v>
      </c>
      <c r="AJ192" s="49">
        <v>36</v>
      </c>
      <c r="AK192" s="49">
        <v>0.9</v>
      </c>
      <c r="AL192" s="49">
        <v>2</v>
      </c>
      <c r="AM192" s="49">
        <v>0</v>
      </c>
      <c r="AN192" s="49">
        <v>7850</v>
      </c>
      <c r="AO192" s="49" t="s">
        <v>147</v>
      </c>
    </row>
    <row r="193" spans="21:41">
      <c r="U193" s="53">
        <v>69</v>
      </c>
      <c r="V193" s="51">
        <v>51.97</v>
      </c>
      <c r="W193" s="49">
        <v>0</v>
      </c>
      <c r="X193" s="49">
        <v>0</v>
      </c>
      <c r="Y193" s="50">
        <v>0</v>
      </c>
      <c r="Z193" s="50"/>
      <c r="AA193" s="49" t="b">
        <v>0</v>
      </c>
      <c r="AB193" s="49" t="b">
        <v>0</v>
      </c>
      <c r="AC193" s="53"/>
      <c r="AF193" s="49" t="s">
        <v>53</v>
      </c>
      <c r="AG193" s="49" t="s">
        <v>700</v>
      </c>
      <c r="AH193" s="49">
        <v>35</v>
      </c>
      <c r="AI193" s="51">
        <v>8</v>
      </c>
      <c r="AJ193" s="49">
        <v>36</v>
      </c>
      <c r="AK193" s="49">
        <v>0.9</v>
      </c>
      <c r="AL193" s="49">
        <v>2</v>
      </c>
      <c r="AM193" s="49">
        <v>0</v>
      </c>
      <c r="AN193" s="49">
        <v>7850</v>
      </c>
      <c r="AO193" s="49" t="s">
        <v>147</v>
      </c>
    </row>
    <row r="194" spans="21:41">
      <c r="U194" s="53">
        <v>70</v>
      </c>
      <c r="V194" s="51">
        <v>49.36</v>
      </c>
      <c r="W194" s="49">
        <v>0</v>
      </c>
      <c r="X194" s="49">
        <v>0</v>
      </c>
      <c r="Y194" s="50">
        <v>0</v>
      </c>
      <c r="Z194" s="50"/>
      <c r="AA194" s="49" t="b">
        <v>0</v>
      </c>
      <c r="AB194" s="49" t="b">
        <v>0</v>
      </c>
      <c r="AC194" s="53"/>
      <c r="AF194" s="49" t="s">
        <v>53</v>
      </c>
      <c r="AG194" s="49" t="s">
        <v>701</v>
      </c>
      <c r="AH194" s="49">
        <v>36</v>
      </c>
      <c r="AI194" s="51">
        <v>8</v>
      </c>
      <c r="AJ194" s="49">
        <v>36</v>
      </c>
      <c r="AK194" s="49">
        <v>0.9</v>
      </c>
      <c r="AL194" s="49">
        <v>2</v>
      </c>
      <c r="AM194" s="49">
        <v>0</v>
      </c>
      <c r="AN194" s="49">
        <v>7850</v>
      </c>
      <c r="AO194" s="49" t="s">
        <v>147</v>
      </c>
    </row>
    <row r="195" spans="21:41">
      <c r="U195" s="53">
        <v>71</v>
      </c>
      <c r="V195" s="51">
        <v>46.75</v>
      </c>
      <c r="W195" s="49">
        <v>0</v>
      </c>
      <c r="X195" s="49">
        <v>0</v>
      </c>
      <c r="Y195" s="50">
        <v>0</v>
      </c>
      <c r="Z195" s="50"/>
      <c r="AA195" s="49" t="b">
        <v>0</v>
      </c>
      <c r="AB195" s="49" t="b">
        <v>0</v>
      </c>
      <c r="AC195" s="53"/>
      <c r="AF195" s="49" t="s">
        <v>53</v>
      </c>
      <c r="AG195" s="49" t="s">
        <v>702</v>
      </c>
      <c r="AH195" s="49">
        <v>36</v>
      </c>
      <c r="AI195" s="51">
        <v>8</v>
      </c>
      <c r="AJ195" s="49">
        <v>36</v>
      </c>
      <c r="AK195" s="49">
        <v>0.9</v>
      </c>
      <c r="AL195" s="49">
        <v>2</v>
      </c>
      <c r="AM195" s="49">
        <v>0</v>
      </c>
      <c r="AN195" s="49">
        <v>7850</v>
      </c>
      <c r="AO195" s="49" t="s">
        <v>147</v>
      </c>
    </row>
    <row r="196" spans="21:41">
      <c r="U196" s="53">
        <v>72</v>
      </c>
      <c r="V196" s="51">
        <v>45.4</v>
      </c>
      <c r="W196" s="49">
        <v>0</v>
      </c>
      <c r="X196" s="49">
        <v>0</v>
      </c>
      <c r="Y196" s="50">
        <v>6248</v>
      </c>
      <c r="Z196" s="50"/>
      <c r="AA196" s="49" t="b">
        <v>1</v>
      </c>
      <c r="AB196" s="49" t="b">
        <v>0</v>
      </c>
      <c r="AC196" s="53" t="s">
        <v>891</v>
      </c>
      <c r="AF196" s="49" t="s">
        <v>53</v>
      </c>
      <c r="AG196" s="49" t="s">
        <v>703</v>
      </c>
      <c r="AH196" s="49">
        <v>37</v>
      </c>
      <c r="AI196" s="51">
        <v>8</v>
      </c>
      <c r="AJ196" s="49">
        <v>36</v>
      </c>
      <c r="AK196" s="49">
        <v>0.9</v>
      </c>
      <c r="AL196" s="49">
        <v>2</v>
      </c>
      <c r="AM196" s="49">
        <v>0</v>
      </c>
      <c r="AN196" s="49">
        <v>7850</v>
      </c>
      <c r="AO196" s="49" t="s">
        <v>147</v>
      </c>
    </row>
    <row r="197" spans="21:41">
      <c r="U197" s="53">
        <v>73</v>
      </c>
      <c r="V197" s="51">
        <v>44.15</v>
      </c>
      <c r="W197" s="49">
        <v>0</v>
      </c>
      <c r="X197" s="49">
        <v>0</v>
      </c>
      <c r="Y197" s="50">
        <v>0</v>
      </c>
      <c r="Z197" s="50"/>
      <c r="AA197" s="49" t="b">
        <v>0</v>
      </c>
      <c r="AB197" s="49" t="b">
        <v>0</v>
      </c>
      <c r="AC197" s="53"/>
      <c r="AF197" s="49" t="s">
        <v>53</v>
      </c>
      <c r="AG197" s="49" t="s">
        <v>704</v>
      </c>
      <c r="AH197" s="49">
        <v>37</v>
      </c>
      <c r="AI197" s="51">
        <v>8</v>
      </c>
      <c r="AJ197" s="49">
        <v>36</v>
      </c>
      <c r="AK197" s="49">
        <v>0.9</v>
      </c>
      <c r="AL197" s="49">
        <v>2</v>
      </c>
      <c r="AM197" s="49">
        <v>0</v>
      </c>
      <c r="AN197" s="49">
        <v>7850</v>
      </c>
      <c r="AO197" s="49" t="s">
        <v>147</v>
      </c>
    </row>
    <row r="198" spans="21:41">
      <c r="U198" s="53">
        <v>74</v>
      </c>
      <c r="V198" s="51">
        <v>41.54</v>
      </c>
      <c r="W198" s="49">
        <v>0</v>
      </c>
      <c r="X198" s="49">
        <v>0</v>
      </c>
      <c r="Y198" s="50">
        <v>0</v>
      </c>
      <c r="Z198" s="50"/>
      <c r="AA198" s="49" t="b">
        <v>0</v>
      </c>
      <c r="AB198" s="49" t="b">
        <v>0</v>
      </c>
      <c r="AC198" s="53"/>
      <c r="AF198" s="49" t="s">
        <v>53</v>
      </c>
      <c r="AG198" s="49" t="s">
        <v>705</v>
      </c>
      <c r="AH198" s="49">
        <v>38</v>
      </c>
      <c r="AI198" s="51">
        <v>8</v>
      </c>
      <c r="AJ198" s="49">
        <v>36</v>
      </c>
      <c r="AK198" s="49">
        <v>0.9</v>
      </c>
      <c r="AL198" s="49">
        <v>2</v>
      </c>
      <c r="AM198" s="49">
        <v>0</v>
      </c>
      <c r="AN198" s="49">
        <v>7850</v>
      </c>
      <c r="AO198" s="49" t="s">
        <v>147</v>
      </c>
    </row>
    <row r="199" spans="21:41">
      <c r="U199" s="53">
        <v>75</v>
      </c>
      <c r="V199" s="51">
        <v>38.93</v>
      </c>
      <c r="W199" s="49">
        <v>0</v>
      </c>
      <c r="X199" s="49">
        <v>0</v>
      </c>
      <c r="Y199" s="50">
        <v>0</v>
      </c>
      <c r="Z199" s="50"/>
      <c r="AA199" s="49" t="b">
        <v>0</v>
      </c>
      <c r="AB199" s="49" t="b">
        <v>0</v>
      </c>
      <c r="AC199" s="53"/>
      <c r="AF199" s="49" t="s">
        <v>53</v>
      </c>
      <c r="AG199" s="49" t="s">
        <v>706</v>
      </c>
      <c r="AH199" s="49">
        <v>38</v>
      </c>
      <c r="AI199" s="51">
        <v>8</v>
      </c>
      <c r="AJ199" s="49">
        <v>36</v>
      </c>
      <c r="AK199" s="49">
        <v>0.9</v>
      </c>
      <c r="AL199" s="49">
        <v>2</v>
      </c>
      <c r="AM199" s="49">
        <v>0</v>
      </c>
      <c r="AN199" s="49">
        <v>7850</v>
      </c>
      <c r="AO199" s="49" t="s">
        <v>147</v>
      </c>
    </row>
    <row r="200" spans="21:41">
      <c r="U200" s="53">
        <v>76</v>
      </c>
      <c r="V200" s="51">
        <v>36.22</v>
      </c>
      <c r="W200" s="49">
        <v>0</v>
      </c>
      <c r="X200" s="49">
        <v>0</v>
      </c>
      <c r="Y200" s="50">
        <v>0</v>
      </c>
      <c r="Z200" s="50"/>
      <c r="AA200" s="49" t="b">
        <v>0</v>
      </c>
      <c r="AB200" s="49" t="b">
        <v>0</v>
      </c>
      <c r="AC200" s="53"/>
      <c r="AF200" s="49" t="s">
        <v>53</v>
      </c>
      <c r="AG200" s="49" t="s">
        <v>707</v>
      </c>
      <c r="AH200" s="49">
        <v>39</v>
      </c>
      <c r="AI200" s="51">
        <v>8</v>
      </c>
      <c r="AJ200" s="49">
        <v>36</v>
      </c>
      <c r="AK200" s="49">
        <v>0.9</v>
      </c>
      <c r="AL200" s="49">
        <v>2</v>
      </c>
      <c r="AM200" s="49">
        <v>0</v>
      </c>
      <c r="AN200" s="49">
        <v>7850</v>
      </c>
      <c r="AO200" s="49" t="s">
        <v>147</v>
      </c>
    </row>
    <row r="201" spans="21:41">
      <c r="U201" s="53">
        <v>77</v>
      </c>
      <c r="V201" s="51">
        <v>36.020000000000003</v>
      </c>
      <c r="W201" s="49">
        <v>0</v>
      </c>
      <c r="X201" s="49">
        <v>0</v>
      </c>
      <c r="Y201" s="50">
        <v>33576</v>
      </c>
      <c r="Z201" s="50"/>
      <c r="AA201" s="49" t="b">
        <v>0</v>
      </c>
      <c r="AB201" s="49" t="b">
        <v>0</v>
      </c>
      <c r="AC201" s="53" t="s">
        <v>892</v>
      </c>
      <c r="AF201" s="49" t="s">
        <v>53</v>
      </c>
      <c r="AG201" s="49" t="s">
        <v>708</v>
      </c>
      <c r="AH201" s="49">
        <v>39</v>
      </c>
      <c r="AI201" s="51">
        <v>8</v>
      </c>
      <c r="AJ201" s="49">
        <v>33</v>
      </c>
      <c r="AK201" s="49">
        <v>0.9</v>
      </c>
      <c r="AL201" s="49">
        <v>2</v>
      </c>
      <c r="AM201" s="49">
        <v>0</v>
      </c>
      <c r="AN201" s="49">
        <v>7850</v>
      </c>
      <c r="AO201" s="49" t="s">
        <v>147</v>
      </c>
    </row>
    <row r="202" spans="21:41">
      <c r="U202" s="53">
        <v>78</v>
      </c>
      <c r="V202" s="51">
        <v>35.71</v>
      </c>
      <c r="W202" s="49">
        <v>0</v>
      </c>
      <c r="X202" s="49">
        <v>0</v>
      </c>
      <c r="Y202" s="50">
        <v>24324</v>
      </c>
      <c r="Z202" s="50"/>
      <c r="AA202" s="49" t="b">
        <v>1</v>
      </c>
      <c r="AB202" s="49" t="b">
        <v>0</v>
      </c>
      <c r="AC202" s="53" t="s">
        <v>893</v>
      </c>
      <c r="AF202" s="49" t="s">
        <v>53</v>
      </c>
      <c r="AG202" s="49" t="s">
        <v>709</v>
      </c>
      <c r="AH202" s="49">
        <v>40</v>
      </c>
      <c r="AI202" s="51">
        <v>8</v>
      </c>
      <c r="AJ202" s="49">
        <v>33</v>
      </c>
      <c r="AK202" s="49">
        <v>0.9</v>
      </c>
      <c r="AL202" s="49">
        <v>2</v>
      </c>
      <c r="AM202" s="49">
        <v>0</v>
      </c>
      <c r="AN202" s="49">
        <v>7850</v>
      </c>
      <c r="AO202" s="49" t="s">
        <v>147</v>
      </c>
    </row>
    <row r="203" spans="21:41">
      <c r="U203" s="53">
        <v>79</v>
      </c>
      <c r="V203" s="51">
        <v>35.409999999999997</v>
      </c>
      <c r="W203" s="49">
        <v>0</v>
      </c>
      <c r="X203" s="49">
        <v>0</v>
      </c>
      <c r="Y203" s="50">
        <v>0</v>
      </c>
      <c r="Z203" s="50"/>
      <c r="AA203" s="49" t="b">
        <v>0</v>
      </c>
      <c r="AB203" s="49" t="b">
        <v>0</v>
      </c>
      <c r="AC203" s="53"/>
      <c r="AF203" s="49" t="s">
        <v>53</v>
      </c>
      <c r="AG203" s="49" t="s">
        <v>710</v>
      </c>
      <c r="AH203" s="49">
        <v>40</v>
      </c>
      <c r="AI203" s="51">
        <v>8</v>
      </c>
      <c r="AJ203" s="49">
        <v>34</v>
      </c>
      <c r="AK203" s="49">
        <v>0.9</v>
      </c>
      <c r="AL203" s="49">
        <v>2</v>
      </c>
      <c r="AM203" s="49">
        <v>0</v>
      </c>
      <c r="AN203" s="49">
        <v>7850</v>
      </c>
      <c r="AO203" s="49" t="s">
        <v>147</v>
      </c>
    </row>
    <row r="204" spans="21:41">
      <c r="U204" s="53">
        <v>80</v>
      </c>
      <c r="V204" s="51">
        <v>34.78</v>
      </c>
      <c r="W204" s="49">
        <v>0</v>
      </c>
      <c r="X204" s="49">
        <v>0</v>
      </c>
      <c r="Y204" s="50">
        <v>13950</v>
      </c>
      <c r="Z204" s="50"/>
      <c r="AA204" s="49" t="b">
        <v>1</v>
      </c>
      <c r="AB204" s="49" t="b">
        <v>0</v>
      </c>
      <c r="AC204" s="53" t="s">
        <v>894</v>
      </c>
      <c r="AF204" s="49" t="s">
        <v>53</v>
      </c>
      <c r="AG204" s="49" t="s">
        <v>711</v>
      </c>
      <c r="AH204" s="49">
        <v>41</v>
      </c>
      <c r="AI204" s="51">
        <v>8</v>
      </c>
      <c r="AJ204" s="49">
        <v>34</v>
      </c>
      <c r="AK204" s="49">
        <v>0.9</v>
      </c>
      <c r="AL204" s="49">
        <v>2</v>
      </c>
      <c r="AM204" s="49">
        <v>0</v>
      </c>
      <c r="AN204" s="49">
        <v>7850</v>
      </c>
      <c r="AO204" s="49" t="s">
        <v>147</v>
      </c>
    </row>
    <row r="205" spans="21:41">
      <c r="U205" s="53">
        <v>81</v>
      </c>
      <c r="V205" s="51">
        <v>32.79</v>
      </c>
      <c r="W205" s="49">
        <v>0</v>
      </c>
      <c r="X205" s="49">
        <v>0</v>
      </c>
      <c r="Y205" s="50">
        <v>0</v>
      </c>
      <c r="Z205" s="50"/>
      <c r="AA205" s="49" t="b">
        <v>0</v>
      </c>
      <c r="AB205" s="49" t="b">
        <v>0</v>
      </c>
      <c r="AC205" s="53"/>
      <c r="AF205" s="49" t="s">
        <v>53</v>
      </c>
      <c r="AG205" s="49" t="s">
        <v>712</v>
      </c>
      <c r="AH205" s="49">
        <v>41</v>
      </c>
      <c r="AI205" s="51">
        <v>8</v>
      </c>
      <c r="AJ205" s="49">
        <v>35</v>
      </c>
      <c r="AK205" s="49">
        <v>0.9</v>
      </c>
      <c r="AL205" s="49">
        <v>2</v>
      </c>
      <c r="AM205" s="49">
        <v>0</v>
      </c>
      <c r="AN205" s="49">
        <v>7850</v>
      </c>
      <c r="AO205" s="49" t="s">
        <v>147</v>
      </c>
    </row>
    <row r="206" spans="21:41">
      <c r="U206" s="53">
        <v>82</v>
      </c>
      <c r="V206" s="51">
        <v>29.86</v>
      </c>
      <c r="W206" s="49">
        <v>0</v>
      </c>
      <c r="X206" s="49">
        <v>0</v>
      </c>
      <c r="Y206" s="50">
        <v>0</v>
      </c>
      <c r="Z206" s="50"/>
      <c r="AA206" s="49" t="b">
        <v>0</v>
      </c>
      <c r="AB206" s="49" t="b">
        <v>0</v>
      </c>
      <c r="AC206" s="53"/>
      <c r="AF206" s="49" t="s">
        <v>53</v>
      </c>
      <c r="AG206" s="49" t="s">
        <v>713</v>
      </c>
      <c r="AH206" s="49">
        <v>42</v>
      </c>
      <c r="AI206" s="51">
        <v>8</v>
      </c>
      <c r="AJ206" s="49">
        <v>35</v>
      </c>
      <c r="AK206" s="49">
        <v>0.9</v>
      </c>
      <c r="AL206" s="49">
        <v>2</v>
      </c>
      <c r="AM206" s="49">
        <v>0</v>
      </c>
      <c r="AN206" s="49">
        <v>7850</v>
      </c>
      <c r="AO206" s="49" t="s">
        <v>147</v>
      </c>
    </row>
    <row r="207" spans="21:41">
      <c r="U207" s="53">
        <v>83</v>
      </c>
      <c r="V207" s="51">
        <v>28.46</v>
      </c>
      <c r="W207" s="49">
        <v>0</v>
      </c>
      <c r="X207" s="49">
        <v>0</v>
      </c>
      <c r="Y207" s="50">
        <v>6504</v>
      </c>
      <c r="Z207" s="50"/>
      <c r="AA207" s="49" t="b">
        <v>1</v>
      </c>
      <c r="AB207" s="49" t="b">
        <v>0</v>
      </c>
      <c r="AC207" s="53" t="s">
        <v>895</v>
      </c>
      <c r="AF207" s="49" t="s">
        <v>53</v>
      </c>
      <c r="AG207" s="49" t="s">
        <v>714</v>
      </c>
      <c r="AH207" s="49">
        <v>42</v>
      </c>
      <c r="AI207" s="51">
        <v>8</v>
      </c>
      <c r="AJ207" s="49">
        <v>36</v>
      </c>
      <c r="AK207" s="49">
        <v>0.9</v>
      </c>
      <c r="AL207" s="49">
        <v>2</v>
      </c>
      <c r="AM207" s="49">
        <v>0</v>
      </c>
      <c r="AN207" s="49">
        <v>7850</v>
      </c>
      <c r="AO207" s="49" t="s">
        <v>147</v>
      </c>
    </row>
    <row r="208" spans="21:41">
      <c r="U208" s="53">
        <v>84</v>
      </c>
      <c r="V208" s="51">
        <v>26.93</v>
      </c>
      <c r="W208" s="49">
        <v>0</v>
      </c>
      <c r="X208" s="49">
        <v>0</v>
      </c>
      <c r="Y208" s="50">
        <v>0</v>
      </c>
      <c r="Z208" s="50"/>
      <c r="AA208" s="49" t="b">
        <v>0</v>
      </c>
      <c r="AB208" s="49" t="b">
        <v>0</v>
      </c>
      <c r="AC208" s="53"/>
      <c r="AF208" s="49" t="s">
        <v>53</v>
      </c>
      <c r="AG208" s="49" t="s">
        <v>715</v>
      </c>
      <c r="AH208" s="49">
        <v>43</v>
      </c>
      <c r="AI208" s="51">
        <v>8</v>
      </c>
      <c r="AJ208" s="49">
        <v>36</v>
      </c>
      <c r="AK208" s="49">
        <v>0.9</v>
      </c>
      <c r="AL208" s="49">
        <v>2</v>
      </c>
      <c r="AM208" s="49">
        <v>0</v>
      </c>
      <c r="AN208" s="49">
        <v>7850</v>
      </c>
      <c r="AO208" s="49" t="s">
        <v>147</v>
      </c>
    </row>
    <row r="209" spans="21:41">
      <c r="U209" s="53">
        <v>85</v>
      </c>
      <c r="V209" s="51">
        <v>25.35</v>
      </c>
      <c r="W209" s="49">
        <v>0</v>
      </c>
      <c r="X209" s="49">
        <v>0</v>
      </c>
      <c r="Y209" s="50">
        <v>0</v>
      </c>
      <c r="Z209" s="50"/>
      <c r="AA209" s="49" t="b">
        <v>0</v>
      </c>
      <c r="AB209" s="49" t="b">
        <v>0</v>
      </c>
      <c r="AC209" s="53"/>
      <c r="AF209" s="49" t="s">
        <v>53</v>
      </c>
      <c r="AG209" s="49" t="s">
        <v>716</v>
      </c>
      <c r="AH209" s="49">
        <v>43</v>
      </c>
      <c r="AI209" s="51">
        <v>8</v>
      </c>
      <c r="AJ209" s="49">
        <v>37</v>
      </c>
      <c r="AK209" s="49">
        <v>0.9</v>
      </c>
      <c r="AL209" s="49">
        <v>2</v>
      </c>
      <c r="AM209" s="49">
        <v>0</v>
      </c>
      <c r="AN209" s="49">
        <v>7850</v>
      </c>
      <c r="AO209" s="49" t="s">
        <v>147</v>
      </c>
    </row>
    <row r="210" spans="21:41">
      <c r="U210" s="53">
        <v>86</v>
      </c>
      <c r="V210" s="51">
        <v>24.3</v>
      </c>
      <c r="W210" s="49">
        <v>0</v>
      </c>
      <c r="X210" s="49">
        <v>0</v>
      </c>
      <c r="Y210" s="50">
        <v>3000</v>
      </c>
      <c r="Z210" s="50"/>
      <c r="AA210" s="49" t="b">
        <v>1</v>
      </c>
      <c r="AB210" s="49" t="b">
        <v>0</v>
      </c>
      <c r="AC210" s="53" t="s">
        <v>896</v>
      </c>
      <c r="AF210" s="49" t="s">
        <v>53</v>
      </c>
      <c r="AG210" s="49" t="s">
        <v>717</v>
      </c>
      <c r="AH210" s="49">
        <v>44</v>
      </c>
      <c r="AI210" s="51">
        <v>8</v>
      </c>
      <c r="AJ210" s="49">
        <v>37</v>
      </c>
      <c r="AK210" s="49">
        <v>0.9</v>
      </c>
      <c r="AL210" s="49">
        <v>2</v>
      </c>
      <c r="AM210" s="49">
        <v>0</v>
      </c>
      <c r="AN210" s="49">
        <v>7850</v>
      </c>
      <c r="AO210" s="49" t="s">
        <v>147</v>
      </c>
    </row>
    <row r="211" spans="21:41">
      <c r="U211" s="53">
        <v>87</v>
      </c>
      <c r="V211" s="51">
        <v>22.83</v>
      </c>
      <c r="W211" s="49">
        <v>0</v>
      </c>
      <c r="X211" s="49">
        <v>0</v>
      </c>
      <c r="Y211" s="50">
        <v>12598</v>
      </c>
      <c r="Z211" s="50"/>
      <c r="AA211" s="49" t="b">
        <v>1</v>
      </c>
      <c r="AB211" s="49" t="b">
        <v>0</v>
      </c>
      <c r="AC211" s="53" t="s">
        <v>897</v>
      </c>
      <c r="AF211" s="49" t="s">
        <v>53</v>
      </c>
      <c r="AG211" s="49" t="s">
        <v>718</v>
      </c>
      <c r="AH211" s="49">
        <v>44</v>
      </c>
      <c r="AI211" s="51">
        <v>8</v>
      </c>
      <c r="AJ211" s="49">
        <v>37</v>
      </c>
      <c r="AK211" s="49">
        <v>0.9</v>
      </c>
      <c r="AL211" s="49">
        <v>2</v>
      </c>
      <c r="AM211" s="49">
        <v>0</v>
      </c>
      <c r="AN211" s="49">
        <v>7850</v>
      </c>
      <c r="AO211" s="49" t="s">
        <v>147</v>
      </c>
    </row>
    <row r="212" spans="21:41">
      <c r="U212" s="53">
        <v>88</v>
      </c>
      <c r="V212" s="51">
        <v>22.39</v>
      </c>
      <c r="W212" s="49">
        <v>0</v>
      </c>
      <c r="X212" s="49">
        <v>0</v>
      </c>
      <c r="Y212" s="50">
        <v>0</v>
      </c>
      <c r="Z212" s="50"/>
      <c r="AA212" s="49" t="b">
        <v>0</v>
      </c>
      <c r="AB212" s="49" t="b">
        <v>0</v>
      </c>
      <c r="AC212" s="53"/>
      <c r="AF212" s="49" t="s">
        <v>53</v>
      </c>
      <c r="AG212" s="49" t="s">
        <v>719</v>
      </c>
      <c r="AH212" s="49">
        <v>45</v>
      </c>
      <c r="AI212" s="51">
        <v>8</v>
      </c>
      <c r="AJ212" s="49">
        <v>37</v>
      </c>
      <c r="AK212" s="49">
        <v>0.9</v>
      </c>
      <c r="AL212" s="49">
        <v>2</v>
      </c>
      <c r="AM212" s="49">
        <v>0</v>
      </c>
      <c r="AN212" s="49">
        <v>7850</v>
      </c>
      <c r="AO212" s="49" t="s">
        <v>147</v>
      </c>
    </row>
    <row r="213" spans="21:41">
      <c r="U213" s="53">
        <v>89</v>
      </c>
      <c r="V213" s="51">
        <v>21.14</v>
      </c>
      <c r="W213" s="49">
        <v>0</v>
      </c>
      <c r="X213" s="49">
        <v>0</v>
      </c>
      <c r="Y213" s="50">
        <v>0</v>
      </c>
      <c r="Z213" s="50"/>
      <c r="AA213" s="49" t="b">
        <v>0</v>
      </c>
      <c r="AB213" s="49" t="b">
        <v>0</v>
      </c>
      <c r="AC213" s="53"/>
      <c r="AF213" s="49" t="s">
        <v>53</v>
      </c>
      <c r="AG213" s="49" t="s">
        <v>720</v>
      </c>
      <c r="AH213" s="49">
        <v>45</v>
      </c>
      <c r="AI213" s="51">
        <v>8</v>
      </c>
      <c r="AJ213" s="49">
        <v>38</v>
      </c>
      <c r="AK213" s="49">
        <v>0.9</v>
      </c>
      <c r="AL213" s="49">
        <v>2</v>
      </c>
      <c r="AM213" s="49">
        <v>0</v>
      </c>
      <c r="AN213" s="49">
        <v>7850</v>
      </c>
      <c r="AO213" s="49" t="s">
        <v>147</v>
      </c>
    </row>
    <row r="214" spans="21:41">
      <c r="U214" s="53">
        <v>90</v>
      </c>
      <c r="V214" s="51">
        <v>21.02</v>
      </c>
      <c r="W214" s="49">
        <v>0</v>
      </c>
      <c r="X214" s="49">
        <v>0</v>
      </c>
      <c r="Y214" s="50">
        <v>40072</v>
      </c>
      <c r="Z214" s="50"/>
      <c r="AA214" s="49" t="b">
        <v>1</v>
      </c>
      <c r="AB214" s="49" t="b">
        <v>0</v>
      </c>
      <c r="AC214" s="53" t="s">
        <v>898</v>
      </c>
      <c r="AF214" s="49" t="s">
        <v>53</v>
      </c>
      <c r="AG214" s="49" t="s">
        <v>721</v>
      </c>
      <c r="AH214" s="49">
        <v>46</v>
      </c>
      <c r="AI214" s="51">
        <v>8</v>
      </c>
      <c r="AJ214" s="49">
        <v>38</v>
      </c>
      <c r="AK214" s="49">
        <v>0.9</v>
      </c>
      <c r="AL214" s="49">
        <v>2</v>
      </c>
      <c r="AM214" s="49">
        <v>0</v>
      </c>
      <c r="AN214" s="49">
        <v>7850</v>
      </c>
      <c r="AO214" s="49" t="s">
        <v>147</v>
      </c>
    </row>
    <row r="215" spans="21:41">
      <c r="U215" s="53">
        <v>91</v>
      </c>
      <c r="V215" s="51">
        <v>20.9</v>
      </c>
      <c r="W215" s="49">
        <v>0</v>
      </c>
      <c r="X215" s="49">
        <v>0</v>
      </c>
      <c r="Y215" s="50">
        <v>58000</v>
      </c>
      <c r="Z215" s="50"/>
      <c r="AA215" s="49" t="b">
        <v>0</v>
      </c>
      <c r="AB215" s="49" t="b">
        <v>0</v>
      </c>
      <c r="AC215" s="53" t="s">
        <v>899</v>
      </c>
      <c r="AF215" s="49" t="s">
        <v>53</v>
      </c>
      <c r="AG215" s="49" t="s">
        <v>722</v>
      </c>
      <c r="AH215" s="49">
        <v>46</v>
      </c>
      <c r="AI215" s="51">
        <v>8</v>
      </c>
      <c r="AJ215" s="49">
        <v>39</v>
      </c>
      <c r="AK215" s="49">
        <v>0.9</v>
      </c>
      <c r="AL215" s="49">
        <v>2</v>
      </c>
      <c r="AM215" s="49">
        <v>0</v>
      </c>
      <c r="AN215" s="49">
        <v>7850</v>
      </c>
      <c r="AO215" s="49" t="s">
        <v>147</v>
      </c>
    </row>
    <row r="216" spans="21:41">
      <c r="U216" s="53">
        <v>92</v>
      </c>
      <c r="V216" s="51">
        <v>20.100000000000001</v>
      </c>
      <c r="W216" s="49">
        <v>0</v>
      </c>
      <c r="X216" s="49">
        <v>0</v>
      </c>
      <c r="Y216" s="50">
        <v>20000</v>
      </c>
      <c r="Z216" s="50"/>
      <c r="AA216" s="49" t="b">
        <v>1</v>
      </c>
      <c r="AB216" s="49" t="b">
        <v>0</v>
      </c>
      <c r="AC216" s="53" t="s">
        <v>900</v>
      </c>
      <c r="AF216" s="49" t="s">
        <v>53</v>
      </c>
      <c r="AG216" s="49" t="s">
        <v>723</v>
      </c>
      <c r="AH216" s="49">
        <v>47</v>
      </c>
      <c r="AI216" s="51">
        <v>8</v>
      </c>
      <c r="AJ216" s="49">
        <v>39</v>
      </c>
      <c r="AK216" s="49">
        <v>0.9</v>
      </c>
      <c r="AL216" s="49">
        <v>2</v>
      </c>
      <c r="AM216" s="49">
        <v>0</v>
      </c>
      <c r="AN216" s="49">
        <v>7850</v>
      </c>
      <c r="AO216" s="49" t="s">
        <v>147</v>
      </c>
    </row>
    <row r="217" spans="21:41">
      <c r="U217" s="53">
        <v>93</v>
      </c>
      <c r="V217" s="51">
        <v>19.5</v>
      </c>
      <c r="W217" s="49">
        <v>0</v>
      </c>
      <c r="X217" s="49">
        <v>0</v>
      </c>
      <c r="Y217" s="50">
        <v>5000</v>
      </c>
      <c r="Z217" s="50"/>
      <c r="AA217" s="49" t="b">
        <v>1</v>
      </c>
      <c r="AB217" s="49" t="b">
        <v>0</v>
      </c>
      <c r="AC217" s="53" t="s">
        <v>901</v>
      </c>
      <c r="AF217" s="49" t="s">
        <v>53</v>
      </c>
      <c r="AG217" s="49" t="s">
        <v>724</v>
      </c>
      <c r="AH217" s="49">
        <v>47</v>
      </c>
      <c r="AI217" s="51">
        <v>8</v>
      </c>
      <c r="AJ217" s="49">
        <v>40</v>
      </c>
      <c r="AK217" s="49">
        <v>0.9</v>
      </c>
      <c r="AL217" s="49">
        <v>2</v>
      </c>
      <c r="AM217" s="49">
        <v>0</v>
      </c>
      <c r="AN217" s="49">
        <v>7850</v>
      </c>
      <c r="AO217" s="49" t="s">
        <v>147</v>
      </c>
    </row>
    <row r="218" spans="21:41">
      <c r="U218" s="53">
        <v>94</v>
      </c>
      <c r="V218" s="51">
        <v>17.5</v>
      </c>
      <c r="W218" s="49">
        <v>0</v>
      </c>
      <c r="X218" s="49">
        <v>0</v>
      </c>
      <c r="Y218" s="50">
        <v>0</v>
      </c>
      <c r="Z218" s="50"/>
      <c r="AA218" s="49" t="b">
        <v>0</v>
      </c>
      <c r="AB218" s="49" t="b">
        <v>0</v>
      </c>
      <c r="AC218" s="53"/>
      <c r="AF218" s="49" t="s">
        <v>53</v>
      </c>
      <c r="AG218" s="49" t="s">
        <v>725</v>
      </c>
      <c r="AH218" s="49">
        <v>48</v>
      </c>
      <c r="AI218" s="51">
        <v>8</v>
      </c>
      <c r="AJ218" s="49">
        <v>40</v>
      </c>
      <c r="AK218" s="49">
        <v>0.9</v>
      </c>
      <c r="AL218" s="49">
        <v>2</v>
      </c>
      <c r="AM218" s="49">
        <v>0</v>
      </c>
      <c r="AN218" s="49">
        <v>7850</v>
      </c>
      <c r="AO218" s="49" t="s">
        <v>147</v>
      </c>
    </row>
    <row r="219" spans="21:41">
      <c r="U219" s="53">
        <v>95</v>
      </c>
      <c r="V219" s="51">
        <v>14</v>
      </c>
      <c r="W219" s="49">
        <v>0</v>
      </c>
      <c r="X219" s="49">
        <v>0</v>
      </c>
      <c r="Y219" s="50">
        <v>5000</v>
      </c>
      <c r="Z219" s="50"/>
      <c r="AA219" s="49" t="b">
        <v>1</v>
      </c>
      <c r="AB219" s="49" t="b">
        <v>0</v>
      </c>
      <c r="AC219" s="408" t="s">
        <v>902</v>
      </c>
      <c r="AF219" s="49" t="s">
        <v>53</v>
      </c>
      <c r="AG219" s="49" t="s">
        <v>726</v>
      </c>
      <c r="AH219" s="49">
        <v>48</v>
      </c>
      <c r="AI219" s="51">
        <v>8.01</v>
      </c>
      <c r="AJ219" s="49">
        <v>42</v>
      </c>
      <c r="AK219" s="49">
        <v>0.9</v>
      </c>
      <c r="AL219" s="49">
        <v>2</v>
      </c>
      <c r="AM219" s="49">
        <v>0</v>
      </c>
      <c r="AN219" s="49">
        <v>7850</v>
      </c>
      <c r="AO219" s="49" t="s">
        <v>147</v>
      </c>
    </row>
    <row r="220" spans="21:41">
      <c r="U220" s="53">
        <v>96</v>
      </c>
      <c r="V220" s="51">
        <v>13.5</v>
      </c>
      <c r="W220" s="49">
        <v>0</v>
      </c>
      <c r="X220" s="49">
        <v>0</v>
      </c>
      <c r="Y220" s="50">
        <v>0</v>
      </c>
      <c r="Z220" s="50"/>
      <c r="AA220" s="49" t="b">
        <v>0</v>
      </c>
      <c r="AB220" s="49" t="b">
        <v>0</v>
      </c>
      <c r="AC220" s="408"/>
      <c r="AF220" s="49" t="s">
        <v>53</v>
      </c>
      <c r="AG220" s="49" t="s">
        <v>727</v>
      </c>
      <c r="AH220" s="49">
        <v>49</v>
      </c>
      <c r="AI220" s="51">
        <v>8.01</v>
      </c>
      <c r="AJ220" s="49">
        <v>42</v>
      </c>
      <c r="AK220" s="49">
        <v>0.9</v>
      </c>
      <c r="AL220" s="49">
        <v>2</v>
      </c>
      <c r="AM220" s="49">
        <v>0</v>
      </c>
      <c r="AN220" s="49">
        <v>7850</v>
      </c>
      <c r="AO220" s="49" t="s">
        <v>147</v>
      </c>
    </row>
    <row r="221" spans="21:41">
      <c r="U221" s="53">
        <v>97</v>
      </c>
      <c r="V221" s="51">
        <v>11</v>
      </c>
      <c r="W221" s="49">
        <v>0</v>
      </c>
      <c r="X221" s="49">
        <v>0</v>
      </c>
      <c r="Y221" s="50">
        <v>1</v>
      </c>
      <c r="Z221" s="50"/>
      <c r="AA221" s="49" t="b">
        <v>1</v>
      </c>
      <c r="AB221" s="49" t="b">
        <v>0</v>
      </c>
      <c r="AC221" s="408" t="s">
        <v>903</v>
      </c>
      <c r="AF221" s="49" t="s">
        <v>53</v>
      </c>
      <c r="AG221" s="49" t="s">
        <v>728</v>
      </c>
      <c r="AH221" s="49">
        <v>49</v>
      </c>
      <c r="AI221" s="51">
        <v>8.02</v>
      </c>
      <c r="AJ221" s="49">
        <v>54</v>
      </c>
      <c r="AK221" s="49">
        <v>0.9</v>
      </c>
      <c r="AL221" s="49">
        <v>2</v>
      </c>
      <c r="AM221" s="49">
        <v>0</v>
      </c>
      <c r="AN221" s="49">
        <v>7850</v>
      </c>
      <c r="AO221" s="49" t="s">
        <v>147</v>
      </c>
    </row>
    <row r="222" spans="21:41">
      <c r="U222" s="53">
        <v>98</v>
      </c>
      <c r="V222" s="51">
        <v>9.5</v>
      </c>
      <c r="W222" s="49">
        <v>0</v>
      </c>
      <c r="X222" s="49">
        <v>0</v>
      </c>
      <c r="Y222" s="50">
        <v>0</v>
      </c>
      <c r="Z222" s="50"/>
      <c r="AA222" s="49" t="b">
        <v>0</v>
      </c>
      <c r="AB222" s="49" t="b">
        <v>0</v>
      </c>
      <c r="AC222" s="408"/>
      <c r="AF222" s="49" t="s">
        <v>53</v>
      </c>
      <c r="AG222" s="49" t="s">
        <v>729</v>
      </c>
      <c r="AH222" s="49">
        <v>50</v>
      </c>
      <c r="AI222" s="51">
        <v>8</v>
      </c>
      <c r="AJ222" s="49">
        <v>54</v>
      </c>
      <c r="AK222" s="49">
        <v>0.9</v>
      </c>
      <c r="AL222" s="49">
        <v>2</v>
      </c>
      <c r="AM222" s="49">
        <v>0</v>
      </c>
      <c r="AN222" s="49">
        <v>7850</v>
      </c>
      <c r="AO222" s="49" t="s">
        <v>147</v>
      </c>
    </row>
    <row r="223" spans="21:41">
      <c r="U223" s="53">
        <v>99</v>
      </c>
      <c r="V223" s="51">
        <v>6.1</v>
      </c>
      <c r="W223" s="49">
        <v>0</v>
      </c>
      <c r="X223" s="49">
        <v>0</v>
      </c>
      <c r="Y223" s="50">
        <v>200</v>
      </c>
      <c r="Z223" s="50"/>
      <c r="AA223" s="49" t="b">
        <v>1</v>
      </c>
      <c r="AB223" s="49" t="b">
        <v>0</v>
      </c>
      <c r="AC223" s="408" t="s">
        <v>904</v>
      </c>
      <c r="AF223" s="49" t="s">
        <v>53</v>
      </c>
      <c r="AG223" s="49" t="s">
        <v>730</v>
      </c>
      <c r="AH223" s="49">
        <v>50</v>
      </c>
      <c r="AI223" s="51">
        <v>8</v>
      </c>
      <c r="AJ223" s="49">
        <v>54</v>
      </c>
      <c r="AK223" s="49">
        <v>0.9</v>
      </c>
      <c r="AL223" s="49">
        <v>2</v>
      </c>
      <c r="AM223" s="49">
        <v>0</v>
      </c>
      <c r="AN223" s="49">
        <v>7850</v>
      </c>
      <c r="AO223" s="49" t="s">
        <v>147</v>
      </c>
    </row>
    <row r="224" spans="21:41">
      <c r="U224" s="53">
        <v>100</v>
      </c>
      <c r="V224" s="51">
        <v>5.6</v>
      </c>
      <c r="W224" s="49">
        <v>0</v>
      </c>
      <c r="X224" s="49">
        <v>0</v>
      </c>
      <c r="Y224" s="50">
        <v>120000</v>
      </c>
      <c r="Z224" s="50"/>
      <c r="AA224" s="49" t="b">
        <v>0</v>
      </c>
      <c r="AB224" s="49" t="b">
        <v>0</v>
      </c>
      <c r="AC224" s="408" t="s">
        <v>905</v>
      </c>
      <c r="AF224" s="49" t="s">
        <v>53</v>
      </c>
      <c r="AG224" s="49" t="s">
        <v>731</v>
      </c>
      <c r="AH224" s="49">
        <v>51</v>
      </c>
      <c r="AI224" s="51">
        <v>8</v>
      </c>
      <c r="AJ224" s="49">
        <v>54</v>
      </c>
      <c r="AK224" s="49">
        <v>0.9</v>
      </c>
      <c r="AL224" s="49">
        <v>2</v>
      </c>
      <c r="AM224" s="49">
        <v>0</v>
      </c>
      <c r="AN224" s="49">
        <v>7850</v>
      </c>
      <c r="AO224" s="49" t="s">
        <v>147</v>
      </c>
    </row>
    <row r="225" spans="21:41">
      <c r="U225" s="53">
        <v>101</v>
      </c>
      <c r="V225" s="51">
        <v>4.8499999999999996</v>
      </c>
      <c r="W225" s="49">
        <v>0</v>
      </c>
      <c r="X225" s="49">
        <v>0</v>
      </c>
      <c r="Y225" s="50">
        <v>20000</v>
      </c>
      <c r="Z225" s="50"/>
      <c r="AA225" s="49" t="b">
        <v>1</v>
      </c>
      <c r="AB225" s="49" t="b">
        <v>0</v>
      </c>
      <c r="AC225" s="408" t="s">
        <v>906</v>
      </c>
      <c r="AF225" s="49" t="s">
        <v>53</v>
      </c>
      <c r="AG225" s="49" t="s">
        <v>732</v>
      </c>
      <c r="AH225" s="49">
        <v>51</v>
      </c>
      <c r="AI225" s="51">
        <v>8</v>
      </c>
      <c r="AJ225" s="49">
        <v>54</v>
      </c>
      <c r="AK225" s="49">
        <v>0.9</v>
      </c>
      <c r="AL225" s="49">
        <v>2</v>
      </c>
      <c r="AM225" s="49">
        <v>0</v>
      </c>
      <c r="AN225" s="49">
        <v>7850</v>
      </c>
      <c r="AO225" s="49" t="s">
        <v>147</v>
      </c>
    </row>
    <row r="226" spans="21:41">
      <c r="U226" s="53">
        <v>102</v>
      </c>
      <c r="V226" s="51">
        <v>4.2</v>
      </c>
      <c r="W226" s="49">
        <v>0</v>
      </c>
      <c r="X226" s="49">
        <v>0</v>
      </c>
      <c r="Y226" s="50">
        <v>9000</v>
      </c>
      <c r="Z226" s="50"/>
      <c r="AA226" s="49" t="b">
        <v>1</v>
      </c>
      <c r="AB226" s="49" t="b">
        <v>0</v>
      </c>
      <c r="AC226" s="408" t="s">
        <v>907</v>
      </c>
      <c r="AF226" s="49" t="s">
        <v>53</v>
      </c>
      <c r="AG226" s="49" t="s">
        <v>733</v>
      </c>
      <c r="AH226" s="49">
        <v>52</v>
      </c>
      <c r="AI226" s="51">
        <v>8</v>
      </c>
      <c r="AJ226" s="49">
        <v>54</v>
      </c>
      <c r="AK226" s="49">
        <v>0.9</v>
      </c>
      <c r="AL226" s="49">
        <v>2</v>
      </c>
      <c r="AM226" s="49">
        <v>0</v>
      </c>
      <c r="AN226" s="49">
        <v>7850</v>
      </c>
      <c r="AO226" s="49" t="s">
        <v>147</v>
      </c>
    </row>
    <row r="227" spans="21:41">
      <c r="U227" s="53">
        <v>103</v>
      </c>
      <c r="V227" s="51">
        <v>2</v>
      </c>
      <c r="W227" s="49">
        <v>0</v>
      </c>
      <c r="X227" s="49">
        <v>0</v>
      </c>
      <c r="Y227" s="50">
        <v>0</v>
      </c>
      <c r="Z227" s="50"/>
      <c r="AA227" s="49" t="b">
        <v>1</v>
      </c>
      <c r="AB227" s="49" t="b">
        <v>0</v>
      </c>
      <c r="AC227" s="408" t="s">
        <v>908</v>
      </c>
      <c r="AF227" s="49" t="s">
        <v>53</v>
      </c>
      <c r="AG227" s="49" t="s">
        <v>734</v>
      </c>
      <c r="AH227" s="49">
        <v>52</v>
      </c>
      <c r="AI227" s="51">
        <v>8</v>
      </c>
      <c r="AJ227" s="49">
        <v>54</v>
      </c>
      <c r="AK227" s="49">
        <v>0.9</v>
      </c>
      <c r="AL227" s="49">
        <v>2</v>
      </c>
      <c r="AM227" s="49">
        <v>0</v>
      </c>
      <c r="AN227" s="49">
        <v>7850</v>
      </c>
      <c r="AO227" s="49" t="s">
        <v>147</v>
      </c>
    </row>
    <row r="228" spans="21:41">
      <c r="U228" s="53">
        <v>104</v>
      </c>
      <c r="V228" s="51">
        <v>1.6</v>
      </c>
      <c r="W228" s="49">
        <v>0</v>
      </c>
      <c r="X228" s="49">
        <v>0</v>
      </c>
      <c r="Y228" s="50">
        <v>0</v>
      </c>
      <c r="Z228" s="50"/>
      <c r="AA228" s="49" t="b">
        <v>0</v>
      </c>
      <c r="AB228" s="49" t="b">
        <v>0</v>
      </c>
      <c r="AC228" s="408"/>
      <c r="AF228" s="49" t="s">
        <v>53</v>
      </c>
      <c r="AG228" s="49" t="s">
        <v>735</v>
      </c>
      <c r="AH228" s="49">
        <v>53</v>
      </c>
      <c r="AI228" s="51">
        <v>8</v>
      </c>
      <c r="AJ228" s="49">
        <v>54</v>
      </c>
      <c r="AK228" s="49">
        <v>0.9</v>
      </c>
      <c r="AL228" s="49">
        <v>2</v>
      </c>
      <c r="AM228" s="49">
        <v>0</v>
      </c>
      <c r="AN228" s="49">
        <v>7850</v>
      </c>
      <c r="AO228" s="49" t="s">
        <v>147</v>
      </c>
    </row>
    <row r="229" spans="21:41">
      <c r="U229" s="53">
        <v>105</v>
      </c>
      <c r="V229" s="51">
        <v>-2</v>
      </c>
      <c r="W229" s="49">
        <v>0</v>
      </c>
      <c r="X229" s="49">
        <v>0</v>
      </c>
      <c r="Y229" s="50">
        <v>0</v>
      </c>
      <c r="Z229" s="50"/>
      <c r="AA229" s="49" t="b">
        <v>1</v>
      </c>
      <c r="AB229" s="49" t="b">
        <v>0</v>
      </c>
      <c r="AC229" s="408" t="s">
        <v>908</v>
      </c>
      <c r="AF229" s="49" t="s">
        <v>53</v>
      </c>
      <c r="AG229" s="49" t="s">
        <v>736</v>
      </c>
      <c r="AH229" s="49">
        <v>53</v>
      </c>
      <c r="AI229" s="51">
        <v>8</v>
      </c>
      <c r="AJ229" s="49">
        <v>54</v>
      </c>
      <c r="AK229" s="49">
        <v>0.9</v>
      </c>
      <c r="AL229" s="49">
        <v>2</v>
      </c>
      <c r="AM229" s="49">
        <v>0</v>
      </c>
      <c r="AN229" s="49">
        <v>7850</v>
      </c>
      <c r="AO229" s="49" t="s">
        <v>147</v>
      </c>
    </row>
    <row r="230" spans="21:41">
      <c r="U230" s="53">
        <v>106</v>
      </c>
      <c r="V230" s="51">
        <v>-2.2999999999999998</v>
      </c>
      <c r="W230" s="49">
        <v>0</v>
      </c>
      <c r="X230" s="49">
        <v>0</v>
      </c>
      <c r="Y230" s="50">
        <v>0</v>
      </c>
      <c r="Z230" s="50"/>
      <c r="AA230" s="49" t="b">
        <v>0</v>
      </c>
      <c r="AB230" s="49" t="b">
        <v>0</v>
      </c>
      <c r="AC230" s="408"/>
      <c r="AF230" s="49" t="s">
        <v>53</v>
      </c>
      <c r="AG230" s="49" t="s">
        <v>737</v>
      </c>
      <c r="AH230" s="49">
        <v>54</v>
      </c>
      <c r="AI230" s="51">
        <v>8</v>
      </c>
      <c r="AJ230" s="49">
        <v>54</v>
      </c>
      <c r="AK230" s="49">
        <v>0.9</v>
      </c>
      <c r="AL230" s="49">
        <v>2</v>
      </c>
      <c r="AM230" s="49">
        <v>0</v>
      </c>
      <c r="AN230" s="49">
        <v>7850</v>
      </c>
      <c r="AO230" s="49" t="s">
        <v>147</v>
      </c>
    </row>
    <row r="231" spans="21:41">
      <c r="U231" s="53">
        <v>107</v>
      </c>
      <c r="V231" s="51">
        <v>-6.2</v>
      </c>
      <c r="W231" s="49">
        <v>0</v>
      </c>
      <c r="X231" s="49">
        <v>0</v>
      </c>
      <c r="Y231" s="50">
        <v>0</v>
      </c>
      <c r="Z231" s="50"/>
      <c r="AA231" s="49" t="b">
        <v>0</v>
      </c>
      <c r="AB231" s="49" t="b">
        <v>0</v>
      </c>
      <c r="AC231" s="408"/>
      <c r="AF231" s="49" t="s">
        <v>53</v>
      </c>
      <c r="AG231" s="49" t="s">
        <v>738</v>
      </c>
      <c r="AH231" s="49">
        <v>54</v>
      </c>
      <c r="AI231" s="51">
        <v>7.99</v>
      </c>
      <c r="AJ231" s="49">
        <v>45</v>
      </c>
      <c r="AK231" s="49">
        <v>0.9</v>
      </c>
      <c r="AL231" s="49">
        <v>2</v>
      </c>
      <c r="AM231" s="49">
        <v>0</v>
      </c>
      <c r="AN231" s="49">
        <v>7850</v>
      </c>
      <c r="AO231" s="49" t="s">
        <v>147</v>
      </c>
    </row>
    <row r="232" spans="21:41">
      <c r="U232" s="53">
        <v>108</v>
      </c>
      <c r="V232" s="51">
        <v>-10</v>
      </c>
      <c r="W232" s="49">
        <v>0</v>
      </c>
      <c r="X232" s="49">
        <v>0</v>
      </c>
      <c r="Y232" s="50">
        <v>0</v>
      </c>
      <c r="Z232" s="50"/>
      <c r="AA232" s="49" t="b">
        <v>1</v>
      </c>
      <c r="AB232" s="49" t="b">
        <v>0</v>
      </c>
      <c r="AC232" s="408" t="s">
        <v>908</v>
      </c>
      <c r="AF232" s="49" t="s">
        <v>53</v>
      </c>
      <c r="AG232" s="49" t="s">
        <v>739</v>
      </c>
      <c r="AH232" s="49">
        <v>55</v>
      </c>
      <c r="AI232" s="51">
        <v>7.99</v>
      </c>
      <c r="AJ232" s="49">
        <v>45</v>
      </c>
      <c r="AK232" s="49">
        <v>0.9</v>
      </c>
      <c r="AL232" s="49">
        <v>2</v>
      </c>
      <c r="AM232" s="49">
        <v>0</v>
      </c>
      <c r="AN232" s="49">
        <v>7850</v>
      </c>
      <c r="AO232" s="49" t="s">
        <v>147</v>
      </c>
    </row>
    <row r="233" spans="21:41">
      <c r="U233" s="53">
        <v>109</v>
      </c>
      <c r="V233" s="51">
        <v>-10.1</v>
      </c>
      <c r="W233" s="49">
        <v>0</v>
      </c>
      <c r="X233" s="49">
        <v>0</v>
      </c>
      <c r="Y233" s="50">
        <v>0</v>
      </c>
      <c r="Z233" s="50"/>
      <c r="AA233" s="49" t="b">
        <v>0</v>
      </c>
      <c r="AB233" s="49" t="b">
        <v>0</v>
      </c>
      <c r="AC233" s="408"/>
      <c r="AF233" s="49" t="s">
        <v>53</v>
      </c>
      <c r="AG233" s="49" t="s">
        <v>740</v>
      </c>
      <c r="AH233" s="49">
        <v>55</v>
      </c>
      <c r="AI233" s="51">
        <v>7.99</v>
      </c>
      <c r="AJ233" s="49">
        <v>46</v>
      </c>
      <c r="AK233" s="49">
        <v>0.9</v>
      </c>
      <c r="AL233" s="49">
        <v>2</v>
      </c>
      <c r="AM233" s="49">
        <v>0</v>
      </c>
      <c r="AN233" s="49">
        <v>7850</v>
      </c>
      <c r="AO233" s="49" t="s">
        <v>147</v>
      </c>
    </row>
    <row r="234" spans="21:41">
      <c r="U234" s="53">
        <v>110</v>
      </c>
      <c r="V234" s="51">
        <v>-14</v>
      </c>
      <c r="W234" s="49">
        <v>0</v>
      </c>
      <c r="X234" s="49">
        <v>0</v>
      </c>
      <c r="Y234" s="50">
        <v>0</v>
      </c>
      <c r="Z234" s="50"/>
      <c r="AA234" s="49" t="b">
        <v>0</v>
      </c>
      <c r="AB234" s="49" t="b">
        <v>0</v>
      </c>
      <c r="AC234" s="408"/>
      <c r="AF234" s="49" t="s">
        <v>53</v>
      </c>
      <c r="AG234" s="49" t="s">
        <v>741</v>
      </c>
      <c r="AH234" s="49">
        <v>56</v>
      </c>
      <c r="AI234" s="51">
        <v>7.99</v>
      </c>
      <c r="AJ234" s="49">
        <v>46</v>
      </c>
      <c r="AK234" s="49">
        <v>0.9</v>
      </c>
      <c r="AL234" s="49">
        <v>2</v>
      </c>
      <c r="AM234" s="49">
        <v>0</v>
      </c>
      <c r="AN234" s="49">
        <v>7850</v>
      </c>
      <c r="AO234" s="49" t="s">
        <v>147</v>
      </c>
    </row>
    <row r="235" spans="21:41">
      <c r="U235" s="53">
        <v>111</v>
      </c>
      <c r="V235" s="51">
        <v>-17.899999999999999</v>
      </c>
      <c r="W235" s="49">
        <v>0</v>
      </c>
      <c r="X235" s="49">
        <v>0</v>
      </c>
      <c r="Y235" s="50">
        <v>0</v>
      </c>
      <c r="Z235" s="50"/>
      <c r="AA235" s="49" t="b">
        <v>0</v>
      </c>
      <c r="AB235" s="49" t="b">
        <v>0</v>
      </c>
      <c r="AC235" s="408"/>
      <c r="AF235" s="49" t="s">
        <v>53</v>
      </c>
      <c r="AG235" s="49" t="s">
        <v>742</v>
      </c>
      <c r="AH235" s="49">
        <v>56</v>
      </c>
      <c r="AI235" s="51">
        <v>7.99</v>
      </c>
      <c r="AJ235" s="49">
        <v>47</v>
      </c>
      <c r="AK235" s="49">
        <v>0.9</v>
      </c>
      <c r="AL235" s="49">
        <v>2</v>
      </c>
      <c r="AM235" s="49">
        <v>0</v>
      </c>
      <c r="AN235" s="49">
        <v>7850</v>
      </c>
      <c r="AO235" s="49" t="s">
        <v>147</v>
      </c>
    </row>
    <row r="236" spans="21:41">
      <c r="U236" s="53">
        <v>112</v>
      </c>
      <c r="V236" s="51">
        <v>-21.8</v>
      </c>
      <c r="W236" s="49">
        <v>0</v>
      </c>
      <c r="X236" s="49">
        <v>0</v>
      </c>
      <c r="Y236" s="50">
        <v>0</v>
      </c>
      <c r="Z236" s="50"/>
      <c r="AA236" s="49" t="b">
        <v>0</v>
      </c>
      <c r="AB236" s="49" t="b">
        <v>0</v>
      </c>
      <c r="AC236" s="408"/>
      <c r="AF236" s="49" t="s">
        <v>53</v>
      </c>
      <c r="AG236" s="49" t="s">
        <v>743</v>
      </c>
      <c r="AH236" s="49">
        <v>57</v>
      </c>
      <c r="AI236" s="51">
        <v>7.99</v>
      </c>
      <c r="AJ236" s="49">
        <v>47</v>
      </c>
      <c r="AK236" s="49">
        <v>0.9</v>
      </c>
      <c r="AL236" s="49">
        <v>2</v>
      </c>
      <c r="AM236" s="49">
        <v>0</v>
      </c>
      <c r="AN236" s="49">
        <v>7850</v>
      </c>
      <c r="AO236" s="49" t="s">
        <v>147</v>
      </c>
    </row>
    <row r="237" spans="21:41">
      <c r="U237" s="53">
        <v>113</v>
      </c>
      <c r="V237" s="51">
        <v>-25.7</v>
      </c>
      <c r="W237" s="49">
        <v>0</v>
      </c>
      <c r="X237" s="49">
        <v>0</v>
      </c>
      <c r="Y237" s="50">
        <v>0</v>
      </c>
      <c r="Z237" s="50"/>
      <c r="AA237" s="49" t="b">
        <v>0</v>
      </c>
      <c r="AB237" s="49" t="b">
        <v>0</v>
      </c>
      <c r="AC237" s="408"/>
      <c r="AF237" s="49" t="s">
        <v>53</v>
      </c>
      <c r="AG237" s="49" t="s">
        <v>744</v>
      </c>
      <c r="AH237" s="49">
        <v>57</v>
      </c>
      <c r="AI237" s="51">
        <v>7.99</v>
      </c>
      <c r="AJ237" s="49">
        <v>48</v>
      </c>
      <c r="AK237" s="49">
        <v>0.9</v>
      </c>
      <c r="AL237" s="49">
        <v>2</v>
      </c>
      <c r="AM237" s="49">
        <v>0</v>
      </c>
      <c r="AN237" s="49">
        <v>7850</v>
      </c>
      <c r="AO237" s="49" t="s">
        <v>147</v>
      </c>
    </row>
    <row r="238" spans="21:41">
      <c r="U238" s="53">
        <v>114</v>
      </c>
      <c r="V238" s="51">
        <v>-29.6</v>
      </c>
      <c r="W238" s="49">
        <v>0</v>
      </c>
      <c r="X238" s="49">
        <v>0</v>
      </c>
      <c r="Y238" s="50">
        <v>0</v>
      </c>
      <c r="Z238" s="50"/>
      <c r="AA238" s="49" t="b">
        <v>0</v>
      </c>
      <c r="AB238" s="49" t="b">
        <v>0</v>
      </c>
      <c r="AC238" s="408"/>
      <c r="AF238" s="49" t="s">
        <v>53</v>
      </c>
      <c r="AG238" s="49" t="s">
        <v>745</v>
      </c>
      <c r="AH238" s="49">
        <v>58</v>
      </c>
      <c r="AI238" s="51">
        <v>7.99</v>
      </c>
      <c r="AJ238" s="49">
        <v>48</v>
      </c>
      <c r="AK238" s="49">
        <v>0.9</v>
      </c>
      <c r="AL238" s="49">
        <v>2</v>
      </c>
      <c r="AM238" s="49">
        <v>0</v>
      </c>
      <c r="AN238" s="49">
        <v>7850</v>
      </c>
      <c r="AO238" s="49" t="s">
        <v>147</v>
      </c>
    </row>
    <row r="239" spans="21:41">
      <c r="U239" s="53">
        <v>115</v>
      </c>
      <c r="V239" s="51">
        <v>-33.5</v>
      </c>
      <c r="W239" s="49">
        <v>0</v>
      </c>
      <c r="X239" s="49">
        <v>0</v>
      </c>
      <c r="Y239" s="50">
        <v>0</v>
      </c>
      <c r="Z239" s="50"/>
      <c r="AA239" s="49" t="b">
        <v>0</v>
      </c>
      <c r="AB239" s="49" t="b">
        <v>0</v>
      </c>
      <c r="AC239" s="408"/>
      <c r="AF239" s="49" t="s">
        <v>53</v>
      </c>
      <c r="AG239" s="49" t="s">
        <v>746</v>
      </c>
      <c r="AH239" s="49">
        <v>58</v>
      </c>
      <c r="AI239" s="51">
        <v>8</v>
      </c>
      <c r="AJ239" s="49">
        <v>49</v>
      </c>
      <c r="AK239" s="49">
        <v>0.9</v>
      </c>
      <c r="AL239" s="49">
        <v>2</v>
      </c>
      <c r="AM239" s="49">
        <v>0</v>
      </c>
      <c r="AN239" s="49">
        <v>7850</v>
      </c>
      <c r="AO239" s="49" t="s">
        <v>147</v>
      </c>
    </row>
    <row r="240" spans="21:41">
      <c r="U240" s="53">
        <v>116</v>
      </c>
      <c r="V240" s="51">
        <v>-36.799999999999997</v>
      </c>
      <c r="W240" s="49">
        <v>0</v>
      </c>
      <c r="X240" s="49">
        <v>0</v>
      </c>
      <c r="Y240" s="50">
        <v>0</v>
      </c>
      <c r="Z240" s="50"/>
      <c r="AA240" s="49" t="b">
        <v>0</v>
      </c>
      <c r="AB240" s="49" t="b">
        <v>0</v>
      </c>
      <c r="AC240" s="408"/>
      <c r="AF240" s="49" t="s">
        <v>53</v>
      </c>
      <c r="AG240" s="49" t="s">
        <v>747</v>
      </c>
      <c r="AH240" s="49">
        <v>59</v>
      </c>
      <c r="AI240" s="51">
        <v>8</v>
      </c>
      <c r="AJ240" s="49">
        <v>49</v>
      </c>
      <c r="AK240" s="49">
        <v>0.9</v>
      </c>
      <c r="AL240" s="49">
        <v>2</v>
      </c>
      <c r="AM240" s="49">
        <v>0</v>
      </c>
      <c r="AN240" s="49">
        <v>7850</v>
      </c>
      <c r="AO240" s="49" t="s">
        <v>147</v>
      </c>
    </row>
    <row r="241" spans="21:41">
      <c r="U241" s="53">
        <v>117</v>
      </c>
      <c r="V241" s="51">
        <v>-40</v>
      </c>
      <c r="W241" s="49">
        <v>0</v>
      </c>
      <c r="X241" s="49">
        <v>0</v>
      </c>
      <c r="Y241" s="50">
        <v>0</v>
      </c>
      <c r="Z241" s="50"/>
      <c r="AA241" s="49" t="b">
        <v>1</v>
      </c>
      <c r="AB241" s="49" t="b">
        <v>0</v>
      </c>
      <c r="AC241" s="408" t="s">
        <v>908</v>
      </c>
      <c r="AF241" s="49" t="s">
        <v>53</v>
      </c>
      <c r="AG241" s="49" t="s">
        <v>748</v>
      </c>
      <c r="AH241" s="49">
        <v>59</v>
      </c>
      <c r="AI241" s="51">
        <v>8</v>
      </c>
      <c r="AJ241" s="49">
        <v>50</v>
      </c>
      <c r="AK241" s="49">
        <v>0.9</v>
      </c>
      <c r="AL241" s="49">
        <v>2</v>
      </c>
      <c r="AM241" s="49">
        <v>0</v>
      </c>
      <c r="AN241" s="49">
        <v>7850</v>
      </c>
      <c r="AO241" s="49" t="s">
        <v>147</v>
      </c>
    </row>
    <row r="242" spans="21:41">
      <c r="U242" s="53">
        <v>118</v>
      </c>
      <c r="V242" s="51">
        <v>-40.200000000000003</v>
      </c>
      <c r="W242" s="49">
        <v>0</v>
      </c>
      <c r="X242" s="49">
        <v>0</v>
      </c>
      <c r="Y242" s="50">
        <v>0</v>
      </c>
      <c r="Z242" s="50"/>
      <c r="AA242" s="49" t="b">
        <v>0</v>
      </c>
      <c r="AB242" s="49" t="b">
        <v>0</v>
      </c>
      <c r="AC242" s="408"/>
      <c r="AF242" s="49" t="s">
        <v>53</v>
      </c>
      <c r="AG242" s="49" t="s">
        <v>749</v>
      </c>
      <c r="AH242" s="49">
        <v>60</v>
      </c>
      <c r="AI242" s="51">
        <v>8</v>
      </c>
      <c r="AJ242" s="49">
        <v>50</v>
      </c>
      <c r="AK242" s="49">
        <v>0.9</v>
      </c>
      <c r="AL242" s="49">
        <v>2</v>
      </c>
      <c r="AM242" s="49">
        <v>0</v>
      </c>
      <c r="AN242" s="49">
        <v>7850</v>
      </c>
      <c r="AO242" s="49" t="s">
        <v>147</v>
      </c>
    </row>
    <row r="243" spans="21:41">
      <c r="U243" s="53">
        <v>119</v>
      </c>
      <c r="V243" s="51">
        <v>-43.14</v>
      </c>
      <c r="W243" s="49">
        <v>0</v>
      </c>
      <c r="X243" s="49">
        <v>0</v>
      </c>
      <c r="Y243" s="50">
        <v>33462.542956802536</v>
      </c>
      <c r="Z243" s="50" t="s">
        <v>1108</v>
      </c>
      <c r="AA243" s="49" t="b">
        <v>0</v>
      </c>
      <c r="AB243" s="49" t="b">
        <v>1</v>
      </c>
      <c r="AC243" s="408" t="s">
        <v>1109</v>
      </c>
      <c r="AF243" s="49" t="s">
        <v>53</v>
      </c>
      <c r="AG243" s="49" t="s">
        <v>750</v>
      </c>
      <c r="AH243" s="49">
        <v>60</v>
      </c>
      <c r="AI243" s="51">
        <v>8</v>
      </c>
      <c r="AJ243" s="49">
        <v>51</v>
      </c>
      <c r="AK243" s="49">
        <v>0.9</v>
      </c>
      <c r="AL243" s="49">
        <v>2</v>
      </c>
      <c r="AM243" s="49">
        <v>0</v>
      </c>
      <c r="AN243" s="49">
        <v>7850</v>
      </c>
      <c r="AO243" s="49" t="s">
        <v>147</v>
      </c>
    </row>
    <row r="244" spans="21:41">
      <c r="U244" s="53">
        <v>120</v>
      </c>
      <c r="V244" s="51">
        <v>-43.6</v>
      </c>
      <c r="W244" s="49">
        <v>0</v>
      </c>
      <c r="X244" s="49">
        <v>0</v>
      </c>
      <c r="Y244" s="50">
        <v>48011.474677151127</v>
      </c>
      <c r="Z244" s="50" t="s">
        <v>1110</v>
      </c>
      <c r="AA244" s="49" t="b">
        <v>1</v>
      </c>
      <c r="AB244" s="49" t="b">
        <v>1</v>
      </c>
      <c r="AC244" s="408" t="s">
        <v>1111</v>
      </c>
      <c r="AF244" s="49" t="s">
        <v>53</v>
      </c>
      <c r="AG244" s="49" t="s">
        <v>751</v>
      </c>
      <c r="AH244" s="49">
        <v>61</v>
      </c>
      <c r="AI244" s="51">
        <v>8</v>
      </c>
      <c r="AJ244" s="49">
        <v>51</v>
      </c>
      <c r="AK244" s="49">
        <v>0.9</v>
      </c>
      <c r="AL244" s="49">
        <v>2</v>
      </c>
      <c r="AM244" s="49">
        <v>0</v>
      </c>
      <c r="AN244" s="49">
        <v>7850</v>
      </c>
      <c r="AO244" s="49" t="s">
        <v>147</v>
      </c>
    </row>
    <row r="245" spans="21:41">
      <c r="U245" s="53">
        <v>121</v>
      </c>
      <c r="V245" s="51">
        <v>-43.8</v>
      </c>
      <c r="W245" s="49">
        <v>0</v>
      </c>
      <c r="X245" s="49">
        <v>0</v>
      </c>
      <c r="Y245" s="50">
        <v>33462.542956802528</v>
      </c>
      <c r="Z245" s="50"/>
      <c r="AA245" s="49" t="b">
        <v>0</v>
      </c>
      <c r="AB245" s="49" t="b">
        <v>1</v>
      </c>
      <c r="AC245" s="408" t="s">
        <v>1112</v>
      </c>
      <c r="AF245" s="49" t="s">
        <v>53</v>
      </c>
      <c r="AG245" s="49" t="s">
        <v>752</v>
      </c>
      <c r="AH245" s="49">
        <v>61</v>
      </c>
      <c r="AI245" s="51">
        <v>8</v>
      </c>
      <c r="AJ245" s="49">
        <v>58</v>
      </c>
      <c r="AK245" s="49">
        <v>0.9</v>
      </c>
      <c r="AL245" s="49">
        <v>2</v>
      </c>
      <c r="AM245" s="49">
        <v>0</v>
      </c>
      <c r="AN245" s="49">
        <v>7850</v>
      </c>
      <c r="AO245" s="49" t="s">
        <v>147</v>
      </c>
    </row>
    <row r="246" spans="21:41">
      <c r="U246" s="53">
        <v>122</v>
      </c>
      <c r="V246" s="51">
        <v>-44.06</v>
      </c>
      <c r="W246" s="49">
        <v>0</v>
      </c>
      <c r="X246" s="49">
        <v>0</v>
      </c>
      <c r="Y246" s="50">
        <v>52376.154193256472</v>
      </c>
      <c r="Z246" s="50" t="s">
        <v>1113</v>
      </c>
      <c r="AA246" s="49" t="b">
        <v>1</v>
      </c>
      <c r="AB246" s="49" t="b">
        <v>1</v>
      </c>
      <c r="AC246" s="408" t="s">
        <v>1114</v>
      </c>
      <c r="AF246" s="49" t="s">
        <v>53</v>
      </c>
      <c r="AG246" s="49" t="s">
        <v>753</v>
      </c>
      <c r="AH246" s="49">
        <v>62</v>
      </c>
      <c r="AI246" s="51">
        <v>8</v>
      </c>
      <c r="AJ246" s="49">
        <v>58</v>
      </c>
      <c r="AK246" s="49">
        <v>0.9</v>
      </c>
      <c r="AL246" s="49">
        <v>2</v>
      </c>
      <c r="AM246" s="49">
        <v>0</v>
      </c>
      <c r="AN246" s="49">
        <v>7850</v>
      </c>
      <c r="AO246" s="49" t="s">
        <v>147</v>
      </c>
    </row>
    <row r="247" spans="21:41">
      <c r="U247" s="53">
        <v>123</v>
      </c>
      <c r="V247" s="51">
        <v>-44.52</v>
      </c>
      <c r="W247" s="49">
        <v>0</v>
      </c>
      <c r="X247" s="49">
        <v>0</v>
      </c>
      <c r="Y247" s="50">
        <v>64015.299569534836</v>
      </c>
      <c r="Z247" s="50" t="s">
        <v>1115</v>
      </c>
      <c r="AA247" s="49" t="b">
        <v>1</v>
      </c>
      <c r="AB247" s="49" t="b">
        <v>1</v>
      </c>
      <c r="AC247" s="408" t="s">
        <v>1116</v>
      </c>
      <c r="AF247" s="49" t="s">
        <v>53</v>
      </c>
      <c r="AG247" s="49" t="s">
        <v>754</v>
      </c>
      <c r="AH247" s="49">
        <v>62</v>
      </c>
      <c r="AI247" s="51">
        <v>8.02</v>
      </c>
      <c r="AJ247" s="49">
        <v>72</v>
      </c>
      <c r="AK247" s="49">
        <v>0.9</v>
      </c>
      <c r="AL247" s="49">
        <v>2</v>
      </c>
      <c r="AM247" s="49">
        <v>0</v>
      </c>
      <c r="AN247" s="49">
        <v>7850</v>
      </c>
      <c r="AO247" s="49" t="s">
        <v>147</v>
      </c>
    </row>
    <row r="248" spans="21:41">
      <c r="U248" s="53">
        <v>124</v>
      </c>
      <c r="V248" s="51">
        <v>-44.94</v>
      </c>
      <c r="W248" s="49">
        <v>0</v>
      </c>
      <c r="X248" s="49">
        <v>0</v>
      </c>
      <c r="Y248" s="50">
        <v>67652.532499622364</v>
      </c>
      <c r="Z248" s="50" t="s">
        <v>1117</v>
      </c>
      <c r="AA248" s="49" t="b">
        <v>1</v>
      </c>
      <c r="AB248" s="49" t="b">
        <v>1</v>
      </c>
      <c r="AC248" s="408" t="s">
        <v>1118</v>
      </c>
      <c r="AF248" s="49" t="s">
        <v>53</v>
      </c>
      <c r="AG248" s="49" t="s">
        <v>755</v>
      </c>
      <c r="AH248" s="49">
        <v>63</v>
      </c>
      <c r="AI248" s="51">
        <v>8</v>
      </c>
      <c r="AJ248" s="49">
        <v>72</v>
      </c>
      <c r="AK248" s="49">
        <v>0.9</v>
      </c>
      <c r="AL248" s="49">
        <v>2</v>
      </c>
      <c r="AM248" s="49">
        <v>0</v>
      </c>
      <c r="AN248" s="49">
        <v>7850</v>
      </c>
      <c r="AO248" s="49" t="s">
        <v>147</v>
      </c>
    </row>
    <row r="249" spans="21:41">
      <c r="U249" s="53">
        <v>125</v>
      </c>
      <c r="V249" s="51">
        <v>-45.45</v>
      </c>
      <c r="W249" s="49">
        <v>0</v>
      </c>
      <c r="X249" s="49">
        <v>0</v>
      </c>
      <c r="Y249" s="50">
        <v>50921.261021221355</v>
      </c>
      <c r="Z249" s="50" t="s">
        <v>1119</v>
      </c>
      <c r="AA249" s="49" t="b">
        <v>1</v>
      </c>
      <c r="AB249" s="49" t="b">
        <v>1</v>
      </c>
      <c r="AC249" s="408" t="s">
        <v>1120</v>
      </c>
      <c r="AF249" s="49" t="s">
        <v>53</v>
      </c>
      <c r="AG249" s="49" t="s">
        <v>756</v>
      </c>
      <c r="AH249" s="49">
        <v>63</v>
      </c>
      <c r="AI249" s="51">
        <v>8</v>
      </c>
      <c r="AJ249" s="49">
        <v>72</v>
      </c>
      <c r="AK249" s="49">
        <v>0.9</v>
      </c>
      <c r="AL249" s="49">
        <v>2</v>
      </c>
      <c r="AM249" s="49">
        <v>0</v>
      </c>
      <c r="AN249" s="49">
        <v>7850</v>
      </c>
      <c r="AO249" s="49" t="s">
        <v>147</v>
      </c>
    </row>
    <row r="250" spans="21:41">
      <c r="U250" s="53">
        <v>126</v>
      </c>
      <c r="V250" s="51">
        <v>-45.64</v>
      </c>
      <c r="W250" s="49">
        <v>0</v>
      </c>
      <c r="X250" s="49">
        <v>0</v>
      </c>
      <c r="Y250" s="50">
        <v>33462.542956802019</v>
      </c>
      <c r="Z250" s="50" t="s">
        <v>1121</v>
      </c>
      <c r="AA250" s="49" t="b">
        <v>1</v>
      </c>
      <c r="AB250" s="49" t="b">
        <v>1</v>
      </c>
      <c r="AC250" s="408" t="s">
        <v>1122</v>
      </c>
      <c r="AF250" s="49" t="s">
        <v>53</v>
      </c>
      <c r="AG250" s="49" t="s">
        <v>757</v>
      </c>
      <c r="AH250" s="49">
        <v>64</v>
      </c>
      <c r="AI250" s="51">
        <v>8</v>
      </c>
      <c r="AJ250" s="49">
        <v>72</v>
      </c>
      <c r="AK250" s="49">
        <v>0.9</v>
      </c>
      <c r="AL250" s="49">
        <v>2</v>
      </c>
      <c r="AM250" s="49">
        <v>0</v>
      </c>
      <c r="AN250" s="49">
        <v>7850</v>
      </c>
      <c r="AO250" s="49" t="s">
        <v>147</v>
      </c>
    </row>
    <row r="251" spans="21:41">
      <c r="U251" s="53">
        <v>127</v>
      </c>
      <c r="V251" s="51">
        <v>-45.91</v>
      </c>
      <c r="W251" s="49">
        <v>0</v>
      </c>
      <c r="X251" s="49">
        <v>0</v>
      </c>
      <c r="Y251" s="50">
        <v>53103.600779273263</v>
      </c>
      <c r="Z251" s="50" t="s">
        <v>1123</v>
      </c>
      <c r="AA251" s="49" t="b">
        <v>1</v>
      </c>
      <c r="AB251" s="49" t="b">
        <v>1</v>
      </c>
      <c r="AC251" s="408" t="s">
        <v>1124</v>
      </c>
      <c r="AF251" s="49" t="s">
        <v>53</v>
      </c>
      <c r="AG251" s="49" t="s">
        <v>758</v>
      </c>
      <c r="AH251" s="49">
        <v>64</v>
      </c>
      <c r="AI251" s="51">
        <v>8</v>
      </c>
      <c r="AJ251" s="49">
        <v>72</v>
      </c>
      <c r="AK251" s="49">
        <v>0.9</v>
      </c>
      <c r="AL251" s="49">
        <v>2</v>
      </c>
      <c r="AM251" s="49">
        <v>0</v>
      </c>
      <c r="AN251" s="49">
        <v>7850</v>
      </c>
      <c r="AO251" s="49" t="s">
        <v>147</v>
      </c>
    </row>
    <row r="252" spans="21:41">
      <c r="U252" s="53">
        <v>128</v>
      </c>
      <c r="V252" s="51">
        <v>-46.37</v>
      </c>
      <c r="W252" s="49">
        <v>0</v>
      </c>
      <c r="X252" s="49">
        <v>0</v>
      </c>
      <c r="Y252" s="50">
        <v>53103.60077927378</v>
      </c>
      <c r="Z252" s="50" t="s">
        <v>1125</v>
      </c>
      <c r="AA252" s="49" t="b">
        <v>1</v>
      </c>
      <c r="AB252" s="49" t="b">
        <v>1</v>
      </c>
      <c r="AC252" s="408" t="s">
        <v>1126</v>
      </c>
      <c r="AF252" s="49" t="s">
        <v>53</v>
      </c>
      <c r="AG252" s="49" t="s">
        <v>759</v>
      </c>
      <c r="AH252" s="49">
        <v>65</v>
      </c>
      <c r="AI252" s="51">
        <v>8</v>
      </c>
      <c r="AJ252" s="49">
        <v>72</v>
      </c>
      <c r="AK252" s="49">
        <v>0.9</v>
      </c>
      <c r="AL252" s="49">
        <v>2</v>
      </c>
      <c r="AM252" s="49">
        <v>0</v>
      </c>
      <c r="AN252" s="49">
        <v>7850</v>
      </c>
      <c r="AO252" s="49" t="s">
        <v>147</v>
      </c>
    </row>
    <row r="253" spans="21:41">
      <c r="U253" s="53">
        <v>129</v>
      </c>
      <c r="V253" s="51">
        <v>-46.64</v>
      </c>
      <c r="W253" s="49">
        <v>0</v>
      </c>
      <c r="X253" s="49">
        <v>0</v>
      </c>
      <c r="Y253" s="50">
        <v>33462.542956802536</v>
      </c>
      <c r="Z253" s="50" t="s">
        <v>1127</v>
      </c>
      <c r="AA253" s="49" t="b">
        <v>1</v>
      </c>
      <c r="AB253" s="49" t="b">
        <v>1</v>
      </c>
      <c r="AC253" s="408" t="s">
        <v>1128</v>
      </c>
      <c r="AF253" s="49" t="s">
        <v>53</v>
      </c>
      <c r="AG253" s="49" t="s">
        <v>760</v>
      </c>
      <c r="AH253" s="49">
        <v>65</v>
      </c>
      <c r="AI253" s="51">
        <v>8</v>
      </c>
      <c r="AJ253" s="49">
        <v>72</v>
      </c>
      <c r="AK253" s="49">
        <v>0.9</v>
      </c>
      <c r="AL253" s="49">
        <v>2</v>
      </c>
      <c r="AM253" s="49">
        <v>0</v>
      </c>
      <c r="AN253" s="49">
        <v>7850</v>
      </c>
      <c r="AO253" s="49" t="s">
        <v>147</v>
      </c>
    </row>
    <row r="254" spans="21:41">
      <c r="U254" s="53">
        <v>130</v>
      </c>
      <c r="V254" s="51">
        <v>-46.83</v>
      </c>
      <c r="W254" s="49">
        <v>0</v>
      </c>
      <c r="X254" s="49">
        <v>0</v>
      </c>
      <c r="Y254" s="50">
        <v>47284.028091133827</v>
      </c>
      <c r="Z254" s="50" t="s">
        <v>1129</v>
      </c>
      <c r="AA254" s="49" t="b">
        <v>1</v>
      </c>
      <c r="AB254" s="49" t="b">
        <v>1</v>
      </c>
      <c r="AC254" s="408" t="s">
        <v>1130</v>
      </c>
      <c r="AF254" s="49" t="s">
        <v>53</v>
      </c>
      <c r="AG254" s="49" t="s">
        <v>761</v>
      </c>
      <c r="AH254" s="49">
        <v>66</v>
      </c>
      <c r="AI254" s="51">
        <v>8</v>
      </c>
      <c r="AJ254" s="49">
        <v>72</v>
      </c>
      <c r="AK254" s="49">
        <v>0.9</v>
      </c>
      <c r="AL254" s="49">
        <v>2</v>
      </c>
      <c r="AM254" s="49">
        <v>0</v>
      </c>
      <c r="AN254" s="49">
        <v>7850</v>
      </c>
      <c r="AO254" s="49" t="s">
        <v>147</v>
      </c>
    </row>
    <row r="255" spans="21:41">
      <c r="U255" s="53">
        <v>131</v>
      </c>
      <c r="V255" s="51">
        <v>-47.29</v>
      </c>
      <c r="W255" s="49">
        <v>0</v>
      </c>
      <c r="X255" s="49">
        <v>0</v>
      </c>
      <c r="Y255" s="50">
        <v>67652.532499622379</v>
      </c>
      <c r="Z255" s="50" t="s">
        <v>1131</v>
      </c>
      <c r="AA255" s="49" t="b">
        <v>1</v>
      </c>
      <c r="AB255" s="49" t="b">
        <v>1</v>
      </c>
      <c r="AC255" s="408" t="s">
        <v>1132</v>
      </c>
      <c r="AF255" s="49" t="s">
        <v>53</v>
      </c>
      <c r="AG255" s="49" t="s">
        <v>762</v>
      </c>
      <c r="AH255" s="49">
        <v>66</v>
      </c>
      <c r="AI255" s="51">
        <v>8</v>
      </c>
      <c r="AJ255" s="49">
        <v>72</v>
      </c>
      <c r="AK255" s="49">
        <v>0.9</v>
      </c>
      <c r="AL255" s="49">
        <v>2</v>
      </c>
      <c r="AM255" s="49">
        <v>0</v>
      </c>
      <c r="AN255" s="49">
        <v>7850</v>
      </c>
      <c r="AO255" s="49" t="s">
        <v>147</v>
      </c>
    </row>
    <row r="256" spans="21:41">
      <c r="U256" s="53">
        <v>132</v>
      </c>
      <c r="V256" s="51">
        <v>-47.76</v>
      </c>
      <c r="W256" s="49">
        <v>0</v>
      </c>
      <c r="X256" s="49">
        <v>0</v>
      </c>
      <c r="Y256" s="50">
        <v>37099.775886889554</v>
      </c>
      <c r="Z256" s="50" t="s">
        <v>1133</v>
      </c>
      <c r="AA256" s="49" t="b">
        <v>1</v>
      </c>
      <c r="AB256" s="49" t="b">
        <v>1</v>
      </c>
      <c r="AC256" s="408" t="s">
        <v>1134</v>
      </c>
      <c r="AF256" s="49" t="s">
        <v>53</v>
      </c>
      <c r="AG256" s="49" t="s">
        <v>763</v>
      </c>
      <c r="AH256" s="49">
        <v>67</v>
      </c>
      <c r="AI256" s="51">
        <v>8</v>
      </c>
      <c r="AJ256" s="49">
        <v>72</v>
      </c>
      <c r="AK256" s="49">
        <v>0.9</v>
      </c>
      <c r="AL256" s="49">
        <v>2</v>
      </c>
      <c r="AM256" s="49">
        <v>0</v>
      </c>
      <c r="AN256" s="49">
        <v>7850</v>
      </c>
      <c r="AO256" s="49" t="s">
        <v>147</v>
      </c>
    </row>
    <row r="257" spans="21:41">
      <c r="U257" s="53">
        <v>133</v>
      </c>
      <c r="V257" s="51">
        <v>-47.8</v>
      </c>
      <c r="W257" s="49">
        <v>0</v>
      </c>
      <c r="X257" s="49">
        <v>0</v>
      </c>
      <c r="Y257" s="50">
        <v>33462.542956802536</v>
      </c>
      <c r="Z257" s="50"/>
      <c r="AA257" s="49" t="b">
        <v>0</v>
      </c>
      <c r="AB257" s="49" t="b">
        <v>1</v>
      </c>
      <c r="AC257" s="408" t="s">
        <v>1112</v>
      </c>
      <c r="AF257" s="49" t="s">
        <v>53</v>
      </c>
      <c r="AG257" s="49" t="s">
        <v>764</v>
      </c>
      <c r="AH257" s="49">
        <v>67</v>
      </c>
      <c r="AI257" s="51">
        <v>8</v>
      </c>
      <c r="AJ257" s="49">
        <v>72</v>
      </c>
      <c r="AK257" s="49">
        <v>0.9</v>
      </c>
      <c r="AL257" s="49">
        <v>2</v>
      </c>
      <c r="AM257" s="49">
        <v>0</v>
      </c>
      <c r="AN257" s="49">
        <v>7850</v>
      </c>
      <c r="AO257" s="49" t="s">
        <v>147</v>
      </c>
    </row>
    <row r="258" spans="21:41">
      <c r="U258" s="53">
        <v>134</v>
      </c>
      <c r="V258" s="51">
        <v>-48.22</v>
      </c>
      <c r="W258" s="49">
        <v>0</v>
      </c>
      <c r="X258" s="49">
        <v>0</v>
      </c>
      <c r="Y258" s="50">
        <v>64015.299569535353</v>
      </c>
      <c r="Z258" s="50" t="s">
        <v>1135</v>
      </c>
      <c r="AA258" s="49" t="b">
        <v>1</v>
      </c>
      <c r="AB258" s="49" t="b">
        <v>1</v>
      </c>
      <c r="AC258" s="408" t="s">
        <v>1136</v>
      </c>
      <c r="AF258" s="49" t="s">
        <v>53</v>
      </c>
      <c r="AG258" s="49" t="s">
        <v>765</v>
      </c>
      <c r="AH258" s="49">
        <v>68</v>
      </c>
      <c r="AI258" s="51">
        <v>8</v>
      </c>
      <c r="AJ258" s="49">
        <v>72</v>
      </c>
      <c r="AK258" s="49">
        <v>0.9</v>
      </c>
      <c r="AL258" s="49">
        <v>2</v>
      </c>
      <c r="AM258" s="49">
        <v>0</v>
      </c>
      <c r="AN258" s="49">
        <v>7850</v>
      </c>
      <c r="AO258" s="49" t="s">
        <v>147</v>
      </c>
    </row>
    <row r="259" spans="21:41">
      <c r="U259" s="53">
        <v>135</v>
      </c>
      <c r="V259" s="51">
        <v>-48.68</v>
      </c>
      <c r="W259" s="49">
        <v>0</v>
      </c>
      <c r="X259" s="49">
        <v>0</v>
      </c>
      <c r="Y259" s="50">
        <v>66925.085913605071</v>
      </c>
      <c r="Z259" s="50" t="s">
        <v>1137</v>
      </c>
      <c r="AA259" s="49" t="b">
        <v>1</v>
      </c>
      <c r="AB259" s="49" t="b">
        <v>1</v>
      </c>
      <c r="AC259" s="408" t="s">
        <v>1138</v>
      </c>
      <c r="AF259" s="49" t="s">
        <v>53</v>
      </c>
      <c r="AG259" s="49" t="s">
        <v>766</v>
      </c>
      <c r="AH259" s="49">
        <v>68</v>
      </c>
      <c r="AI259" s="51">
        <v>8</v>
      </c>
      <c r="AJ259" s="49">
        <v>72</v>
      </c>
      <c r="AK259" s="49">
        <v>0.9</v>
      </c>
      <c r="AL259" s="49">
        <v>2</v>
      </c>
      <c r="AM259" s="49">
        <v>0</v>
      </c>
      <c r="AN259" s="49">
        <v>7850</v>
      </c>
      <c r="AO259" s="49" t="s">
        <v>147</v>
      </c>
    </row>
    <row r="260" spans="21:41">
      <c r="U260" s="53">
        <v>136</v>
      </c>
      <c r="V260" s="51">
        <v>-49.14</v>
      </c>
      <c r="W260" s="49">
        <v>0</v>
      </c>
      <c r="X260" s="49">
        <v>0</v>
      </c>
      <c r="Y260" s="50">
        <v>66925.085913605071</v>
      </c>
      <c r="Z260" s="50" t="s">
        <v>1139</v>
      </c>
      <c r="AA260" s="49" t="b">
        <v>1</v>
      </c>
      <c r="AB260" s="49" t="b">
        <v>1</v>
      </c>
      <c r="AC260" s="408" t="s">
        <v>1140</v>
      </c>
      <c r="AF260" s="49" t="s">
        <v>53</v>
      </c>
      <c r="AG260" s="49" t="s">
        <v>767</v>
      </c>
      <c r="AH260" s="49">
        <v>69</v>
      </c>
      <c r="AI260" s="51">
        <v>8</v>
      </c>
      <c r="AJ260" s="49">
        <v>72</v>
      </c>
      <c r="AK260" s="49">
        <v>0.9</v>
      </c>
      <c r="AL260" s="49">
        <v>2</v>
      </c>
      <c r="AM260" s="49">
        <v>0</v>
      </c>
      <c r="AN260" s="49">
        <v>7850</v>
      </c>
      <c r="AO260" s="49" t="s">
        <v>147</v>
      </c>
    </row>
    <row r="261" spans="21:41">
      <c r="U261" s="53">
        <v>137</v>
      </c>
      <c r="V261" s="51">
        <v>-49.6</v>
      </c>
      <c r="W261" s="49">
        <v>0</v>
      </c>
      <c r="X261" s="49">
        <v>0</v>
      </c>
      <c r="Y261" s="50">
        <v>66925.085913605071</v>
      </c>
      <c r="Z261" s="50" t="s">
        <v>1141</v>
      </c>
      <c r="AA261" s="49" t="b">
        <v>1</v>
      </c>
      <c r="AB261" s="49" t="b">
        <v>1</v>
      </c>
      <c r="AC261" s="408" t="s">
        <v>1142</v>
      </c>
      <c r="AF261" s="49" t="s">
        <v>53</v>
      </c>
      <c r="AG261" s="49" t="s">
        <v>768</v>
      </c>
      <c r="AH261" s="49">
        <v>69</v>
      </c>
      <c r="AI261" s="51">
        <v>7.99</v>
      </c>
      <c r="AJ261" s="49">
        <v>58</v>
      </c>
      <c r="AK261" s="49">
        <v>0.9</v>
      </c>
      <c r="AL261" s="49">
        <v>2</v>
      </c>
      <c r="AM261" s="49">
        <v>0</v>
      </c>
      <c r="AN261" s="49">
        <v>7850</v>
      </c>
      <c r="AO261" s="49" t="s">
        <v>147</v>
      </c>
    </row>
    <row r="262" spans="21:41">
      <c r="U262" s="53">
        <v>138</v>
      </c>
      <c r="V262" s="51">
        <v>-50.06</v>
      </c>
      <c r="W262" s="49">
        <v>0</v>
      </c>
      <c r="X262" s="49">
        <v>0</v>
      </c>
      <c r="Y262" s="50">
        <v>67652.532499622379</v>
      </c>
      <c r="Z262" s="50" t="s">
        <v>1143</v>
      </c>
      <c r="AA262" s="49" t="b">
        <v>1</v>
      </c>
      <c r="AB262" s="49" t="b">
        <v>1</v>
      </c>
      <c r="AC262" s="408" t="s">
        <v>1144</v>
      </c>
      <c r="AF262" s="49" t="s">
        <v>53</v>
      </c>
      <c r="AG262" s="49" t="s">
        <v>769</v>
      </c>
      <c r="AH262" s="49">
        <v>70</v>
      </c>
      <c r="AI262" s="51">
        <v>7.99</v>
      </c>
      <c r="AJ262" s="49">
        <v>58</v>
      </c>
      <c r="AK262" s="49">
        <v>0.9</v>
      </c>
      <c r="AL262" s="49">
        <v>2</v>
      </c>
      <c r="AM262" s="49">
        <v>0</v>
      </c>
      <c r="AN262" s="49">
        <v>7850</v>
      </c>
      <c r="AO262" s="49" t="s">
        <v>147</v>
      </c>
    </row>
    <row r="263" spans="21:41">
      <c r="U263" s="53">
        <v>139</v>
      </c>
      <c r="V263" s="51">
        <v>-50.53</v>
      </c>
      <c r="W263" s="49">
        <v>0</v>
      </c>
      <c r="X263" s="49">
        <v>0</v>
      </c>
      <c r="Y263" s="50">
        <v>53103.600779273256</v>
      </c>
      <c r="Z263" s="50" t="s">
        <v>1145</v>
      </c>
      <c r="AA263" s="49" t="b">
        <v>1</v>
      </c>
      <c r="AB263" s="49" t="b">
        <v>1</v>
      </c>
      <c r="AC263" s="408" t="s">
        <v>1146</v>
      </c>
      <c r="AF263" s="49" t="s">
        <v>53</v>
      </c>
      <c r="AG263" s="49" t="s">
        <v>770</v>
      </c>
      <c r="AH263" s="49">
        <v>70</v>
      </c>
      <c r="AI263" s="51">
        <v>7.99</v>
      </c>
      <c r="AJ263" s="49">
        <v>59</v>
      </c>
      <c r="AK263" s="49">
        <v>0.9</v>
      </c>
      <c r="AL263" s="49">
        <v>2</v>
      </c>
      <c r="AM263" s="49">
        <v>0</v>
      </c>
      <c r="AN263" s="49">
        <v>7850</v>
      </c>
      <c r="AO263" s="49" t="s">
        <v>147</v>
      </c>
    </row>
    <row r="264" spans="21:41">
      <c r="U264" s="53">
        <v>140</v>
      </c>
      <c r="V264" s="51">
        <v>-50.79</v>
      </c>
      <c r="W264" s="49">
        <v>0</v>
      </c>
      <c r="X264" s="49">
        <v>0</v>
      </c>
      <c r="Y264" s="50">
        <v>33462.542956802528</v>
      </c>
      <c r="Z264" s="50" t="s">
        <v>1147</v>
      </c>
      <c r="AA264" s="49" t="b">
        <v>1</v>
      </c>
      <c r="AB264" s="49" t="b">
        <v>1</v>
      </c>
      <c r="AC264" s="408" t="s">
        <v>1148</v>
      </c>
      <c r="AF264" s="49" t="s">
        <v>53</v>
      </c>
      <c r="AG264" s="49" t="s">
        <v>771</v>
      </c>
      <c r="AH264" s="49">
        <v>71</v>
      </c>
      <c r="AI264" s="51">
        <v>7.99</v>
      </c>
      <c r="AJ264" s="49">
        <v>59</v>
      </c>
      <c r="AK264" s="49">
        <v>0.9</v>
      </c>
      <c r="AL264" s="49">
        <v>2</v>
      </c>
      <c r="AM264" s="49">
        <v>0</v>
      </c>
      <c r="AN264" s="49">
        <v>7850</v>
      </c>
      <c r="AO264" s="49" t="s">
        <v>147</v>
      </c>
    </row>
    <row r="265" spans="21:41">
      <c r="U265" s="53">
        <v>141</v>
      </c>
      <c r="V265" s="51">
        <v>-50.99</v>
      </c>
      <c r="W265" s="49">
        <v>0</v>
      </c>
      <c r="X265" s="49">
        <v>0</v>
      </c>
      <c r="Y265" s="50">
        <v>48011.474677151644</v>
      </c>
      <c r="Z265" s="50" t="s">
        <v>1149</v>
      </c>
      <c r="AA265" s="49" t="b">
        <v>1</v>
      </c>
      <c r="AB265" s="49" t="b">
        <v>1</v>
      </c>
      <c r="AC265" s="408" t="s">
        <v>1150</v>
      </c>
      <c r="AF265" s="49" t="s">
        <v>53</v>
      </c>
      <c r="AG265" s="49" t="s">
        <v>772</v>
      </c>
      <c r="AH265" s="49">
        <v>71</v>
      </c>
      <c r="AI265" s="51">
        <v>7.99</v>
      </c>
      <c r="AJ265" s="49">
        <v>60</v>
      </c>
      <c r="AK265" s="49">
        <v>0.9</v>
      </c>
      <c r="AL265" s="49">
        <v>2</v>
      </c>
      <c r="AM265" s="49">
        <v>0</v>
      </c>
      <c r="AN265" s="49">
        <v>7850</v>
      </c>
      <c r="AO265" s="49" t="s">
        <v>147</v>
      </c>
    </row>
    <row r="266" spans="21:41">
      <c r="U266" s="53">
        <v>142</v>
      </c>
      <c r="V266" s="51">
        <v>-51.45</v>
      </c>
      <c r="W266" s="49">
        <v>0</v>
      </c>
      <c r="X266" s="49">
        <v>0</v>
      </c>
      <c r="Y266" s="50">
        <v>58923.1734674127</v>
      </c>
      <c r="Z266" s="50" t="s">
        <v>1151</v>
      </c>
      <c r="AA266" s="49" t="b">
        <v>1</v>
      </c>
      <c r="AB266" s="49" t="b">
        <v>1</v>
      </c>
      <c r="AC266" s="408" t="s">
        <v>1152</v>
      </c>
      <c r="AF266" s="49" t="s">
        <v>53</v>
      </c>
      <c r="AG266" s="49" t="s">
        <v>773</v>
      </c>
      <c r="AH266" s="49">
        <v>72</v>
      </c>
      <c r="AI266" s="51">
        <v>7.99</v>
      </c>
      <c r="AJ266" s="49">
        <v>60</v>
      </c>
      <c r="AK266" s="49">
        <v>0.9</v>
      </c>
      <c r="AL266" s="49">
        <v>2</v>
      </c>
      <c r="AM266" s="49">
        <v>0</v>
      </c>
      <c r="AN266" s="49">
        <v>7850</v>
      </c>
      <c r="AO266" s="49" t="s">
        <v>147</v>
      </c>
    </row>
    <row r="267" spans="21:41">
      <c r="U267" s="53">
        <v>143</v>
      </c>
      <c r="V267" s="51">
        <v>-51.8</v>
      </c>
      <c r="W267" s="49">
        <v>0</v>
      </c>
      <c r="X267" s="49">
        <v>0</v>
      </c>
      <c r="Y267" s="50">
        <v>33485.840599513991</v>
      </c>
      <c r="Z267" s="50"/>
      <c r="AA267" s="49" t="b">
        <v>0</v>
      </c>
      <c r="AB267" s="49" t="b">
        <v>1</v>
      </c>
      <c r="AC267" s="408" t="s">
        <v>1112</v>
      </c>
      <c r="AF267" s="49" t="s">
        <v>53</v>
      </c>
      <c r="AG267" s="49" t="s">
        <v>774</v>
      </c>
      <c r="AH267" s="49">
        <v>72</v>
      </c>
      <c r="AI267" s="51">
        <v>7.99</v>
      </c>
      <c r="AJ267" s="49">
        <v>60</v>
      </c>
      <c r="AK267" s="49">
        <v>0.9</v>
      </c>
      <c r="AL267" s="49">
        <v>2</v>
      </c>
      <c r="AM267" s="49">
        <v>0</v>
      </c>
      <c r="AN267" s="49">
        <v>7850</v>
      </c>
      <c r="AO267" s="49" t="s">
        <v>147</v>
      </c>
    </row>
    <row r="268" spans="21:41">
      <c r="U268" s="53">
        <v>144</v>
      </c>
      <c r="V268" s="51">
        <v>-51.91</v>
      </c>
      <c r="W268" s="49">
        <v>0</v>
      </c>
      <c r="X268" s="49">
        <v>0</v>
      </c>
      <c r="Y268" s="50">
        <v>41585.17955159281</v>
      </c>
      <c r="Z268" s="50" t="s">
        <v>1153</v>
      </c>
      <c r="AA268" s="49" t="b">
        <v>1</v>
      </c>
      <c r="AB268" s="49" t="b">
        <v>1</v>
      </c>
      <c r="AC268" s="408" t="s">
        <v>1154</v>
      </c>
      <c r="AF268" s="49" t="s">
        <v>53</v>
      </c>
      <c r="AG268" s="49" t="s">
        <v>775</v>
      </c>
      <c r="AH268" s="49">
        <v>73</v>
      </c>
      <c r="AI268" s="51">
        <v>7.99</v>
      </c>
      <c r="AJ268" s="49">
        <v>60</v>
      </c>
      <c r="AK268" s="49">
        <v>0.9</v>
      </c>
      <c r="AL268" s="49">
        <v>2</v>
      </c>
      <c r="AM268" s="49">
        <v>0</v>
      </c>
      <c r="AN268" s="49">
        <v>7850</v>
      </c>
      <c r="AO268" s="49" t="s">
        <v>147</v>
      </c>
    </row>
    <row r="269" spans="21:41">
      <c r="U269" s="53">
        <v>145</v>
      </c>
      <c r="V269" s="51">
        <v>-52.37</v>
      </c>
      <c r="W269" s="49">
        <v>0</v>
      </c>
      <c r="X269" s="49">
        <v>0</v>
      </c>
      <c r="Y269" s="50">
        <v>67119.938925377966</v>
      </c>
      <c r="Z269" s="50" t="s">
        <v>1155</v>
      </c>
      <c r="AA269" s="49" t="b">
        <v>1</v>
      </c>
      <c r="AB269" s="49" t="b">
        <v>1</v>
      </c>
      <c r="AC269" s="408" t="s">
        <v>1156</v>
      </c>
      <c r="AF269" s="49" t="s">
        <v>53</v>
      </c>
      <c r="AG269" s="49" t="s">
        <v>776</v>
      </c>
      <c r="AH269" s="49">
        <v>73</v>
      </c>
      <c r="AI269" s="51">
        <v>7.99</v>
      </c>
      <c r="AJ269" s="49">
        <v>62</v>
      </c>
      <c r="AK269" s="49">
        <v>0.9</v>
      </c>
      <c r="AL269" s="49">
        <v>2</v>
      </c>
      <c r="AM269" s="49">
        <v>0</v>
      </c>
      <c r="AN269" s="49">
        <v>7850</v>
      </c>
      <c r="AO269" s="49" t="s">
        <v>147</v>
      </c>
    </row>
    <row r="270" spans="21:41">
      <c r="U270" s="53">
        <v>146</v>
      </c>
      <c r="V270" s="51">
        <v>-52.83</v>
      </c>
      <c r="W270" s="49">
        <v>0</v>
      </c>
      <c r="X270" s="49">
        <v>0</v>
      </c>
      <c r="Y270" s="50">
        <v>67849.503478914528</v>
      </c>
      <c r="Z270" s="50" t="s">
        <v>1157</v>
      </c>
      <c r="AA270" s="49" t="b">
        <v>1</v>
      </c>
      <c r="AB270" s="49" t="b">
        <v>1</v>
      </c>
      <c r="AC270" s="408" t="s">
        <v>1158</v>
      </c>
      <c r="AF270" s="49" t="s">
        <v>53</v>
      </c>
      <c r="AG270" s="49" t="s">
        <v>777</v>
      </c>
      <c r="AH270" s="49">
        <v>74</v>
      </c>
      <c r="AI270" s="51">
        <v>7.99</v>
      </c>
      <c r="AJ270" s="49">
        <v>62</v>
      </c>
      <c r="AK270" s="49">
        <v>0.9</v>
      </c>
      <c r="AL270" s="49">
        <v>2</v>
      </c>
      <c r="AM270" s="49">
        <v>0</v>
      </c>
      <c r="AN270" s="49">
        <v>7850</v>
      </c>
      <c r="AO270" s="49" t="s">
        <v>147</v>
      </c>
    </row>
    <row r="271" spans="21:41">
      <c r="U271" s="53">
        <v>147</v>
      </c>
      <c r="V271" s="51">
        <v>-53.3</v>
      </c>
      <c r="W271" s="49">
        <v>0</v>
      </c>
      <c r="X271" s="49">
        <v>0</v>
      </c>
      <c r="Y271" s="50">
        <v>67849.503478914528</v>
      </c>
      <c r="Z271" s="50" t="s">
        <v>1159</v>
      </c>
      <c r="AA271" s="49" t="b">
        <v>1</v>
      </c>
      <c r="AB271" s="49" t="b">
        <v>1</v>
      </c>
      <c r="AC271" s="408" t="s">
        <v>1160</v>
      </c>
      <c r="AF271" s="49" t="s">
        <v>53</v>
      </c>
      <c r="AG271" s="49" t="s">
        <v>778</v>
      </c>
      <c r="AH271" s="49">
        <v>74</v>
      </c>
      <c r="AI271" s="51">
        <v>8</v>
      </c>
      <c r="AJ271" s="49">
        <v>70</v>
      </c>
      <c r="AK271" s="49">
        <v>0.9</v>
      </c>
      <c r="AL271" s="49">
        <v>2</v>
      </c>
      <c r="AM271" s="49">
        <v>0</v>
      </c>
      <c r="AN271" s="49">
        <v>7850</v>
      </c>
      <c r="AO271" s="49" t="s">
        <v>147</v>
      </c>
    </row>
    <row r="272" spans="21:41">
      <c r="U272" s="53">
        <v>148</v>
      </c>
      <c r="V272" s="51">
        <v>-53.76</v>
      </c>
      <c r="W272" s="49">
        <v>0</v>
      </c>
      <c r="X272" s="49">
        <v>0</v>
      </c>
      <c r="Y272" s="50">
        <v>67119.938925377966</v>
      </c>
      <c r="Z272" s="50" t="s">
        <v>1161</v>
      </c>
      <c r="AA272" s="49" t="b">
        <v>1</v>
      </c>
      <c r="AB272" s="49" t="b">
        <v>1</v>
      </c>
      <c r="AC272" s="408" t="s">
        <v>1162</v>
      </c>
      <c r="AF272" s="49" t="s">
        <v>53</v>
      </c>
      <c r="AG272" s="49" t="s">
        <v>779</v>
      </c>
      <c r="AH272" s="49">
        <v>75</v>
      </c>
      <c r="AI272" s="51">
        <v>8</v>
      </c>
      <c r="AJ272" s="49">
        <v>70</v>
      </c>
      <c r="AK272" s="49">
        <v>0.9</v>
      </c>
      <c r="AL272" s="49">
        <v>2</v>
      </c>
      <c r="AM272" s="49">
        <v>0</v>
      </c>
      <c r="AN272" s="49">
        <v>7850</v>
      </c>
      <c r="AO272" s="49" t="s">
        <v>147</v>
      </c>
    </row>
    <row r="273" spans="21:41">
      <c r="U273" s="53">
        <v>149</v>
      </c>
      <c r="V273" s="51">
        <v>-54.22</v>
      </c>
      <c r="W273" s="49">
        <v>0</v>
      </c>
      <c r="X273" s="49">
        <v>0</v>
      </c>
      <c r="Y273" s="50">
        <v>67119.938925377966</v>
      </c>
      <c r="Z273" s="50" t="s">
        <v>1163</v>
      </c>
      <c r="AA273" s="49" t="b">
        <v>1</v>
      </c>
      <c r="AB273" s="49" t="b">
        <v>1</v>
      </c>
      <c r="AC273" s="408" t="s">
        <v>1164</v>
      </c>
      <c r="AF273" s="49" t="s">
        <v>53</v>
      </c>
      <c r="AG273" s="49" t="s">
        <v>780</v>
      </c>
      <c r="AH273" s="49">
        <v>75</v>
      </c>
      <c r="AI273" s="51">
        <v>8.01</v>
      </c>
      <c r="AJ273" s="49">
        <v>84</v>
      </c>
      <c r="AK273" s="49">
        <v>0.9</v>
      </c>
      <c r="AL273" s="49">
        <v>2</v>
      </c>
      <c r="AM273" s="49">
        <v>0</v>
      </c>
      <c r="AN273" s="49">
        <v>7850</v>
      </c>
      <c r="AO273" s="49" t="s">
        <v>147</v>
      </c>
    </row>
    <row r="274" spans="21:41">
      <c r="U274" s="53">
        <v>150</v>
      </c>
      <c r="V274" s="51">
        <v>-54.68</v>
      </c>
      <c r="W274" s="49">
        <v>0</v>
      </c>
      <c r="X274" s="49">
        <v>0</v>
      </c>
      <c r="Y274" s="50">
        <v>52528.647854643437</v>
      </c>
      <c r="Z274" s="50" t="s">
        <v>1165</v>
      </c>
      <c r="AA274" s="49" t="b">
        <v>1</v>
      </c>
      <c r="AB274" s="49" t="b">
        <v>1</v>
      </c>
      <c r="AC274" s="408" t="s">
        <v>1166</v>
      </c>
      <c r="AF274" s="49" t="s">
        <v>53</v>
      </c>
      <c r="AG274" s="49" t="s">
        <v>781</v>
      </c>
      <c r="AH274" s="49">
        <v>76</v>
      </c>
      <c r="AI274" s="51">
        <v>8</v>
      </c>
      <c r="AJ274" s="49">
        <v>84</v>
      </c>
      <c r="AK274" s="49">
        <v>0.9</v>
      </c>
      <c r="AL274" s="49">
        <v>2</v>
      </c>
      <c r="AM274" s="49">
        <v>0</v>
      </c>
      <c r="AN274" s="49">
        <v>7850</v>
      </c>
      <c r="AO274" s="49" t="s">
        <v>147</v>
      </c>
    </row>
    <row r="275" spans="21:41">
      <c r="U275" s="53">
        <v>151</v>
      </c>
      <c r="V275" s="51">
        <v>-54.94</v>
      </c>
      <c r="W275" s="49">
        <v>0</v>
      </c>
      <c r="X275" s="49">
        <v>0</v>
      </c>
      <c r="Y275" s="50">
        <v>33559.969462688976</v>
      </c>
      <c r="Z275" s="50" t="s">
        <v>1167</v>
      </c>
      <c r="AA275" s="49" t="b">
        <v>1</v>
      </c>
      <c r="AB275" s="49" t="b">
        <v>1</v>
      </c>
      <c r="AC275" s="408" t="s">
        <v>1168</v>
      </c>
      <c r="AF275" s="49" t="s">
        <v>53</v>
      </c>
      <c r="AG275" s="49" t="s">
        <v>782</v>
      </c>
      <c r="AH275" s="49">
        <v>76</v>
      </c>
      <c r="AI275" s="51">
        <v>8</v>
      </c>
      <c r="AJ275" s="49">
        <v>84</v>
      </c>
      <c r="AK275" s="49">
        <v>0.9</v>
      </c>
      <c r="AL275" s="49">
        <v>2</v>
      </c>
      <c r="AM275" s="49">
        <v>0</v>
      </c>
      <c r="AN275" s="49">
        <v>7850</v>
      </c>
      <c r="AO275" s="49" t="s">
        <v>147</v>
      </c>
    </row>
    <row r="276" spans="21:41">
      <c r="U276" s="53">
        <v>152</v>
      </c>
      <c r="V276" s="51">
        <v>-55.14</v>
      </c>
      <c r="W276" s="49">
        <v>0</v>
      </c>
      <c r="X276" s="49">
        <v>0</v>
      </c>
      <c r="Y276" s="50">
        <v>48151.260533423498</v>
      </c>
      <c r="Z276" s="50" t="s">
        <v>1169</v>
      </c>
      <c r="AA276" s="49" t="b">
        <v>1</v>
      </c>
      <c r="AB276" s="49" t="b">
        <v>1</v>
      </c>
      <c r="AC276" s="408" t="s">
        <v>1170</v>
      </c>
      <c r="AF276" s="49" t="s">
        <v>53</v>
      </c>
      <c r="AG276" s="49" t="s">
        <v>783</v>
      </c>
      <c r="AH276" s="49">
        <v>77</v>
      </c>
      <c r="AI276" s="51">
        <v>8</v>
      </c>
      <c r="AJ276" s="49">
        <v>84</v>
      </c>
      <c r="AK276" s="49">
        <v>0.9</v>
      </c>
      <c r="AL276" s="49">
        <v>2</v>
      </c>
      <c r="AM276" s="49">
        <v>0</v>
      </c>
      <c r="AN276" s="49">
        <v>7850</v>
      </c>
      <c r="AO276" s="49" t="s">
        <v>147</v>
      </c>
    </row>
    <row r="277" spans="21:41">
      <c r="U277" s="53">
        <v>153</v>
      </c>
      <c r="V277" s="51">
        <v>-55.6</v>
      </c>
      <c r="W277" s="49">
        <v>0</v>
      </c>
      <c r="X277" s="49">
        <v>0</v>
      </c>
      <c r="Y277" s="50">
        <v>48151.260533422981</v>
      </c>
      <c r="Z277" s="50" t="s">
        <v>1171</v>
      </c>
      <c r="AA277" s="49" t="b">
        <v>1</v>
      </c>
      <c r="AB277" s="49" t="b">
        <v>1</v>
      </c>
      <c r="AC277" s="408" t="s">
        <v>1172</v>
      </c>
      <c r="AF277" s="49" t="s">
        <v>53</v>
      </c>
      <c r="AG277" s="49" t="s">
        <v>784</v>
      </c>
      <c r="AH277" s="49">
        <v>77</v>
      </c>
      <c r="AI277" s="51">
        <v>8</v>
      </c>
      <c r="AJ277" s="49">
        <v>84</v>
      </c>
      <c r="AK277" s="49">
        <v>0.9</v>
      </c>
      <c r="AL277" s="49">
        <v>2</v>
      </c>
      <c r="AM277" s="49">
        <v>0</v>
      </c>
      <c r="AN277" s="49">
        <v>7850</v>
      </c>
      <c r="AO277" s="49" t="s">
        <v>147</v>
      </c>
    </row>
    <row r="278" spans="21:41">
      <c r="U278" s="53">
        <v>154</v>
      </c>
      <c r="V278" s="51">
        <v>-55.8</v>
      </c>
      <c r="W278" s="49">
        <v>0</v>
      </c>
      <c r="X278" s="49">
        <v>0</v>
      </c>
      <c r="Y278" s="50">
        <v>34289.534016225552</v>
      </c>
      <c r="Z278" s="50"/>
      <c r="AA278" s="49" t="b">
        <v>0</v>
      </c>
      <c r="AB278" s="49" t="b">
        <v>1</v>
      </c>
      <c r="AC278" s="408" t="s">
        <v>1112</v>
      </c>
      <c r="AF278" s="49" t="s">
        <v>53</v>
      </c>
      <c r="AG278" s="49" t="s">
        <v>785</v>
      </c>
      <c r="AH278" s="49">
        <v>78</v>
      </c>
      <c r="AI278" s="51">
        <v>8</v>
      </c>
      <c r="AJ278" s="49">
        <v>84</v>
      </c>
      <c r="AK278" s="49">
        <v>0.9</v>
      </c>
      <c r="AL278" s="49">
        <v>2</v>
      </c>
      <c r="AM278" s="49">
        <v>0</v>
      </c>
      <c r="AN278" s="49">
        <v>7850</v>
      </c>
      <c r="AO278" s="49" t="s">
        <v>147</v>
      </c>
    </row>
    <row r="279" spans="21:41">
      <c r="U279" s="53">
        <v>155</v>
      </c>
      <c r="V279" s="51">
        <v>-56.07</v>
      </c>
      <c r="W279" s="49">
        <v>0</v>
      </c>
      <c r="X279" s="49">
        <v>0</v>
      </c>
      <c r="Y279" s="50">
        <v>53258.212408180538</v>
      </c>
      <c r="Z279" s="50" t="s">
        <v>1173</v>
      </c>
      <c r="AA279" s="49" t="b">
        <v>1</v>
      </c>
      <c r="AB279" s="49" t="b">
        <v>1</v>
      </c>
      <c r="AC279" s="408" t="s">
        <v>1174</v>
      </c>
      <c r="AF279" s="49" t="s">
        <v>53</v>
      </c>
      <c r="AG279" s="49" t="s">
        <v>786</v>
      </c>
      <c r="AH279" s="49">
        <v>78</v>
      </c>
      <c r="AI279" s="51">
        <v>8</v>
      </c>
      <c r="AJ279" s="49">
        <v>84</v>
      </c>
      <c r="AK279" s="49">
        <v>0.9</v>
      </c>
      <c r="AL279" s="49">
        <v>2</v>
      </c>
      <c r="AM279" s="49">
        <v>0</v>
      </c>
      <c r="AN279" s="49">
        <v>7850</v>
      </c>
      <c r="AO279" s="49" t="s">
        <v>147</v>
      </c>
    </row>
    <row r="280" spans="21:41">
      <c r="U280" s="53">
        <v>156</v>
      </c>
      <c r="V280" s="51">
        <v>-56.53</v>
      </c>
      <c r="W280" s="49">
        <v>0</v>
      </c>
      <c r="X280" s="49">
        <v>0</v>
      </c>
      <c r="Y280" s="50">
        <v>67119.938925377966</v>
      </c>
      <c r="Z280" s="50" t="s">
        <v>1175</v>
      </c>
      <c r="AA280" s="49" t="b">
        <v>1</v>
      </c>
      <c r="AB280" s="49" t="b">
        <v>1</v>
      </c>
      <c r="AC280" s="408" t="s">
        <v>1176</v>
      </c>
      <c r="AF280" s="49" t="s">
        <v>53</v>
      </c>
      <c r="AG280" s="49" t="s">
        <v>787</v>
      </c>
      <c r="AH280" s="49">
        <v>79</v>
      </c>
      <c r="AI280" s="51">
        <v>8</v>
      </c>
      <c r="AJ280" s="49">
        <v>84</v>
      </c>
      <c r="AK280" s="49">
        <v>0.9</v>
      </c>
      <c r="AL280" s="49">
        <v>2</v>
      </c>
      <c r="AM280" s="49">
        <v>0</v>
      </c>
      <c r="AN280" s="49">
        <v>7850</v>
      </c>
      <c r="AO280" s="49" t="s">
        <v>147</v>
      </c>
    </row>
    <row r="281" spans="21:41">
      <c r="U281" s="53">
        <v>157</v>
      </c>
      <c r="V281" s="51">
        <v>-56.99</v>
      </c>
      <c r="W281" s="49">
        <v>0</v>
      </c>
      <c r="X281" s="49">
        <v>0</v>
      </c>
      <c r="Y281" s="50">
        <v>44503.437765739611</v>
      </c>
      <c r="Z281" s="50" t="s">
        <v>1177</v>
      </c>
      <c r="AA281" s="49" t="b">
        <v>1</v>
      </c>
      <c r="AB281" s="49" t="b">
        <v>1</v>
      </c>
      <c r="AC281" s="408" t="s">
        <v>1178</v>
      </c>
      <c r="AF281" s="49" t="s">
        <v>53</v>
      </c>
      <c r="AG281" s="49" t="s">
        <v>788</v>
      </c>
      <c r="AH281" s="49">
        <v>79</v>
      </c>
      <c r="AI281" s="51">
        <v>8</v>
      </c>
      <c r="AJ281" s="49">
        <v>84</v>
      </c>
      <c r="AK281" s="49">
        <v>0.9</v>
      </c>
      <c r="AL281" s="49">
        <v>2</v>
      </c>
      <c r="AM281" s="49">
        <v>0</v>
      </c>
      <c r="AN281" s="49">
        <v>7850</v>
      </c>
      <c r="AO281" s="49" t="s">
        <v>147</v>
      </c>
    </row>
    <row r="282" spans="21:41">
      <c r="U282" s="53">
        <v>158</v>
      </c>
      <c r="V282" s="51">
        <v>-57.14</v>
      </c>
      <c r="W282" s="49">
        <v>0</v>
      </c>
      <c r="X282" s="49">
        <v>0</v>
      </c>
      <c r="Y282" s="50">
        <v>33559.969462688983</v>
      </c>
      <c r="Z282" s="50" t="s">
        <v>1179</v>
      </c>
      <c r="AA282" s="49" t="b">
        <v>1</v>
      </c>
      <c r="AB282" s="49" t="b">
        <v>1</v>
      </c>
      <c r="AC282" s="408" t="s">
        <v>1180</v>
      </c>
      <c r="AF282" s="49" t="s">
        <v>53</v>
      </c>
      <c r="AG282" s="49" t="s">
        <v>789</v>
      </c>
      <c r="AH282" s="49">
        <v>80</v>
      </c>
      <c r="AI282" s="51">
        <v>8</v>
      </c>
      <c r="AJ282" s="49">
        <v>84</v>
      </c>
      <c r="AK282" s="49">
        <v>0.9</v>
      </c>
      <c r="AL282" s="49">
        <v>2</v>
      </c>
      <c r="AM282" s="49">
        <v>0</v>
      </c>
      <c r="AN282" s="49">
        <v>7850</v>
      </c>
      <c r="AO282" s="49" t="s">
        <v>147</v>
      </c>
    </row>
    <row r="283" spans="21:41">
      <c r="U283" s="53">
        <v>159</v>
      </c>
      <c r="V283" s="51">
        <v>-57.45</v>
      </c>
      <c r="W283" s="49">
        <v>0</v>
      </c>
      <c r="X283" s="49">
        <v>0</v>
      </c>
      <c r="Y283" s="50">
        <v>56176.470622326808</v>
      </c>
      <c r="Z283" s="50" t="s">
        <v>1181</v>
      </c>
      <c r="AA283" s="49" t="b">
        <v>1</v>
      </c>
      <c r="AB283" s="49" t="b">
        <v>1</v>
      </c>
      <c r="AC283" s="408" t="s">
        <v>1182</v>
      </c>
      <c r="AF283" s="49" t="s">
        <v>53</v>
      </c>
      <c r="AG283" s="49" t="s">
        <v>790</v>
      </c>
      <c r="AH283" s="49">
        <v>80</v>
      </c>
      <c r="AI283" s="51">
        <v>8</v>
      </c>
      <c r="AJ283" s="49">
        <v>84</v>
      </c>
      <c r="AK283" s="49">
        <v>0.9</v>
      </c>
      <c r="AL283" s="49">
        <v>2</v>
      </c>
      <c r="AM283" s="49">
        <v>0</v>
      </c>
      <c r="AN283" s="49">
        <v>7850</v>
      </c>
      <c r="AO283" s="49" t="s">
        <v>147</v>
      </c>
    </row>
    <row r="284" spans="21:41">
      <c r="U284" s="53">
        <v>160</v>
      </c>
      <c r="V284" s="51">
        <v>-57.91</v>
      </c>
      <c r="W284" s="49">
        <v>0</v>
      </c>
      <c r="X284" s="49">
        <v>0</v>
      </c>
      <c r="Y284" s="50">
        <v>64931.245264767727</v>
      </c>
      <c r="Z284" s="50" t="s">
        <v>1183</v>
      </c>
      <c r="AA284" s="49" t="b">
        <v>1</v>
      </c>
      <c r="AB284" s="49" t="b">
        <v>1</v>
      </c>
      <c r="AC284" s="408" t="s">
        <v>1184</v>
      </c>
      <c r="AF284" s="49" t="s">
        <v>53</v>
      </c>
      <c r="AG284" s="49" t="s">
        <v>791</v>
      </c>
      <c r="AH284" s="49">
        <v>81</v>
      </c>
      <c r="AI284" s="51">
        <v>8</v>
      </c>
      <c r="AJ284" s="49">
        <v>84</v>
      </c>
      <c r="AK284" s="49">
        <v>0.9</v>
      </c>
      <c r="AL284" s="49">
        <v>2</v>
      </c>
      <c r="AM284" s="49">
        <v>0</v>
      </c>
      <c r="AN284" s="49">
        <v>7850</v>
      </c>
      <c r="AO284" s="49" t="s">
        <v>147</v>
      </c>
    </row>
    <row r="285" spans="21:41">
      <c r="U285" s="53">
        <v>161</v>
      </c>
      <c r="V285" s="51">
        <v>-58.34</v>
      </c>
      <c r="W285" s="49">
        <v>0</v>
      </c>
      <c r="X285" s="49">
        <v>0</v>
      </c>
      <c r="Y285" s="50">
        <v>67849.503478915052</v>
      </c>
      <c r="Z285" s="50" t="s">
        <v>1185</v>
      </c>
      <c r="AA285" s="49" t="b">
        <v>1</v>
      </c>
      <c r="AB285" s="49" t="b">
        <v>1</v>
      </c>
      <c r="AC285" s="408" t="s">
        <v>1186</v>
      </c>
      <c r="AF285" s="49" t="s">
        <v>53</v>
      </c>
      <c r="AG285" s="49" t="s">
        <v>792</v>
      </c>
      <c r="AH285" s="49">
        <v>81</v>
      </c>
      <c r="AI285" s="51">
        <v>8</v>
      </c>
      <c r="AJ285" s="49">
        <v>88</v>
      </c>
      <c r="AK285" s="49">
        <v>0.9</v>
      </c>
      <c r="AL285" s="49">
        <v>2</v>
      </c>
      <c r="AM285" s="49">
        <v>0</v>
      </c>
      <c r="AN285" s="49">
        <v>7850</v>
      </c>
      <c r="AO285" s="49" t="s">
        <v>147</v>
      </c>
    </row>
    <row r="286" spans="21:41">
      <c r="U286" s="53">
        <v>162</v>
      </c>
      <c r="V286" s="51">
        <v>-58.84</v>
      </c>
      <c r="W286" s="49">
        <v>0</v>
      </c>
      <c r="X286" s="49">
        <v>0</v>
      </c>
      <c r="Y286" s="50">
        <v>72956.455353671554</v>
      </c>
      <c r="Z286" s="50" t="s">
        <v>1187</v>
      </c>
      <c r="AA286" s="49" t="b">
        <v>1</v>
      </c>
      <c r="AB286" s="49" t="b">
        <v>1</v>
      </c>
      <c r="AC286" s="408" t="s">
        <v>1188</v>
      </c>
      <c r="AF286" s="49" t="s">
        <v>53</v>
      </c>
      <c r="AG286" s="49" t="s">
        <v>793</v>
      </c>
      <c r="AH286" s="49">
        <v>82</v>
      </c>
      <c r="AI286" s="51">
        <v>8</v>
      </c>
      <c r="AJ286" s="49">
        <v>88</v>
      </c>
      <c r="AK286" s="49">
        <v>0.9</v>
      </c>
      <c r="AL286" s="49">
        <v>2</v>
      </c>
      <c r="AM286" s="49">
        <v>0</v>
      </c>
      <c r="AN286" s="49">
        <v>7850</v>
      </c>
      <c r="AO286" s="49" t="s">
        <v>147</v>
      </c>
    </row>
    <row r="287" spans="21:41">
      <c r="U287" s="53">
        <v>163</v>
      </c>
      <c r="V287" s="51">
        <v>-59.34</v>
      </c>
      <c r="W287" s="49">
        <v>0</v>
      </c>
      <c r="X287" s="49">
        <v>0</v>
      </c>
      <c r="Y287" s="50">
        <v>67119.938925377443</v>
      </c>
      <c r="Z287" s="50" t="s">
        <v>1189</v>
      </c>
      <c r="AA287" s="49" t="b">
        <v>1</v>
      </c>
      <c r="AB287" s="49" t="b">
        <v>1</v>
      </c>
      <c r="AC287" s="408" t="s">
        <v>1190</v>
      </c>
      <c r="AF287" s="49" t="s">
        <v>53</v>
      </c>
      <c r="AG287" s="49" t="s">
        <v>794</v>
      </c>
      <c r="AH287" s="49">
        <v>82</v>
      </c>
      <c r="AI287" s="51">
        <v>8.02</v>
      </c>
      <c r="AJ287" s="49">
        <v>102</v>
      </c>
      <c r="AK287" s="49">
        <v>0.9</v>
      </c>
      <c r="AL287" s="49">
        <v>2</v>
      </c>
      <c r="AM287" s="49">
        <v>0</v>
      </c>
      <c r="AN287" s="49">
        <v>7850</v>
      </c>
      <c r="AO287" s="49" t="s">
        <v>147</v>
      </c>
    </row>
    <row r="288" spans="21:41">
      <c r="U288" s="53">
        <v>164</v>
      </c>
      <c r="V288" s="51">
        <v>-59.76</v>
      </c>
      <c r="W288" s="49">
        <v>0</v>
      </c>
      <c r="X288" s="49">
        <v>0</v>
      </c>
      <c r="Y288" s="50">
        <v>33559.969462688459</v>
      </c>
      <c r="Z288" s="50" t="s">
        <v>1191</v>
      </c>
      <c r="AA288" s="49" t="b">
        <v>1</v>
      </c>
      <c r="AB288" s="49" t="b">
        <v>1</v>
      </c>
      <c r="AC288" s="408" t="s">
        <v>1192</v>
      </c>
      <c r="AF288" s="49" t="s">
        <v>53</v>
      </c>
      <c r="AG288" s="49" t="s">
        <v>795</v>
      </c>
      <c r="AH288" s="49">
        <v>83</v>
      </c>
      <c r="AI288" s="51">
        <v>8.0056655290102388</v>
      </c>
      <c r="AJ288" s="49">
        <v>102</v>
      </c>
      <c r="AK288" s="49">
        <v>0.9</v>
      </c>
      <c r="AL288" s="49">
        <v>2</v>
      </c>
      <c r="AM288" s="49">
        <v>0</v>
      </c>
      <c r="AN288" s="49">
        <v>7850</v>
      </c>
      <c r="AO288" s="49" t="s">
        <v>147</v>
      </c>
    </row>
    <row r="289" spans="21:41">
      <c r="U289" s="53">
        <v>165</v>
      </c>
      <c r="V289" s="51">
        <v>-59.8</v>
      </c>
      <c r="W289" s="49">
        <v>0</v>
      </c>
      <c r="X289" s="49">
        <v>0</v>
      </c>
      <c r="Y289" s="50">
        <v>33559.969462688976</v>
      </c>
      <c r="Z289" s="50"/>
      <c r="AA289" s="49" t="b">
        <v>0</v>
      </c>
      <c r="AB289" s="49" t="b">
        <v>1</v>
      </c>
      <c r="AC289" s="408" t="s">
        <v>1112</v>
      </c>
      <c r="AF289" s="49" t="s">
        <v>53</v>
      </c>
      <c r="AG289" s="49" t="s">
        <v>796</v>
      </c>
      <c r="AH289" s="49">
        <v>83</v>
      </c>
      <c r="AI289" s="51">
        <v>8.0056655290102388</v>
      </c>
      <c r="AJ289" s="49">
        <v>102</v>
      </c>
      <c r="AK289" s="49">
        <v>0.9</v>
      </c>
      <c r="AL289" s="49">
        <v>2</v>
      </c>
      <c r="AM289" s="49">
        <v>0</v>
      </c>
      <c r="AN289" s="49">
        <v>7850</v>
      </c>
      <c r="AO289" s="49" t="s">
        <v>147</v>
      </c>
    </row>
    <row r="290" spans="21:41">
      <c r="U290" s="53">
        <v>166</v>
      </c>
      <c r="V290" s="51">
        <v>-60.22</v>
      </c>
      <c r="W290" s="49">
        <v>0</v>
      </c>
      <c r="X290" s="49">
        <v>0</v>
      </c>
      <c r="Y290" s="50">
        <v>64201.680711231165</v>
      </c>
      <c r="Z290" s="50" t="s">
        <v>1193</v>
      </c>
      <c r="AA290" s="49" t="b">
        <v>1</v>
      </c>
      <c r="AB290" s="49" t="b">
        <v>1</v>
      </c>
      <c r="AC290" s="408" t="s">
        <v>1194</v>
      </c>
      <c r="AF290" s="49" t="s">
        <v>53</v>
      </c>
      <c r="AG290" s="49" t="s">
        <v>797</v>
      </c>
      <c r="AH290" s="49">
        <v>84</v>
      </c>
      <c r="AI290" s="51">
        <v>7.99</v>
      </c>
      <c r="AJ290" s="49">
        <v>102</v>
      </c>
      <c r="AK290" s="49">
        <v>0.9</v>
      </c>
      <c r="AL290" s="49">
        <v>2</v>
      </c>
      <c r="AM290" s="49">
        <v>0</v>
      </c>
      <c r="AN290" s="49">
        <v>7850</v>
      </c>
      <c r="AO290" s="49" t="s">
        <v>147</v>
      </c>
    </row>
    <row r="291" spans="21:41">
      <c r="U291" s="53">
        <v>167</v>
      </c>
      <c r="V291" s="51">
        <v>-60.68</v>
      </c>
      <c r="W291" s="49">
        <v>0</v>
      </c>
      <c r="X291" s="49">
        <v>0</v>
      </c>
      <c r="Y291" s="50">
        <v>67119.938925377966</v>
      </c>
      <c r="Z291" s="50" t="s">
        <v>1195</v>
      </c>
      <c r="AA291" s="49" t="b">
        <v>1</v>
      </c>
      <c r="AB291" s="49" t="b">
        <v>1</v>
      </c>
      <c r="AC291" s="408" t="s">
        <v>1196</v>
      </c>
      <c r="AF291" s="49" t="s">
        <v>53</v>
      </c>
      <c r="AG291" s="49" t="s">
        <v>798</v>
      </c>
      <c r="AH291" s="49">
        <v>84</v>
      </c>
      <c r="AI291" s="51">
        <v>8</v>
      </c>
      <c r="AJ291" s="49">
        <v>116</v>
      </c>
      <c r="AK291" s="49">
        <v>0.9</v>
      </c>
      <c r="AL291" s="49">
        <v>2</v>
      </c>
      <c r="AM291" s="49">
        <v>0</v>
      </c>
      <c r="AN291" s="49">
        <v>7850</v>
      </c>
      <c r="AO291" s="49" t="s">
        <v>147</v>
      </c>
    </row>
    <row r="292" spans="21:41">
      <c r="U292" s="53">
        <v>168</v>
      </c>
      <c r="V292" s="51">
        <v>-61.14</v>
      </c>
      <c r="W292" s="49">
        <v>0</v>
      </c>
      <c r="X292" s="49">
        <v>0</v>
      </c>
      <c r="Y292" s="50">
        <v>67119.938925377966</v>
      </c>
      <c r="Z292" s="50" t="s">
        <v>1197</v>
      </c>
      <c r="AA292" s="49" t="b">
        <v>1</v>
      </c>
      <c r="AB292" s="49" t="b">
        <v>1</v>
      </c>
      <c r="AC292" s="408" t="s">
        <v>1198</v>
      </c>
      <c r="AF292" s="49" t="s">
        <v>53</v>
      </c>
      <c r="AG292" s="49" t="s">
        <v>799</v>
      </c>
      <c r="AH292" s="49">
        <v>85</v>
      </c>
      <c r="AI292" s="51">
        <v>8</v>
      </c>
      <c r="AJ292" s="49">
        <v>116</v>
      </c>
      <c r="AK292" s="49">
        <v>0.9</v>
      </c>
      <c r="AL292" s="49">
        <v>2</v>
      </c>
      <c r="AM292" s="49">
        <v>0</v>
      </c>
      <c r="AN292" s="49">
        <v>7850</v>
      </c>
      <c r="AO292" s="49" t="s">
        <v>147</v>
      </c>
    </row>
    <row r="293" spans="21:41">
      <c r="U293" s="53">
        <v>169</v>
      </c>
      <c r="V293" s="51">
        <v>-61.6</v>
      </c>
      <c r="W293" s="49">
        <v>0</v>
      </c>
      <c r="X293" s="49">
        <v>0</v>
      </c>
      <c r="Y293" s="50">
        <v>67849.503478914528</v>
      </c>
      <c r="Z293" s="50" t="s">
        <v>1199</v>
      </c>
      <c r="AA293" s="49" t="b">
        <v>1</v>
      </c>
      <c r="AB293" s="49" t="b">
        <v>1</v>
      </c>
      <c r="AC293" s="408" t="s">
        <v>1200</v>
      </c>
      <c r="AF293" s="49" t="s">
        <v>53</v>
      </c>
      <c r="AG293" s="49" t="s">
        <v>800</v>
      </c>
      <c r="AH293" s="49">
        <v>85</v>
      </c>
      <c r="AI293" s="51">
        <v>8</v>
      </c>
      <c r="AJ293" s="49">
        <v>116</v>
      </c>
      <c r="AK293" s="49">
        <v>0.9</v>
      </c>
      <c r="AL293" s="49">
        <v>2</v>
      </c>
      <c r="AM293" s="49">
        <v>0</v>
      </c>
      <c r="AN293" s="49">
        <v>7850</v>
      </c>
      <c r="AO293" s="49" t="s">
        <v>147</v>
      </c>
    </row>
    <row r="294" spans="21:41">
      <c r="U294" s="53">
        <v>170</v>
      </c>
      <c r="V294" s="51">
        <v>-62.07</v>
      </c>
      <c r="W294" s="49">
        <v>0</v>
      </c>
      <c r="X294" s="49">
        <v>0</v>
      </c>
      <c r="Y294" s="50">
        <v>61283.42249708384</v>
      </c>
      <c r="Z294" s="50" t="s">
        <v>1201</v>
      </c>
      <c r="AA294" s="49" t="b">
        <v>1</v>
      </c>
      <c r="AB294" s="49" t="b">
        <v>1</v>
      </c>
      <c r="AC294" s="408" t="s">
        <v>1202</v>
      </c>
      <c r="AF294" s="49" t="s">
        <v>53</v>
      </c>
      <c r="AG294" s="49" t="s">
        <v>801</v>
      </c>
      <c r="AH294" s="49">
        <v>86</v>
      </c>
      <c r="AI294" s="51">
        <v>8</v>
      </c>
      <c r="AJ294" s="49">
        <v>116</v>
      </c>
      <c r="AK294" s="49">
        <v>0.9</v>
      </c>
      <c r="AL294" s="49">
        <v>2</v>
      </c>
      <c r="AM294" s="49">
        <v>0</v>
      </c>
      <c r="AN294" s="49">
        <v>7850</v>
      </c>
      <c r="AO294" s="49" t="s">
        <v>147</v>
      </c>
    </row>
    <row r="295" spans="21:41">
      <c r="U295" s="53">
        <v>171</v>
      </c>
      <c r="V295" s="51">
        <v>-62.44</v>
      </c>
      <c r="W295" s="49">
        <v>0</v>
      </c>
      <c r="X295" s="49">
        <v>0</v>
      </c>
      <c r="Y295" s="50">
        <v>33559.969462688976</v>
      </c>
      <c r="Z295" s="50" t="s">
        <v>1203</v>
      </c>
      <c r="AA295" s="49" t="b">
        <v>1</v>
      </c>
      <c r="AB295" s="49" t="b">
        <v>1</v>
      </c>
      <c r="AC295" s="408" t="s">
        <v>1204</v>
      </c>
      <c r="AF295" s="49" t="s">
        <v>53</v>
      </c>
      <c r="AG295" s="49" t="s">
        <v>802</v>
      </c>
      <c r="AH295" s="49">
        <v>86</v>
      </c>
      <c r="AI295" s="51">
        <v>8</v>
      </c>
      <c r="AJ295" s="49">
        <v>116</v>
      </c>
      <c r="AK295" s="49">
        <v>0.9</v>
      </c>
      <c r="AL295" s="49">
        <v>2</v>
      </c>
      <c r="AM295" s="49">
        <v>0</v>
      </c>
      <c r="AN295" s="49">
        <v>7850</v>
      </c>
      <c r="AO295" s="49" t="s">
        <v>147</v>
      </c>
    </row>
    <row r="296" spans="21:41">
      <c r="U296" s="53">
        <v>172</v>
      </c>
      <c r="V296" s="51">
        <v>-62.53</v>
      </c>
      <c r="W296" s="49">
        <v>0</v>
      </c>
      <c r="X296" s="49">
        <v>0</v>
      </c>
      <c r="Y296" s="50">
        <v>40126.050444519671</v>
      </c>
      <c r="Z296" s="50" t="s">
        <v>1205</v>
      </c>
      <c r="AA296" s="49" t="b">
        <v>1</v>
      </c>
      <c r="AB296" s="49" t="b">
        <v>1</v>
      </c>
      <c r="AC296" s="408" t="s">
        <v>1206</v>
      </c>
      <c r="AF296" s="49" t="s">
        <v>53</v>
      </c>
      <c r="AG296" s="49" t="s">
        <v>803</v>
      </c>
      <c r="AH296" s="49">
        <v>87</v>
      </c>
      <c r="AI296" s="51">
        <v>8</v>
      </c>
      <c r="AJ296" s="49">
        <v>116</v>
      </c>
      <c r="AK296" s="49">
        <v>0.9</v>
      </c>
      <c r="AL296" s="49">
        <v>2</v>
      </c>
      <c r="AM296" s="49">
        <v>0</v>
      </c>
      <c r="AN296" s="49">
        <v>7850</v>
      </c>
      <c r="AO296" s="49" t="s">
        <v>147</v>
      </c>
    </row>
    <row r="297" spans="21:41">
      <c r="U297" s="53">
        <v>173</v>
      </c>
      <c r="V297" s="51">
        <v>-62.99</v>
      </c>
      <c r="W297" s="49">
        <v>0</v>
      </c>
      <c r="X297" s="49">
        <v>0</v>
      </c>
      <c r="Y297" s="50">
        <v>67119.938925377966</v>
      </c>
      <c r="Z297" s="50" t="s">
        <v>1207</v>
      </c>
      <c r="AA297" s="49" t="b">
        <v>1</v>
      </c>
      <c r="AB297" s="49" t="b">
        <v>1</v>
      </c>
      <c r="AC297" s="408" t="s">
        <v>1208</v>
      </c>
      <c r="AF297" s="49" t="s">
        <v>53</v>
      </c>
      <c r="AG297" s="49" t="s">
        <v>804</v>
      </c>
      <c r="AH297" s="49">
        <v>87</v>
      </c>
      <c r="AI297" s="51">
        <v>8</v>
      </c>
      <c r="AJ297" s="49">
        <v>116</v>
      </c>
      <c r="AK297" s="49">
        <v>0.9</v>
      </c>
      <c r="AL297" s="49">
        <v>2</v>
      </c>
      <c r="AM297" s="49">
        <v>0</v>
      </c>
      <c r="AN297" s="49">
        <v>7850</v>
      </c>
      <c r="AO297" s="49" t="s">
        <v>147</v>
      </c>
    </row>
    <row r="298" spans="21:41">
      <c r="U298" s="53">
        <v>174</v>
      </c>
      <c r="V298" s="51">
        <v>-63.45</v>
      </c>
      <c r="W298" s="49">
        <v>0</v>
      </c>
      <c r="X298" s="49">
        <v>0</v>
      </c>
      <c r="Y298" s="50">
        <v>59094.728836473616</v>
      </c>
      <c r="Z298" s="50" t="s">
        <v>1209</v>
      </c>
      <c r="AA298" s="49" t="b">
        <v>1</v>
      </c>
      <c r="AB298" s="49" t="b">
        <v>1</v>
      </c>
      <c r="AC298" s="408" t="s">
        <v>1210</v>
      </c>
      <c r="AF298" s="49" t="s">
        <v>53</v>
      </c>
      <c r="AG298" s="49" t="s">
        <v>805</v>
      </c>
      <c r="AH298" s="49">
        <v>88</v>
      </c>
      <c r="AI298" s="51">
        <v>8</v>
      </c>
      <c r="AJ298" s="49">
        <v>116</v>
      </c>
      <c r="AK298" s="49">
        <v>0.9</v>
      </c>
      <c r="AL298" s="49">
        <v>2</v>
      </c>
      <c r="AM298" s="49">
        <v>0</v>
      </c>
      <c r="AN298" s="49">
        <v>7850</v>
      </c>
      <c r="AO298" s="49" t="s">
        <v>147</v>
      </c>
    </row>
    <row r="299" spans="21:41">
      <c r="U299" s="53">
        <v>175</v>
      </c>
      <c r="V299" s="51">
        <v>-63.8</v>
      </c>
      <c r="W299" s="49">
        <v>0</v>
      </c>
      <c r="X299" s="49">
        <v>0</v>
      </c>
      <c r="Y299" s="50">
        <v>33559.969462688459</v>
      </c>
      <c r="Z299" s="50"/>
      <c r="AA299" s="49" t="b">
        <v>0</v>
      </c>
      <c r="AB299" s="49" t="b">
        <v>1</v>
      </c>
      <c r="AC299" s="408" t="s">
        <v>1112</v>
      </c>
      <c r="AF299" s="49" t="s">
        <v>53</v>
      </c>
      <c r="AG299" s="49" t="s">
        <v>806</v>
      </c>
      <c r="AH299" s="49">
        <v>88</v>
      </c>
      <c r="AI299" s="51">
        <v>8</v>
      </c>
      <c r="AJ299" s="49">
        <v>116</v>
      </c>
      <c r="AK299" s="49">
        <v>0.9</v>
      </c>
      <c r="AL299" s="49">
        <v>2</v>
      </c>
      <c r="AM299" s="49">
        <v>0</v>
      </c>
      <c r="AN299" s="49">
        <v>7850</v>
      </c>
      <c r="AO299" s="49" t="s">
        <v>147</v>
      </c>
    </row>
    <row r="300" spans="21:41">
      <c r="U300" s="53">
        <v>176</v>
      </c>
      <c r="V300" s="51">
        <v>-63.91</v>
      </c>
      <c r="W300" s="49">
        <v>0</v>
      </c>
      <c r="X300" s="49">
        <v>0</v>
      </c>
      <c r="Y300" s="50">
        <v>41585.179551593319</v>
      </c>
      <c r="Z300" s="50" t="s">
        <v>1211</v>
      </c>
      <c r="AA300" s="49" t="b">
        <v>1</v>
      </c>
      <c r="AB300" s="49" t="b">
        <v>1</v>
      </c>
      <c r="AC300" s="408" t="s">
        <v>1212</v>
      </c>
      <c r="AF300" s="49" t="s">
        <v>53</v>
      </c>
      <c r="AG300" s="49" t="s">
        <v>807</v>
      </c>
      <c r="AH300" s="49">
        <v>89</v>
      </c>
      <c r="AI300" s="51">
        <v>8</v>
      </c>
      <c r="AJ300" s="49">
        <v>116</v>
      </c>
      <c r="AK300" s="49">
        <v>0.9</v>
      </c>
      <c r="AL300" s="49">
        <v>2</v>
      </c>
      <c r="AM300" s="49">
        <v>0</v>
      </c>
      <c r="AN300" s="49">
        <v>7850</v>
      </c>
      <c r="AO300" s="49" t="s">
        <v>147</v>
      </c>
    </row>
    <row r="301" spans="21:41">
      <c r="U301" s="53">
        <v>177</v>
      </c>
      <c r="V301" s="51">
        <v>-64.37</v>
      </c>
      <c r="W301" s="49">
        <v>0</v>
      </c>
      <c r="X301" s="49">
        <v>0</v>
      </c>
      <c r="Y301" s="50">
        <v>67849.503478915052</v>
      </c>
      <c r="Z301" s="50" t="s">
        <v>1213</v>
      </c>
      <c r="AA301" s="49" t="b">
        <v>1</v>
      </c>
      <c r="AB301" s="49" t="b">
        <v>1</v>
      </c>
      <c r="AC301" s="408" t="s">
        <v>1214</v>
      </c>
      <c r="AF301" s="49" t="s">
        <v>53</v>
      </c>
      <c r="AG301" s="49" t="s">
        <v>808</v>
      </c>
      <c r="AH301" s="49">
        <v>89</v>
      </c>
      <c r="AI301" s="51">
        <v>8</v>
      </c>
      <c r="AJ301" s="49">
        <v>116</v>
      </c>
      <c r="AK301" s="49">
        <v>0.9</v>
      </c>
      <c r="AL301" s="49">
        <v>2</v>
      </c>
      <c r="AM301" s="49">
        <v>0</v>
      </c>
      <c r="AN301" s="49">
        <v>7850</v>
      </c>
      <c r="AO301" s="49" t="s">
        <v>147</v>
      </c>
    </row>
    <row r="302" spans="21:41">
      <c r="U302" s="53">
        <v>178</v>
      </c>
      <c r="V302" s="51">
        <v>-64.84</v>
      </c>
      <c r="W302" s="49">
        <v>0</v>
      </c>
      <c r="X302" s="49">
        <v>0</v>
      </c>
      <c r="Y302" s="50">
        <v>67849.503478914005</v>
      </c>
      <c r="Z302" s="50" t="s">
        <v>1215</v>
      </c>
      <c r="AA302" s="49" t="b">
        <v>1</v>
      </c>
      <c r="AB302" s="49" t="b">
        <v>1</v>
      </c>
      <c r="AC302" s="408" t="s">
        <v>1216</v>
      </c>
      <c r="AF302" s="49" t="s">
        <v>53</v>
      </c>
      <c r="AG302" s="49" t="s">
        <v>809</v>
      </c>
      <c r="AH302" s="49">
        <v>90</v>
      </c>
      <c r="AI302" s="51">
        <v>8</v>
      </c>
      <c r="AJ302" s="49">
        <v>116</v>
      </c>
      <c r="AK302" s="49">
        <v>0.9</v>
      </c>
      <c r="AL302" s="49">
        <v>2</v>
      </c>
      <c r="AM302" s="49">
        <v>0</v>
      </c>
      <c r="AN302" s="49">
        <v>7850</v>
      </c>
      <c r="AO302" s="49" t="s">
        <v>147</v>
      </c>
    </row>
    <row r="303" spans="21:41">
      <c r="U303" s="53">
        <v>179</v>
      </c>
      <c r="V303" s="51">
        <v>-65.3</v>
      </c>
      <c r="W303" s="49">
        <v>0</v>
      </c>
      <c r="X303" s="49">
        <v>0</v>
      </c>
      <c r="Y303" s="50">
        <v>51069.518747570299</v>
      </c>
      <c r="Z303" s="50" t="s">
        <v>1217</v>
      </c>
      <c r="AA303" s="49" t="b">
        <v>1</v>
      </c>
      <c r="AB303" s="49" t="b">
        <v>1</v>
      </c>
      <c r="AC303" s="408" t="s">
        <v>1218</v>
      </c>
      <c r="AF303" s="49" t="s">
        <v>53</v>
      </c>
      <c r="AG303" s="49" t="s">
        <v>810</v>
      </c>
      <c r="AH303" s="49">
        <v>90</v>
      </c>
      <c r="AI303" s="51">
        <v>8</v>
      </c>
      <c r="AJ303" s="49">
        <v>116</v>
      </c>
      <c r="AK303" s="49">
        <v>0.9</v>
      </c>
      <c r="AL303" s="49">
        <v>2</v>
      </c>
      <c r="AM303" s="49">
        <v>0</v>
      </c>
      <c r="AN303" s="49">
        <v>7850</v>
      </c>
      <c r="AO303" s="49" t="s">
        <v>147</v>
      </c>
    </row>
    <row r="304" spans="21:41">
      <c r="U304" s="53">
        <v>180</v>
      </c>
      <c r="V304" s="51">
        <v>-65.540000000000006</v>
      </c>
      <c r="W304" s="49">
        <v>0</v>
      </c>
      <c r="X304" s="49">
        <v>0</v>
      </c>
      <c r="Y304" s="50">
        <v>33559.9694626895</v>
      </c>
      <c r="Z304" s="50" t="s">
        <v>1219</v>
      </c>
      <c r="AA304" s="49" t="b">
        <v>1</v>
      </c>
      <c r="AB304" s="49" t="b">
        <v>1</v>
      </c>
      <c r="AC304" s="408" t="s">
        <v>1220</v>
      </c>
      <c r="AF304" s="49" t="s">
        <v>53</v>
      </c>
      <c r="AG304" s="49" t="s">
        <v>811</v>
      </c>
      <c r="AH304" s="49">
        <v>91</v>
      </c>
      <c r="AI304" s="51">
        <v>8</v>
      </c>
      <c r="AJ304" s="49">
        <v>116</v>
      </c>
      <c r="AK304" s="49">
        <v>0.9</v>
      </c>
      <c r="AL304" s="49">
        <v>2</v>
      </c>
      <c r="AM304" s="49">
        <v>0</v>
      </c>
      <c r="AN304" s="49">
        <v>7850</v>
      </c>
      <c r="AO304" s="49" t="s">
        <v>147</v>
      </c>
    </row>
    <row r="305" spans="21:41">
      <c r="U305" s="53">
        <v>181</v>
      </c>
      <c r="V305" s="51">
        <v>-65.760000000000005</v>
      </c>
      <c r="W305" s="49">
        <v>0</v>
      </c>
      <c r="X305" s="49">
        <v>0</v>
      </c>
      <c r="Y305" s="50">
        <v>49610.38964049612</v>
      </c>
      <c r="Z305" s="50" t="s">
        <v>1221</v>
      </c>
      <c r="AA305" s="49" t="b">
        <v>1</v>
      </c>
      <c r="AB305" s="49" t="b">
        <v>1</v>
      </c>
      <c r="AC305" s="408" t="s">
        <v>1222</v>
      </c>
      <c r="AF305" s="49" t="s">
        <v>63</v>
      </c>
      <c r="AG305" s="49" t="s">
        <v>812</v>
      </c>
      <c r="AH305" s="49">
        <v>91</v>
      </c>
      <c r="AI305" s="51">
        <v>7.5</v>
      </c>
      <c r="AJ305" s="49">
        <v>86</v>
      </c>
      <c r="AK305" s="49">
        <v>0.9</v>
      </c>
      <c r="AL305" s="49">
        <v>2</v>
      </c>
      <c r="AM305" s="49">
        <v>0</v>
      </c>
      <c r="AN305" s="49">
        <v>7850</v>
      </c>
      <c r="AO305" s="49" t="s">
        <v>147</v>
      </c>
    </row>
    <row r="306" spans="21:41">
      <c r="U306" s="53">
        <v>182</v>
      </c>
      <c r="V306" s="51">
        <v>-66.22</v>
      </c>
      <c r="W306" s="49">
        <v>0</v>
      </c>
      <c r="X306" s="49">
        <v>0</v>
      </c>
      <c r="Y306" s="50">
        <v>67119.938925377952</v>
      </c>
      <c r="Z306" s="50" t="s">
        <v>1223</v>
      </c>
      <c r="AA306" s="49" t="b">
        <v>1</v>
      </c>
      <c r="AB306" s="49" t="b">
        <v>1</v>
      </c>
      <c r="AC306" s="408" t="s">
        <v>1224</v>
      </c>
      <c r="AF306" s="49" t="s">
        <v>63</v>
      </c>
      <c r="AG306" s="49" t="s">
        <v>813</v>
      </c>
      <c r="AH306" s="49">
        <v>92</v>
      </c>
      <c r="AI306" s="51">
        <v>7.5</v>
      </c>
      <c r="AJ306" s="49">
        <v>86</v>
      </c>
      <c r="AK306" s="49">
        <v>0.9</v>
      </c>
      <c r="AL306" s="49">
        <v>2</v>
      </c>
      <c r="AM306" s="49">
        <v>0</v>
      </c>
      <c r="AN306" s="49">
        <v>7850</v>
      </c>
      <c r="AO306" s="49" t="s">
        <v>147</v>
      </c>
    </row>
    <row r="307" spans="21:41">
      <c r="U307" s="53">
        <v>183</v>
      </c>
      <c r="V307" s="51">
        <v>-66.680000000000007</v>
      </c>
      <c r="W307" s="49">
        <v>0</v>
      </c>
      <c r="X307" s="49">
        <v>0</v>
      </c>
      <c r="Y307" s="50">
        <v>52528.647854643437</v>
      </c>
      <c r="Z307" s="50" t="s">
        <v>1225</v>
      </c>
      <c r="AA307" s="49" t="b">
        <v>1</v>
      </c>
      <c r="AB307" s="49" t="b">
        <v>1</v>
      </c>
      <c r="AC307" s="408" t="s">
        <v>1226</v>
      </c>
      <c r="AF307" s="49" t="s">
        <v>63</v>
      </c>
      <c r="AG307" s="49" t="s">
        <v>814</v>
      </c>
      <c r="AH307" s="49">
        <v>92</v>
      </c>
      <c r="AI307" s="51">
        <v>7.5</v>
      </c>
      <c r="AJ307" s="49">
        <v>86</v>
      </c>
      <c r="AK307" s="49">
        <v>0.9</v>
      </c>
      <c r="AL307" s="49">
        <v>2</v>
      </c>
      <c r="AM307" s="49">
        <v>0</v>
      </c>
      <c r="AN307" s="49">
        <v>7850</v>
      </c>
      <c r="AO307" s="49" t="s">
        <v>147</v>
      </c>
    </row>
    <row r="308" spans="21:41">
      <c r="U308" s="53">
        <v>184</v>
      </c>
      <c r="V308" s="51">
        <v>-66.94</v>
      </c>
      <c r="W308" s="49">
        <v>0</v>
      </c>
      <c r="X308" s="49">
        <v>0</v>
      </c>
      <c r="Y308" s="50">
        <v>33559.969462688459</v>
      </c>
      <c r="Z308" s="50" t="s">
        <v>1227</v>
      </c>
      <c r="AA308" s="49" t="b">
        <v>1</v>
      </c>
      <c r="AB308" s="49" t="b">
        <v>1</v>
      </c>
      <c r="AC308" s="408" t="s">
        <v>1228</v>
      </c>
      <c r="AF308" s="49" t="s">
        <v>63</v>
      </c>
      <c r="AG308" s="49" t="s">
        <v>815</v>
      </c>
      <c r="AH308" s="49">
        <v>93</v>
      </c>
      <c r="AI308" s="51">
        <v>7.5</v>
      </c>
      <c r="AJ308" s="49">
        <v>86</v>
      </c>
      <c r="AK308" s="49">
        <v>0.9</v>
      </c>
      <c r="AL308" s="49">
        <v>2</v>
      </c>
      <c r="AM308" s="49">
        <v>0</v>
      </c>
      <c r="AN308" s="49">
        <v>7850</v>
      </c>
      <c r="AO308" s="49" t="s">
        <v>147</v>
      </c>
    </row>
    <row r="309" spans="21:41">
      <c r="U309" s="53">
        <v>185</v>
      </c>
      <c r="V309" s="51">
        <v>-67.14</v>
      </c>
      <c r="W309" s="49">
        <v>0</v>
      </c>
      <c r="X309" s="49">
        <v>0</v>
      </c>
      <c r="Y309" s="50">
        <v>48151.260533422974</v>
      </c>
      <c r="Z309" s="50" t="s">
        <v>1229</v>
      </c>
      <c r="AA309" s="49" t="b">
        <v>1</v>
      </c>
      <c r="AB309" s="49" t="b">
        <v>1</v>
      </c>
      <c r="AC309" s="408" t="s">
        <v>1230</v>
      </c>
      <c r="AF309" s="49" t="s">
        <v>63</v>
      </c>
      <c r="AG309" s="49" t="s">
        <v>816</v>
      </c>
      <c r="AH309" s="49">
        <v>93</v>
      </c>
      <c r="AI309" s="51">
        <v>7.5</v>
      </c>
      <c r="AJ309" s="49">
        <v>86</v>
      </c>
      <c r="AK309" s="49">
        <v>0.9</v>
      </c>
      <c r="AL309" s="49">
        <v>2</v>
      </c>
      <c r="AM309" s="49">
        <v>0</v>
      </c>
      <c r="AN309" s="49">
        <v>7850</v>
      </c>
      <c r="AO309" s="49" t="s">
        <v>147</v>
      </c>
    </row>
    <row r="310" spans="21:41">
      <c r="U310" s="53">
        <v>186</v>
      </c>
      <c r="V310" s="51">
        <v>-67.599999999999994</v>
      </c>
      <c r="W310" s="49">
        <v>0</v>
      </c>
      <c r="X310" s="49">
        <v>0</v>
      </c>
      <c r="Y310" s="50">
        <v>67849.503478914005</v>
      </c>
      <c r="Z310" s="50" t="s">
        <v>1231</v>
      </c>
      <c r="AA310" s="49" t="b">
        <v>0</v>
      </c>
      <c r="AB310" s="49" t="b">
        <v>1</v>
      </c>
      <c r="AC310" s="408" t="s">
        <v>1232</v>
      </c>
      <c r="AF310" s="49" t="s">
        <v>63</v>
      </c>
      <c r="AG310" s="49" t="s">
        <v>817</v>
      </c>
      <c r="AH310" s="49">
        <v>94</v>
      </c>
      <c r="AI310" s="51">
        <v>7.5</v>
      </c>
      <c r="AJ310" s="49">
        <v>86</v>
      </c>
      <c r="AK310" s="49">
        <v>0.9</v>
      </c>
      <c r="AL310" s="49">
        <v>2</v>
      </c>
      <c r="AM310" s="49">
        <v>0</v>
      </c>
      <c r="AN310" s="49">
        <v>7850</v>
      </c>
      <c r="AO310" s="49" t="s">
        <v>147</v>
      </c>
    </row>
    <row r="311" spans="21:41">
      <c r="U311" s="53">
        <v>187</v>
      </c>
      <c r="V311" s="51">
        <v>-68.069999999999993</v>
      </c>
      <c r="W311" s="49">
        <v>0</v>
      </c>
      <c r="X311" s="49">
        <v>0</v>
      </c>
      <c r="Y311" s="50">
        <v>67849.503478915052</v>
      </c>
      <c r="Z311" s="50" t="s">
        <v>1233</v>
      </c>
      <c r="AA311" s="49" t="b">
        <v>1</v>
      </c>
      <c r="AB311" s="49" t="b">
        <v>1</v>
      </c>
      <c r="AC311" s="408" t="s">
        <v>1234</v>
      </c>
      <c r="AF311" s="406" t="s">
        <v>63</v>
      </c>
      <c r="AG311" s="406" t="s">
        <v>818</v>
      </c>
      <c r="AH311" s="406">
        <v>94</v>
      </c>
      <c r="AI311" s="407">
        <v>7.5</v>
      </c>
      <c r="AJ311" s="406">
        <v>86</v>
      </c>
      <c r="AK311" s="406">
        <v>0.9</v>
      </c>
      <c r="AL311" s="406">
        <v>2</v>
      </c>
      <c r="AM311" s="406">
        <v>0</v>
      </c>
      <c r="AN311" s="406">
        <v>7850</v>
      </c>
      <c r="AO311" s="406" t="s">
        <v>147</v>
      </c>
    </row>
    <row r="312" spans="21:41">
      <c r="U312" s="53">
        <v>188</v>
      </c>
      <c r="V312" s="51">
        <v>-68.53</v>
      </c>
      <c r="W312" s="49">
        <v>0</v>
      </c>
      <c r="X312" s="49">
        <v>0</v>
      </c>
      <c r="Y312" s="50">
        <v>67119.938925377952</v>
      </c>
      <c r="Z312" s="50" t="s">
        <v>1235</v>
      </c>
      <c r="AA312" s="49" t="b">
        <v>1</v>
      </c>
      <c r="AB312" s="49" t="b">
        <v>1</v>
      </c>
      <c r="AC312" s="408" t="s">
        <v>1236</v>
      </c>
      <c r="AF312" s="406" t="s">
        <v>63</v>
      </c>
      <c r="AG312" s="406" t="s">
        <v>819</v>
      </c>
      <c r="AH312" s="406">
        <v>95</v>
      </c>
      <c r="AI312" s="407">
        <v>7.5</v>
      </c>
      <c r="AJ312" s="406">
        <v>86</v>
      </c>
      <c r="AK312" s="406">
        <v>0.9</v>
      </c>
      <c r="AL312" s="406">
        <v>2</v>
      </c>
      <c r="AM312" s="406">
        <v>0</v>
      </c>
      <c r="AN312" s="406">
        <v>7850</v>
      </c>
      <c r="AO312" s="406" t="s">
        <v>147</v>
      </c>
    </row>
    <row r="313" spans="21:41">
      <c r="U313" s="53">
        <v>189</v>
      </c>
      <c r="V313" s="51">
        <v>-68.989999999999995</v>
      </c>
      <c r="W313" s="49">
        <v>0</v>
      </c>
      <c r="X313" s="49">
        <v>0</v>
      </c>
      <c r="Y313" s="50">
        <v>67119.938925377952</v>
      </c>
      <c r="Z313" s="50" t="s">
        <v>1237</v>
      </c>
      <c r="AA313" s="49" t="b">
        <v>1</v>
      </c>
      <c r="AB313" s="49" t="b">
        <v>1</v>
      </c>
      <c r="AC313" s="408" t="s">
        <v>1238</v>
      </c>
      <c r="AF313" s="406" t="s">
        <v>63</v>
      </c>
      <c r="AG313" s="406" t="s">
        <v>820</v>
      </c>
      <c r="AH313" s="406">
        <v>95</v>
      </c>
      <c r="AI313" s="407">
        <v>7.5</v>
      </c>
      <c r="AJ313" s="406">
        <v>86</v>
      </c>
      <c r="AK313" s="406">
        <v>0.9</v>
      </c>
      <c r="AL313" s="406">
        <v>2</v>
      </c>
      <c r="AM313" s="406">
        <v>0</v>
      </c>
      <c r="AN313" s="406">
        <v>7850</v>
      </c>
      <c r="AO313" s="406" t="s">
        <v>147</v>
      </c>
    </row>
    <row r="314" spans="21:41">
      <c r="U314" s="53">
        <v>190</v>
      </c>
      <c r="V314" s="51">
        <v>-69.45</v>
      </c>
      <c r="W314" s="49">
        <v>0</v>
      </c>
      <c r="X314" s="49">
        <v>0</v>
      </c>
      <c r="Y314" s="50">
        <v>47421.695979886921</v>
      </c>
      <c r="Z314" s="50" t="s">
        <v>1239</v>
      </c>
      <c r="AA314" s="49" t="b">
        <v>1</v>
      </c>
      <c r="AB314" s="49" t="b">
        <v>1</v>
      </c>
      <c r="AC314" s="408" t="s">
        <v>1240</v>
      </c>
      <c r="AF314" s="406" t="s">
        <v>63</v>
      </c>
      <c r="AG314" s="406" t="s">
        <v>821</v>
      </c>
      <c r="AH314" s="406">
        <v>96</v>
      </c>
      <c r="AI314" s="407">
        <v>7.5</v>
      </c>
      <c r="AJ314" s="406">
        <v>86</v>
      </c>
      <c r="AK314" s="406">
        <v>0.9</v>
      </c>
      <c r="AL314" s="406">
        <v>2</v>
      </c>
      <c r="AM314" s="406">
        <v>0</v>
      </c>
      <c r="AN314" s="406">
        <v>7850</v>
      </c>
      <c r="AO314" s="406" t="s">
        <v>147</v>
      </c>
    </row>
    <row r="315" spans="21:41">
      <c r="U315" s="53">
        <v>191</v>
      </c>
      <c r="V315" s="51">
        <v>-69.64</v>
      </c>
      <c r="W315" s="49">
        <v>0</v>
      </c>
      <c r="X315" s="49">
        <v>0</v>
      </c>
      <c r="Y315" s="50">
        <v>33559.969462688459</v>
      </c>
      <c r="Z315" s="50" t="s">
        <v>1241</v>
      </c>
      <c r="AA315" s="49" t="b">
        <v>1</v>
      </c>
      <c r="AB315" s="49" t="b">
        <v>1</v>
      </c>
      <c r="AC315" s="408" t="s">
        <v>1242</v>
      </c>
      <c r="AF315" s="406" t="s">
        <v>63</v>
      </c>
      <c r="AG315" s="406" t="s">
        <v>822</v>
      </c>
      <c r="AH315" s="406">
        <v>96</v>
      </c>
      <c r="AI315" s="407">
        <v>7.5</v>
      </c>
      <c r="AJ315" s="406">
        <v>93</v>
      </c>
      <c r="AK315" s="406">
        <v>0.9</v>
      </c>
      <c r="AL315" s="406">
        <v>2</v>
      </c>
      <c r="AM315" s="406">
        <v>0</v>
      </c>
      <c r="AN315" s="406">
        <v>7850</v>
      </c>
      <c r="AO315" s="406" t="s">
        <v>147</v>
      </c>
    </row>
    <row r="316" spans="21:41">
      <c r="U316" s="53">
        <v>192</v>
      </c>
      <c r="V316" s="51">
        <v>-69.91</v>
      </c>
      <c r="W316" s="49">
        <v>0</v>
      </c>
      <c r="X316" s="49">
        <v>0</v>
      </c>
      <c r="Y316" s="50">
        <v>53987.776961716583</v>
      </c>
      <c r="Z316" s="50" t="s">
        <v>1243</v>
      </c>
      <c r="AA316" s="49" t="b">
        <v>1</v>
      </c>
      <c r="AB316" s="49" t="b">
        <v>1</v>
      </c>
      <c r="AC316" s="408" t="s">
        <v>1244</v>
      </c>
      <c r="AF316" s="406" t="s">
        <v>63</v>
      </c>
      <c r="AG316" s="406" t="s">
        <v>823</v>
      </c>
      <c r="AH316" s="406">
        <v>97</v>
      </c>
      <c r="AI316" s="407">
        <v>7.5</v>
      </c>
      <c r="AJ316" s="406">
        <v>93</v>
      </c>
      <c r="AK316" s="406">
        <v>0.9</v>
      </c>
      <c r="AL316" s="406">
        <v>2</v>
      </c>
      <c r="AM316" s="406">
        <v>0</v>
      </c>
      <c r="AN316" s="406">
        <v>7850</v>
      </c>
      <c r="AO316" s="406" t="s">
        <v>147</v>
      </c>
    </row>
    <row r="317" spans="21:41">
      <c r="U317" s="53">
        <v>193</v>
      </c>
      <c r="V317" s="51">
        <v>-70.38</v>
      </c>
      <c r="W317" s="49">
        <v>0</v>
      </c>
      <c r="X317" s="49">
        <v>0</v>
      </c>
      <c r="Y317" s="50">
        <v>50339.954194033213</v>
      </c>
      <c r="Z317" s="50" t="s">
        <v>1245</v>
      </c>
      <c r="AA317" s="49" t="b">
        <v>1</v>
      </c>
      <c r="AB317" s="49" t="b">
        <v>1</v>
      </c>
      <c r="AC317" s="408" t="s">
        <v>1246</v>
      </c>
      <c r="AF317" s="406" t="s">
        <v>63</v>
      </c>
      <c r="AG317" s="406" t="s">
        <v>824</v>
      </c>
      <c r="AH317" s="406">
        <v>97</v>
      </c>
      <c r="AI317" s="407">
        <v>7.5</v>
      </c>
      <c r="AJ317" s="406">
        <v>93</v>
      </c>
      <c r="AK317" s="406">
        <v>0.9</v>
      </c>
      <c r="AL317" s="406">
        <v>2</v>
      </c>
      <c r="AM317" s="406">
        <v>0</v>
      </c>
      <c r="AN317" s="406">
        <v>7850</v>
      </c>
      <c r="AO317" s="406" t="s">
        <v>147</v>
      </c>
    </row>
    <row r="318" spans="21:41">
      <c r="U318" s="53">
        <v>194</v>
      </c>
      <c r="V318" s="51">
        <v>-70.599999999999994</v>
      </c>
      <c r="W318" s="49">
        <v>0</v>
      </c>
      <c r="X318" s="49">
        <v>0</v>
      </c>
      <c r="Y318" s="50">
        <v>33516.395321256794</v>
      </c>
      <c r="Z318" s="50"/>
      <c r="AA318" s="49" t="b">
        <v>0</v>
      </c>
      <c r="AB318" s="49" t="b">
        <v>1</v>
      </c>
      <c r="AC318" s="408" t="s">
        <v>1112</v>
      </c>
      <c r="AF318" s="406" t="s">
        <v>63</v>
      </c>
      <c r="AG318" s="406" t="s">
        <v>825</v>
      </c>
      <c r="AH318" s="406">
        <v>98</v>
      </c>
      <c r="AI318" s="407">
        <v>7.5</v>
      </c>
      <c r="AJ318" s="406">
        <v>93</v>
      </c>
      <c r="AK318" s="406">
        <v>0.9</v>
      </c>
      <c r="AL318" s="406">
        <v>2</v>
      </c>
      <c r="AM318" s="406">
        <v>0</v>
      </c>
      <c r="AN318" s="406">
        <v>7850</v>
      </c>
      <c r="AO318" s="406" t="s">
        <v>147</v>
      </c>
    </row>
    <row r="319" spans="21:41">
      <c r="U319" s="53">
        <v>195</v>
      </c>
      <c r="V319" s="51">
        <v>-70.84</v>
      </c>
      <c r="W319" s="49">
        <v>0</v>
      </c>
      <c r="X319" s="49">
        <v>0</v>
      </c>
      <c r="Y319" s="50">
        <v>50942.427501724917</v>
      </c>
      <c r="Z319" s="50" t="s">
        <v>1247</v>
      </c>
      <c r="AA319" s="49" t="b">
        <v>1</v>
      </c>
      <c r="AB319" s="49" t="b">
        <v>1</v>
      </c>
      <c r="AC319" s="408" t="s">
        <v>1248</v>
      </c>
      <c r="AF319" s="406" t="s">
        <v>63</v>
      </c>
      <c r="AG319" s="406" t="s">
        <v>826</v>
      </c>
      <c r="AH319" s="406">
        <v>98</v>
      </c>
      <c r="AI319" s="407">
        <v>7.5</v>
      </c>
      <c r="AJ319" s="406">
        <v>100</v>
      </c>
      <c r="AK319" s="406">
        <v>0.9</v>
      </c>
      <c r="AL319" s="406">
        <v>2</v>
      </c>
      <c r="AM319" s="406">
        <v>0</v>
      </c>
      <c r="AN319" s="406">
        <v>7850</v>
      </c>
      <c r="AO319" s="406" t="s">
        <v>147</v>
      </c>
    </row>
    <row r="320" spans="21:41">
      <c r="U320" s="53">
        <v>196</v>
      </c>
      <c r="V320" s="51">
        <v>-71.3</v>
      </c>
      <c r="W320" s="49">
        <v>0</v>
      </c>
      <c r="X320" s="49">
        <v>0</v>
      </c>
      <c r="Y320" s="50">
        <v>66952.904716552599</v>
      </c>
      <c r="Z320" s="50" t="s">
        <v>1249</v>
      </c>
      <c r="AA320" s="49" t="b">
        <v>1</v>
      </c>
      <c r="AB320" s="49" t="b">
        <v>1</v>
      </c>
      <c r="AC320" s="408" t="s">
        <v>1250</v>
      </c>
      <c r="AF320" s="406" t="s">
        <v>63</v>
      </c>
      <c r="AG320" s="406" t="s">
        <v>827</v>
      </c>
      <c r="AH320" s="406">
        <v>99</v>
      </c>
      <c r="AI320" s="407">
        <v>7.5</v>
      </c>
      <c r="AJ320" s="406">
        <v>100</v>
      </c>
      <c r="AK320" s="406">
        <v>0.9</v>
      </c>
      <c r="AL320" s="406">
        <v>2</v>
      </c>
      <c r="AM320" s="406">
        <v>0</v>
      </c>
      <c r="AN320" s="406">
        <v>7850</v>
      </c>
      <c r="AO320" s="406" t="s">
        <v>147</v>
      </c>
    </row>
    <row r="321" spans="21:41">
      <c r="U321" s="53">
        <v>197</v>
      </c>
      <c r="V321" s="51">
        <v>-71.760000000000005</v>
      </c>
      <c r="W321" s="49">
        <v>0</v>
      </c>
      <c r="X321" s="49">
        <v>0</v>
      </c>
      <c r="Y321" s="50">
        <v>66952.904716552599</v>
      </c>
      <c r="Z321" s="50" t="s">
        <v>1251</v>
      </c>
      <c r="AA321" s="49" t="b">
        <v>1</v>
      </c>
      <c r="AB321" s="49" t="b">
        <v>1</v>
      </c>
      <c r="AC321" s="408" t="s">
        <v>1252</v>
      </c>
      <c r="AF321" s="406" t="s">
        <v>63</v>
      </c>
      <c r="AG321" s="406" t="s">
        <v>828</v>
      </c>
      <c r="AH321" s="406">
        <v>99</v>
      </c>
      <c r="AI321" s="407">
        <v>7.5</v>
      </c>
      <c r="AJ321" s="406">
        <v>100</v>
      </c>
      <c r="AK321" s="406">
        <v>0.9</v>
      </c>
      <c r="AL321" s="406">
        <v>2</v>
      </c>
      <c r="AM321" s="406">
        <v>0</v>
      </c>
      <c r="AN321" s="406">
        <v>7850</v>
      </c>
      <c r="AO321" s="406" t="s">
        <v>147</v>
      </c>
    </row>
    <row r="322" spans="21:41">
      <c r="U322" s="53">
        <v>198</v>
      </c>
      <c r="V322" s="51">
        <v>-72.22</v>
      </c>
      <c r="W322" s="49">
        <v>0</v>
      </c>
      <c r="X322" s="49">
        <v>0</v>
      </c>
      <c r="Y322" s="50">
        <v>66952.904716552599</v>
      </c>
      <c r="Z322" s="50" t="s">
        <v>1253</v>
      </c>
      <c r="AA322" s="49" t="b">
        <v>1</v>
      </c>
      <c r="AB322" s="49" t="b">
        <v>1</v>
      </c>
      <c r="AC322" s="408" t="s">
        <v>1254</v>
      </c>
      <c r="AF322" s="406" t="s">
        <v>63</v>
      </c>
      <c r="AG322" s="406" t="s">
        <v>829</v>
      </c>
      <c r="AH322" s="406">
        <v>100</v>
      </c>
      <c r="AI322" s="407">
        <v>7.5</v>
      </c>
      <c r="AJ322" s="406">
        <v>100</v>
      </c>
      <c r="AK322" s="406">
        <v>0.9</v>
      </c>
      <c r="AL322" s="406">
        <v>2</v>
      </c>
      <c r="AM322" s="406">
        <v>0</v>
      </c>
      <c r="AN322" s="406">
        <v>7850</v>
      </c>
      <c r="AO322" s="406" t="s">
        <v>147</v>
      </c>
    </row>
    <row r="323" spans="21:41">
      <c r="U323" s="53">
        <v>199</v>
      </c>
      <c r="V323" s="51">
        <v>-72.680000000000007</v>
      </c>
      <c r="W323" s="49">
        <v>0</v>
      </c>
      <c r="X323" s="49">
        <v>0</v>
      </c>
      <c r="Y323" s="50">
        <v>66952.904716552599</v>
      </c>
      <c r="Z323" s="50" t="s">
        <v>1255</v>
      </c>
      <c r="AA323" s="49" t="b">
        <v>1</v>
      </c>
      <c r="AB323" s="49" t="b">
        <v>1</v>
      </c>
      <c r="AC323" s="408" t="s">
        <v>1256</v>
      </c>
      <c r="AF323" s="406" t="s">
        <v>51</v>
      </c>
      <c r="AG323" s="406" t="s">
        <v>830</v>
      </c>
      <c r="AH323" s="406">
        <v>100</v>
      </c>
      <c r="AI323" s="407">
        <v>7.5</v>
      </c>
      <c r="AJ323" s="406">
        <v>108</v>
      </c>
      <c r="AK323" s="406">
        <v>0.9</v>
      </c>
      <c r="AL323" s="406">
        <v>2</v>
      </c>
      <c r="AM323" s="406">
        <v>0</v>
      </c>
      <c r="AN323" s="406">
        <v>7850</v>
      </c>
      <c r="AO323" s="406" t="s">
        <v>147</v>
      </c>
    </row>
    <row r="324" spans="21:41">
      <c r="U324" s="53">
        <v>200</v>
      </c>
      <c r="V324" s="51">
        <v>-73.14</v>
      </c>
      <c r="W324" s="49">
        <v>0</v>
      </c>
      <c r="X324" s="49">
        <v>0</v>
      </c>
      <c r="Y324" s="50">
        <v>66952.904716551566</v>
      </c>
      <c r="Z324" s="50" t="s">
        <v>1257</v>
      </c>
      <c r="AA324" s="49" t="b">
        <v>1</v>
      </c>
      <c r="AB324" s="49" t="b">
        <v>1</v>
      </c>
      <c r="AC324" s="408" t="s">
        <v>1258</v>
      </c>
      <c r="AF324" s="406" t="s">
        <v>51</v>
      </c>
      <c r="AG324" s="406" t="s">
        <v>831</v>
      </c>
      <c r="AH324" s="406">
        <v>101</v>
      </c>
      <c r="AI324" s="407">
        <v>7.5</v>
      </c>
      <c r="AJ324" s="406">
        <v>108</v>
      </c>
      <c r="AK324" s="406">
        <v>0.9</v>
      </c>
      <c r="AL324" s="406">
        <v>2</v>
      </c>
      <c r="AM324" s="406">
        <v>0</v>
      </c>
      <c r="AN324" s="406">
        <v>7850</v>
      </c>
      <c r="AO324" s="406" t="s">
        <v>147</v>
      </c>
    </row>
    <row r="325" spans="21:41">
      <c r="U325" s="53">
        <v>201</v>
      </c>
      <c r="V325" s="51">
        <v>-73.599999999999994</v>
      </c>
      <c r="W325" s="49">
        <v>0</v>
      </c>
      <c r="X325" s="49">
        <v>0</v>
      </c>
      <c r="Y325" s="50">
        <v>67567.042129447538</v>
      </c>
      <c r="Z325" s="50" t="s">
        <v>1259</v>
      </c>
      <c r="AA325" s="49" t="b">
        <v>0</v>
      </c>
      <c r="AB325" s="49" t="b">
        <v>1</v>
      </c>
      <c r="AC325" s="408" t="s">
        <v>1260</v>
      </c>
      <c r="AF325" s="406" t="s">
        <v>51</v>
      </c>
      <c r="AG325" s="406" t="s">
        <v>832</v>
      </c>
      <c r="AH325" s="406">
        <v>101</v>
      </c>
      <c r="AI325" s="407">
        <v>7.5</v>
      </c>
      <c r="AJ325" s="406">
        <v>108</v>
      </c>
      <c r="AK325" s="406">
        <v>0.9</v>
      </c>
      <c r="AL325" s="406">
        <v>2</v>
      </c>
      <c r="AM325" s="406">
        <v>0</v>
      </c>
      <c r="AN325" s="406">
        <v>7850</v>
      </c>
      <c r="AO325" s="406" t="s">
        <v>147</v>
      </c>
    </row>
    <row r="326" spans="21:41">
      <c r="U326" s="53">
        <v>202</v>
      </c>
      <c r="V326" s="51">
        <v>-74.069999999999993</v>
      </c>
      <c r="W326" s="49">
        <v>0</v>
      </c>
      <c r="X326" s="49">
        <v>0</v>
      </c>
      <c r="Y326" s="50">
        <v>67455.847845085169</v>
      </c>
      <c r="Z326" s="50" t="s">
        <v>1261</v>
      </c>
      <c r="AA326" s="49" t="b">
        <v>1</v>
      </c>
      <c r="AB326" s="49" t="b">
        <v>1</v>
      </c>
      <c r="AC326" s="408" t="s">
        <v>1262</v>
      </c>
      <c r="AF326" s="406" t="s">
        <v>51</v>
      </c>
      <c r="AG326" s="406" t="s">
        <v>833</v>
      </c>
      <c r="AH326" s="406">
        <v>102</v>
      </c>
      <c r="AI326" s="407">
        <v>7.5</v>
      </c>
      <c r="AJ326" s="406">
        <v>108</v>
      </c>
      <c r="AK326" s="406">
        <v>0.9</v>
      </c>
      <c r="AL326" s="406">
        <v>2</v>
      </c>
      <c r="AM326" s="406">
        <v>0</v>
      </c>
      <c r="AN326" s="406">
        <v>7850</v>
      </c>
      <c r="AO326" s="406" t="s">
        <v>147</v>
      </c>
    </row>
    <row r="327" spans="21:41">
      <c r="U327" s="53">
        <v>203</v>
      </c>
      <c r="V327" s="51">
        <v>-74.53</v>
      </c>
      <c r="W327" s="49">
        <v>0</v>
      </c>
      <c r="X327" s="49">
        <v>0</v>
      </c>
      <c r="Y327" s="50">
        <v>66730.516147825809</v>
      </c>
      <c r="Z327" s="50" t="s">
        <v>1263</v>
      </c>
      <c r="AA327" s="49" t="b">
        <v>1</v>
      </c>
      <c r="AB327" s="49" t="b">
        <v>1</v>
      </c>
      <c r="AC327" s="408" t="s">
        <v>1264</v>
      </c>
      <c r="AF327" s="406" t="s">
        <v>51</v>
      </c>
      <c r="AG327" s="406" t="s">
        <v>834</v>
      </c>
      <c r="AH327" s="406">
        <v>102</v>
      </c>
      <c r="AI327" s="407">
        <v>7.5</v>
      </c>
      <c r="AJ327" s="406">
        <v>108</v>
      </c>
      <c r="AK327" s="406">
        <v>0.9</v>
      </c>
      <c r="AL327" s="406">
        <v>2</v>
      </c>
      <c r="AM327" s="406">
        <v>0</v>
      </c>
      <c r="AN327" s="406">
        <v>7850</v>
      </c>
      <c r="AO327" s="406" t="s">
        <v>147</v>
      </c>
    </row>
    <row r="328" spans="21:41">
      <c r="U328" s="53">
        <v>204</v>
      </c>
      <c r="V328" s="51">
        <v>-74.989999999999995</v>
      </c>
      <c r="W328" s="49">
        <v>0</v>
      </c>
      <c r="X328" s="49">
        <v>0</v>
      </c>
      <c r="Y328" s="50">
        <v>66730.516147825809</v>
      </c>
      <c r="Z328" s="50" t="s">
        <v>1265</v>
      </c>
      <c r="AA328" s="49" t="b">
        <v>1</v>
      </c>
      <c r="AB328" s="49" t="b">
        <v>1</v>
      </c>
      <c r="AC328" s="408" t="s">
        <v>1266</v>
      </c>
      <c r="AF328" s="406" t="s">
        <v>51</v>
      </c>
      <c r="AG328" s="406" t="s">
        <v>835</v>
      </c>
      <c r="AH328" s="406">
        <v>103</v>
      </c>
      <c r="AI328" s="407">
        <v>7.5</v>
      </c>
      <c r="AJ328" s="406">
        <v>108</v>
      </c>
      <c r="AK328" s="406">
        <v>0.9</v>
      </c>
      <c r="AL328" s="406">
        <v>2</v>
      </c>
      <c r="AM328" s="406">
        <v>0</v>
      </c>
      <c r="AN328" s="406">
        <v>7850</v>
      </c>
      <c r="AO328" s="406" t="s">
        <v>147</v>
      </c>
    </row>
    <row r="329" spans="21:41">
      <c r="U329" s="53">
        <v>205</v>
      </c>
      <c r="V329" s="51">
        <v>-75.45</v>
      </c>
      <c r="W329" s="49">
        <v>0</v>
      </c>
      <c r="X329" s="49">
        <v>0</v>
      </c>
      <c r="Y329" s="50">
        <v>67455.847845085169</v>
      </c>
      <c r="Z329" s="50" t="s">
        <v>1267</v>
      </c>
      <c r="AA329" s="49" t="b">
        <v>1</v>
      </c>
      <c r="AB329" s="49" t="b">
        <v>1</v>
      </c>
      <c r="AC329" s="408" t="s">
        <v>1268</v>
      </c>
      <c r="AF329" s="406" t="s">
        <v>51</v>
      </c>
      <c r="AG329" s="406" t="s">
        <v>836</v>
      </c>
      <c r="AH329" s="406">
        <v>103</v>
      </c>
      <c r="AI329" s="407">
        <v>7.5</v>
      </c>
      <c r="AJ329" s="406">
        <v>108</v>
      </c>
      <c r="AK329" s="406">
        <v>0.9</v>
      </c>
      <c r="AL329" s="406">
        <v>2</v>
      </c>
      <c r="AM329" s="406">
        <v>0</v>
      </c>
      <c r="AN329" s="406">
        <v>7850</v>
      </c>
      <c r="AO329" s="406" t="s">
        <v>147</v>
      </c>
    </row>
    <row r="330" spans="21:41">
      <c r="U330" s="53">
        <v>206</v>
      </c>
      <c r="V330" s="51">
        <v>-75.92</v>
      </c>
      <c r="W330" s="49">
        <v>0</v>
      </c>
      <c r="X330" s="49">
        <v>0</v>
      </c>
      <c r="Y330" s="50">
        <v>67455.84784508415</v>
      </c>
      <c r="Z330" s="50" t="s">
        <v>1269</v>
      </c>
      <c r="AA330" s="49" t="b">
        <v>1</v>
      </c>
      <c r="AB330" s="49" t="b">
        <v>1</v>
      </c>
      <c r="AC330" s="408" t="s">
        <v>1270</v>
      </c>
      <c r="AF330" s="406" t="s">
        <v>51</v>
      </c>
      <c r="AG330" s="406" t="s">
        <v>837</v>
      </c>
      <c r="AH330" s="406">
        <v>104</v>
      </c>
      <c r="AI330" s="407">
        <v>7.5</v>
      </c>
      <c r="AJ330" s="406">
        <v>108</v>
      </c>
      <c r="AK330" s="406">
        <v>0.9</v>
      </c>
      <c r="AL330" s="406">
        <v>2</v>
      </c>
      <c r="AM330" s="406">
        <v>0</v>
      </c>
      <c r="AN330" s="406">
        <v>7850</v>
      </c>
      <c r="AO330" s="406" t="s">
        <v>147</v>
      </c>
    </row>
    <row r="331" spans="21:41">
      <c r="U331" s="53">
        <v>207</v>
      </c>
      <c r="V331" s="51">
        <v>-76.38</v>
      </c>
      <c r="W331" s="49">
        <v>0</v>
      </c>
      <c r="X331" s="49">
        <v>0</v>
      </c>
      <c r="Y331" s="50">
        <v>49322.555413609763</v>
      </c>
      <c r="Z331" s="50" t="s">
        <v>1271</v>
      </c>
      <c r="AA331" s="49" t="b">
        <v>1</v>
      </c>
      <c r="AB331" s="49" t="b">
        <v>1</v>
      </c>
      <c r="AC331" s="408" t="s">
        <v>1272</v>
      </c>
      <c r="AF331" s="406" t="s">
        <v>51</v>
      </c>
      <c r="AG331" s="406" t="s">
        <v>838</v>
      </c>
      <c r="AH331" s="406">
        <v>104</v>
      </c>
      <c r="AI331" s="407">
        <v>7.5</v>
      </c>
      <c r="AJ331" s="406">
        <v>100</v>
      </c>
      <c r="AK331" s="406">
        <v>0.9</v>
      </c>
      <c r="AL331" s="406">
        <v>2</v>
      </c>
      <c r="AM331" s="406">
        <v>0</v>
      </c>
      <c r="AN331" s="406">
        <v>7850</v>
      </c>
      <c r="AO331" s="406" t="s">
        <v>147</v>
      </c>
    </row>
    <row r="332" spans="21:41">
      <c r="U332" s="53">
        <v>208</v>
      </c>
      <c r="V332" s="51">
        <v>-76.599999999999994</v>
      </c>
      <c r="W332" s="49">
        <v>0</v>
      </c>
      <c r="X332" s="49">
        <v>0</v>
      </c>
      <c r="Y332" s="50">
        <v>26069.718096058808</v>
      </c>
      <c r="Z332" s="50"/>
      <c r="AA332" s="49" t="b">
        <v>0</v>
      </c>
      <c r="AB332" s="49" t="b">
        <v>1</v>
      </c>
      <c r="AC332" s="408" t="s">
        <v>1112</v>
      </c>
      <c r="AF332" s="406" t="s">
        <v>51</v>
      </c>
      <c r="AG332" s="406" t="s">
        <v>839</v>
      </c>
      <c r="AH332" s="406">
        <v>105</v>
      </c>
      <c r="AI332" s="407">
        <v>7.5</v>
      </c>
      <c r="AJ332" s="406">
        <v>100</v>
      </c>
      <c r="AK332" s="406">
        <v>0.9</v>
      </c>
      <c r="AL332" s="406">
        <v>2</v>
      </c>
      <c r="AM332" s="406">
        <v>0</v>
      </c>
      <c r="AN332" s="406">
        <v>7850</v>
      </c>
      <c r="AO332" s="406" t="s">
        <v>147</v>
      </c>
    </row>
    <row r="333" spans="21:41">
      <c r="U333" s="53">
        <v>209</v>
      </c>
      <c r="V333" s="51">
        <v>-76.739999999999995</v>
      </c>
      <c r="W333" s="49">
        <v>0</v>
      </c>
      <c r="X333" s="49">
        <v>0</v>
      </c>
      <c r="Y333" s="50">
        <v>17335.578439477344</v>
      </c>
      <c r="Z333" s="50" t="s">
        <v>1273</v>
      </c>
      <c r="AA333" s="49" t="b">
        <v>1</v>
      </c>
      <c r="AB333" s="49" t="b">
        <v>1</v>
      </c>
      <c r="AC333" s="408" t="s">
        <v>1274</v>
      </c>
      <c r="AF333" s="406" t="s">
        <v>51</v>
      </c>
      <c r="AG333" s="406" t="s">
        <v>840</v>
      </c>
      <c r="AH333" s="406">
        <v>105</v>
      </c>
      <c r="AI333" s="407">
        <v>7.5</v>
      </c>
      <c r="AJ333" s="406">
        <v>100</v>
      </c>
      <c r="AK333" s="406">
        <v>0.9</v>
      </c>
      <c r="AL333" s="406">
        <v>2</v>
      </c>
      <c r="AM333" s="406">
        <v>0</v>
      </c>
      <c r="AN333" s="406">
        <v>7850</v>
      </c>
      <c r="AO333" s="406" t="s">
        <v>147</v>
      </c>
    </row>
    <row r="334" spans="21:41">
      <c r="U334" s="53">
        <v>210</v>
      </c>
      <c r="V334" s="51">
        <v>-76.84</v>
      </c>
      <c r="W334" s="49">
        <v>0</v>
      </c>
      <c r="X334" s="49">
        <v>0</v>
      </c>
      <c r="Y334" s="50">
        <v>40449.68302544576</v>
      </c>
      <c r="Z334" s="50" t="s">
        <v>1275</v>
      </c>
      <c r="AA334" s="49" t="b">
        <v>1</v>
      </c>
      <c r="AB334" s="49" t="b">
        <v>1</v>
      </c>
      <c r="AC334" s="408" t="s">
        <v>1276</v>
      </c>
      <c r="AF334" s="406" t="s">
        <v>51</v>
      </c>
      <c r="AG334" s="406" t="s">
        <v>841</v>
      </c>
      <c r="AH334" s="406">
        <v>106</v>
      </c>
      <c r="AI334" s="407">
        <v>7.5</v>
      </c>
      <c r="AJ334" s="406">
        <v>100</v>
      </c>
      <c r="AK334" s="406">
        <v>0.9</v>
      </c>
      <c r="AL334" s="406">
        <v>2</v>
      </c>
      <c r="AM334" s="406">
        <v>0</v>
      </c>
      <c r="AN334" s="406">
        <v>7850</v>
      </c>
      <c r="AO334" s="406" t="s">
        <v>147</v>
      </c>
    </row>
    <row r="335" spans="21:41">
      <c r="U335" s="53">
        <v>211</v>
      </c>
      <c r="V335" s="51">
        <v>-77.3</v>
      </c>
      <c r="W335" s="49">
        <v>0</v>
      </c>
      <c r="X335" s="49">
        <v>0</v>
      </c>
      <c r="Y335" s="50">
        <v>66453.050684660746</v>
      </c>
      <c r="Z335" s="50" t="s">
        <v>1277</v>
      </c>
      <c r="AA335" s="49" t="b">
        <v>1</v>
      </c>
      <c r="AB335" s="49" t="b">
        <v>1</v>
      </c>
      <c r="AC335" s="408" t="s">
        <v>1278</v>
      </c>
      <c r="AF335" s="406" t="s">
        <v>51</v>
      </c>
      <c r="AG335" s="406" t="s">
        <v>842</v>
      </c>
      <c r="AH335" s="406">
        <v>106</v>
      </c>
      <c r="AI335" s="407">
        <v>7.5</v>
      </c>
      <c r="AJ335" s="406">
        <v>98</v>
      </c>
      <c r="AK335" s="406">
        <v>0.9</v>
      </c>
      <c r="AL335" s="406">
        <v>2</v>
      </c>
      <c r="AM335" s="406">
        <v>0</v>
      </c>
      <c r="AN335" s="406">
        <v>7850</v>
      </c>
      <c r="AO335" s="406" t="s">
        <v>147</v>
      </c>
    </row>
    <row r="336" spans="21:41">
      <c r="U336" s="53">
        <v>212</v>
      </c>
      <c r="V336" s="51">
        <v>-77.760000000000005</v>
      </c>
      <c r="W336" s="49">
        <v>0</v>
      </c>
      <c r="X336" s="49">
        <v>0</v>
      </c>
      <c r="Y336" s="50">
        <v>66453.050684660746</v>
      </c>
      <c r="Z336" s="50" t="s">
        <v>1279</v>
      </c>
      <c r="AA336" s="49" t="b">
        <v>1</v>
      </c>
      <c r="AB336" s="49" t="b">
        <v>1</v>
      </c>
      <c r="AC336" s="408" t="s">
        <v>1280</v>
      </c>
      <c r="AF336" s="406" t="s">
        <v>51</v>
      </c>
      <c r="AG336" s="406" t="s">
        <v>843</v>
      </c>
      <c r="AH336" s="406">
        <v>107</v>
      </c>
      <c r="AI336" s="407">
        <v>7.5</v>
      </c>
      <c r="AJ336" s="406">
        <v>98</v>
      </c>
      <c r="AK336" s="406">
        <v>0.9</v>
      </c>
      <c r="AL336" s="406">
        <v>2</v>
      </c>
      <c r="AM336" s="406">
        <v>0</v>
      </c>
      <c r="AN336" s="406">
        <v>7850</v>
      </c>
      <c r="AO336" s="406" t="s">
        <v>147</v>
      </c>
    </row>
    <row r="337" spans="21:41">
      <c r="U337" s="53">
        <v>213</v>
      </c>
      <c r="V337" s="51">
        <v>-78.22</v>
      </c>
      <c r="W337" s="49">
        <v>0</v>
      </c>
      <c r="X337" s="49">
        <v>0</v>
      </c>
      <c r="Y337" s="50">
        <v>66453.050684660746</v>
      </c>
      <c r="Z337" s="50" t="s">
        <v>1281</v>
      </c>
      <c r="AA337" s="49" t="b">
        <v>1</v>
      </c>
      <c r="AB337" s="49" t="b">
        <v>1</v>
      </c>
      <c r="AC337" s="408" t="s">
        <v>1282</v>
      </c>
      <c r="AF337" s="406" t="s">
        <v>51</v>
      </c>
      <c r="AG337" s="406" t="s">
        <v>844</v>
      </c>
      <c r="AH337" s="406">
        <v>107</v>
      </c>
      <c r="AI337" s="407">
        <v>7.5</v>
      </c>
      <c r="AJ337" s="406">
        <v>98</v>
      </c>
      <c r="AK337" s="406">
        <v>0.9</v>
      </c>
      <c r="AL337" s="406">
        <v>2</v>
      </c>
      <c r="AM337" s="406">
        <v>0</v>
      </c>
      <c r="AN337" s="406">
        <v>7850</v>
      </c>
      <c r="AO337" s="406" t="s">
        <v>147</v>
      </c>
    </row>
    <row r="338" spans="21:41">
      <c r="U338" s="53">
        <v>214</v>
      </c>
      <c r="V338" s="51">
        <v>-78.680000000000007</v>
      </c>
      <c r="W338" s="49">
        <v>0</v>
      </c>
      <c r="X338" s="49">
        <v>0</v>
      </c>
      <c r="Y338" s="50">
        <v>50562.103781807207</v>
      </c>
      <c r="Z338" s="50" t="s">
        <v>1283</v>
      </c>
      <c r="AA338" s="49" t="b">
        <v>1</v>
      </c>
      <c r="AB338" s="49" t="b">
        <v>1</v>
      </c>
      <c r="AC338" s="408" t="s">
        <v>1284</v>
      </c>
      <c r="AF338" s="406" t="s">
        <v>51</v>
      </c>
      <c r="AG338" s="406" t="s">
        <v>845</v>
      </c>
      <c r="AH338" s="406">
        <v>108</v>
      </c>
      <c r="AI338" s="407">
        <v>7.8198820512820513</v>
      </c>
      <c r="AJ338" s="406">
        <v>98</v>
      </c>
      <c r="AK338" s="406">
        <v>0.9</v>
      </c>
      <c r="AL338" s="406">
        <v>2</v>
      </c>
      <c r="AM338" s="406">
        <v>0</v>
      </c>
      <c r="AN338" s="406">
        <v>7850</v>
      </c>
      <c r="AO338" s="406" t="s">
        <v>147</v>
      </c>
    </row>
    <row r="339" spans="21:41">
      <c r="U339" s="53">
        <v>215</v>
      </c>
      <c r="V339" s="51">
        <v>-78.92</v>
      </c>
      <c r="W339" s="49">
        <v>0</v>
      </c>
      <c r="X339" s="49">
        <v>0</v>
      </c>
      <c r="Y339" s="50">
        <v>33948.841110641762</v>
      </c>
      <c r="Z339" s="50" t="s">
        <v>1285</v>
      </c>
      <c r="AA339" s="49" t="b">
        <v>1</v>
      </c>
      <c r="AB339" s="49" t="b">
        <v>1</v>
      </c>
      <c r="AC339" s="408" t="s">
        <v>1286</v>
      </c>
      <c r="AF339" s="406" t="s">
        <v>51</v>
      </c>
      <c r="AG339" s="406" t="s">
        <v>846</v>
      </c>
      <c r="AH339" s="406">
        <v>108</v>
      </c>
      <c r="AI339" s="407">
        <v>7.8198820512820513</v>
      </c>
      <c r="AJ339" s="406">
        <v>98</v>
      </c>
      <c r="AK339" s="406">
        <v>0.9</v>
      </c>
      <c r="AL339" s="406">
        <v>2</v>
      </c>
      <c r="AM339" s="406">
        <v>0</v>
      </c>
      <c r="AN339" s="406">
        <v>7850</v>
      </c>
      <c r="AO339" s="406" t="s">
        <v>147</v>
      </c>
    </row>
    <row r="340" spans="21:41">
      <c r="U340" s="53">
        <v>216</v>
      </c>
      <c r="V340" s="51">
        <v>-79.150000000000006</v>
      </c>
      <c r="W340" s="49">
        <v>0</v>
      </c>
      <c r="X340" s="49">
        <v>0</v>
      </c>
      <c r="Y340" s="50">
        <v>50562.103781807207</v>
      </c>
      <c r="Z340" s="50" t="s">
        <v>1287</v>
      </c>
      <c r="AA340" s="49" t="b">
        <v>1</v>
      </c>
      <c r="AB340" s="49" t="b">
        <v>1</v>
      </c>
      <c r="AC340" s="408" t="s">
        <v>1288</v>
      </c>
      <c r="AF340" s="406" t="s">
        <v>51</v>
      </c>
      <c r="AG340" s="406" t="s">
        <v>847</v>
      </c>
      <c r="AH340" s="406">
        <v>109</v>
      </c>
      <c r="AI340" s="407">
        <v>7.8282999999999996</v>
      </c>
      <c r="AJ340" s="406">
        <v>98</v>
      </c>
      <c r="AK340" s="406">
        <v>0.9</v>
      </c>
      <c r="AL340" s="406">
        <v>2</v>
      </c>
      <c r="AM340" s="406">
        <v>0</v>
      </c>
      <c r="AN340" s="406">
        <v>7850</v>
      </c>
      <c r="AO340" s="406" t="s">
        <v>147</v>
      </c>
    </row>
    <row r="341" spans="21:41">
      <c r="U341" s="53">
        <v>217</v>
      </c>
      <c r="V341" s="51">
        <v>-79.62</v>
      </c>
      <c r="W341" s="49">
        <v>0</v>
      </c>
      <c r="X341" s="49">
        <v>0</v>
      </c>
      <c r="Y341" s="50">
        <v>33948.841110641762</v>
      </c>
      <c r="Z341" s="50" t="s">
        <v>1289</v>
      </c>
      <c r="AA341" s="49" t="b">
        <v>0</v>
      </c>
      <c r="AB341" s="49" t="b">
        <v>1</v>
      </c>
      <c r="AC341" s="408" t="s">
        <v>1290</v>
      </c>
      <c r="AF341" s="406" t="s">
        <v>51</v>
      </c>
      <c r="AG341" s="406" t="s">
        <v>848</v>
      </c>
      <c r="AH341" s="406">
        <v>109</v>
      </c>
      <c r="AI341" s="407">
        <v>7.8282999999999996</v>
      </c>
      <c r="AJ341" s="406">
        <v>104</v>
      </c>
      <c r="AK341" s="406">
        <v>0.9</v>
      </c>
      <c r="AL341" s="406">
        <v>2</v>
      </c>
      <c r="AM341" s="406">
        <v>0</v>
      </c>
      <c r="AN341" s="406">
        <v>7850</v>
      </c>
      <c r="AO341" s="406" t="s">
        <v>147</v>
      </c>
    </row>
    <row r="342" spans="21:41">
      <c r="V342" s="51"/>
      <c r="Y342" s="50"/>
      <c r="Z342" s="50"/>
      <c r="AC342" s="53"/>
      <c r="AF342" s="406" t="s">
        <v>51</v>
      </c>
      <c r="AG342" s="406" t="s">
        <v>849</v>
      </c>
      <c r="AH342" s="406">
        <v>110</v>
      </c>
      <c r="AI342" s="407">
        <v>8.1565999999999992</v>
      </c>
      <c r="AJ342" s="406">
        <v>104</v>
      </c>
      <c r="AK342" s="406">
        <v>0.9</v>
      </c>
      <c r="AL342" s="406">
        <v>2</v>
      </c>
      <c r="AM342" s="406">
        <v>0</v>
      </c>
      <c r="AN342" s="406">
        <v>7850</v>
      </c>
      <c r="AO342" s="406" t="s">
        <v>147</v>
      </c>
    </row>
    <row r="343" spans="21:41">
      <c r="V343" s="51"/>
      <c r="Y343" s="50"/>
      <c r="Z343" s="50"/>
      <c r="AC343" s="53"/>
      <c r="AF343" s="406" t="s">
        <v>51</v>
      </c>
      <c r="AG343" s="406" t="s">
        <v>850</v>
      </c>
      <c r="AH343" s="406">
        <v>110</v>
      </c>
      <c r="AI343" s="407">
        <v>8.1565999999999992</v>
      </c>
      <c r="AJ343" s="406">
        <v>98</v>
      </c>
      <c r="AK343" s="406">
        <v>0.9</v>
      </c>
      <c r="AL343" s="406">
        <v>2</v>
      </c>
      <c r="AM343" s="406">
        <v>0</v>
      </c>
      <c r="AN343" s="406">
        <v>7850</v>
      </c>
      <c r="AO343" s="406" t="s">
        <v>147</v>
      </c>
    </row>
    <row r="344" spans="21:41">
      <c r="V344" s="51"/>
      <c r="Y344" s="50"/>
      <c r="Z344" s="50"/>
      <c r="AC344" s="53"/>
      <c r="AF344" s="406" t="s">
        <v>51</v>
      </c>
      <c r="AG344" s="406" t="s">
        <v>851</v>
      </c>
      <c r="AH344" s="406">
        <v>111</v>
      </c>
      <c r="AI344" s="407">
        <v>8.4847999999999999</v>
      </c>
      <c r="AJ344" s="406">
        <v>98</v>
      </c>
      <c r="AK344" s="406">
        <v>0.9</v>
      </c>
      <c r="AL344" s="406">
        <v>2</v>
      </c>
      <c r="AM344" s="406">
        <v>0</v>
      </c>
      <c r="AN344" s="406">
        <v>7850</v>
      </c>
      <c r="AO344" s="406" t="s">
        <v>147</v>
      </c>
    </row>
    <row r="345" spans="21:41">
      <c r="V345" s="51"/>
      <c r="Y345" s="50"/>
      <c r="Z345" s="50"/>
      <c r="AC345" s="53"/>
      <c r="AF345" s="406" t="s">
        <v>51</v>
      </c>
      <c r="AG345" s="406" t="s">
        <v>852</v>
      </c>
      <c r="AH345" s="406">
        <v>111</v>
      </c>
      <c r="AI345" s="407">
        <v>8.4847999999999999</v>
      </c>
      <c r="AJ345" s="406">
        <v>94</v>
      </c>
      <c r="AK345" s="406">
        <v>0.9</v>
      </c>
      <c r="AL345" s="406">
        <v>2</v>
      </c>
      <c r="AM345" s="406">
        <v>0</v>
      </c>
      <c r="AN345" s="406">
        <v>7850</v>
      </c>
      <c r="AO345" s="406" t="s">
        <v>147</v>
      </c>
    </row>
    <row r="346" spans="21:41">
      <c r="V346" s="51"/>
      <c r="Y346" s="50"/>
      <c r="Z346" s="50"/>
      <c r="AC346" s="53"/>
      <c r="AF346" s="406" t="s">
        <v>51</v>
      </c>
      <c r="AG346" s="406" t="s">
        <v>853</v>
      </c>
      <c r="AH346" s="406">
        <v>112</v>
      </c>
      <c r="AI346" s="407">
        <v>8.8131000000000004</v>
      </c>
      <c r="AJ346" s="406">
        <v>94</v>
      </c>
      <c r="AK346" s="406">
        <v>0.9</v>
      </c>
      <c r="AL346" s="406">
        <v>2</v>
      </c>
      <c r="AM346" s="406">
        <v>0</v>
      </c>
      <c r="AN346" s="406">
        <v>7850</v>
      </c>
      <c r="AO346" s="406" t="s">
        <v>147</v>
      </c>
    </row>
    <row r="347" spans="21:41">
      <c r="V347" s="51"/>
      <c r="Y347" s="50"/>
      <c r="Z347" s="50"/>
      <c r="AC347" s="53"/>
      <c r="AF347" s="406" t="s">
        <v>51</v>
      </c>
      <c r="AG347" s="406" t="s">
        <v>854</v>
      </c>
      <c r="AH347" s="406">
        <v>112</v>
      </c>
      <c r="AI347" s="407">
        <v>8.8131000000000004</v>
      </c>
      <c r="AJ347" s="406">
        <v>92</v>
      </c>
      <c r="AK347" s="406">
        <v>0.9</v>
      </c>
      <c r="AL347" s="406">
        <v>2</v>
      </c>
      <c r="AM347" s="406">
        <v>0</v>
      </c>
      <c r="AN347" s="406">
        <v>7850</v>
      </c>
      <c r="AO347" s="406" t="s">
        <v>147</v>
      </c>
    </row>
    <row r="348" spans="21:41">
      <c r="V348" s="51"/>
      <c r="Y348" s="50"/>
      <c r="Z348" s="50"/>
      <c r="AC348" s="53"/>
      <c r="AF348" s="406" t="s">
        <v>51</v>
      </c>
      <c r="AG348" s="406" t="s">
        <v>855</v>
      </c>
      <c r="AH348" s="406">
        <v>113</v>
      </c>
      <c r="AI348" s="407">
        <v>9.1414000000000009</v>
      </c>
      <c r="AJ348" s="406">
        <v>92</v>
      </c>
      <c r="AK348" s="406">
        <v>0.9</v>
      </c>
      <c r="AL348" s="406">
        <v>2</v>
      </c>
      <c r="AM348" s="406">
        <v>0</v>
      </c>
      <c r="AN348" s="406">
        <v>7850</v>
      </c>
      <c r="AO348" s="406" t="s">
        <v>147</v>
      </c>
    </row>
    <row r="349" spans="21:41">
      <c r="V349" s="51"/>
      <c r="Y349" s="50"/>
      <c r="Z349" s="50"/>
      <c r="AC349" s="53"/>
      <c r="AF349" s="406" t="s">
        <v>51</v>
      </c>
      <c r="AG349" s="406" t="s">
        <v>856</v>
      </c>
      <c r="AH349" s="406">
        <v>113</v>
      </c>
      <c r="AI349" s="407">
        <v>9.1414000000000009</v>
      </c>
      <c r="AJ349" s="406">
        <v>90</v>
      </c>
      <c r="AK349" s="406">
        <v>0.9</v>
      </c>
      <c r="AL349" s="406">
        <v>2</v>
      </c>
      <c r="AM349" s="406">
        <v>0</v>
      </c>
      <c r="AN349" s="406">
        <v>7850</v>
      </c>
      <c r="AO349" s="406" t="s">
        <v>147</v>
      </c>
    </row>
    <row r="350" spans="21:41">
      <c r="V350" s="51"/>
      <c r="Y350" s="50"/>
      <c r="Z350" s="50"/>
      <c r="AC350" s="53"/>
      <c r="AF350" s="406" t="s">
        <v>51</v>
      </c>
      <c r="AG350" s="406" t="s">
        <v>857</v>
      </c>
      <c r="AH350" s="406">
        <v>114</v>
      </c>
      <c r="AI350" s="407">
        <v>9.4696999999999996</v>
      </c>
      <c r="AJ350" s="406">
        <v>90</v>
      </c>
      <c r="AK350" s="406">
        <v>0.9</v>
      </c>
      <c r="AL350" s="406">
        <v>2</v>
      </c>
      <c r="AM350" s="406">
        <v>0</v>
      </c>
      <c r="AN350" s="406">
        <v>7850</v>
      </c>
      <c r="AO350" s="406" t="s">
        <v>147</v>
      </c>
    </row>
    <row r="351" spans="21:41">
      <c r="V351" s="51"/>
      <c r="Y351" s="50"/>
      <c r="Z351" s="50"/>
      <c r="AC351" s="53"/>
      <c r="AF351" s="406" t="s">
        <v>51</v>
      </c>
      <c r="AG351" s="406" t="s">
        <v>858</v>
      </c>
      <c r="AH351" s="406">
        <v>114</v>
      </c>
      <c r="AI351" s="407">
        <v>9.4696999999999996</v>
      </c>
      <c r="AJ351" s="406">
        <v>90</v>
      </c>
      <c r="AK351" s="406">
        <v>0.9</v>
      </c>
      <c r="AL351" s="406">
        <v>2</v>
      </c>
      <c r="AM351" s="406">
        <v>0</v>
      </c>
      <c r="AN351" s="406">
        <v>7850</v>
      </c>
      <c r="AO351" s="406" t="s">
        <v>147</v>
      </c>
    </row>
    <row r="352" spans="21:41">
      <c r="V352" s="51"/>
      <c r="Y352" s="50"/>
      <c r="Z352" s="50"/>
      <c r="AC352" s="53"/>
      <c r="AF352" s="406" t="s">
        <v>51</v>
      </c>
      <c r="AG352" s="406" t="s">
        <v>859</v>
      </c>
      <c r="AH352" s="406">
        <v>115</v>
      </c>
      <c r="AI352" s="407">
        <v>9.8000000000000007</v>
      </c>
      <c r="AJ352" s="406">
        <v>90</v>
      </c>
      <c r="AK352" s="406">
        <v>0.9</v>
      </c>
      <c r="AL352" s="406">
        <v>2</v>
      </c>
      <c r="AM352" s="406">
        <v>0</v>
      </c>
      <c r="AN352" s="406">
        <v>7850</v>
      </c>
      <c r="AO352" s="406" t="s">
        <v>147</v>
      </c>
    </row>
    <row r="353" spans="22:41">
      <c r="V353" s="51"/>
      <c r="Y353" s="50"/>
      <c r="Z353" s="50"/>
      <c r="AC353" s="53"/>
      <c r="AF353" s="406" t="s">
        <v>51</v>
      </c>
      <c r="AG353" s="406" t="s">
        <v>860</v>
      </c>
      <c r="AH353" s="406">
        <v>115</v>
      </c>
      <c r="AI353" s="407">
        <v>9.8000000000000007</v>
      </c>
      <c r="AJ353" s="406">
        <v>90</v>
      </c>
      <c r="AK353" s="406">
        <v>0.9</v>
      </c>
      <c r="AL353" s="406">
        <v>2</v>
      </c>
      <c r="AM353" s="406">
        <v>0</v>
      </c>
      <c r="AN353" s="406">
        <v>7850</v>
      </c>
      <c r="AO353" s="406" t="s">
        <v>147</v>
      </c>
    </row>
    <row r="354" spans="22:41">
      <c r="V354" s="51"/>
      <c r="Y354" s="50"/>
      <c r="Z354" s="50"/>
      <c r="AC354" s="53"/>
      <c r="AF354" s="406" t="s">
        <v>51</v>
      </c>
      <c r="AG354" s="406" t="s">
        <v>861</v>
      </c>
      <c r="AH354" s="406">
        <v>116</v>
      </c>
      <c r="AI354" s="407">
        <v>9.8000000000000007</v>
      </c>
      <c r="AJ354" s="406">
        <v>90</v>
      </c>
      <c r="AK354" s="406">
        <v>0.9</v>
      </c>
      <c r="AL354" s="406">
        <v>2</v>
      </c>
      <c r="AM354" s="406">
        <v>0</v>
      </c>
      <c r="AN354" s="406">
        <v>7850</v>
      </c>
      <c r="AO354" s="406" t="s">
        <v>147</v>
      </c>
    </row>
    <row r="355" spans="22:41">
      <c r="V355" s="51"/>
      <c r="Y355" s="50"/>
      <c r="Z355" s="50"/>
      <c r="AC355" s="53"/>
      <c r="AF355" s="406" t="s">
        <v>51</v>
      </c>
      <c r="AG355" s="406" t="s">
        <v>862</v>
      </c>
      <c r="AH355" s="406">
        <v>116</v>
      </c>
      <c r="AI355" s="407">
        <v>9.8000000000000007</v>
      </c>
      <c r="AJ355" s="406">
        <v>98</v>
      </c>
      <c r="AK355" s="406">
        <v>0.9</v>
      </c>
      <c r="AL355" s="406">
        <v>2</v>
      </c>
      <c r="AM355" s="406">
        <v>0</v>
      </c>
      <c r="AN355" s="406">
        <v>7850</v>
      </c>
      <c r="AO355" s="406" t="s">
        <v>147</v>
      </c>
    </row>
    <row r="356" spans="22:41">
      <c r="V356" s="51"/>
      <c r="Y356" s="50"/>
      <c r="Z356" s="50"/>
      <c r="AC356" s="53"/>
      <c r="AF356" s="406" t="s">
        <v>51</v>
      </c>
      <c r="AG356" s="406" t="s">
        <v>863</v>
      </c>
      <c r="AH356" s="406">
        <v>117</v>
      </c>
      <c r="AI356" s="407">
        <v>9.8000000000000007</v>
      </c>
      <c r="AJ356" s="406">
        <v>98</v>
      </c>
      <c r="AK356" s="406">
        <v>0.9</v>
      </c>
      <c r="AL356" s="406">
        <v>2</v>
      </c>
      <c r="AM356" s="406">
        <v>0</v>
      </c>
      <c r="AN356" s="406">
        <v>7850</v>
      </c>
      <c r="AO356" s="406" t="s">
        <v>147</v>
      </c>
    </row>
    <row r="357" spans="22:41">
      <c r="V357" s="51"/>
      <c r="Y357" s="50"/>
      <c r="Z357" s="50"/>
      <c r="AC357" s="53"/>
      <c r="AF357" s="406" t="s">
        <v>51</v>
      </c>
      <c r="AG357" s="406" t="s">
        <v>864</v>
      </c>
      <c r="AH357" s="406">
        <v>117</v>
      </c>
      <c r="AI357" s="407">
        <v>9.8000000000000007</v>
      </c>
      <c r="AJ357" s="406">
        <v>98</v>
      </c>
      <c r="AK357" s="406">
        <v>0.9</v>
      </c>
      <c r="AL357" s="406">
        <v>2</v>
      </c>
      <c r="AM357" s="406">
        <v>0</v>
      </c>
      <c r="AN357" s="406">
        <v>7850</v>
      </c>
      <c r="AO357" s="406" t="s">
        <v>147</v>
      </c>
    </row>
    <row r="358" spans="22:41">
      <c r="V358" s="51"/>
      <c r="Y358" s="50"/>
      <c r="Z358" s="50"/>
      <c r="AC358" s="53"/>
      <c r="AF358" s="406" t="s">
        <v>51</v>
      </c>
      <c r="AG358" s="406" t="s">
        <v>865</v>
      </c>
      <c r="AH358" s="406">
        <v>118</v>
      </c>
      <c r="AI358" s="407">
        <v>9.8000000000000007</v>
      </c>
      <c r="AJ358" s="406">
        <v>98</v>
      </c>
      <c r="AK358" s="406">
        <v>0.9</v>
      </c>
      <c r="AL358" s="406">
        <v>2</v>
      </c>
      <c r="AM358" s="406">
        <v>0</v>
      </c>
      <c r="AN358" s="406">
        <v>7850</v>
      </c>
      <c r="AO358" s="406" t="s">
        <v>147</v>
      </c>
    </row>
    <row r="359" spans="22:41">
      <c r="V359" s="51"/>
      <c r="Y359" s="50"/>
      <c r="Z359" s="50"/>
      <c r="AC359" s="53"/>
      <c r="AF359" s="406" t="s">
        <v>51</v>
      </c>
      <c r="AG359" s="406" t="s">
        <v>866</v>
      </c>
      <c r="AH359" s="406">
        <v>118</v>
      </c>
      <c r="AI359" s="407">
        <v>9.8000000000000007</v>
      </c>
      <c r="AJ359" s="406">
        <v>88</v>
      </c>
      <c r="AK359" s="406">
        <v>0.9</v>
      </c>
      <c r="AL359" s="406">
        <v>2</v>
      </c>
      <c r="AM359" s="406">
        <v>0</v>
      </c>
      <c r="AN359" s="406">
        <v>7850</v>
      </c>
      <c r="AO359" s="406" t="s">
        <v>147</v>
      </c>
    </row>
    <row r="360" spans="22:41">
      <c r="V360" s="51"/>
      <c r="Y360" s="50"/>
      <c r="Z360" s="50"/>
      <c r="AC360" s="53"/>
      <c r="AF360" s="406" t="s">
        <v>51</v>
      </c>
      <c r="AG360" s="406" t="s">
        <v>867</v>
      </c>
      <c r="AH360" s="406">
        <v>119</v>
      </c>
      <c r="AI360" s="407">
        <v>9.8000000000000007</v>
      </c>
      <c r="AJ360" s="406">
        <v>88</v>
      </c>
      <c r="AK360" s="406">
        <v>0.9</v>
      </c>
      <c r="AL360" s="406">
        <v>2</v>
      </c>
      <c r="AM360" s="406">
        <v>0</v>
      </c>
      <c r="AN360" s="406">
        <v>7850</v>
      </c>
      <c r="AO360" s="406" t="s">
        <v>147</v>
      </c>
    </row>
    <row r="361" spans="22:41">
      <c r="V361" s="51"/>
      <c r="Y361" s="50"/>
      <c r="Z361" s="50"/>
      <c r="AC361" s="53"/>
      <c r="AF361" s="406" t="s">
        <v>51</v>
      </c>
      <c r="AG361" s="406" t="s">
        <v>912</v>
      </c>
      <c r="AH361" s="406">
        <v>119</v>
      </c>
      <c r="AI361" s="407">
        <v>9.8000000000000007</v>
      </c>
      <c r="AJ361" s="406">
        <v>88</v>
      </c>
      <c r="AK361" s="406">
        <v>0.9</v>
      </c>
      <c r="AL361" s="406">
        <v>2</v>
      </c>
      <c r="AM361" s="406">
        <v>0</v>
      </c>
      <c r="AN361" s="406">
        <v>7850</v>
      </c>
      <c r="AO361" s="406" t="s">
        <v>147</v>
      </c>
    </row>
    <row r="362" spans="22:41">
      <c r="V362" s="51"/>
      <c r="Y362" s="50"/>
      <c r="Z362" s="50"/>
      <c r="AC362" s="53"/>
      <c r="AF362" s="406" t="s">
        <v>51</v>
      </c>
      <c r="AG362" s="406" t="s">
        <v>913</v>
      </c>
      <c r="AH362" s="406">
        <v>120</v>
      </c>
      <c r="AI362" s="407">
        <v>9.8000000000000007</v>
      </c>
      <c r="AJ362" s="406">
        <v>88</v>
      </c>
      <c r="AK362" s="406">
        <v>0.9</v>
      </c>
      <c r="AL362" s="406">
        <v>2</v>
      </c>
      <c r="AM362" s="406">
        <v>0</v>
      </c>
      <c r="AN362" s="406">
        <v>7850</v>
      </c>
      <c r="AO362" s="406" t="s">
        <v>147</v>
      </c>
    </row>
    <row r="363" spans="22:41">
      <c r="V363" s="51"/>
      <c r="Y363" s="50"/>
      <c r="Z363" s="50"/>
      <c r="AC363" s="53"/>
      <c r="AF363" s="406" t="s">
        <v>51</v>
      </c>
      <c r="AG363" s="406" t="s">
        <v>914</v>
      </c>
      <c r="AH363" s="406">
        <v>120</v>
      </c>
      <c r="AI363" s="407">
        <v>9.8000000000000007</v>
      </c>
      <c r="AJ363" s="406">
        <v>88</v>
      </c>
      <c r="AK363" s="406">
        <v>0.9</v>
      </c>
      <c r="AL363" s="406">
        <v>2</v>
      </c>
      <c r="AM363" s="406">
        <v>0</v>
      </c>
      <c r="AN363" s="406">
        <v>7850</v>
      </c>
      <c r="AO363" s="406" t="s">
        <v>147</v>
      </c>
    </row>
    <row r="364" spans="22:41">
      <c r="V364" s="51"/>
      <c r="Y364" s="50"/>
      <c r="Z364" s="50"/>
      <c r="AC364" s="53"/>
      <c r="AF364" s="406" t="s">
        <v>51</v>
      </c>
      <c r="AG364" s="406" t="s">
        <v>915</v>
      </c>
      <c r="AH364" s="406">
        <v>121</v>
      </c>
      <c r="AI364" s="407">
        <v>9.8000000000000007</v>
      </c>
      <c r="AJ364" s="406">
        <v>88</v>
      </c>
      <c r="AK364" s="406">
        <v>0.9</v>
      </c>
      <c r="AL364" s="406">
        <v>2</v>
      </c>
      <c r="AM364" s="406">
        <v>0</v>
      </c>
      <c r="AN364" s="406">
        <v>7850</v>
      </c>
      <c r="AO364" s="406" t="s">
        <v>147</v>
      </c>
    </row>
    <row r="365" spans="22:41">
      <c r="V365" s="51"/>
      <c r="Y365" s="50"/>
      <c r="Z365" s="50"/>
      <c r="AC365" s="53"/>
      <c r="AF365" s="406" t="s">
        <v>51</v>
      </c>
      <c r="AG365" s="406" t="s">
        <v>916</v>
      </c>
      <c r="AH365" s="406">
        <v>121</v>
      </c>
      <c r="AI365" s="407">
        <v>9.8000000000000007</v>
      </c>
      <c r="AJ365" s="406">
        <v>88</v>
      </c>
      <c r="AK365" s="406">
        <v>0.9</v>
      </c>
      <c r="AL365" s="406">
        <v>2</v>
      </c>
      <c r="AM365" s="406">
        <v>0</v>
      </c>
      <c r="AN365" s="406">
        <v>7850</v>
      </c>
      <c r="AO365" s="406" t="s">
        <v>147</v>
      </c>
    </row>
    <row r="366" spans="22:41">
      <c r="V366" s="51"/>
      <c r="Y366" s="50"/>
      <c r="Z366" s="50"/>
      <c r="AC366" s="53"/>
      <c r="AF366" s="406" t="s">
        <v>51</v>
      </c>
      <c r="AG366" s="406" t="s">
        <v>917</v>
      </c>
      <c r="AH366" s="406">
        <v>122</v>
      </c>
      <c r="AI366" s="407">
        <v>9.8000000000000007</v>
      </c>
      <c r="AJ366" s="406">
        <v>88</v>
      </c>
      <c r="AK366" s="406">
        <v>0.9</v>
      </c>
      <c r="AL366" s="406">
        <v>2</v>
      </c>
      <c r="AM366" s="406">
        <v>0</v>
      </c>
      <c r="AN366" s="406">
        <v>7850</v>
      </c>
      <c r="AO366" s="406" t="s">
        <v>147</v>
      </c>
    </row>
    <row r="367" spans="22:41">
      <c r="V367" s="51"/>
      <c r="Y367" s="50"/>
      <c r="Z367" s="50"/>
      <c r="AC367" s="53"/>
      <c r="AF367" s="406" t="s">
        <v>51</v>
      </c>
      <c r="AG367" s="406" t="s">
        <v>918</v>
      </c>
      <c r="AH367" s="406">
        <v>122</v>
      </c>
      <c r="AI367" s="407">
        <v>9.8000000000000007</v>
      </c>
      <c r="AJ367" s="406">
        <v>88</v>
      </c>
      <c r="AK367" s="406">
        <v>0.9</v>
      </c>
      <c r="AL367" s="406">
        <v>2</v>
      </c>
      <c r="AM367" s="406">
        <v>0</v>
      </c>
      <c r="AN367" s="406">
        <v>7850</v>
      </c>
      <c r="AO367" s="406" t="s">
        <v>147</v>
      </c>
    </row>
    <row r="368" spans="22:41">
      <c r="V368" s="51"/>
      <c r="Y368" s="50"/>
      <c r="Z368" s="50"/>
      <c r="AC368" s="53"/>
      <c r="AF368" s="406" t="s">
        <v>51</v>
      </c>
      <c r="AG368" s="406" t="s">
        <v>919</v>
      </c>
      <c r="AH368" s="406">
        <v>123</v>
      </c>
      <c r="AI368" s="407">
        <v>9.8000000000000007</v>
      </c>
      <c r="AJ368" s="406">
        <v>88</v>
      </c>
      <c r="AK368" s="406">
        <v>0.9</v>
      </c>
      <c r="AL368" s="406">
        <v>2</v>
      </c>
      <c r="AM368" s="406">
        <v>0</v>
      </c>
      <c r="AN368" s="406">
        <v>7850</v>
      </c>
      <c r="AO368" s="406" t="s">
        <v>147</v>
      </c>
    </row>
    <row r="369" spans="22:41">
      <c r="V369" s="51"/>
      <c r="Y369" s="50"/>
      <c r="Z369" s="50"/>
      <c r="AC369" s="53"/>
      <c r="AF369" s="406" t="s">
        <v>51</v>
      </c>
      <c r="AG369" s="406" t="s">
        <v>920</v>
      </c>
      <c r="AH369" s="406">
        <v>123</v>
      </c>
      <c r="AI369" s="407">
        <v>9.8000000000000007</v>
      </c>
      <c r="AJ369" s="406">
        <v>88</v>
      </c>
      <c r="AK369" s="406">
        <v>0.9</v>
      </c>
      <c r="AL369" s="406">
        <v>2</v>
      </c>
      <c r="AM369" s="406">
        <v>0</v>
      </c>
      <c r="AN369" s="406">
        <v>7850</v>
      </c>
      <c r="AO369" s="406" t="s">
        <v>147</v>
      </c>
    </row>
    <row r="370" spans="22:41">
      <c r="V370" s="51"/>
      <c r="Y370" s="50"/>
      <c r="Z370" s="50"/>
      <c r="AC370" s="53"/>
      <c r="AF370" s="406" t="s">
        <v>51</v>
      </c>
      <c r="AG370" s="406" t="s">
        <v>921</v>
      </c>
      <c r="AH370" s="406">
        <v>124</v>
      </c>
      <c r="AI370" s="407">
        <v>9.8000000000000007</v>
      </c>
      <c r="AJ370" s="406">
        <v>88</v>
      </c>
      <c r="AK370" s="406">
        <v>0.9</v>
      </c>
      <c r="AL370" s="406">
        <v>2</v>
      </c>
      <c r="AM370" s="406">
        <v>0</v>
      </c>
      <c r="AN370" s="406">
        <v>7850</v>
      </c>
      <c r="AO370" s="406" t="s">
        <v>147</v>
      </c>
    </row>
    <row r="371" spans="22:41">
      <c r="V371" s="51"/>
      <c r="Y371" s="50"/>
      <c r="Z371" s="50"/>
      <c r="AC371" s="53"/>
      <c r="AF371" s="406" t="s">
        <v>51</v>
      </c>
      <c r="AG371" s="406" t="s">
        <v>922</v>
      </c>
      <c r="AH371" s="406">
        <v>124</v>
      </c>
      <c r="AI371" s="407">
        <v>9.8000000000000007</v>
      </c>
      <c r="AJ371" s="406">
        <v>88</v>
      </c>
      <c r="AK371" s="406">
        <v>0.9</v>
      </c>
      <c r="AL371" s="406">
        <v>2</v>
      </c>
      <c r="AM371" s="406">
        <v>0</v>
      </c>
      <c r="AN371" s="406">
        <v>7850</v>
      </c>
      <c r="AO371" s="406" t="s">
        <v>147</v>
      </c>
    </row>
    <row r="372" spans="22:41">
      <c r="V372" s="51"/>
      <c r="Y372" s="50"/>
      <c r="Z372" s="50"/>
      <c r="AC372" s="53"/>
      <c r="AF372" s="406" t="s">
        <v>51</v>
      </c>
      <c r="AG372" s="406" t="s">
        <v>923</v>
      </c>
      <c r="AH372" s="406">
        <v>125</v>
      </c>
      <c r="AI372" s="407">
        <v>9.8000000000000007</v>
      </c>
      <c r="AJ372" s="406">
        <v>88</v>
      </c>
      <c r="AK372" s="406">
        <v>0.9</v>
      </c>
      <c r="AL372" s="406">
        <v>2</v>
      </c>
      <c r="AM372" s="406">
        <v>0</v>
      </c>
      <c r="AN372" s="406">
        <v>7850</v>
      </c>
      <c r="AO372" s="406" t="s">
        <v>147</v>
      </c>
    </row>
    <row r="373" spans="22:41">
      <c r="V373" s="51"/>
      <c r="Y373" s="50"/>
      <c r="Z373" s="50"/>
      <c r="AC373" s="53"/>
      <c r="AF373" s="406" t="s">
        <v>51</v>
      </c>
      <c r="AG373" s="406" t="s">
        <v>924</v>
      </c>
      <c r="AH373" s="406">
        <v>125</v>
      </c>
      <c r="AI373" s="407">
        <v>9.8000000000000007</v>
      </c>
      <c r="AJ373" s="406">
        <v>88</v>
      </c>
      <c r="AK373" s="406">
        <v>0.9</v>
      </c>
      <c r="AL373" s="406">
        <v>2</v>
      </c>
      <c r="AM373" s="406">
        <v>0</v>
      </c>
      <c r="AN373" s="406">
        <v>7850</v>
      </c>
      <c r="AO373" s="406" t="s">
        <v>147</v>
      </c>
    </row>
    <row r="374" spans="22:41">
      <c r="V374" s="51"/>
      <c r="Y374" s="50"/>
      <c r="Z374" s="50"/>
      <c r="AC374" s="53"/>
      <c r="AF374" s="406" t="s">
        <v>51</v>
      </c>
      <c r="AG374" s="406" t="s">
        <v>925</v>
      </c>
      <c r="AH374" s="406">
        <v>126</v>
      </c>
      <c r="AI374" s="407">
        <v>9.8000000000000007</v>
      </c>
      <c r="AJ374" s="406">
        <v>88</v>
      </c>
      <c r="AK374" s="406">
        <v>0.9</v>
      </c>
      <c r="AL374" s="406">
        <v>2</v>
      </c>
      <c r="AM374" s="406">
        <v>0</v>
      </c>
      <c r="AN374" s="406">
        <v>7850</v>
      </c>
      <c r="AO374" s="406" t="s">
        <v>147</v>
      </c>
    </row>
    <row r="375" spans="22:41">
      <c r="V375" s="51"/>
      <c r="Y375" s="50"/>
      <c r="Z375" s="50"/>
      <c r="AC375" s="53"/>
      <c r="AF375" s="406" t="s">
        <v>51</v>
      </c>
      <c r="AG375" s="406" t="s">
        <v>926</v>
      </c>
      <c r="AH375" s="406">
        <v>126</v>
      </c>
      <c r="AI375" s="407">
        <v>9.8000000000000007</v>
      </c>
      <c r="AJ375" s="406">
        <v>88</v>
      </c>
      <c r="AK375" s="406">
        <v>0.9</v>
      </c>
      <c r="AL375" s="406">
        <v>2</v>
      </c>
      <c r="AM375" s="406">
        <v>0</v>
      </c>
      <c r="AN375" s="406">
        <v>7850</v>
      </c>
      <c r="AO375" s="406" t="s">
        <v>147</v>
      </c>
    </row>
    <row r="376" spans="22:41">
      <c r="V376" s="51"/>
      <c r="Y376" s="50"/>
      <c r="Z376" s="50"/>
      <c r="AC376" s="53"/>
      <c r="AF376" s="406" t="s">
        <v>51</v>
      </c>
      <c r="AG376" s="406" t="s">
        <v>927</v>
      </c>
      <c r="AH376" s="406">
        <v>127</v>
      </c>
      <c r="AI376" s="407">
        <v>9.8000000000000007</v>
      </c>
      <c r="AJ376" s="406">
        <v>88</v>
      </c>
      <c r="AK376" s="406">
        <v>0.9</v>
      </c>
      <c r="AL376" s="406">
        <v>2</v>
      </c>
      <c r="AM376" s="406">
        <v>0</v>
      </c>
      <c r="AN376" s="406">
        <v>7850</v>
      </c>
      <c r="AO376" s="406" t="s">
        <v>147</v>
      </c>
    </row>
    <row r="377" spans="22:41">
      <c r="V377" s="51"/>
      <c r="Y377" s="50"/>
      <c r="Z377" s="50"/>
      <c r="AC377" s="53"/>
      <c r="AF377" s="406" t="s">
        <v>51</v>
      </c>
      <c r="AG377" s="406" t="s">
        <v>928</v>
      </c>
      <c r="AH377" s="406">
        <v>127</v>
      </c>
      <c r="AI377" s="407">
        <v>9.8000000000000007</v>
      </c>
      <c r="AJ377" s="406">
        <v>88</v>
      </c>
      <c r="AK377" s="406">
        <v>0.9</v>
      </c>
      <c r="AL377" s="406">
        <v>2</v>
      </c>
      <c r="AM377" s="406">
        <v>0</v>
      </c>
      <c r="AN377" s="406">
        <v>7850</v>
      </c>
      <c r="AO377" s="406" t="s">
        <v>147</v>
      </c>
    </row>
    <row r="378" spans="22:41">
      <c r="V378" s="51"/>
      <c r="Y378" s="50"/>
      <c r="Z378" s="50"/>
      <c r="AC378" s="53"/>
      <c r="AF378" s="406" t="s">
        <v>51</v>
      </c>
      <c r="AG378" s="406" t="s">
        <v>929</v>
      </c>
      <c r="AH378" s="406">
        <v>128</v>
      </c>
      <c r="AI378" s="407">
        <v>9.8000000000000007</v>
      </c>
      <c r="AJ378" s="406">
        <v>88</v>
      </c>
      <c r="AK378" s="406">
        <v>0.9</v>
      </c>
      <c r="AL378" s="406">
        <v>2</v>
      </c>
      <c r="AM378" s="406">
        <v>0</v>
      </c>
      <c r="AN378" s="406">
        <v>7850</v>
      </c>
      <c r="AO378" s="406" t="s">
        <v>147</v>
      </c>
    </row>
    <row r="379" spans="22:41">
      <c r="V379" s="51"/>
      <c r="Y379" s="50"/>
      <c r="Z379" s="50"/>
      <c r="AC379" s="53"/>
      <c r="AF379" s="406" t="s">
        <v>51</v>
      </c>
      <c r="AG379" s="406" t="s">
        <v>930</v>
      </c>
      <c r="AH379" s="406">
        <v>128</v>
      </c>
      <c r="AI379" s="407">
        <v>9.8000000000000007</v>
      </c>
      <c r="AJ379" s="406">
        <v>88</v>
      </c>
      <c r="AK379" s="406">
        <v>0.9</v>
      </c>
      <c r="AL379" s="406">
        <v>2</v>
      </c>
      <c r="AM379" s="406">
        <v>0</v>
      </c>
      <c r="AN379" s="406">
        <v>7850</v>
      </c>
      <c r="AO379" s="406" t="s">
        <v>147</v>
      </c>
    </row>
    <row r="380" spans="22:41">
      <c r="V380" s="51"/>
      <c r="Y380" s="50"/>
      <c r="Z380" s="50"/>
      <c r="AC380" s="53"/>
      <c r="AF380" s="406" t="s">
        <v>51</v>
      </c>
      <c r="AG380" s="406" t="s">
        <v>931</v>
      </c>
      <c r="AH380" s="406">
        <v>129</v>
      </c>
      <c r="AI380" s="407">
        <v>9.8000000000000007</v>
      </c>
      <c r="AJ380" s="406">
        <v>88</v>
      </c>
      <c r="AK380" s="406">
        <v>0.9</v>
      </c>
      <c r="AL380" s="406">
        <v>2</v>
      </c>
      <c r="AM380" s="406">
        <v>0</v>
      </c>
      <c r="AN380" s="406">
        <v>7850</v>
      </c>
      <c r="AO380" s="406" t="s">
        <v>147</v>
      </c>
    </row>
    <row r="381" spans="22:41">
      <c r="V381" s="51"/>
      <c r="Y381" s="50"/>
      <c r="Z381" s="50"/>
      <c r="AC381" s="53"/>
      <c r="AF381" s="406" t="s">
        <v>51</v>
      </c>
      <c r="AG381" s="406" t="s">
        <v>932</v>
      </c>
      <c r="AH381" s="406">
        <v>129</v>
      </c>
      <c r="AI381" s="407">
        <v>9.8000000000000007</v>
      </c>
      <c r="AJ381" s="406">
        <v>88</v>
      </c>
      <c r="AK381" s="406">
        <v>0.9</v>
      </c>
      <c r="AL381" s="406">
        <v>2</v>
      </c>
      <c r="AM381" s="406">
        <v>0</v>
      </c>
      <c r="AN381" s="406">
        <v>7850</v>
      </c>
      <c r="AO381" s="406" t="s">
        <v>147</v>
      </c>
    </row>
    <row r="382" spans="22:41">
      <c r="V382" s="51"/>
      <c r="Y382" s="50"/>
      <c r="Z382" s="50"/>
      <c r="AC382" s="53"/>
      <c r="AF382" s="406" t="s">
        <v>51</v>
      </c>
      <c r="AG382" s="406" t="s">
        <v>933</v>
      </c>
      <c r="AH382" s="406">
        <v>130</v>
      </c>
      <c r="AI382" s="407">
        <v>9.8000000000000007</v>
      </c>
      <c r="AJ382" s="406">
        <v>88</v>
      </c>
      <c r="AK382" s="406">
        <v>0.9</v>
      </c>
      <c r="AL382" s="406">
        <v>2</v>
      </c>
      <c r="AM382" s="406">
        <v>0</v>
      </c>
      <c r="AN382" s="406">
        <v>7850</v>
      </c>
      <c r="AO382" s="406" t="s">
        <v>147</v>
      </c>
    </row>
    <row r="383" spans="22:41">
      <c r="V383" s="51"/>
      <c r="Y383" s="50"/>
      <c r="Z383" s="50"/>
      <c r="AC383" s="53"/>
      <c r="AF383" s="406" t="s">
        <v>51</v>
      </c>
      <c r="AG383" s="406" t="s">
        <v>934</v>
      </c>
      <c r="AH383" s="406">
        <v>130</v>
      </c>
      <c r="AI383" s="407">
        <v>9.8000000000000007</v>
      </c>
      <c r="AJ383" s="406">
        <v>88</v>
      </c>
      <c r="AK383" s="406">
        <v>0.9</v>
      </c>
      <c r="AL383" s="406">
        <v>2</v>
      </c>
      <c r="AM383" s="406">
        <v>0</v>
      </c>
      <c r="AN383" s="406">
        <v>7850</v>
      </c>
      <c r="AO383" s="406" t="s">
        <v>147</v>
      </c>
    </row>
    <row r="384" spans="22:41">
      <c r="V384" s="51"/>
      <c r="Y384" s="50"/>
      <c r="Z384" s="50"/>
      <c r="AC384" s="53"/>
      <c r="AF384" s="406" t="s">
        <v>51</v>
      </c>
      <c r="AG384" s="406" t="s">
        <v>935</v>
      </c>
      <c r="AH384" s="406">
        <v>131</v>
      </c>
      <c r="AI384" s="407">
        <v>9.8000000000000007</v>
      </c>
      <c r="AJ384" s="406">
        <v>88</v>
      </c>
      <c r="AK384" s="406">
        <v>0.9</v>
      </c>
      <c r="AL384" s="406">
        <v>2</v>
      </c>
      <c r="AM384" s="406">
        <v>0</v>
      </c>
      <c r="AN384" s="406">
        <v>7850</v>
      </c>
      <c r="AO384" s="406" t="s">
        <v>147</v>
      </c>
    </row>
    <row r="385" spans="22:41">
      <c r="V385" s="51"/>
      <c r="Y385" s="50"/>
      <c r="Z385" s="50"/>
      <c r="AC385" s="53"/>
      <c r="AF385" s="406" t="s">
        <v>51</v>
      </c>
      <c r="AG385" s="406" t="s">
        <v>936</v>
      </c>
      <c r="AH385" s="406">
        <v>131</v>
      </c>
      <c r="AI385" s="407">
        <v>9.8000000000000007</v>
      </c>
      <c r="AJ385" s="406">
        <v>88</v>
      </c>
      <c r="AK385" s="406">
        <v>0.9</v>
      </c>
      <c r="AL385" s="406">
        <v>2</v>
      </c>
      <c r="AM385" s="406">
        <v>0</v>
      </c>
      <c r="AN385" s="406">
        <v>7850</v>
      </c>
      <c r="AO385" s="406" t="s">
        <v>147</v>
      </c>
    </row>
    <row r="386" spans="22:41">
      <c r="V386" s="51"/>
      <c r="Y386" s="50"/>
      <c r="Z386" s="50"/>
      <c r="AC386" s="53"/>
      <c r="AF386" s="406" t="s">
        <v>51</v>
      </c>
      <c r="AG386" s="406" t="s">
        <v>937</v>
      </c>
      <c r="AH386" s="406">
        <v>132</v>
      </c>
      <c r="AI386" s="407">
        <v>9.8000000000000007</v>
      </c>
      <c r="AJ386" s="406">
        <v>88</v>
      </c>
      <c r="AK386" s="406">
        <v>0.9</v>
      </c>
      <c r="AL386" s="406">
        <v>2</v>
      </c>
      <c r="AM386" s="406">
        <v>0</v>
      </c>
      <c r="AN386" s="406">
        <v>7850</v>
      </c>
      <c r="AO386" s="406" t="s">
        <v>147</v>
      </c>
    </row>
    <row r="387" spans="22:41">
      <c r="V387" s="51"/>
      <c r="Y387" s="50"/>
      <c r="Z387" s="50"/>
      <c r="AC387" s="53"/>
      <c r="AF387" s="406" t="s">
        <v>51</v>
      </c>
      <c r="AG387" s="406" t="s">
        <v>938</v>
      </c>
      <c r="AH387" s="406">
        <v>132</v>
      </c>
      <c r="AI387" s="407">
        <v>9.8000000000000007</v>
      </c>
      <c r="AJ387" s="406">
        <v>88</v>
      </c>
      <c r="AK387" s="406">
        <v>0.9</v>
      </c>
      <c r="AL387" s="406">
        <v>2</v>
      </c>
      <c r="AM387" s="406">
        <v>0</v>
      </c>
      <c r="AN387" s="406">
        <v>7850</v>
      </c>
      <c r="AO387" s="406" t="s">
        <v>147</v>
      </c>
    </row>
    <row r="388" spans="22:41">
      <c r="V388" s="51"/>
      <c r="Y388" s="50"/>
      <c r="Z388" s="50"/>
      <c r="AC388" s="53"/>
      <c r="AF388" s="406" t="s">
        <v>51</v>
      </c>
      <c r="AG388" s="406" t="s">
        <v>939</v>
      </c>
      <c r="AH388" s="406">
        <v>133</v>
      </c>
      <c r="AI388" s="407">
        <v>9.8000000000000007</v>
      </c>
      <c r="AJ388" s="406">
        <v>88</v>
      </c>
      <c r="AK388" s="406">
        <v>0.9</v>
      </c>
      <c r="AL388" s="406">
        <v>2</v>
      </c>
      <c r="AM388" s="406">
        <v>0</v>
      </c>
      <c r="AN388" s="406">
        <v>7850</v>
      </c>
      <c r="AO388" s="406" t="s">
        <v>147</v>
      </c>
    </row>
    <row r="389" spans="22:41">
      <c r="V389" s="51"/>
      <c r="Y389" s="50"/>
      <c r="Z389" s="50"/>
      <c r="AC389" s="53"/>
      <c r="AF389" s="406" t="s">
        <v>51</v>
      </c>
      <c r="AG389" s="406" t="s">
        <v>940</v>
      </c>
      <c r="AH389" s="406">
        <v>133</v>
      </c>
      <c r="AI389" s="407">
        <v>9.8000000000000007</v>
      </c>
      <c r="AJ389" s="406">
        <v>88</v>
      </c>
      <c r="AK389" s="406">
        <v>0.9</v>
      </c>
      <c r="AL389" s="406">
        <v>2</v>
      </c>
      <c r="AM389" s="406">
        <v>0</v>
      </c>
      <c r="AN389" s="406">
        <v>7850</v>
      </c>
      <c r="AO389" s="406" t="s">
        <v>147</v>
      </c>
    </row>
    <row r="390" spans="22:41">
      <c r="V390" s="51"/>
      <c r="Y390" s="50"/>
      <c r="Z390" s="50"/>
      <c r="AC390" s="53"/>
      <c r="AF390" s="406" t="s">
        <v>51</v>
      </c>
      <c r="AG390" s="406" t="s">
        <v>941</v>
      </c>
      <c r="AH390" s="406">
        <v>134</v>
      </c>
      <c r="AI390" s="407">
        <v>9.8000000000000007</v>
      </c>
      <c r="AJ390" s="406">
        <v>88</v>
      </c>
      <c r="AK390" s="406">
        <v>0.9</v>
      </c>
      <c r="AL390" s="406">
        <v>2</v>
      </c>
      <c r="AM390" s="406">
        <v>0</v>
      </c>
      <c r="AN390" s="406">
        <v>7850</v>
      </c>
      <c r="AO390" s="406" t="s">
        <v>147</v>
      </c>
    </row>
    <row r="391" spans="22:41">
      <c r="V391" s="51"/>
      <c r="Y391" s="50"/>
      <c r="Z391" s="50"/>
      <c r="AC391" s="53"/>
      <c r="AF391" s="406" t="s">
        <v>51</v>
      </c>
      <c r="AG391" s="406" t="s">
        <v>942</v>
      </c>
      <c r="AH391" s="406">
        <v>134</v>
      </c>
      <c r="AI391" s="407">
        <v>9.8000000000000007</v>
      </c>
      <c r="AJ391" s="406">
        <v>88</v>
      </c>
      <c r="AK391" s="406">
        <v>0.9</v>
      </c>
      <c r="AL391" s="406">
        <v>2</v>
      </c>
      <c r="AM391" s="406">
        <v>0</v>
      </c>
      <c r="AN391" s="406">
        <v>7850</v>
      </c>
      <c r="AO391" s="406" t="s">
        <v>147</v>
      </c>
    </row>
    <row r="392" spans="22:41">
      <c r="V392" s="51"/>
      <c r="Y392" s="50"/>
      <c r="Z392" s="50"/>
      <c r="AC392" s="53"/>
      <c r="AF392" s="406" t="s">
        <v>51</v>
      </c>
      <c r="AG392" s="406" t="s">
        <v>943</v>
      </c>
      <c r="AH392" s="406">
        <v>135</v>
      </c>
      <c r="AI392" s="407">
        <v>9.8000000000000007</v>
      </c>
      <c r="AJ392" s="406">
        <v>88</v>
      </c>
      <c r="AK392" s="406">
        <v>0.9</v>
      </c>
      <c r="AL392" s="406">
        <v>2</v>
      </c>
      <c r="AM392" s="406">
        <v>0</v>
      </c>
      <c r="AN392" s="406">
        <v>7850</v>
      </c>
      <c r="AO392" s="406" t="s">
        <v>147</v>
      </c>
    </row>
    <row r="393" spans="22:41">
      <c r="V393" s="51"/>
      <c r="Y393" s="50"/>
      <c r="Z393" s="50"/>
      <c r="AC393" s="53"/>
      <c r="AF393" s="406" t="s">
        <v>51</v>
      </c>
      <c r="AG393" s="406" t="s">
        <v>944</v>
      </c>
      <c r="AH393" s="406">
        <v>135</v>
      </c>
      <c r="AI393" s="407">
        <v>9.8000000000000007</v>
      </c>
      <c r="AJ393" s="406">
        <v>88</v>
      </c>
      <c r="AK393" s="406">
        <v>0.9</v>
      </c>
      <c r="AL393" s="406">
        <v>2</v>
      </c>
      <c r="AM393" s="406">
        <v>0</v>
      </c>
      <c r="AN393" s="406">
        <v>7850</v>
      </c>
      <c r="AO393" s="406" t="s">
        <v>147</v>
      </c>
    </row>
    <row r="394" spans="22:41">
      <c r="V394" s="51"/>
      <c r="Y394" s="50"/>
      <c r="Z394" s="50"/>
      <c r="AC394" s="53"/>
      <c r="AF394" s="406" t="s">
        <v>51</v>
      </c>
      <c r="AG394" s="406" t="s">
        <v>945</v>
      </c>
      <c r="AH394" s="406">
        <v>136</v>
      </c>
      <c r="AI394" s="407">
        <v>9.8000000000000007</v>
      </c>
      <c r="AJ394" s="406">
        <v>88</v>
      </c>
      <c r="AK394" s="406">
        <v>0.9</v>
      </c>
      <c r="AL394" s="406">
        <v>2</v>
      </c>
      <c r="AM394" s="406">
        <v>0</v>
      </c>
      <c r="AN394" s="406">
        <v>7850</v>
      </c>
      <c r="AO394" s="406" t="s">
        <v>147</v>
      </c>
    </row>
    <row r="395" spans="22:41">
      <c r="V395" s="51"/>
      <c r="Y395" s="50"/>
      <c r="Z395" s="50"/>
      <c r="AC395" s="53"/>
      <c r="AF395" s="406" t="s">
        <v>51</v>
      </c>
      <c r="AG395" s="406" t="s">
        <v>946</v>
      </c>
      <c r="AH395" s="406">
        <v>136</v>
      </c>
      <c r="AI395" s="407">
        <v>9.8000000000000007</v>
      </c>
      <c r="AJ395" s="406">
        <v>88</v>
      </c>
      <c r="AK395" s="406">
        <v>0.9</v>
      </c>
      <c r="AL395" s="406">
        <v>2</v>
      </c>
      <c r="AM395" s="406">
        <v>0</v>
      </c>
      <c r="AN395" s="406">
        <v>7850</v>
      </c>
      <c r="AO395" s="406" t="s">
        <v>147</v>
      </c>
    </row>
    <row r="396" spans="22:41">
      <c r="V396" s="51"/>
      <c r="Y396" s="50"/>
      <c r="Z396" s="50"/>
      <c r="AC396" s="53"/>
      <c r="AF396" s="406" t="s">
        <v>51</v>
      </c>
      <c r="AG396" s="406" t="s">
        <v>947</v>
      </c>
      <c r="AH396" s="406">
        <v>137</v>
      </c>
      <c r="AI396" s="407">
        <v>9.8000000000000007</v>
      </c>
      <c r="AJ396" s="406">
        <v>88</v>
      </c>
      <c r="AK396" s="406">
        <v>0.9</v>
      </c>
      <c r="AL396" s="406">
        <v>2</v>
      </c>
      <c r="AM396" s="406">
        <v>0</v>
      </c>
      <c r="AN396" s="406">
        <v>7850</v>
      </c>
      <c r="AO396" s="406" t="s">
        <v>147</v>
      </c>
    </row>
    <row r="397" spans="22:41">
      <c r="V397" s="51"/>
      <c r="Y397" s="50"/>
      <c r="Z397" s="50"/>
      <c r="AC397" s="53"/>
      <c r="AF397" s="406" t="s">
        <v>51</v>
      </c>
      <c r="AG397" s="406" t="s">
        <v>948</v>
      </c>
      <c r="AH397" s="406">
        <v>137</v>
      </c>
      <c r="AI397" s="407">
        <v>9.8000000000000007</v>
      </c>
      <c r="AJ397" s="406">
        <v>88</v>
      </c>
      <c r="AK397" s="406">
        <v>0.9</v>
      </c>
      <c r="AL397" s="406">
        <v>2</v>
      </c>
      <c r="AM397" s="406">
        <v>0</v>
      </c>
      <c r="AN397" s="406">
        <v>7850</v>
      </c>
      <c r="AO397" s="406" t="s">
        <v>147</v>
      </c>
    </row>
    <row r="398" spans="22:41">
      <c r="V398" s="51"/>
      <c r="Y398" s="50"/>
      <c r="Z398" s="50"/>
      <c r="AC398" s="53"/>
      <c r="AF398" s="406" t="s">
        <v>51</v>
      </c>
      <c r="AG398" s="406" t="s">
        <v>949</v>
      </c>
      <c r="AH398" s="406">
        <v>138</v>
      </c>
      <c r="AI398" s="407">
        <v>9.8000000000000007</v>
      </c>
      <c r="AJ398" s="406">
        <v>88</v>
      </c>
      <c r="AK398" s="406">
        <v>0.9</v>
      </c>
      <c r="AL398" s="406">
        <v>2</v>
      </c>
      <c r="AM398" s="406">
        <v>0</v>
      </c>
      <c r="AN398" s="406">
        <v>7850</v>
      </c>
      <c r="AO398" s="406" t="s">
        <v>147</v>
      </c>
    </row>
    <row r="399" spans="22:41">
      <c r="V399" s="51"/>
      <c r="Y399" s="50"/>
      <c r="Z399" s="50"/>
      <c r="AC399" s="53"/>
      <c r="AF399" s="406" t="s">
        <v>51</v>
      </c>
      <c r="AG399" s="406" t="s">
        <v>950</v>
      </c>
      <c r="AH399" s="406">
        <v>138</v>
      </c>
      <c r="AI399" s="407">
        <v>9.8000000000000007</v>
      </c>
      <c r="AJ399" s="406">
        <v>88</v>
      </c>
      <c r="AK399" s="406">
        <v>0.9</v>
      </c>
      <c r="AL399" s="406">
        <v>2</v>
      </c>
      <c r="AM399" s="406">
        <v>0</v>
      </c>
      <c r="AN399" s="406">
        <v>7850</v>
      </c>
      <c r="AO399" s="406" t="s">
        <v>147</v>
      </c>
    </row>
    <row r="400" spans="22:41">
      <c r="V400" s="51"/>
      <c r="Y400" s="50"/>
      <c r="Z400" s="50"/>
      <c r="AC400" s="53"/>
      <c r="AF400" s="406" t="s">
        <v>51</v>
      </c>
      <c r="AG400" s="406" t="s">
        <v>951</v>
      </c>
      <c r="AH400" s="406">
        <v>139</v>
      </c>
      <c r="AI400" s="407">
        <v>9.8000000000000007</v>
      </c>
      <c r="AJ400" s="406">
        <v>88</v>
      </c>
      <c r="AK400" s="406">
        <v>0.9</v>
      </c>
      <c r="AL400" s="406">
        <v>2</v>
      </c>
      <c r="AM400" s="406">
        <v>0</v>
      </c>
      <c r="AN400" s="406">
        <v>7850</v>
      </c>
      <c r="AO400" s="406" t="s">
        <v>147</v>
      </c>
    </row>
    <row r="401" spans="22:41">
      <c r="V401" s="51"/>
      <c r="Y401" s="50"/>
      <c r="Z401" s="50"/>
      <c r="AC401" s="53"/>
      <c r="AF401" s="406" t="s">
        <v>51</v>
      </c>
      <c r="AG401" s="406" t="s">
        <v>952</v>
      </c>
      <c r="AH401" s="406">
        <v>139</v>
      </c>
      <c r="AI401" s="407">
        <v>9.8000000000000007</v>
      </c>
      <c r="AJ401" s="406">
        <v>88</v>
      </c>
      <c r="AK401" s="406">
        <v>0.9</v>
      </c>
      <c r="AL401" s="406">
        <v>2</v>
      </c>
      <c r="AM401" s="406">
        <v>0</v>
      </c>
      <c r="AN401" s="406">
        <v>7850</v>
      </c>
      <c r="AO401" s="406" t="s">
        <v>147</v>
      </c>
    </row>
    <row r="402" spans="22:41">
      <c r="V402" s="51"/>
      <c r="Y402" s="50"/>
      <c r="Z402" s="50"/>
      <c r="AC402" s="53"/>
      <c r="AF402" s="406" t="s">
        <v>51</v>
      </c>
      <c r="AG402" s="406" t="s">
        <v>953</v>
      </c>
      <c r="AH402" s="406">
        <v>140</v>
      </c>
      <c r="AI402" s="407">
        <v>9.8000000000000007</v>
      </c>
      <c r="AJ402" s="406">
        <v>88</v>
      </c>
      <c r="AK402" s="406">
        <v>0.9</v>
      </c>
      <c r="AL402" s="406">
        <v>2</v>
      </c>
      <c r="AM402" s="406">
        <v>0</v>
      </c>
      <c r="AN402" s="406">
        <v>7850</v>
      </c>
      <c r="AO402" s="406" t="s">
        <v>147</v>
      </c>
    </row>
    <row r="403" spans="22:41">
      <c r="V403" s="51"/>
      <c r="Y403" s="50"/>
      <c r="Z403" s="50"/>
      <c r="AC403" s="53"/>
      <c r="AF403" s="406" t="s">
        <v>51</v>
      </c>
      <c r="AG403" s="406" t="s">
        <v>954</v>
      </c>
      <c r="AH403" s="406">
        <v>140</v>
      </c>
      <c r="AI403" s="407">
        <v>9.8000000000000007</v>
      </c>
      <c r="AJ403" s="406">
        <v>88</v>
      </c>
      <c r="AK403" s="406">
        <v>0.9</v>
      </c>
      <c r="AL403" s="406">
        <v>2</v>
      </c>
      <c r="AM403" s="406">
        <v>0</v>
      </c>
      <c r="AN403" s="406">
        <v>7850</v>
      </c>
      <c r="AO403" s="406" t="s">
        <v>147</v>
      </c>
    </row>
    <row r="404" spans="22:41">
      <c r="V404" s="51"/>
      <c r="Y404" s="50"/>
      <c r="Z404" s="50"/>
      <c r="AC404" s="53"/>
      <c r="AF404" s="406" t="s">
        <v>51</v>
      </c>
      <c r="AG404" s="406" t="s">
        <v>955</v>
      </c>
      <c r="AH404" s="406">
        <v>141</v>
      </c>
      <c r="AI404" s="407">
        <v>9.8000000000000007</v>
      </c>
      <c r="AJ404" s="406">
        <v>88</v>
      </c>
      <c r="AK404" s="406">
        <v>0.9</v>
      </c>
      <c r="AL404" s="406">
        <v>2</v>
      </c>
      <c r="AM404" s="406">
        <v>0</v>
      </c>
      <c r="AN404" s="406">
        <v>7850</v>
      </c>
      <c r="AO404" s="406" t="s">
        <v>147</v>
      </c>
    </row>
    <row r="405" spans="22:41">
      <c r="V405" s="51"/>
      <c r="Y405" s="50"/>
      <c r="Z405" s="50"/>
      <c r="AC405" s="53"/>
      <c r="AF405" s="406" t="s">
        <v>51</v>
      </c>
      <c r="AG405" s="406" t="s">
        <v>956</v>
      </c>
      <c r="AH405" s="406">
        <v>141</v>
      </c>
      <c r="AI405" s="407">
        <v>9.8000000000000007</v>
      </c>
      <c r="AJ405" s="406">
        <v>88</v>
      </c>
      <c r="AK405" s="406">
        <v>0.9</v>
      </c>
      <c r="AL405" s="406">
        <v>2</v>
      </c>
      <c r="AM405" s="406">
        <v>0</v>
      </c>
      <c r="AN405" s="406">
        <v>7850</v>
      </c>
      <c r="AO405" s="406" t="s">
        <v>147</v>
      </c>
    </row>
    <row r="406" spans="22:41">
      <c r="V406" s="51"/>
      <c r="Y406" s="50"/>
      <c r="Z406" s="50"/>
      <c r="AC406" s="53"/>
      <c r="AF406" s="406" t="s">
        <v>51</v>
      </c>
      <c r="AG406" s="406" t="s">
        <v>957</v>
      </c>
      <c r="AH406" s="406">
        <v>142</v>
      </c>
      <c r="AI406" s="407">
        <v>9.8000000000000007</v>
      </c>
      <c r="AJ406" s="406">
        <v>88</v>
      </c>
      <c r="AK406" s="406">
        <v>0.9</v>
      </c>
      <c r="AL406" s="406">
        <v>2</v>
      </c>
      <c r="AM406" s="406">
        <v>0</v>
      </c>
      <c r="AN406" s="406">
        <v>7850</v>
      </c>
      <c r="AO406" s="406" t="s">
        <v>147</v>
      </c>
    </row>
    <row r="407" spans="22:41">
      <c r="V407" s="51"/>
      <c r="Y407" s="50"/>
      <c r="Z407" s="50"/>
      <c r="AC407" s="53"/>
      <c r="AF407" s="406" t="s">
        <v>51</v>
      </c>
      <c r="AG407" s="406" t="s">
        <v>958</v>
      </c>
      <c r="AH407" s="406">
        <v>142</v>
      </c>
      <c r="AI407" s="407">
        <v>9.8000000000000007</v>
      </c>
      <c r="AJ407" s="406">
        <v>88</v>
      </c>
      <c r="AK407" s="406">
        <v>0.9</v>
      </c>
      <c r="AL407" s="406">
        <v>2</v>
      </c>
      <c r="AM407" s="406">
        <v>0</v>
      </c>
      <c r="AN407" s="406">
        <v>7850</v>
      </c>
      <c r="AO407" s="406" t="s">
        <v>147</v>
      </c>
    </row>
    <row r="408" spans="22:41">
      <c r="V408" s="51"/>
      <c r="Y408" s="50"/>
      <c r="Z408" s="50"/>
      <c r="AC408" s="53"/>
      <c r="AF408" s="406" t="s">
        <v>51</v>
      </c>
      <c r="AG408" s="406" t="s">
        <v>959</v>
      </c>
      <c r="AH408" s="406">
        <v>143</v>
      </c>
      <c r="AI408" s="407">
        <v>9.8000000000000007</v>
      </c>
      <c r="AJ408" s="406">
        <v>88</v>
      </c>
      <c r="AK408" s="406">
        <v>0.9</v>
      </c>
      <c r="AL408" s="406">
        <v>2</v>
      </c>
      <c r="AM408" s="406">
        <v>0</v>
      </c>
      <c r="AN408" s="406">
        <v>7850</v>
      </c>
      <c r="AO408" s="406" t="s">
        <v>147</v>
      </c>
    </row>
    <row r="409" spans="22:41">
      <c r="V409" s="51"/>
      <c r="Y409" s="50"/>
      <c r="Z409" s="50"/>
      <c r="AC409" s="53"/>
      <c r="AF409" s="406" t="s">
        <v>51</v>
      </c>
      <c r="AG409" s="406" t="s">
        <v>960</v>
      </c>
      <c r="AH409" s="406">
        <v>143</v>
      </c>
      <c r="AI409" s="407">
        <v>9.8000000000000007</v>
      </c>
      <c r="AJ409" s="406">
        <v>81</v>
      </c>
      <c r="AK409" s="406">
        <v>0.9</v>
      </c>
      <c r="AL409" s="406">
        <v>2</v>
      </c>
      <c r="AM409" s="406">
        <v>0</v>
      </c>
      <c r="AN409" s="406">
        <v>7850</v>
      </c>
      <c r="AO409" s="406" t="s">
        <v>147</v>
      </c>
    </row>
    <row r="410" spans="22:41">
      <c r="V410" s="51"/>
      <c r="Y410" s="50"/>
      <c r="Z410" s="50"/>
      <c r="AC410" s="53"/>
      <c r="AF410" s="406" t="s">
        <v>51</v>
      </c>
      <c r="AG410" s="406" t="s">
        <v>961</v>
      </c>
      <c r="AH410" s="406">
        <v>144</v>
      </c>
      <c r="AI410" s="407">
        <v>9.8000000000000007</v>
      </c>
      <c r="AJ410" s="406">
        <v>81</v>
      </c>
      <c r="AK410" s="406">
        <v>0.9</v>
      </c>
      <c r="AL410" s="406">
        <v>2</v>
      </c>
      <c r="AM410" s="406">
        <v>0</v>
      </c>
      <c r="AN410" s="406">
        <v>7850</v>
      </c>
      <c r="AO410" s="406" t="s">
        <v>147</v>
      </c>
    </row>
    <row r="411" spans="22:41">
      <c r="V411" s="51"/>
      <c r="Y411" s="50"/>
      <c r="Z411" s="50"/>
      <c r="AC411" s="53"/>
      <c r="AF411" s="406" t="s">
        <v>51</v>
      </c>
      <c r="AG411" s="406" t="s">
        <v>962</v>
      </c>
      <c r="AH411" s="406">
        <v>144</v>
      </c>
      <c r="AI411" s="407">
        <v>9.8000000000000007</v>
      </c>
      <c r="AJ411" s="406">
        <v>81</v>
      </c>
      <c r="AK411" s="406">
        <v>0.9</v>
      </c>
      <c r="AL411" s="406">
        <v>2</v>
      </c>
      <c r="AM411" s="406">
        <v>0</v>
      </c>
      <c r="AN411" s="406">
        <v>7850</v>
      </c>
      <c r="AO411" s="406" t="s">
        <v>147</v>
      </c>
    </row>
    <row r="412" spans="22:41">
      <c r="V412" s="51"/>
      <c r="Y412" s="50"/>
      <c r="Z412" s="50"/>
      <c r="AC412" s="53"/>
      <c r="AF412" s="406" t="s">
        <v>51</v>
      </c>
      <c r="AG412" s="406" t="s">
        <v>963</v>
      </c>
      <c r="AH412" s="406">
        <v>145</v>
      </c>
      <c r="AI412" s="407">
        <v>9.8000000000000007</v>
      </c>
      <c r="AJ412" s="406">
        <v>81</v>
      </c>
      <c r="AK412" s="406">
        <v>0.9</v>
      </c>
      <c r="AL412" s="406">
        <v>2</v>
      </c>
      <c r="AM412" s="406">
        <v>0</v>
      </c>
      <c r="AN412" s="406">
        <v>7850</v>
      </c>
      <c r="AO412" s="406" t="s">
        <v>147</v>
      </c>
    </row>
    <row r="413" spans="22:41">
      <c r="V413" s="51"/>
      <c r="Y413" s="50"/>
      <c r="Z413" s="50"/>
      <c r="AC413" s="53"/>
      <c r="AF413" s="406" t="s">
        <v>51</v>
      </c>
      <c r="AG413" s="406" t="s">
        <v>964</v>
      </c>
      <c r="AH413" s="406">
        <v>145</v>
      </c>
      <c r="AI413" s="407">
        <v>9.8000000000000007</v>
      </c>
      <c r="AJ413" s="406">
        <v>81</v>
      </c>
      <c r="AK413" s="406">
        <v>0.9</v>
      </c>
      <c r="AL413" s="406">
        <v>2</v>
      </c>
      <c r="AM413" s="406">
        <v>0</v>
      </c>
      <c r="AN413" s="406">
        <v>7850</v>
      </c>
      <c r="AO413" s="406" t="s">
        <v>147</v>
      </c>
    </row>
    <row r="414" spans="22:41">
      <c r="V414" s="51"/>
      <c r="Y414" s="50"/>
      <c r="Z414" s="50"/>
      <c r="AC414" s="53"/>
      <c r="AF414" s="406" t="s">
        <v>51</v>
      </c>
      <c r="AG414" s="406" t="s">
        <v>965</v>
      </c>
      <c r="AH414" s="406">
        <v>146</v>
      </c>
      <c r="AI414" s="407">
        <v>9.8000000000000007</v>
      </c>
      <c r="AJ414" s="406">
        <v>81</v>
      </c>
      <c r="AK414" s="406">
        <v>0.9</v>
      </c>
      <c r="AL414" s="406">
        <v>2</v>
      </c>
      <c r="AM414" s="406">
        <v>0</v>
      </c>
      <c r="AN414" s="406">
        <v>7850</v>
      </c>
      <c r="AO414" s="406" t="s">
        <v>147</v>
      </c>
    </row>
    <row r="415" spans="22:41">
      <c r="V415" s="51"/>
      <c r="Y415" s="50"/>
      <c r="Z415" s="50"/>
      <c r="AC415" s="53"/>
      <c r="AF415" s="406" t="s">
        <v>51</v>
      </c>
      <c r="AG415" s="406" t="s">
        <v>966</v>
      </c>
      <c r="AH415" s="406">
        <v>146</v>
      </c>
      <c r="AI415" s="407">
        <v>9.8000000000000007</v>
      </c>
      <c r="AJ415" s="406">
        <v>81</v>
      </c>
      <c r="AK415" s="406">
        <v>0.9</v>
      </c>
      <c r="AL415" s="406">
        <v>2</v>
      </c>
      <c r="AM415" s="406">
        <v>0</v>
      </c>
      <c r="AN415" s="406">
        <v>7850</v>
      </c>
      <c r="AO415" s="406" t="s">
        <v>147</v>
      </c>
    </row>
    <row r="416" spans="22:41">
      <c r="V416" s="51"/>
      <c r="Y416" s="50"/>
      <c r="Z416" s="50"/>
      <c r="AC416" s="53"/>
      <c r="AF416" s="406" t="s">
        <v>51</v>
      </c>
      <c r="AG416" s="406" t="s">
        <v>967</v>
      </c>
      <c r="AH416" s="406">
        <v>147</v>
      </c>
      <c r="AI416" s="407">
        <v>9.8000000000000007</v>
      </c>
      <c r="AJ416" s="406">
        <v>81</v>
      </c>
      <c r="AK416" s="406">
        <v>0.9</v>
      </c>
      <c r="AL416" s="406">
        <v>2</v>
      </c>
      <c r="AM416" s="406">
        <v>0</v>
      </c>
      <c r="AN416" s="406">
        <v>7850</v>
      </c>
      <c r="AO416" s="406" t="s">
        <v>147</v>
      </c>
    </row>
    <row r="417" spans="22:41">
      <c r="V417" s="51"/>
      <c r="Y417" s="50"/>
      <c r="Z417" s="50"/>
      <c r="AC417" s="53"/>
      <c r="AF417" s="406" t="s">
        <v>51</v>
      </c>
      <c r="AG417" s="406" t="s">
        <v>968</v>
      </c>
      <c r="AH417" s="406">
        <v>147</v>
      </c>
      <c r="AI417" s="407">
        <v>9.8000000000000007</v>
      </c>
      <c r="AJ417" s="406">
        <v>81</v>
      </c>
      <c r="AK417" s="406">
        <v>0.9</v>
      </c>
      <c r="AL417" s="406">
        <v>2</v>
      </c>
      <c r="AM417" s="406">
        <v>0</v>
      </c>
      <c r="AN417" s="406">
        <v>7850</v>
      </c>
      <c r="AO417" s="406" t="s">
        <v>147</v>
      </c>
    </row>
    <row r="418" spans="22:41">
      <c r="V418" s="51"/>
      <c r="Y418" s="50"/>
      <c r="Z418" s="50"/>
      <c r="AC418" s="53"/>
      <c r="AF418" s="406" t="s">
        <v>51</v>
      </c>
      <c r="AG418" s="406" t="s">
        <v>969</v>
      </c>
      <c r="AH418" s="406">
        <v>148</v>
      </c>
      <c r="AI418" s="407">
        <v>9.8000000000000007</v>
      </c>
      <c r="AJ418" s="406">
        <v>81</v>
      </c>
      <c r="AK418" s="406">
        <v>0.9</v>
      </c>
      <c r="AL418" s="406">
        <v>2</v>
      </c>
      <c r="AM418" s="406">
        <v>0</v>
      </c>
      <c r="AN418" s="406">
        <v>7850</v>
      </c>
      <c r="AO418" s="406" t="s">
        <v>147</v>
      </c>
    </row>
    <row r="419" spans="22:41">
      <c r="V419" s="51"/>
      <c r="Y419" s="50"/>
      <c r="Z419" s="50"/>
      <c r="AC419" s="53"/>
      <c r="AF419" s="406" t="s">
        <v>51</v>
      </c>
      <c r="AG419" s="406" t="s">
        <v>970</v>
      </c>
      <c r="AH419" s="406">
        <v>148</v>
      </c>
      <c r="AI419" s="407">
        <v>9.8000000000000007</v>
      </c>
      <c r="AJ419" s="406">
        <v>81</v>
      </c>
      <c r="AK419" s="406">
        <v>0.9</v>
      </c>
      <c r="AL419" s="406">
        <v>2</v>
      </c>
      <c r="AM419" s="406">
        <v>0</v>
      </c>
      <c r="AN419" s="406">
        <v>7850</v>
      </c>
      <c r="AO419" s="406" t="s">
        <v>147</v>
      </c>
    </row>
    <row r="420" spans="22:41">
      <c r="V420" s="51"/>
      <c r="Y420" s="50"/>
      <c r="Z420" s="50"/>
      <c r="AC420" s="53"/>
      <c r="AF420" s="406" t="s">
        <v>51</v>
      </c>
      <c r="AG420" s="406" t="s">
        <v>971</v>
      </c>
      <c r="AH420" s="406">
        <v>149</v>
      </c>
      <c r="AI420" s="407">
        <v>9.8000000000000007</v>
      </c>
      <c r="AJ420" s="406">
        <v>81</v>
      </c>
      <c r="AK420" s="406">
        <v>0.9</v>
      </c>
      <c r="AL420" s="406">
        <v>2</v>
      </c>
      <c r="AM420" s="406">
        <v>0</v>
      </c>
      <c r="AN420" s="406">
        <v>7850</v>
      </c>
      <c r="AO420" s="406" t="s">
        <v>147</v>
      </c>
    </row>
    <row r="421" spans="22:41">
      <c r="V421" s="51"/>
      <c r="Y421" s="50"/>
      <c r="Z421" s="50"/>
      <c r="AC421" s="53"/>
      <c r="AF421" s="406" t="s">
        <v>51</v>
      </c>
      <c r="AG421" s="406" t="s">
        <v>972</v>
      </c>
      <c r="AH421" s="406">
        <v>149</v>
      </c>
      <c r="AI421" s="407">
        <v>9.8000000000000007</v>
      </c>
      <c r="AJ421" s="406">
        <v>81</v>
      </c>
      <c r="AK421" s="406">
        <v>0.9</v>
      </c>
      <c r="AL421" s="406">
        <v>2</v>
      </c>
      <c r="AM421" s="406">
        <v>0</v>
      </c>
      <c r="AN421" s="406">
        <v>7850</v>
      </c>
      <c r="AO421" s="406" t="s">
        <v>147</v>
      </c>
    </row>
    <row r="422" spans="22:41">
      <c r="V422" s="51"/>
      <c r="Y422" s="50"/>
      <c r="Z422" s="50"/>
      <c r="AC422" s="53"/>
      <c r="AF422" s="406" t="s">
        <v>51</v>
      </c>
      <c r="AG422" s="406" t="s">
        <v>973</v>
      </c>
      <c r="AH422" s="406">
        <v>150</v>
      </c>
      <c r="AI422" s="407">
        <v>9.8000000000000007</v>
      </c>
      <c r="AJ422" s="406">
        <v>81</v>
      </c>
      <c r="AK422" s="406">
        <v>0.9</v>
      </c>
      <c r="AL422" s="406">
        <v>2</v>
      </c>
      <c r="AM422" s="406">
        <v>0</v>
      </c>
      <c r="AN422" s="406">
        <v>7850</v>
      </c>
      <c r="AO422" s="406" t="s">
        <v>147</v>
      </c>
    </row>
    <row r="423" spans="22:41">
      <c r="V423" s="51"/>
      <c r="Y423" s="50"/>
      <c r="Z423" s="50"/>
      <c r="AC423" s="53"/>
      <c r="AF423" s="406" t="s">
        <v>51</v>
      </c>
      <c r="AG423" s="406" t="s">
        <v>974</v>
      </c>
      <c r="AH423" s="406">
        <v>150</v>
      </c>
      <c r="AI423" s="407">
        <v>9.8000000000000007</v>
      </c>
      <c r="AJ423" s="406">
        <v>81</v>
      </c>
      <c r="AK423" s="406">
        <v>0.9</v>
      </c>
      <c r="AL423" s="406">
        <v>2</v>
      </c>
      <c r="AM423" s="406">
        <v>0</v>
      </c>
      <c r="AN423" s="406">
        <v>7850</v>
      </c>
      <c r="AO423" s="406" t="s">
        <v>147</v>
      </c>
    </row>
    <row r="424" spans="22:41">
      <c r="V424" s="51"/>
      <c r="Y424" s="50"/>
      <c r="Z424" s="50"/>
      <c r="AC424" s="53"/>
      <c r="AF424" s="406" t="s">
        <v>51</v>
      </c>
      <c r="AG424" s="406" t="s">
        <v>975</v>
      </c>
      <c r="AH424" s="406">
        <v>151</v>
      </c>
      <c r="AI424" s="407">
        <v>9.8000000000000007</v>
      </c>
      <c r="AJ424" s="406">
        <v>81</v>
      </c>
      <c r="AK424" s="406">
        <v>0.9</v>
      </c>
      <c r="AL424" s="406">
        <v>2</v>
      </c>
      <c r="AM424" s="406">
        <v>0</v>
      </c>
      <c r="AN424" s="406">
        <v>7850</v>
      </c>
      <c r="AO424" s="406" t="s">
        <v>147</v>
      </c>
    </row>
    <row r="425" spans="22:41">
      <c r="V425" s="51"/>
      <c r="Y425" s="50"/>
      <c r="Z425" s="50"/>
      <c r="AC425" s="53"/>
      <c r="AF425" s="406" t="s">
        <v>51</v>
      </c>
      <c r="AG425" s="406" t="s">
        <v>976</v>
      </c>
      <c r="AH425" s="406">
        <v>151</v>
      </c>
      <c r="AI425" s="407">
        <v>9.8000000000000007</v>
      </c>
      <c r="AJ425" s="406">
        <v>81</v>
      </c>
      <c r="AK425" s="406">
        <v>0.9</v>
      </c>
      <c r="AL425" s="406">
        <v>2</v>
      </c>
      <c r="AM425" s="406">
        <v>0</v>
      </c>
      <c r="AN425" s="406">
        <v>7850</v>
      </c>
      <c r="AO425" s="406" t="s">
        <v>147</v>
      </c>
    </row>
    <row r="426" spans="22:41">
      <c r="V426" s="51"/>
      <c r="Y426" s="50"/>
      <c r="Z426" s="50"/>
      <c r="AC426" s="53"/>
      <c r="AF426" s="406" t="s">
        <v>51</v>
      </c>
      <c r="AG426" s="406" t="s">
        <v>977</v>
      </c>
      <c r="AH426" s="406">
        <v>152</v>
      </c>
      <c r="AI426" s="407">
        <v>9.8000000000000007</v>
      </c>
      <c r="AJ426" s="406">
        <v>81</v>
      </c>
      <c r="AK426" s="406">
        <v>0.9</v>
      </c>
      <c r="AL426" s="406">
        <v>2</v>
      </c>
      <c r="AM426" s="406">
        <v>0</v>
      </c>
      <c r="AN426" s="406">
        <v>7850</v>
      </c>
      <c r="AO426" s="406" t="s">
        <v>147</v>
      </c>
    </row>
    <row r="427" spans="22:41">
      <c r="V427" s="51"/>
      <c r="Y427" s="50"/>
      <c r="Z427" s="50"/>
      <c r="AC427" s="53"/>
      <c r="AF427" s="406" t="s">
        <v>51</v>
      </c>
      <c r="AG427" s="406" t="s">
        <v>978</v>
      </c>
      <c r="AH427" s="406">
        <v>152</v>
      </c>
      <c r="AI427" s="407">
        <v>9.8000000000000007</v>
      </c>
      <c r="AJ427" s="406">
        <v>81</v>
      </c>
      <c r="AK427" s="406">
        <v>0.9</v>
      </c>
      <c r="AL427" s="406">
        <v>2</v>
      </c>
      <c r="AM427" s="406">
        <v>0</v>
      </c>
      <c r="AN427" s="406">
        <v>7850</v>
      </c>
      <c r="AO427" s="406" t="s">
        <v>147</v>
      </c>
    </row>
    <row r="428" spans="22:41">
      <c r="V428" s="51"/>
      <c r="Y428" s="50"/>
      <c r="Z428" s="50"/>
      <c r="AC428" s="53"/>
      <c r="AF428" s="406" t="s">
        <v>51</v>
      </c>
      <c r="AG428" s="406" t="s">
        <v>979</v>
      </c>
      <c r="AH428" s="406">
        <v>153</v>
      </c>
      <c r="AI428" s="407">
        <v>9.8000000000000007</v>
      </c>
      <c r="AJ428" s="406">
        <v>81</v>
      </c>
      <c r="AK428" s="406">
        <v>0.9</v>
      </c>
      <c r="AL428" s="406">
        <v>2</v>
      </c>
      <c r="AM428" s="406">
        <v>0</v>
      </c>
      <c r="AN428" s="406">
        <v>7850</v>
      </c>
      <c r="AO428" s="406" t="s">
        <v>147</v>
      </c>
    </row>
    <row r="429" spans="22:41">
      <c r="V429" s="51"/>
      <c r="Y429" s="50"/>
      <c r="Z429" s="50"/>
      <c r="AC429" s="53"/>
      <c r="AF429" s="406" t="s">
        <v>51</v>
      </c>
      <c r="AG429" s="406" t="s">
        <v>980</v>
      </c>
      <c r="AH429" s="406">
        <v>153</v>
      </c>
      <c r="AI429" s="407">
        <v>9.8000000000000007</v>
      </c>
      <c r="AJ429" s="406">
        <v>81</v>
      </c>
      <c r="AK429" s="406">
        <v>0.9</v>
      </c>
      <c r="AL429" s="406">
        <v>2</v>
      </c>
      <c r="AM429" s="406">
        <v>0</v>
      </c>
      <c r="AN429" s="406">
        <v>7850</v>
      </c>
      <c r="AO429" s="406" t="s">
        <v>147</v>
      </c>
    </row>
    <row r="430" spans="22:41">
      <c r="V430" s="51"/>
      <c r="Y430" s="50"/>
      <c r="Z430" s="50"/>
      <c r="AC430" s="53"/>
      <c r="AF430" s="406" t="s">
        <v>51</v>
      </c>
      <c r="AG430" s="406" t="s">
        <v>981</v>
      </c>
      <c r="AH430" s="406">
        <v>154</v>
      </c>
      <c r="AI430" s="407">
        <v>9.8000000000000007</v>
      </c>
      <c r="AJ430" s="406">
        <v>81</v>
      </c>
      <c r="AK430" s="406">
        <v>0.9</v>
      </c>
      <c r="AL430" s="406">
        <v>2</v>
      </c>
      <c r="AM430" s="406">
        <v>0</v>
      </c>
      <c r="AN430" s="406">
        <v>7850</v>
      </c>
      <c r="AO430" s="406" t="s">
        <v>147</v>
      </c>
    </row>
    <row r="431" spans="22:41">
      <c r="V431" s="51"/>
      <c r="Y431" s="50"/>
      <c r="Z431" s="50"/>
      <c r="AC431" s="53"/>
      <c r="AF431" s="406" t="s">
        <v>51</v>
      </c>
      <c r="AG431" s="406" t="s">
        <v>982</v>
      </c>
      <c r="AH431" s="406">
        <v>154</v>
      </c>
      <c r="AI431" s="407">
        <v>9.8000000000000007</v>
      </c>
      <c r="AJ431" s="406">
        <v>81</v>
      </c>
      <c r="AK431" s="406">
        <v>0.9</v>
      </c>
      <c r="AL431" s="406">
        <v>2</v>
      </c>
      <c r="AM431" s="406">
        <v>0</v>
      </c>
      <c r="AN431" s="406">
        <v>7850</v>
      </c>
      <c r="AO431" s="406" t="s">
        <v>147</v>
      </c>
    </row>
    <row r="432" spans="22:41">
      <c r="V432" s="51"/>
      <c r="Y432" s="50"/>
      <c r="Z432" s="50"/>
      <c r="AC432" s="53"/>
      <c r="AF432" s="406" t="s">
        <v>51</v>
      </c>
      <c r="AG432" s="406" t="s">
        <v>983</v>
      </c>
      <c r="AH432" s="406">
        <v>155</v>
      </c>
      <c r="AI432" s="407">
        <v>9.8000000000000007</v>
      </c>
      <c r="AJ432" s="406">
        <v>81</v>
      </c>
      <c r="AK432" s="406">
        <v>0.9</v>
      </c>
      <c r="AL432" s="406">
        <v>2</v>
      </c>
      <c r="AM432" s="406">
        <v>0</v>
      </c>
      <c r="AN432" s="406">
        <v>7850</v>
      </c>
      <c r="AO432" s="406" t="s">
        <v>147</v>
      </c>
    </row>
    <row r="433" spans="22:41">
      <c r="V433" s="51"/>
      <c r="Y433" s="50"/>
      <c r="Z433" s="50"/>
      <c r="AC433" s="53"/>
      <c r="AF433" s="406" t="s">
        <v>51</v>
      </c>
      <c r="AG433" s="406" t="s">
        <v>984</v>
      </c>
      <c r="AH433" s="406">
        <v>155</v>
      </c>
      <c r="AI433" s="407">
        <v>9.8000000000000007</v>
      </c>
      <c r="AJ433" s="406">
        <v>81</v>
      </c>
      <c r="AK433" s="406">
        <v>0.9</v>
      </c>
      <c r="AL433" s="406">
        <v>2</v>
      </c>
      <c r="AM433" s="406">
        <v>0</v>
      </c>
      <c r="AN433" s="406">
        <v>7850</v>
      </c>
      <c r="AO433" s="406" t="s">
        <v>147</v>
      </c>
    </row>
    <row r="434" spans="22:41">
      <c r="V434" s="51"/>
      <c r="Y434" s="50"/>
      <c r="Z434" s="50"/>
      <c r="AC434" s="53"/>
      <c r="AF434" s="406" t="s">
        <v>51</v>
      </c>
      <c r="AG434" s="406" t="s">
        <v>985</v>
      </c>
      <c r="AH434" s="406">
        <v>156</v>
      </c>
      <c r="AI434" s="407">
        <v>9.8000000000000007</v>
      </c>
      <c r="AJ434" s="406">
        <v>81</v>
      </c>
      <c r="AK434" s="406">
        <v>0.9</v>
      </c>
      <c r="AL434" s="406">
        <v>2</v>
      </c>
      <c r="AM434" s="406">
        <v>0</v>
      </c>
      <c r="AN434" s="406">
        <v>7850</v>
      </c>
      <c r="AO434" s="406" t="s">
        <v>147</v>
      </c>
    </row>
    <row r="435" spans="22:41">
      <c r="V435" s="51"/>
      <c r="Y435" s="50"/>
      <c r="Z435" s="50"/>
      <c r="AC435" s="53"/>
      <c r="AF435" s="406" t="s">
        <v>51</v>
      </c>
      <c r="AG435" s="406" t="s">
        <v>986</v>
      </c>
      <c r="AH435" s="406">
        <v>156</v>
      </c>
      <c r="AI435" s="407">
        <v>9.8000000000000007</v>
      </c>
      <c r="AJ435" s="406">
        <v>81</v>
      </c>
      <c r="AK435" s="406">
        <v>0.9</v>
      </c>
      <c r="AL435" s="406">
        <v>2</v>
      </c>
      <c r="AM435" s="406">
        <v>0</v>
      </c>
      <c r="AN435" s="406">
        <v>7850</v>
      </c>
      <c r="AO435" s="406" t="s">
        <v>147</v>
      </c>
    </row>
    <row r="436" spans="22:41">
      <c r="V436" s="51"/>
      <c r="Y436" s="50"/>
      <c r="Z436" s="50"/>
      <c r="AC436" s="53"/>
      <c r="AF436" s="406" t="s">
        <v>51</v>
      </c>
      <c r="AG436" s="406" t="s">
        <v>987</v>
      </c>
      <c r="AH436" s="406">
        <v>157</v>
      </c>
      <c r="AI436" s="407">
        <v>9.8000000000000007</v>
      </c>
      <c r="AJ436" s="406">
        <v>81</v>
      </c>
      <c r="AK436" s="406">
        <v>0.9</v>
      </c>
      <c r="AL436" s="406">
        <v>2</v>
      </c>
      <c r="AM436" s="406">
        <v>0</v>
      </c>
      <c r="AN436" s="406">
        <v>7850</v>
      </c>
      <c r="AO436" s="406" t="s">
        <v>147</v>
      </c>
    </row>
    <row r="437" spans="22:41">
      <c r="V437" s="51"/>
      <c r="Y437" s="50"/>
      <c r="Z437" s="50"/>
      <c r="AC437" s="53"/>
      <c r="AF437" s="406" t="s">
        <v>51</v>
      </c>
      <c r="AG437" s="406" t="s">
        <v>988</v>
      </c>
      <c r="AH437" s="406">
        <v>157</v>
      </c>
      <c r="AI437" s="407">
        <v>9.8000000000000007</v>
      </c>
      <c r="AJ437" s="406">
        <v>81</v>
      </c>
      <c r="AK437" s="406">
        <v>0.9</v>
      </c>
      <c r="AL437" s="406">
        <v>2</v>
      </c>
      <c r="AM437" s="406">
        <v>0</v>
      </c>
      <c r="AN437" s="406">
        <v>7850</v>
      </c>
      <c r="AO437" s="406" t="s">
        <v>147</v>
      </c>
    </row>
    <row r="438" spans="22:41">
      <c r="V438" s="51"/>
      <c r="Y438" s="50"/>
      <c r="Z438" s="50"/>
      <c r="AC438" s="53"/>
      <c r="AF438" s="406" t="s">
        <v>51</v>
      </c>
      <c r="AG438" s="406" t="s">
        <v>989</v>
      </c>
      <c r="AH438" s="406">
        <v>158</v>
      </c>
      <c r="AI438" s="407">
        <v>9.8000000000000007</v>
      </c>
      <c r="AJ438" s="406">
        <v>81</v>
      </c>
      <c r="AK438" s="406">
        <v>0.9</v>
      </c>
      <c r="AL438" s="406">
        <v>2</v>
      </c>
      <c r="AM438" s="406">
        <v>0</v>
      </c>
      <c r="AN438" s="406">
        <v>7850</v>
      </c>
      <c r="AO438" s="406" t="s">
        <v>147</v>
      </c>
    </row>
    <row r="439" spans="22:41">
      <c r="V439" s="51"/>
      <c r="Y439" s="50"/>
      <c r="Z439" s="50"/>
      <c r="AC439" s="53"/>
      <c r="AF439" s="406" t="s">
        <v>51</v>
      </c>
      <c r="AG439" s="406" t="s">
        <v>990</v>
      </c>
      <c r="AH439" s="406">
        <v>158</v>
      </c>
      <c r="AI439" s="407">
        <v>9.8000000000000007</v>
      </c>
      <c r="AJ439" s="406">
        <v>81</v>
      </c>
      <c r="AK439" s="406">
        <v>0.9</v>
      </c>
      <c r="AL439" s="406">
        <v>2</v>
      </c>
      <c r="AM439" s="406">
        <v>0</v>
      </c>
      <c r="AN439" s="406">
        <v>7850</v>
      </c>
      <c r="AO439" s="406" t="s">
        <v>147</v>
      </c>
    </row>
    <row r="440" spans="22:41">
      <c r="V440" s="51"/>
      <c r="Y440" s="50"/>
      <c r="Z440" s="50"/>
      <c r="AC440" s="53"/>
      <c r="AF440" s="406" t="s">
        <v>51</v>
      </c>
      <c r="AG440" s="406" t="s">
        <v>991</v>
      </c>
      <c r="AH440" s="406">
        <v>159</v>
      </c>
      <c r="AI440" s="407">
        <v>9.8000000000000007</v>
      </c>
      <c r="AJ440" s="406">
        <v>81</v>
      </c>
      <c r="AK440" s="406">
        <v>0.9</v>
      </c>
      <c r="AL440" s="406">
        <v>2</v>
      </c>
      <c r="AM440" s="406">
        <v>0</v>
      </c>
      <c r="AN440" s="406">
        <v>7850</v>
      </c>
      <c r="AO440" s="406" t="s">
        <v>147</v>
      </c>
    </row>
    <row r="441" spans="22:41">
      <c r="V441" s="51"/>
      <c r="Y441" s="50"/>
      <c r="Z441" s="50"/>
      <c r="AC441" s="53"/>
      <c r="AF441" s="406" t="s">
        <v>51</v>
      </c>
      <c r="AG441" s="406" t="s">
        <v>992</v>
      </c>
      <c r="AH441" s="406">
        <v>159</v>
      </c>
      <c r="AI441" s="407">
        <v>9.8000000000000007</v>
      </c>
      <c r="AJ441" s="406">
        <v>81</v>
      </c>
      <c r="AK441" s="406">
        <v>0.9</v>
      </c>
      <c r="AL441" s="406">
        <v>2</v>
      </c>
      <c r="AM441" s="406">
        <v>0</v>
      </c>
      <c r="AN441" s="406">
        <v>7850</v>
      </c>
      <c r="AO441" s="406" t="s">
        <v>147</v>
      </c>
    </row>
    <row r="442" spans="22:41">
      <c r="V442" s="51"/>
      <c r="Y442" s="50"/>
      <c r="Z442" s="50"/>
      <c r="AC442" s="53"/>
      <c r="AF442" s="406" t="s">
        <v>51</v>
      </c>
      <c r="AG442" s="406" t="s">
        <v>993</v>
      </c>
      <c r="AH442" s="406">
        <v>160</v>
      </c>
      <c r="AI442" s="407">
        <v>9.8000000000000007</v>
      </c>
      <c r="AJ442" s="406">
        <v>81</v>
      </c>
      <c r="AK442" s="406">
        <v>0.9</v>
      </c>
      <c r="AL442" s="406">
        <v>2</v>
      </c>
      <c r="AM442" s="406">
        <v>0</v>
      </c>
      <c r="AN442" s="406">
        <v>7850</v>
      </c>
      <c r="AO442" s="406" t="s">
        <v>147</v>
      </c>
    </row>
    <row r="443" spans="22:41">
      <c r="V443" s="51"/>
      <c r="Y443" s="50"/>
      <c r="Z443" s="50"/>
      <c r="AC443" s="53"/>
      <c r="AF443" s="406" t="s">
        <v>51</v>
      </c>
      <c r="AG443" s="406" t="s">
        <v>994</v>
      </c>
      <c r="AH443" s="406">
        <v>160</v>
      </c>
      <c r="AI443" s="407">
        <v>9.8000000000000007</v>
      </c>
      <c r="AJ443" s="406">
        <v>81</v>
      </c>
      <c r="AK443" s="406">
        <v>0.9</v>
      </c>
      <c r="AL443" s="406">
        <v>2</v>
      </c>
      <c r="AM443" s="406">
        <v>0</v>
      </c>
      <c r="AN443" s="406">
        <v>7850</v>
      </c>
      <c r="AO443" s="406" t="s">
        <v>147</v>
      </c>
    </row>
    <row r="444" spans="22:41">
      <c r="V444" s="51"/>
      <c r="Y444" s="50"/>
      <c r="Z444" s="50"/>
      <c r="AC444" s="53"/>
      <c r="AF444" s="406" t="s">
        <v>51</v>
      </c>
      <c r="AG444" s="406" t="s">
        <v>995</v>
      </c>
      <c r="AH444" s="406">
        <v>161</v>
      </c>
      <c r="AI444" s="407">
        <v>9.8000000000000007</v>
      </c>
      <c r="AJ444" s="406">
        <v>81</v>
      </c>
      <c r="AK444" s="406">
        <v>0.9</v>
      </c>
      <c r="AL444" s="406">
        <v>2</v>
      </c>
      <c r="AM444" s="406">
        <v>0</v>
      </c>
      <c r="AN444" s="406">
        <v>7850</v>
      </c>
      <c r="AO444" s="406" t="s">
        <v>147</v>
      </c>
    </row>
    <row r="445" spans="22:41">
      <c r="V445" s="51"/>
      <c r="Y445" s="50"/>
      <c r="Z445" s="50"/>
      <c r="AC445" s="53"/>
      <c r="AF445" s="406" t="s">
        <v>51</v>
      </c>
      <c r="AG445" s="406" t="s">
        <v>996</v>
      </c>
      <c r="AH445" s="406">
        <v>161</v>
      </c>
      <c r="AI445" s="407">
        <v>9.8000000000000007</v>
      </c>
      <c r="AJ445" s="406">
        <v>81</v>
      </c>
      <c r="AK445" s="406">
        <v>0.9</v>
      </c>
      <c r="AL445" s="406">
        <v>2</v>
      </c>
      <c r="AM445" s="406">
        <v>0</v>
      </c>
      <c r="AN445" s="406">
        <v>7850</v>
      </c>
      <c r="AO445" s="406" t="s">
        <v>147</v>
      </c>
    </row>
    <row r="446" spans="22:41">
      <c r="V446" s="51"/>
      <c r="Y446" s="50"/>
      <c r="Z446" s="50"/>
      <c r="AC446" s="53"/>
      <c r="AF446" s="406" t="s">
        <v>51</v>
      </c>
      <c r="AG446" s="406" t="s">
        <v>997</v>
      </c>
      <c r="AH446" s="406">
        <v>162</v>
      </c>
      <c r="AI446" s="407">
        <v>9.8000000000000007</v>
      </c>
      <c r="AJ446" s="406">
        <v>81</v>
      </c>
      <c r="AK446" s="406">
        <v>0.9</v>
      </c>
      <c r="AL446" s="406">
        <v>2</v>
      </c>
      <c r="AM446" s="406">
        <v>0</v>
      </c>
      <c r="AN446" s="406">
        <v>7850</v>
      </c>
      <c r="AO446" s="406" t="s">
        <v>147</v>
      </c>
    </row>
    <row r="447" spans="22:41">
      <c r="V447" s="51"/>
      <c r="Y447" s="50"/>
      <c r="Z447" s="50"/>
      <c r="AC447" s="53"/>
      <c r="AF447" s="406" t="s">
        <v>51</v>
      </c>
      <c r="AG447" s="406" t="s">
        <v>998</v>
      </c>
      <c r="AH447" s="406">
        <v>162</v>
      </c>
      <c r="AI447" s="407">
        <v>9.8000000000000007</v>
      </c>
      <c r="AJ447" s="406">
        <v>81</v>
      </c>
      <c r="AK447" s="406">
        <v>0.9</v>
      </c>
      <c r="AL447" s="406">
        <v>2</v>
      </c>
      <c r="AM447" s="406">
        <v>0</v>
      </c>
      <c r="AN447" s="406">
        <v>7850</v>
      </c>
      <c r="AO447" s="406" t="s">
        <v>147</v>
      </c>
    </row>
    <row r="448" spans="22:41">
      <c r="V448" s="51"/>
      <c r="Y448" s="50"/>
      <c r="Z448" s="50"/>
      <c r="AC448" s="53"/>
      <c r="AF448" s="406" t="s">
        <v>51</v>
      </c>
      <c r="AG448" s="406" t="s">
        <v>999</v>
      </c>
      <c r="AH448" s="406">
        <v>163</v>
      </c>
      <c r="AI448" s="407">
        <v>9.8000000000000007</v>
      </c>
      <c r="AJ448" s="406">
        <v>81</v>
      </c>
      <c r="AK448" s="406">
        <v>0.9</v>
      </c>
      <c r="AL448" s="406">
        <v>2</v>
      </c>
      <c r="AM448" s="406">
        <v>0</v>
      </c>
      <c r="AN448" s="406">
        <v>7850</v>
      </c>
      <c r="AO448" s="406" t="s">
        <v>147</v>
      </c>
    </row>
    <row r="449" spans="22:41">
      <c r="V449" s="51"/>
      <c r="Y449" s="50"/>
      <c r="Z449" s="50"/>
      <c r="AC449" s="53"/>
      <c r="AF449" s="406" t="s">
        <v>51</v>
      </c>
      <c r="AG449" s="406" t="s">
        <v>1000</v>
      </c>
      <c r="AH449" s="406">
        <v>163</v>
      </c>
      <c r="AI449" s="407">
        <v>9.8000000000000007</v>
      </c>
      <c r="AJ449" s="406">
        <v>81</v>
      </c>
      <c r="AK449" s="406">
        <v>0.9</v>
      </c>
      <c r="AL449" s="406">
        <v>2</v>
      </c>
      <c r="AM449" s="406">
        <v>0</v>
      </c>
      <c r="AN449" s="406">
        <v>7850</v>
      </c>
      <c r="AO449" s="406" t="s">
        <v>147</v>
      </c>
    </row>
    <row r="450" spans="22:41">
      <c r="V450" s="51"/>
      <c r="Y450" s="50"/>
      <c r="Z450" s="50"/>
      <c r="AC450" s="53"/>
      <c r="AF450" s="406" t="s">
        <v>51</v>
      </c>
      <c r="AG450" s="406" t="s">
        <v>1001</v>
      </c>
      <c r="AH450" s="406">
        <v>164</v>
      </c>
      <c r="AI450" s="407">
        <v>9.8000000000000007</v>
      </c>
      <c r="AJ450" s="406">
        <v>81</v>
      </c>
      <c r="AK450" s="406">
        <v>0.9</v>
      </c>
      <c r="AL450" s="406">
        <v>2</v>
      </c>
      <c r="AM450" s="406">
        <v>0</v>
      </c>
      <c r="AN450" s="406">
        <v>7850</v>
      </c>
      <c r="AO450" s="406" t="s">
        <v>147</v>
      </c>
    </row>
    <row r="451" spans="22:41">
      <c r="V451" s="51"/>
      <c r="Y451" s="50"/>
      <c r="Z451" s="50"/>
      <c r="AC451" s="53"/>
      <c r="AF451" s="406" t="s">
        <v>51</v>
      </c>
      <c r="AG451" s="406" t="s">
        <v>1002</v>
      </c>
      <c r="AH451" s="406">
        <v>164</v>
      </c>
      <c r="AI451" s="407">
        <v>9.8000000000000007</v>
      </c>
      <c r="AJ451" s="406">
        <v>81</v>
      </c>
      <c r="AK451" s="406">
        <v>0.9</v>
      </c>
      <c r="AL451" s="406">
        <v>2</v>
      </c>
      <c r="AM451" s="406">
        <v>0</v>
      </c>
      <c r="AN451" s="406">
        <v>7850</v>
      </c>
      <c r="AO451" s="406" t="s">
        <v>147</v>
      </c>
    </row>
    <row r="452" spans="22:41">
      <c r="V452" s="51"/>
      <c r="Y452" s="50"/>
      <c r="Z452" s="50"/>
      <c r="AC452" s="53"/>
      <c r="AF452" s="406" t="s">
        <v>51</v>
      </c>
      <c r="AG452" s="406" t="s">
        <v>1003</v>
      </c>
      <c r="AH452" s="406">
        <v>165</v>
      </c>
      <c r="AI452" s="407">
        <v>9.8000000000000007</v>
      </c>
      <c r="AJ452" s="406">
        <v>81</v>
      </c>
      <c r="AK452" s="406">
        <v>0.9</v>
      </c>
      <c r="AL452" s="406">
        <v>2</v>
      </c>
      <c r="AM452" s="406">
        <v>0</v>
      </c>
      <c r="AN452" s="406">
        <v>7850</v>
      </c>
      <c r="AO452" s="406" t="s">
        <v>147</v>
      </c>
    </row>
    <row r="453" spans="22:41">
      <c r="V453" s="51"/>
      <c r="Y453" s="50"/>
      <c r="Z453" s="50"/>
      <c r="AC453" s="53"/>
      <c r="AF453" s="406" t="s">
        <v>51</v>
      </c>
      <c r="AG453" s="406" t="s">
        <v>1004</v>
      </c>
      <c r="AH453" s="406">
        <v>165</v>
      </c>
      <c r="AI453" s="407">
        <v>9.8000000000000007</v>
      </c>
      <c r="AJ453" s="406">
        <v>81</v>
      </c>
      <c r="AK453" s="406">
        <v>0.9</v>
      </c>
      <c r="AL453" s="406">
        <v>2</v>
      </c>
      <c r="AM453" s="406">
        <v>0</v>
      </c>
      <c r="AN453" s="406">
        <v>7850</v>
      </c>
      <c r="AO453" s="406" t="s">
        <v>147</v>
      </c>
    </row>
    <row r="454" spans="22:41">
      <c r="V454" s="51"/>
      <c r="Y454" s="50"/>
      <c r="Z454" s="50"/>
      <c r="AC454" s="53"/>
      <c r="AF454" s="406" t="s">
        <v>51</v>
      </c>
      <c r="AG454" s="406" t="s">
        <v>1005</v>
      </c>
      <c r="AH454" s="406">
        <v>166</v>
      </c>
      <c r="AI454" s="407">
        <v>9.8000000000000007</v>
      </c>
      <c r="AJ454" s="406">
        <v>81</v>
      </c>
      <c r="AK454" s="406">
        <v>0.9</v>
      </c>
      <c r="AL454" s="406">
        <v>2</v>
      </c>
      <c r="AM454" s="406">
        <v>0</v>
      </c>
      <c r="AN454" s="406">
        <v>7850</v>
      </c>
      <c r="AO454" s="406" t="s">
        <v>147</v>
      </c>
    </row>
    <row r="455" spans="22:41">
      <c r="V455" s="51"/>
      <c r="Y455" s="50"/>
      <c r="Z455" s="50"/>
      <c r="AC455" s="53"/>
      <c r="AF455" s="406" t="s">
        <v>51</v>
      </c>
      <c r="AG455" s="406" t="s">
        <v>1006</v>
      </c>
      <c r="AH455" s="406">
        <v>166</v>
      </c>
      <c r="AI455" s="407">
        <v>9.8000000000000007</v>
      </c>
      <c r="AJ455" s="406">
        <v>81</v>
      </c>
      <c r="AK455" s="406">
        <v>0.9</v>
      </c>
      <c r="AL455" s="406">
        <v>2</v>
      </c>
      <c r="AM455" s="406">
        <v>0</v>
      </c>
      <c r="AN455" s="406">
        <v>7850</v>
      </c>
      <c r="AO455" s="406" t="s">
        <v>147</v>
      </c>
    </row>
    <row r="456" spans="22:41">
      <c r="V456" s="51"/>
      <c r="Y456" s="50"/>
      <c r="Z456" s="50"/>
      <c r="AC456" s="53"/>
      <c r="AF456" s="406" t="s">
        <v>51</v>
      </c>
      <c r="AG456" s="406" t="s">
        <v>1007</v>
      </c>
      <c r="AH456" s="406">
        <v>167</v>
      </c>
      <c r="AI456" s="407">
        <v>9.8000000000000007</v>
      </c>
      <c r="AJ456" s="406">
        <v>81</v>
      </c>
      <c r="AK456" s="406">
        <v>0.9</v>
      </c>
      <c r="AL456" s="406">
        <v>2</v>
      </c>
      <c r="AM456" s="406">
        <v>0</v>
      </c>
      <c r="AN456" s="406">
        <v>7850</v>
      </c>
      <c r="AO456" s="406" t="s">
        <v>147</v>
      </c>
    </row>
    <row r="457" spans="22:41">
      <c r="V457" s="51"/>
      <c r="Y457" s="50"/>
      <c r="Z457" s="50"/>
      <c r="AC457" s="53"/>
      <c r="AF457" s="406" t="s">
        <v>51</v>
      </c>
      <c r="AG457" s="406" t="s">
        <v>1008</v>
      </c>
      <c r="AH457" s="406">
        <v>167</v>
      </c>
      <c r="AI457" s="407">
        <v>9.8000000000000007</v>
      </c>
      <c r="AJ457" s="406">
        <v>81</v>
      </c>
      <c r="AK457" s="406">
        <v>0.9</v>
      </c>
      <c r="AL457" s="406">
        <v>2</v>
      </c>
      <c r="AM457" s="406">
        <v>0</v>
      </c>
      <c r="AN457" s="406">
        <v>7850</v>
      </c>
      <c r="AO457" s="406" t="s">
        <v>147</v>
      </c>
    </row>
    <row r="458" spans="22:41">
      <c r="V458" s="51"/>
      <c r="Y458" s="50"/>
      <c r="Z458" s="50"/>
      <c r="AC458" s="53"/>
      <c r="AF458" s="406" t="s">
        <v>51</v>
      </c>
      <c r="AG458" s="406" t="s">
        <v>1009</v>
      </c>
      <c r="AH458" s="406">
        <v>168</v>
      </c>
      <c r="AI458" s="407">
        <v>9.8000000000000007</v>
      </c>
      <c r="AJ458" s="406">
        <v>81</v>
      </c>
      <c r="AK458" s="406">
        <v>0.9</v>
      </c>
      <c r="AL458" s="406">
        <v>2</v>
      </c>
      <c r="AM458" s="406">
        <v>0</v>
      </c>
      <c r="AN458" s="406">
        <v>7850</v>
      </c>
      <c r="AO458" s="406" t="s">
        <v>147</v>
      </c>
    </row>
    <row r="459" spans="22:41">
      <c r="V459" s="51"/>
      <c r="Y459" s="50"/>
      <c r="Z459" s="50"/>
      <c r="AC459" s="53"/>
      <c r="AF459" s="406" t="s">
        <v>51</v>
      </c>
      <c r="AG459" s="406" t="s">
        <v>1010</v>
      </c>
      <c r="AH459" s="406">
        <v>168</v>
      </c>
      <c r="AI459" s="407">
        <v>9.8000000000000007</v>
      </c>
      <c r="AJ459" s="406">
        <v>81</v>
      </c>
      <c r="AK459" s="406">
        <v>0.9</v>
      </c>
      <c r="AL459" s="406">
        <v>2</v>
      </c>
      <c r="AM459" s="406">
        <v>0</v>
      </c>
      <c r="AN459" s="406">
        <v>7850</v>
      </c>
      <c r="AO459" s="406" t="s">
        <v>147</v>
      </c>
    </row>
    <row r="460" spans="22:41">
      <c r="V460" s="51"/>
      <c r="Y460" s="50"/>
      <c r="Z460" s="50"/>
      <c r="AC460" s="53"/>
      <c r="AF460" s="406" t="s">
        <v>51</v>
      </c>
      <c r="AG460" s="406" t="s">
        <v>1011</v>
      </c>
      <c r="AH460" s="406">
        <v>169</v>
      </c>
      <c r="AI460" s="407">
        <v>9.8000000000000007</v>
      </c>
      <c r="AJ460" s="406">
        <v>81</v>
      </c>
      <c r="AK460" s="406">
        <v>0.9</v>
      </c>
      <c r="AL460" s="406">
        <v>2</v>
      </c>
      <c r="AM460" s="406">
        <v>0</v>
      </c>
      <c r="AN460" s="406">
        <v>7850</v>
      </c>
      <c r="AO460" s="406" t="s">
        <v>147</v>
      </c>
    </row>
    <row r="461" spans="22:41">
      <c r="V461" s="51"/>
      <c r="Y461" s="50"/>
      <c r="Z461" s="50"/>
      <c r="AC461" s="53"/>
      <c r="AF461" s="406" t="s">
        <v>51</v>
      </c>
      <c r="AG461" s="406" t="s">
        <v>1012</v>
      </c>
      <c r="AH461" s="406">
        <v>169</v>
      </c>
      <c r="AI461" s="407">
        <v>9.8000000000000007</v>
      </c>
      <c r="AJ461" s="406">
        <v>81</v>
      </c>
      <c r="AK461" s="406">
        <v>0.9</v>
      </c>
      <c r="AL461" s="406">
        <v>2</v>
      </c>
      <c r="AM461" s="406">
        <v>0</v>
      </c>
      <c r="AN461" s="406">
        <v>7850</v>
      </c>
      <c r="AO461" s="406" t="s">
        <v>147</v>
      </c>
    </row>
    <row r="462" spans="22:41">
      <c r="V462" s="51"/>
      <c r="Y462" s="50"/>
      <c r="Z462" s="50"/>
      <c r="AC462" s="53"/>
      <c r="AF462" s="406" t="s">
        <v>51</v>
      </c>
      <c r="AG462" s="406" t="s">
        <v>1013</v>
      </c>
      <c r="AH462" s="406">
        <v>170</v>
      </c>
      <c r="AI462" s="407">
        <v>9.8000000000000007</v>
      </c>
      <c r="AJ462" s="406">
        <v>81</v>
      </c>
      <c r="AK462" s="406">
        <v>0.9</v>
      </c>
      <c r="AL462" s="406">
        <v>2</v>
      </c>
      <c r="AM462" s="406">
        <v>0</v>
      </c>
      <c r="AN462" s="406">
        <v>7850</v>
      </c>
      <c r="AO462" s="406" t="s">
        <v>147</v>
      </c>
    </row>
    <row r="463" spans="22:41">
      <c r="V463" s="51"/>
      <c r="Y463" s="50"/>
      <c r="Z463" s="50"/>
      <c r="AC463" s="53"/>
      <c r="AF463" s="406" t="s">
        <v>51</v>
      </c>
      <c r="AG463" s="406" t="s">
        <v>1014</v>
      </c>
      <c r="AH463" s="406">
        <v>170</v>
      </c>
      <c r="AI463" s="407">
        <v>9.8000000000000007</v>
      </c>
      <c r="AJ463" s="406">
        <v>81</v>
      </c>
      <c r="AK463" s="406">
        <v>0.9</v>
      </c>
      <c r="AL463" s="406">
        <v>2</v>
      </c>
      <c r="AM463" s="406">
        <v>0</v>
      </c>
      <c r="AN463" s="406">
        <v>7850</v>
      </c>
      <c r="AO463" s="406" t="s">
        <v>147</v>
      </c>
    </row>
    <row r="464" spans="22:41">
      <c r="V464" s="51"/>
      <c r="Y464" s="50"/>
      <c r="Z464" s="50"/>
      <c r="AC464" s="53"/>
      <c r="AF464" s="406" t="s">
        <v>51</v>
      </c>
      <c r="AG464" s="406" t="s">
        <v>1015</v>
      </c>
      <c r="AH464" s="406">
        <v>171</v>
      </c>
      <c r="AI464" s="407">
        <v>9.8000000000000007</v>
      </c>
      <c r="AJ464" s="406">
        <v>81</v>
      </c>
      <c r="AK464" s="406">
        <v>0.9</v>
      </c>
      <c r="AL464" s="406">
        <v>2</v>
      </c>
      <c r="AM464" s="406">
        <v>0</v>
      </c>
      <c r="AN464" s="406">
        <v>7850</v>
      </c>
      <c r="AO464" s="406" t="s">
        <v>147</v>
      </c>
    </row>
    <row r="465" spans="22:41">
      <c r="V465" s="51"/>
      <c r="Y465" s="50"/>
      <c r="Z465" s="50"/>
      <c r="AC465" s="53"/>
      <c r="AF465" s="406" t="s">
        <v>51</v>
      </c>
      <c r="AG465" s="406" t="s">
        <v>1016</v>
      </c>
      <c r="AH465" s="406">
        <v>171</v>
      </c>
      <c r="AI465" s="407">
        <v>9.8000000000000007</v>
      </c>
      <c r="AJ465" s="406">
        <v>81</v>
      </c>
      <c r="AK465" s="406">
        <v>0.9</v>
      </c>
      <c r="AL465" s="406">
        <v>2</v>
      </c>
      <c r="AM465" s="406">
        <v>0</v>
      </c>
      <c r="AN465" s="406">
        <v>7850</v>
      </c>
      <c r="AO465" s="406" t="s">
        <v>147</v>
      </c>
    </row>
    <row r="466" spans="22:41">
      <c r="V466" s="51"/>
      <c r="Y466" s="50"/>
      <c r="Z466" s="50"/>
      <c r="AC466" s="53"/>
      <c r="AF466" s="406" t="s">
        <v>51</v>
      </c>
      <c r="AG466" s="406" t="s">
        <v>1017</v>
      </c>
      <c r="AH466" s="406">
        <v>172</v>
      </c>
      <c r="AI466" s="407">
        <v>9.8000000000000007</v>
      </c>
      <c r="AJ466" s="406">
        <v>81</v>
      </c>
      <c r="AK466" s="406">
        <v>0.9</v>
      </c>
      <c r="AL466" s="406">
        <v>2</v>
      </c>
      <c r="AM466" s="406">
        <v>0</v>
      </c>
      <c r="AN466" s="406">
        <v>7850</v>
      </c>
      <c r="AO466" s="406" t="s">
        <v>147</v>
      </c>
    </row>
    <row r="467" spans="22:41">
      <c r="V467" s="51"/>
      <c r="Y467" s="50"/>
      <c r="Z467" s="50"/>
      <c r="AC467" s="53"/>
      <c r="AF467" s="406" t="s">
        <v>51</v>
      </c>
      <c r="AG467" s="406" t="s">
        <v>1018</v>
      </c>
      <c r="AH467" s="406">
        <v>172</v>
      </c>
      <c r="AI467" s="407">
        <v>9.8000000000000007</v>
      </c>
      <c r="AJ467" s="406">
        <v>81</v>
      </c>
      <c r="AK467" s="406">
        <v>0.9</v>
      </c>
      <c r="AL467" s="406">
        <v>2</v>
      </c>
      <c r="AM467" s="406">
        <v>0</v>
      </c>
      <c r="AN467" s="406">
        <v>7850</v>
      </c>
      <c r="AO467" s="406" t="s">
        <v>147</v>
      </c>
    </row>
    <row r="468" spans="22:41">
      <c r="V468" s="51"/>
      <c r="Y468" s="50"/>
      <c r="Z468" s="50"/>
      <c r="AC468" s="53"/>
      <c r="AF468" s="406" t="s">
        <v>51</v>
      </c>
      <c r="AG468" s="406" t="s">
        <v>1019</v>
      </c>
      <c r="AH468" s="406">
        <v>173</v>
      </c>
      <c r="AI468" s="407">
        <v>9.8000000000000007</v>
      </c>
      <c r="AJ468" s="406">
        <v>81</v>
      </c>
      <c r="AK468" s="406">
        <v>0.9</v>
      </c>
      <c r="AL468" s="406">
        <v>2</v>
      </c>
      <c r="AM468" s="406">
        <v>0</v>
      </c>
      <c r="AN468" s="406">
        <v>7850</v>
      </c>
      <c r="AO468" s="406" t="s">
        <v>147</v>
      </c>
    </row>
    <row r="469" spans="22:41">
      <c r="V469" s="51"/>
      <c r="Y469" s="50"/>
      <c r="Z469" s="50"/>
      <c r="AC469" s="53"/>
      <c r="AF469" s="406" t="s">
        <v>51</v>
      </c>
      <c r="AG469" s="406" t="s">
        <v>1020</v>
      </c>
      <c r="AH469" s="406">
        <v>173</v>
      </c>
      <c r="AI469" s="407">
        <v>9.8000000000000007</v>
      </c>
      <c r="AJ469" s="406">
        <v>81</v>
      </c>
      <c r="AK469" s="406">
        <v>0.9</v>
      </c>
      <c r="AL469" s="406">
        <v>2</v>
      </c>
      <c r="AM469" s="406">
        <v>0</v>
      </c>
      <c r="AN469" s="406">
        <v>7850</v>
      </c>
      <c r="AO469" s="406" t="s">
        <v>147</v>
      </c>
    </row>
    <row r="470" spans="22:41">
      <c r="V470" s="51"/>
      <c r="Y470" s="50"/>
      <c r="Z470" s="50"/>
      <c r="AC470" s="53"/>
      <c r="AF470" s="406" t="s">
        <v>51</v>
      </c>
      <c r="AG470" s="406" t="s">
        <v>1021</v>
      </c>
      <c r="AH470" s="406">
        <v>174</v>
      </c>
      <c r="AI470" s="407">
        <v>9.8000000000000007</v>
      </c>
      <c r="AJ470" s="406">
        <v>81</v>
      </c>
      <c r="AK470" s="406">
        <v>0.9</v>
      </c>
      <c r="AL470" s="406">
        <v>2</v>
      </c>
      <c r="AM470" s="406">
        <v>0</v>
      </c>
      <c r="AN470" s="406">
        <v>7850</v>
      </c>
      <c r="AO470" s="406" t="s">
        <v>147</v>
      </c>
    </row>
    <row r="471" spans="22:41">
      <c r="V471" s="51"/>
      <c r="Y471" s="50"/>
      <c r="Z471" s="50"/>
      <c r="AC471" s="53"/>
      <c r="AF471" s="406" t="s">
        <v>51</v>
      </c>
      <c r="AG471" s="406" t="s">
        <v>1022</v>
      </c>
      <c r="AH471" s="406">
        <v>174</v>
      </c>
      <c r="AI471" s="407">
        <v>9.8000000000000007</v>
      </c>
      <c r="AJ471" s="406">
        <v>81</v>
      </c>
      <c r="AK471" s="406">
        <v>0.9</v>
      </c>
      <c r="AL471" s="406">
        <v>2</v>
      </c>
      <c r="AM471" s="406">
        <v>0</v>
      </c>
      <c r="AN471" s="406">
        <v>7850</v>
      </c>
      <c r="AO471" s="406" t="s">
        <v>147</v>
      </c>
    </row>
    <row r="472" spans="22:41">
      <c r="V472" s="51"/>
      <c r="Y472" s="50"/>
      <c r="Z472" s="50"/>
      <c r="AC472" s="53"/>
      <c r="AF472" s="406" t="s">
        <v>51</v>
      </c>
      <c r="AG472" s="406" t="s">
        <v>1023</v>
      </c>
      <c r="AH472" s="406">
        <v>175</v>
      </c>
      <c r="AI472" s="407">
        <v>9.8000000000000007</v>
      </c>
      <c r="AJ472" s="406">
        <v>81</v>
      </c>
      <c r="AK472" s="406">
        <v>0.9</v>
      </c>
      <c r="AL472" s="406">
        <v>2</v>
      </c>
      <c r="AM472" s="406">
        <v>0</v>
      </c>
      <c r="AN472" s="406">
        <v>7850</v>
      </c>
      <c r="AO472" s="406" t="s">
        <v>147</v>
      </c>
    </row>
    <row r="473" spans="22:41">
      <c r="V473" s="51"/>
      <c r="Y473" s="50"/>
      <c r="Z473" s="50"/>
      <c r="AC473" s="53"/>
      <c r="AF473" s="406" t="s">
        <v>51</v>
      </c>
      <c r="AG473" s="406" t="s">
        <v>1024</v>
      </c>
      <c r="AH473" s="406">
        <v>175</v>
      </c>
      <c r="AI473" s="407">
        <v>9.8000000000000007</v>
      </c>
      <c r="AJ473" s="406">
        <v>81</v>
      </c>
      <c r="AK473" s="406">
        <v>0.9</v>
      </c>
      <c r="AL473" s="406">
        <v>2</v>
      </c>
      <c r="AM473" s="406">
        <v>0</v>
      </c>
      <c r="AN473" s="406">
        <v>7850</v>
      </c>
      <c r="AO473" s="406" t="s">
        <v>147</v>
      </c>
    </row>
    <row r="474" spans="22:41">
      <c r="V474" s="51"/>
      <c r="Y474" s="50"/>
      <c r="Z474" s="50"/>
      <c r="AC474" s="53"/>
      <c r="AF474" s="406" t="s">
        <v>51</v>
      </c>
      <c r="AG474" s="406" t="s">
        <v>1025</v>
      </c>
      <c r="AH474" s="406">
        <v>176</v>
      </c>
      <c r="AI474" s="407">
        <v>9.8000000000000007</v>
      </c>
      <c r="AJ474" s="406">
        <v>81</v>
      </c>
      <c r="AK474" s="406">
        <v>0.9</v>
      </c>
      <c r="AL474" s="406">
        <v>2</v>
      </c>
      <c r="AM474" s="406">
        <v>0</v>
      </c>
      <c r="AN474" s="406">
        <v>7850</v>
      </c>
      <c r="AO474" s="406" t="s">
        <v>147</v>
      </c>
    </row>
    <row r="475" spans="22:41">
      <c r="V475" s="51"/>
      <c r="Y475" s="50"/>
      <c r="Z475" s="50"/>
      <c r="AC475" s="53"/>
      <c r="AF475" s="406" t="s">
        <v>51</v>
      </c>
      <c r="AG475" s="406" t="s">
        <v>1026</v>
      </c>
      <c r="AH475" s="406">
        <v>176</v>
      </c>
      <c r="AI475" s="407">
        <v>9.8000000000000007</v>
      </c>
      <c r="AJ475" s="406">
        <v>81</v>
      </c>
      <c r="AK475" s="406">
        <v>0.9</v>
      </c>
      <c r="AL475" s="406">
        <v>2</v>
      </c>
      <c r="AM475" s="406">
        <v>0</v>
      </c>
      <c r="AN475" s="406">
        <v>7850</v>
      </c>
      <c r="AO475" s="406" t="s">
        <v>147</v>
      </c>
    </row>
    <row r="476" spans="22:41">
      <c r="V476" s="51"/>
      <c r="Y476" s="50"/>
      <c r="Z476" s="50"/>
      <c r="AC476" s="53"/>
      <c r="AF476" s="406" t="s">
        <v>51</v>
      </c>
      <c r="AG476" s="406" t="s">
        <v>1027</v>
      </c>
      <c r="AH476" s="406">
        <v>177</v>
      </c>
      <c r="AI476" s="407">
        <v>9.8000000000000007</v>
      </c>
      <c r="AJ476" s="406">
        <v>81</v>
      </c>
      <c r="AK476" s="406">
        <v>0.9</v>
      </c>
      <c r="AL476" s="406">
        <v>2</v>
      </c>
      <c r="AM476" s="406">
        <v>0</v>
      </c>
      <c r="AN476" s="406">
        <v>7850</v>
      </c>
      <c r="AO476" s="406" t="s">
        <v>147</v>
      </c>
    </row>
    <row r="477" spans="22:41">
      <c r="V477" s="51"/>
      <c r="Y477" s="50"/>
      <c r="Z477" s="50"/>
      <c r="AC477" s="53"/>
      <c r="AF477" s="406" t="s">
        <v>51</v>
      </c>
      <c r="AG477" s="406" t="s">
        <v>1028</v>
      </c>
      <c r="AH477" s="406">
        <v>177</v>
      </c>
      <c r="AI477" s="407">
        <v>9.8000000000000007</v>
      </c>
      <c r="AJ477" s="406">
        <v>81</v>
      </c>
      <c r="AK477" s="406">
        <v>0.9</v>
      </c>
      <c r="AL477" s="406">
        <v>2</v>
      </c>
      <c r="AM477" s="406">
        <v>0</v>
      </c>
      <c r="AN477" s="406">
        <v>7850</v>
      </c>
      <c r="AO477" s="406" t="s">
        <v>147</v>
      </c>
    </row>
    <row r="478" spans="22:41">
      <c r="V478" s="51"/>
      <c r="Y478" s="50"/>
      <c r="Z478" s="50"/>
      <c r="AC478" s="53"/>
      <c r="AF478" s="406" t="s">
        <v>51</v>
      </c>
      <c r="AG478" s="406" t="s">
        <v>1029</v>
      </c>
      <c r="AH478" s="406">
        <v>178</v>
      </c>
      <c r="AI478" s="407">
        <v>9.8000000000000007</v>
      </c>
      <c r="AJ478" s="406">
        <v>81</v>
      </c>
      <c r="AK478" s="406">
        <v>0.9</v>
      </c>
      <c r="AL478" s="406">
        <v>2</v>
      </c>
      <c r="AM478" s="406">
        <v>0</v>
      </c>
      <c r="AN478" s="406">
        <v>7850</v>
      </c>
      <c r="AO478" s="406" t="s">
        <v>147</v>
      </c>
    </row>
    <row r="479" spans="22:41">
      <c r="V479" s="51"/>
      <c r="Y479" s="50"/>
      <c r="Z479" s="50"/>
      <c r="AC479" s="53"/>
      <c r="AF479" s="406" t="s">
        <v>51</v>
      </c>
      <c r="AG479" s="406" t="s">
        <v>1030</v>
      </c>
      <c r="AH479" s="406">
        <v>178</v>
      </c>
      <c r="AI479" s="407">
        <v>9.8000000000000007</v>
      </c>
      <c r="AJ479" s="406">
        <v>81</v>
      </c>
      <c r="AK479" s="406">
        <v>0.9</v>
      </c>
      <c r="AL479" s="406">
        <v>2</v>
      </c>
      <c r="AM479" s="406">
        <v>0</v>
      </c>
      <c r="AN479" s="406">
        <v>7850</v>
      </c>
      <c r="AO479" s="406" t="s">
        <v>147</v>
      </c>
    </row>
    <row r="480" spans="22:41">
      <c r="V480" s="51"/>
      <c r="Y480" s="50"/>
      <c r="Z480" s="50"/>
      <c r="AC480" s="53"/>
      <c r="AF480" s="406" t="s">
        <v>51</v>
      </c>
      <c r="AG480" s="406" t="s">
        <v>1031</v>
      </c>
      <c r="AH480" s="406">
        <v>179</v>
      </c>
      <c r="AI480" s="407">
        <v>9.8000000000000007</v>
      </c>
      <c r="AJ480" s="406">
        <v>81</v>
      </c>
      <c r="AK480" s="406">
        <v>0.9</v>
      </c>
      <c r="AL480" s="406">
        <v>2</v>
      </c>
      <c r="AM480" s="406">
        <v>0</v>
      </c>
      <c r="AN480" s="406">
        <v>7850</v>
      </c>
      <c r="AO480" s="406" t="s">
        <v>147</v>
      </c>
    </row>
    <row r="481" spans="22:41">
      <c r="V481" s="51"/>
      <c r="Y481" s="50"/>
      <c r="Z481" s="50"/>
      <c r="AC481" s="53"/>
      <c r="AF481" s="406" t="s">
        <v>51</v>
      </c>
      <c r="AG481" s="406" t="s">
        <v>1032</v>
      </c>
      <c r="AH481" s="406">
        <v>179</v>
      </c>
      <c r="AI481" s="407">
        <v>9.8000000000000007</v>
      </c>
      <c r="AJ481" s="406">
        <v>81</v>
      </c>
      <c r="AK481" s="406">
        <v>0.9</v>
      </c>
      <c r="AL481" s="406">
        <v>2</v>
      </c>
      <c r="AM481" s="406">
        <v>0</v>
      </c>
      <c r="AN481" s="406">
        <v>7850</v>
      </c>
      <c r="AO481" s="406" t="s">
        <v>147</v>
      </c>
    </row>
    <row r="482" spans="22:41">
      <c r="V482" s="51"/>
      <c r="Y482" s="50"/>
      <c r="Z482" s="50"/>
      <c r="AC482" s="53"/>
      <c r="AF482" s="406" t="s">
        <v>51</v>
      </c>
      <c r="AG482" s="406" t="s">
        <v>1033</v>
      </c>
      <c r="AH482" s="406">
        <v>180</v>
      </c>
      <c r="AI482" s="407">
        <v>9.8000000000000007</v>
      </c>
      <c r="AJ482" s="406">
        <v>81</v>
      </c>
      <c r="AK482" s="406">
        <v>0.9</v>
      </c>
      <c r="AL482" s="406">
        <v>2</v>
      </c>
      <c r="AM482" s="406">
        <v>0</v>
      </c>
      <c r="AN482" s="406">
        <v>7850</v>
      </c>
      <c r="AO482" s="406" t="s">
        <v>147</v>
      </c>
    </row>
    <row r="483" spans="22:41">
      <c r="V483" s="51"/>
      <c r="Y483" s="50"/>
      <c r="Z483" s="50"/>
      <c r="AC483" s="53"/>
      <c r="AF483" s="406" t="s">
        <v>51</v>
      </c>
      <c r="AG483" s="406" t="s">
        <v>1034</v>
      </c>
      <c r="AH483" s="406">
        <v>180</v>
      </c>
      <c r="AI483" s="407">
        <v>9.8000000000000007</v>
      </c>
      <c r="AJ483" s="406">
        <v>81</v>
      </c>
      <c r="AK483" s="406">
        <v>0.9</v>
      </c>
      <c r="AL483" s="406">
        <v>2</v>
      </c>
      <c r="AM483" s="406">
        <v>0</v>
      </c>
      <c r="AN483" s="406">
        <v>7850</v>
      </c>
      <c r="AO483" s="406" t="s">
        <v>147</v>
      </c>
    </row>
    <row r="484" spans="22:41">
      <c r="V484" s="51"/>
      <c r="Y484" s="50"/>
      <c r="Z484" s="50"/>
      <c r="AC484" s="53"/>
      <c r="AF484" s="406" t="s">
        <v>51</v>
      </c>
      <c r="AG484" s="406" t="s">
        <v>1035</v>
      </c>
      <c r="AH484" s="406">
        <v>181</v>
      </c>
      <c r="AI484" s="407">
        <v>9.8000000000000007</v>
      </c>
      <c r="AJ484" s="406">
        <v>81</v>
      </c>
      <c r="AK484" s="406">
        <v>0.9</v>
      </c>
      <c r="AL484" s="406">
        <v>2</v>
      </c>
      <c r="AM484" s="406">
        <v>0</v>
      </c>
      <c r="AN484" s="406">
        <v>7850</v>
      </c>
      <c r="AO484" s="406" t="s">
        <v>147</v>
      </c>
    </row>
    <row r="485" spans="22:41">
      <c r="V485" s="51"/>
      <c r="Y485" s="50"/>
      <c r="Z485" s="50"/>
      <c r="AC485" s="53"/>
      <c r="AF485" s="406" t="s">
        <v>51</v>
      </c>
      <c r="AG485" s="406" t="s">
        <v>1036</v>
      </c>
      <c r="AH485" s="406">
        <v>181</v>
      </c>
      <c r="AI485" s="407">
        <v>9.8000000000000007</v>
      </c>
      <c r="AJ485" s="406">
        <v>81</v>
      </c>
      <c r="AK485" s="406">
        <v>0.9</v>
      </c>
      <c r="AL485" s="406">
        <v>2</v>
      </c>
      <c r="AM485" s="406">
        <v>0</v>
      </c>
      <c r="AN485" s="406">
        <v>7850</v>
      </c>
      <c r="AO485" s="406" t="s">
        <v>147</v>
      </c>
    </row>
    <row r="486" spans="22:41">
      <c r="V486" s="51"/>
      <c r="Y486" s="50"/>
      <c r="Z486" s="50"/>
      <c r="AC486" s="53"/>
      <c r="AF486" s="406" t="s">
        <v>51</v>
      </c>
      <c r="AG486" s="406" t="s">
        <v>1037</v>
      </c>
      <c r="AH486" s="406">
        <v>182</v>
      </c>
      <c r="AI486" s="407">
        <v>9.8000000000000007</v>
      </c>
      <c r="AJ486" s="406">
        <v>81</v>
      </c>
      <c r="AK486" s="406">
        <v>0.9</v>
      </c>
      <c r="AL486" s="406">
        <v>2</v>
      </c>
      <c r="AM486" s="406">
        <v>0</v>
      </c>
      <c r="AN486" s="406">
        <v>7850</v>
      </c>
      <c r="AO486" s="406" t="s">
        <v>147</v>
      </c>
    </row>
    <row r="487" spans="22:41">
      <c r="V487" s="51"/>
      <c r="Y487" s="50"/>
      <c r="Z487" s="50"/>
      <c r="AC487" s="53"/>
      <c r="AF487" s="406" t="s">
        <v>51</v>
      </c>
      <c r="AG487" s="406" t="s">
        <v>1038</v>
      </c>
      <c r="AH487" s="406">
        <v>182</v>
      </c>
      <c r="AI487" s="407">
        <v>9.8000000000000007</v>
      </c>
      <c r="AJ487" s="406">
        <v>81</v>
      </c>
      <c r="AK487" s="406">
        <v>0.9</v>
      </c>
      <c r="AL487" s="406">
        <v>2</v>
      </c>
      <c r="AM487" s="406">
        <v>0</v>
      </c>
      <c r="AN487" s="406">
        <v>7850</v>
      </c>
      <c r="AO487" s="406" t="s">
        <v>147</v>
      </c>
    </row>
    <row r="488" spans="22:41">
      <c r="V488" s="51"/>
      <c r="Y488" s="50"/>
      <c r="Z488" s="50"/>
      <c r="AC488" s="53"/>
      <c r="AF488" s="406" t="s">
        <v>51</v>
      </c>
      <c r="AG488" s="406" t="s">
        <v>1039</v>
      </c>
      <c r="AH488" s="406">
        <v>183</v>
      </c>
      <c r="AI488" s="407">
        <v>9.8000000000000007</v>
      </c>
      <c r="AJ488" s="406">
        <v>81</v>
      </c>
      <c r="AK488" s="406">
        <v>0.9</v>
      </c>
      <c r="AL488" s="406">
        <v>2</v>
      </c>
      <c r="AM488" s="406">
        <v>0</v>
      </c>
      <c r="AN488" s="406">
        <v>7850</v>
      </c>
      <c r="AO488" s="406" t="s">
        <v>147</v>
      </c>
    </row>
    <row r="489" spans="22:41">
      <c r="V489" s="51"/>
      <c r="Y489" s="50"/>
      <c r="Z489" s="50"/>
      <c r="AC489" s="53"/>
      <c r="AF489" s="406" t="s">
        <v>51</v>
      </c>
      <c r="AG489" s="406" t="s">
        <v>1040</v>
      </c>
      <c r="AH489" s="406">
        <v>183</v>
      </c>
      <c r="AI489" s="407">
        <v>9.8000000000000007</v>
      </c>
      <c r="AJ489" s="406">
        <v>81</v>
      </c>
      <c r="AK489" s="406">
        <v>0.9</v>
      </c>
      <c r="AL489" s="406">
        <v>2</v>
      </c>
      <c r="AM489" s="406">
        <v>0</v>
      </c>
      <c r="AN489" s="406">
        <v>7850</v>
      </c>
      <c r="AO489" s="406" t="s">
        <v>147</v>
      </c>
    </row>
    <row r="490" spans="22:41">
      <c r="V490" s="51"/>
      <c r="Y490" s="50"/>
      <c r="Z490" s="50"/>
      <c r="AC490" s="53"/>
      <c r="AF490" s="406" t="s">
        <v>51</v>
      </c>
      <c r="AG490" s="406" t="s">
        <v>1041</v>
      </c>
      <c r="AH490" s="406">
        <v>184</v>
      </c>
      <c r="AI490" s="407">
        <v>9.8000000000000007</v>
      </c>
      <c r="AJ490" s="406">
        <v>81</v>
      </c>
      <c r="AK490" s="406">
        <v>0.9</v>
      </c>
      <c r="AL490" s="406">
        <v>2</v>
      </c>
      <c r="AM490" s="406">
        <v>0</v>
      </c>
      <c r="AN490" s="406">
        <v>7850</v>
      </c>
      <c r="AO490" s="406" t="s">
        <v>147</v>
      </c>
    </row>
    <row r="491" spans="22:41">
      <c r="V491" s="51"/>
      <c r="Y491" s="50"/>
      <c r="Z491" s="50"/>
      <c r="AC491" s="53"/>
      <c r="AF491" s="406" t="s">
        <v>51</v>
      </c>
      <c r="AG491" s="406" t="s">
        <v>1042</v>
      </c>
      <c r="AH491" s="406">
        <v>184</v>
      </c>
      <c r="AI491" s="407">
        <v>9.8000000000000007</v>
      </c>
      <c r="AJ491" s="406">
        <v>81</v>
      </c>
      <c r="AK491" s="406">
        <v>0.9</v>
      </c>
      <c r="AL491" s="406">
        <v>2</v>
      </c>
      <c r="AM491" s="406">
        <v>0</v>
      </c>
      <c r="AN491" s="406">
        <v>7850</v>
      </c>
      <c r="AO491" s="406" t="s">
        <v>147</v>
      </c>
    </row>
    <row r="492" spans="22:41">
      <c r="V492" s="51"/>
      <c r="Y492" s="50"/>
      <c r="Z492" s="50"/>
      <c r="AC492" s="53"/>
      <c r="AF492" s="406" t="s">
        <v>51</v>
      </c>
      <c r="AG492" s="406" t="s">
        <v>1043</v>
      </c>
      <c r="AH492" s="406">
        <v>185</v>
      </c>
      <c r="AI492" s="407">
        <v>9.8000000000000007</v>
      </c>
      <c r="AJ492" s="406">
        <v>81</v>
      </c>
      <c r="AK492" s="406">
        <v>0.9</v>
      </c>
      <c r="AL492" s="406">
        <v>2</v>
      </c>
      <c r="AM492" s="406">
        <v>0</v>
      </c>
      <c r="AN492" s="406">
        <v>7850</v>
      </c>
      <c r="AO492" s="406" t="s">
        <v>147</v>
      </c>
    </row>
    <row r="493" spans="22:41">
      <c r="V493" s="51"/>
      <c r="AC493" s="53"/>
      <c r="AF493" s="406" t="s">
        <v>51</v>
      </c>
      <c r="AG493" s="406" t="s">
        <v>1044</v>
      </c>
      <c r="AH493" s="406">
        <v>185</v>
      </c>
      <c r="AI493" s="407">
        <v>9.8000000000000007</v>
      </c>
      <c r="AJ493" s="406">
        <v>81</v>
      </c>
      <c r="AK493" s="406">
        <v>0.9</v>
      </c>
      <c r="AL493" s="406">
        <v>2</v>
      </c>
      <c r="AM493" s="406">
        <v>0</v>
      </c>
      <c r="AN493" s="406">
        <v>7850</v>
      </c>
      <c r="AO493" s="406" t="s">
        <v>147</v>
      </c>
    </row>
    <row r="494" spans="22:41">
      <c r="V494" s="51"/>
      <c r="AC494" s="53"/>
      <c r="AF494" s="406" t="s">
        <v>51</v>
      </c>
      <c r="AG494" s="406" t="s">
        <v>1045</v>
      </c>
      <c r="AH494" s="406">
        <v>186</v>
      </c>
      <c r="AI494" s="407">
        <v>9.8000000000000007</v>
      </c>
      <c r="AJ494" s="406">
        <v>81</v>
      </c>
      <c r="AK494" s="406">
        <v>0.9</v>
      </c>
      <c r="AL494" s="406">
        <v>2</v>
      </c>
      <c r="AM494" s="406">
        <v>0</v>
      </c>
      <c r="AN494" s="406">
        <v>7850</v>
      </c>
      <c r="AO494" s="406" t="s">
        <v>147</v>
      </c>
    </row>
    <row r="495" spans="22:41">
      <c r="V495" s="51"/>
      <c r="AC495" s="53"/>
      <c r="AF495" s="406" t="s">
        <v>51</v>
      </c>
      <c r="AG495" s="406" t="s">
        <v>1046</v>
      </c>
      <c r="AH495" s="406">
        <v>186</v>
      </c>
      <c r="AI495" s="407">
        <v>9.8000000000000007</v>
      </c>
      <c r="AJ495" s="406">
        <v>81</v>
      </c>
      <c r="AK495" s="406">
        <v>0.9</v>
      </c>
      <c r="AL495" s="406">
        <v>2</v>
      </c>
      <c r="AM495" s="406">
        <v>0</v>
      </c>
      <c r="AN495" s="406">
        <v>7850</v>
      </c>
      <c r="AO495" s="406" t="s">
        <v>147</v>
      </c>
    </row>
    <row r="496" spans="22:41">
      <c r="V496" s="51"/>
      <c r="AC496" s="53"/>
      <c r="AF496" s="406" t="s">
        <v>51</v>
      </c>
      <c r="AG496" s="406" t="s">
        <v>1047</v>
      </c>
      <c r="AH496" s="406">
        <v>187</v>
      </c>
      <c r="AI496" s="407">
        <v>9.8000000000000007</v>
      </c>
      <c r="AJ496" s="406">
        <v>81</v>
      </c>
      <c r="AK496" s="406">
        <v>0.9</v>
      </c>
      <c r="AL496" s="406">
        <v>2</v>
      </c>
      <c r="AM496" s="406">
        <v>0</v>
      </c>
      <c r="AN496" s="406">
        <v>7850</v>
      </c>
      <c r="AO496" s="406" t="s">
        <v>147</v>
      </c>
    </row>
    <row r="497" spans="22:41">
      <c r="V497" s="51"/>
      <c r="AC497" s="53"/>
      <c r="AF497" s="406" t="s">
        <v>51</v>
      </c>
      <c r="AG497" s="406" t="s">
        <v>1048</v>
      </c>
      <c r="AH497" s="406">
        <v>187</v>
      </c>
      <c r="AI497" s="407">
        <v>9.8000000000000007</v>
      </c>
      <c r="AJ497" s="406">
        <v>81</v>
      </c>
      <c r="AK497" s="406">
        <v>0.9</v>
      </c>
      <c r="AL497" s="406">
        <v>2</v>
      </c>
      <c r="AM497" s="406">
        <v>0</v>
      </c>
      <c r="AN497" s="406">
        <v>7850</v>
      </c>
      <c r="AO497" s="406" t="s">
        <v>147</v>
      </c>
    </row>
    <row r="498" spans="22:41">
      <c r="V498" s="51"/>
      <c r="AC498" s="53"/>
      <c r="AF498" s="406" t="s">
        <v>51</v>
      </c>
      <c r="AG498" s="406" t="s">
        <v>1049</v>
      </c>
      <c r="AH498" s="406">
        <v>188</v>
      </c>
      <c r="AI498" s="407">
        <v>9.8000000000000007</v>
      </c>
      <c r="AJ498" s="406">
        <v>81</v>
      </c>
      <c r="AK498" s="406">
        <v>0.9</v>
      </c>
      <c r="AL498" s="406">
        <v>2</v>
      </c>
      <c r="AM498" s="406">
        <v>0</v>
      </c>
      <c r="AN498" s="406">
        <v>7850</v>
      </c>
      <c r="AO498" s="406" t="s">
        <v>147</v>
      </c>
    </row>
    <row r="499" spans="22:41">
      <c r="V499" s="51"/>
      <c r="AC499" s="53"/>
      <c r="AF499" s="406" t="s">
        <v>51</v>
      </c>
      <c r="AG499" s="406" t="s">
        <v>1050</v>
      </c>
      <c r="AH499" s="406">
        <v>188</v>
      </c>
      <c r="AI499" s="407">
        <v>9.8000000000000007</v>
      </c>
      <c r="AJ499" s="406">
        <v>81</v>
      </c>
      <c r="AK499" s="406">
        <v>0.9</v>
      </c>
      <c r="AL499" s="406">
        <v>2</v>
      </c>
      <c r="AM499" s="406">
        <v>0</v>
      </c>
      <c r="AN499" s="406">
        <v>7850</v>
      </c>
      <c r="AO499" s="406" t="s">
        <v>147</v>
      </c>
    </row>
    <row r="500" spans="22:41">
      <c r="V500" s="51"/>
      <c r="AC500" s="53"/>
      <c r="AF500" s="406" t="s">
        <v>51</v>
      </c>
      <c r="AG500" s="406" t="s">
        <v>1051</v>
      </c>
      <c r="AH500" s="406">
        <v>189</v>
      </c>
      <c r="AI500" s="407">
        <v>9.8000000000000007</v>
      </c>
      <c r="AJ500" s="406">
        <v>81</v>
      </c>
      <c r="AK500" s="406">
        <v>0.9</v>
      </c>
      <c r="AL500" s="406">
        <v>2</v>
      </c>
      <c r="AM500" s="406">
        <v>0</v>
      </c>
      <c r="AN500" s="406">
        <v>7850</v>
      </c>
      <c r="AO500" s="406" t="s">
        <v>147</v>
      </c>
    </row>
    <row r="501" spans="22:41">
      <c r="V501" s="51"/>
      <c r="AC501" s="53"/>
      <c r="AF501" s="406" t="s">
        <v>51</v>
      </c>
      <c r="AG501" s="406" t="s">
        <v>1052</v>
      </c>
      <c r="AH501" s="406">
        <v>189</v>
      </c>
      <c r="AI501" s="407">
        <v>9.8000000000000007</v>
      </c>
      <c r="AJ501" s="406">
        <v>81</v>
      </c>
      <c r="AK501" s="406">
        <v>0.9</v>
      </c>
      <c r="AL501" s="406">
        <v>2</v>
      </c>
      <c r="AM501" s="406">
        <v>0</v>
      </c>
      <c r="AN501" s="406">
        <v>7850</v>
      </c>
      <c r="AO501" s="406" t="s">
        <v>147</v>
      </c>
    </row>
    <row r="502" spans="22:41">
      <c r="V502" s="51"/>
      <c r="AC502" s="53"/>
      <c r="AF502" s="406" t="s">
        <v>51</v>
      </c>
      <c r="AG502" s="406" t="s">
        <v>1053</v>
      </c>
      <c r="AH502" s="406">
        <v>190</v>
      </c>
      <c r="AI502" s="407">
        <v>9.8000000000000007</v>
      </c>
      <c r="AJ502" s="406">
        <v>81</v>
      </c>
      <c r="AK502" s="406">
        <v>0.9</v>
      </c>
      <c r="AL502" s="406">
        <v>2</v>
      </c>
      <c r="AM502" s="406">
        <v>0</v>
      </c>
      <c r="AN502" s="406">
        <v>7850</v>
      </c>
      <c r="AO502" s="406" t="s">
        <v>147</v>
      </c>
    </row>
    <row r="503" spans="22:41">
      <c r="V503" s="51"/>
      <c r="AC503" s="53"/>
      <c r="AF503" s="406" t="s">
        <v>51</v>
      </c>
      <c r="AG503" s="406" t="s">
        <v>1054</v>
      </c>
      <c r="AH503" s="406">
        <v>190</v>
      </c>
      <c r="AI503" s="407">
        <v>9.8000000000000007</v>
      </c>
      <c r="AJ503" s="406">
        <v>81</v>
      </c>
      <c r="AK503" s="406">
        <v>0.9</v>
      </c>
      <c r="AL503" s="406">
        <v>2</v>
      </c>
      <c r="AM503" s="406">
        <v>0</v>
      </c>
      <c r="AN503" s="406">
        <v>7850</v>
      </c>
      <c r="AO503" s="406" t="s">
        <v>147</v>
      </c>
    </row>
    <row r="504" spans="22:41">
      <c r="V504" s="51"/>
      <c r="AC504" s="53"/>
      <c r="AF504" s="406" t="s">
        <v>51</v>
      </c>
      <c r="AG504" s="406" t="s">
        <v>1055</v>
      </c>
      <c r="AH504" s="406">
        <v>191</v>
      </c>
      <c r="AI504" s="407">
        <v>9.8000000000000007</v>
      </c>
      <c r="AJ504" s="406">
        <v>81</v>
      </c>
      <c r="AK504" s="406">
        <v>0.9</v>
      </c>
      <c r="AL504" s="406">
        <v>2</v>
      </c>
      <c r="AM504" s="406">
        <v>0</v>
      </c>
      <c r="AN504" s="406">
        <v>7850</v>
      </c>
      <c r="AO504" s="406" t="s">
        <v>147</v>
      </c>
    </row>
    <row r="505" spans="22:41">
      <c r="V505" s="51"/>
      <c r="AC505" s="53"/>
      <c r="AF505" s="406" t="s">
        <v>51</v>
      </c>
      <c r="AG505" s="406" t="s">
        <v>1056</v>
      </c>
      <c r="AH505" s="406">
        <v>191</v>
      </c>
      <c r="AI505" s="407">
        <v>9.8000000000000007</v>
      </c>
      <c r="AJ505" s="406">
        <v>81</v>
      </c>
      <c r="AK505" s="406">
        <v>0.9</v>
      </c>
      <c r="AL505" s="406">
        <v>2</v>
      </c>
      <c r="AM505" s="406">
        <v>0</v>
      </c>
      <c r="AN505" s="406">
        <v>7850</v>
      </c>
      <c r="AO505" s="406" t="s">
        <v>147</v>
      </c>
    </row>
    <row r="506" spans="22:41">
      <c r="V506" s="51"/>
      <c r="AC506" s="53"/>
      <c r="AF506" s="406" t="s">
        <v>51</v>
      </c>
      <c r="AG506" s="406" t="s">
        <v>1057</v>
      </c>
      <c r="AH506" s="406">
        <v>192</v>
      </c>
      <c r="AI506" s="407">
        <v>9.8000000000000007</v>
      </c>
      <c r="AJ506" s="406">
        <v>81</v>
      </c>
      <c r="AK506" s="406">
        <v>0.9</v>
      </c>
      <c r="AL506" s="406">
        <v>2</v>
      </c>
      <c r="AM506" s="406">
        <v>0</v>
      </c>
      <c r="AN506" s="406">
        <v>7850</v>
      </c>
      <c r="AO506" s="406" t="s">
        <v>147</v>
      </c>
    </row>
    <row r="507" spans="22:41">
      <c r="V507" s="51"/>
      <c r="AC507" s="53"/>
      <c r="AF507" s="406" t="s">
        <v>51</v>
      </c>
      <c r="AG507" s="406" t="s">
        <v>1058</v>
      </c>
      <c r="AH507" s="406">
        <v>192</v>
      </c>
      <c r="AI507" s="407">
        <v>9.8000000000000007</v>
      </c>
      <c r="AJ507" s="406">
        <v>81</v>
      </c>
      <c r="AK507" s="406">
        <v>0.9</v>
      </c>
      <c r="AL507" s="406">
        <v>2</v>
      </c>
      <c r="AM507" s="406">
        <v>0</v>
      </c>
      <c r="AN507" s="406">
        <v>7850</v>
      </c>
      <c r="AO507" s="406" t="s">
        <v>147</v>
      </c>
    </row>
    <row r="508" spans="22:41">
      <c r="V508" s="51"/>
      <c r="AC508" s="53"/>
      <c r="AF508" s="406" t="s">
        <v>51</v>
      </c>
      <c r="AG508" s="406" t="s">
        <v>1059</v>
      </c>
      <c r="AH508" s="406">
        <v>193</v>
      </c>
      <c r="AI508" s="407">
        <v>9.8000000000000007</v>
      </c>
      <c r="AJ508" s="406">
        <v>81</v>
      </c>
      <c r="AK508" s="406">
        <v>0.9</v>
      </c>
      <c r="AL508" s="406">
        <v>2</v>
      </c>
      <c r="AM508" s="406">
        <v>0</v>
      </c>
      <c r="AN508" s="406">
        <v>7850</v>
      </c>
      <c r="AO508" s="406" t="s">
        <v>147</v>
      </c>
    </row>
    <row r="509" spans="22:41">
      <c r="V509" s="51"/>
      <c r="AC509" s="53"/>
      <c r="AF509" s="406" t="s">
        <v>51</v>
      </c>
      <c r="AG509" s="406" t="s">
        <v>1060</v>
      </c>
      <c r="AH509" s="406">
        <v>193</v>
      </c>
      <c r="AI509" s="407">
        <v>9.8000000000000007</v>
      </c>
      <c r="AJ509" s="406">
        <v>81</v>
      </c>
      <c r="AK509" s="406">
        <v>0.9</v>
      </c>
      <c r="AL509" s="406">
        <v>2</v>
      </c>
      <c r="AM509" s="406">
        <v>0</v>
      </c>
      <c r="AN509" s="406">
        <v>7850</v>
      </c>
      <c r="AO509" s="406" t="s">
        <v>147</v>
      </c>
    </row>
    <row r="510" spans="22:41">
      <c r="V510" s="51"/>
      <c r="AC510" s="53"/>
      <c r="AF510" s="406" t="s">
        <v>51</v>
      </c>
      <c r="AG510" s="406" t="s">
        <v>1061</v>
      </c>
      <c r="AH510" s="406">
        <v>194</v>
      </c>
      <c r="AI510" s="407">
        <v>9.8000000000000007</v>
      </c>
      <c r="AJ510" s="406">
        <v>81</v>
      </c>
      <c r="AK510" s="406">
        <v>0.9</v>
      </c>
      <c r="AL510" s="406">
        <v>2</v>
      </c>
      <c r="AM510" s="406">
        <v>0</v>
      </c>
      <c r="AN510" s="406">
        <v>7850</v>
      </c>
      <c r="AO510" s="406" t="s">
        <v>147</v>
      </c>
    </row>
    <row r="511" spans="22:41">
      <c r="V511" s="51"/>
      <c r="AC511" s="53"/>
      <c r="AF511" s="406" t="s">
        <v>51</v>
      </c>
      <c r="AG511" s="406" t="s">
        <v>1062</v>
      </c>
      <c r="AH511" s="406">
        <v>194</v>
      </c>
      <c r="AI511" s="407">
        <v>9.8000000000000007</v>
      </c>
      <c r="AJ511" s="406">
        <v>87</v>
      </c>
      <c r="AK511" s="406">
        <v>0.9</v>
      </c>
      <c r="AL511" s="406">
        <v>2</v>
      </c>
      <c r="AM511" s="406">
        <v>0</v>
      </c>
      <c r="AN511" s="406">
        <v>7850</v>
      </c>
      <c r="AO511" s="406" t="s">
        <v>147</v>
      </c>
    </row>
    <row r="512" spans="22:41">
      <c r="V512" s="51"/>
      <c r="AC512" s="53"/>
      <c r="AF512" s="406" t="s">
        <v>51</v>
      </c>
      <c r="AG512" s="406" t="s">
        <v>1063</v>
      </c>
      <c r="AH512" s="406">
        <v>195</v>
      </c>
      <c r="AI512" s="407">
        <v>9.8000000000000007</v>
      </c>
      <c r="AJ512" s="406">
        <v>87</v>
      </c>
      <c r="AK512" s="406">
        <v>0.9</v>
      </c>
      <c r="AL512" s="406">
        <v>2</v>
      </c>
      <c r="AM512" s="406">
        <v>0</v>
      </c>
      <c r="AN512" s="406">
        <v>7850</v>
      </c>
      <c r="AO512" s="406" t="s">
        <v>147</v>
      </c>
    </row>
    <row r="513" spans="22:41">
      <c r="V513" s="51"/>
      <c r="AC513" s="53"/>
      <c r="AF513" s="406" t="s">
        <v>51</v>
      </c>
      <c r="AG513" s="406" t="s">
        <v>1064</v>
      </c>
      <c r="AH513" s="406">
        <v>195</v>
      </c>
      <c r="AI513" s="407">
        <v>9.8000000000000007</v>
      </c>
      <c r="AJ513" s="406">
        <v>87</v>
      </c>
      <c r="AK513" s="406">
        <v>0.9</v>
      </c>
      <c r="AL513" s="406">
        <v>2</v>
      </c>
      <c r="AM513" s="406">
        <v>0</v>
      </c>
      <c r="AN513" s="406">
        <v>7850</v>
      </c>
      <c r="AO513" s="406" t="s">
        <v>147</v>
      </c>
    </row>
    <row r="514" spans="22:41">
      <c r="V514" s="51"/>
      <c r="AC514" s="53"/>
      <c r="AF514" s="406" t="s">
        <v>51</v>
      </c>
      <c r="AG514" s="406" t="s">
        <v>1065</v>
      </c>
      <c r="AH514" s="406">
        <v>196</v>
      </c>
      <c r="AI514" s="407">
        <v>9.8000000000000007</v>
      </c>
      <c r="AJ514" s="406">
        <v>87</v>
      </c>
      <c r="AK514" s="406">
        <v>0.9</v>
      </c>
      <c r="AL514" s="406">
        <v>2</v>
      </c>
      <c r="AM514" s="406">
        <v>0</v>
      </c>
      <c r="AN514" s="406">
        <v>7850</v>
      </c>
      <c r="AO514" s="406" t="s">
        <v>147</v>
      </c>
    </row>
    <row r="515" spans="22:41">
      <c r="V515" s="51"/>
      <c r="AC515" s="53"/>
      <c r="AF515" s="406" t="s">
        <v>51</v>
      </c>
      <c r="AG515" s="406" t="s">
        <v>1066</v>
      </c>
      <c r="AH515" s="406">
        <v>196</v>
      </c>
      <c r="AI515" s="407">
        <v>9.8000000000000007</v>
      </c>
      <c r="AJ515" s="406">
        <v>87</v>
      </c>
      <c r="AK515" s="406">
        <v>0.9</v>
      </c>
      <c r="AL515" s="406">
        <v>2</v>
      </c>
      <c r="AM515" s="406">
        <v>0</v>
      </c>
      <c r="AN515" s="406">
        <v>7850</v>
      </c>
      <c r="AO515" s="406" t="s">
        <v>147</v>
      </c>
    </row>
    <row r="516" spans="22:41">
      <c r="V516" s="51"/>
      <c r="AC516" s="53"/>
      <c r="AF516" s="406" t="s">
        <v>51</v>
      </c>
      <c r="AG516" s="406" t="s">
        <v>1067</v>
      </c>
      <c r="AH516" s="406">
        <v>197</v>
      </c>
      <c r="AI516" s="407">
        <v>9.8000000000000007</v>
      </c>
      <c r="AJ516" s="406">
        <v>87</v>
      </c>
      <c r="AK516" s="406">
        <v>0.9</v>
      </c>
      <c r="AL516" s="406">
        <v>2</v>
      </c>
      <c r="AM516" s="406">
        <v>0</v>
      </c>
      <c r="AN516" s="406">
        <v>7850</v>
      </c>
      <c r="AO516" s="406" t="s">
        <v>147</v>
      </c>
    </row>
    <row r="517" spans="22:41">
      <c r="V517" s="51"/>
      <c r="AC517" s="53"/>
      <c r="AF517" s="406" t="s">
        <v>51</v>
      </c>
      <c r="AG517" s="406" t="s">
        <v>1068</v>
      </c>
      <c r="AH517" s="406">
        <v>197</v>
      </c>
      <c r="AI517" s="407">
        <v>9.8000000000000007</v>
      </c>
      <c r="AJ517" s="406">
        <v>87</v>
      </c>
      <c r="AK517" s="406">
        <v>0.9</v>
      </c>
      <c r="AL517" s="406">
        <v>2</v>
      </c>
      <c r="AM517" s="406">
        <v>0</v>
      </c>
      <c r="AN517" s="406">
        <v>7850</v>
      </c>
      <c r="AO517" s="406" t="s">
        <v>147</v>
      </c>
    </row>
    <row r="518" spans="22:41">
      <c r="V518" s="51"/>
      <c r="AC518" s="53"/>
      <c r="AF518" s="406" t="s">
        <v>51</v>
      </c>
      <c r="AG518" s="406" t="s">
        <v>1069</v>
      </c>
      <c r="AH518" s="406">
        <v>198</v>
      </c>
      <c r="AI518" s="407">
        <v>9.8000000000000007</v>
      </c>
      <c r="AJ518" s="406">
        <v>87</v>
      </c>
      <c r="AK518" s="406">
        <v>0.9</v>
      </c>
      <c r="AL518" s="406">
        <v>2</v>
      </c>
      <c r="AM518" s="406">
        <v>0</v>
      </c>
      <c r="AN518" s="406">
        <v>7850</v>
      </c>
      <c r="AO518" s="406" t="s">
        <v>147</v>
      </c>
    </row>
    <row r="519" spans="22:41">
      <c r="V519" s="51"/>
      <c r="AC519" s="53"/>
      <c r="AF519" s="406" t="s">
        <v>51</v>
      </c>
      <c r="AG519" s="406" t="s">
        <v>1070</v>
      </c>
      <c r="AH519" s="406">
        <v>198</v>
      </c>
      <c r="AI519" s="407">
        <v>9.8000000000000007</v>
      </c>
      <c r="AJ519" s="406">
        <v>87</v>
      </c>
      <c r="AK519" s="406">
        <v>0.9</v>
      </c>
      <c r="AL519" s="406">
        <v>2</v>
      </c>
      <c r="AM519" s="406">
        <v>0</v>
      </c>
      <c r="AN519" s="406">
        <v>7850</v>
      </c>
      <c r="AO519" s="406" t="s">
        <v>147</v>
      </c>
    </row>
    <row r="520" spans="22:41">
      <c r="V520" s="51"/>
      <c r="AC520" s="53"/>
      <c r="AF520" s="406" t="s">
        <v>51</v>
      </c>
      <c r="AG520" s="406" t="s">
        <v>1071</v>
      </c>
      <c r="AH520" s="406">
        <v>199</v>
      </c>
      <c r="AI520" s="407">
        <v>9.8000000000000007</v>
      </c>
      <c r="AJ520" s="406">
        <v>87</v>
      </c>
      <c r="AK520" s="406">
        <v>0.9</v>
      </c>
      <c r="AL520" s="406">
        <v>2</v>
      </c>
      <c r="AM520" s="406">
        <v>0</v>
      </c>
      <c r="AN520" s="406">
        <v>7850</v>
      </c>
      <c r="AO520" s="406" t="s">
        <v>147</v>
      </c>
    </row>
    <row r="521" spans="22:41">
      <c r="V521" s="51"/>
      <c r="AC521" s="53"/>
      <c r="AF521" s="406" t="s">
        <v>51</v>
      </c>
      <c r="AG521" s="406" t="s">
        <v>1072</v>
      </c>
      <c r="AH521" s="406">
        <v>199</v>
      </c>
      <c r="AI521" s="407">
        <v>9.8000000000000007</v>
      </c>
      <c r="AJ521" s="406">
        <v>87</v>
      </c>
      <c r="AK521" s="406">
        <v>0.9</v>
      </c>
      <c r="AL521" s="406">
        <v>2</v>
      </c>
      <c r="AM521" s="406">
        <v>0</v>
      </c>
      <c r="AN521" s="406">
        <v>7850</v>
      </c>
      <c r="AO521" s="406" t="s">
        <v>147</v>
      </c>
    </row>
    <row r="522" spans="22:41">
      <c r="V522" s="51"/>
      <c r="AC522" s="53"/>
      <c r="AF522" s="406" t="s">
        <v>51</v>
      </c>
      <c r="AG522" s="406" t="s">
        <v>1073</v>
      </c>
      <c r="AH522" s="406">
        <v>200</v>
      </c>
      <c r="AI522" s="407">
        <v>9.8000000000000007</v>
      </c>
      <c r="AJ522" s="406">
        <v>87</v>
      </c>
      <c r="AK522" s="406">
        <v>0.9</v>
      </c>
      <c r="AL522" s="406">
        <v>2</v>
      </c>
      <c r="AM522" s="406">
        <v>0</v>
      </c>
      <c r="AN522" s="406">
        <v>7850</v>
      </c>
      <c r="AO522" s="406" t="s">
        <v>147</v>
      </c>
    </row>
    <row r="523" spans="22:41">
      <c r="V523" s="51"/>
      <c r="AC523" s="53"/>
      <c r="AF523" s="406" t="s">
        <v>51</v>
      </c>
      <c r="AG523" s="406" t="s">
        <v>1074</v>
      </c>
      <c r="AH523" s="406">
        <v>200</v>
      </c>
      <c r="AI523" s="407">
        <v>9.8000000000000007</v>
      </c>
      <c r="AJ523" s="406">
        <v>87</v>
      </c>
      <c r="AK523" s="406">
        <v>0.9</v>
      </c>
      <c r="AL523" s="406">
        <v>2</v>
      </c>
      <c r="AM523" s="406">
        <v>0</v>
      </c>
      <c r="AN523" s="406">
        <v>7850</v>
      </c>
      <c r="AO523" s="406" t="s">
        <v>147</v>
      </c>
    </row>
    <row r="524" spans="22:41">
      <c r="V524" s="51"/>
      <c r="AC524" s="53"/>
      <c r="AF524" s="406" t="s">
        <v>51</v>
      </c>
      <c r="AG524" s="406" t="s">
        <v>1075</v>
      </c>
      <c r="AH524" s="406">
        <v>201</v>
      </c>
      <c r="AI524" s="407">
        <v>9.8000000000000007</v>
      </c>
      <c r="AJ524" s="406">
        <v>87</v>
      </c>
      <c r="AK524" s="406">
        <v>0.9</v>
      </c>
      <c r="AL524" s="406">
        <v>2</v>
      </c>
      <c r="AM524" s="406">
        <v>0</v>
      </c>
      <c r="AN524" s="406">
        <v>7850</v>
      </c>
      <c r="AO524" s="406" t="s">
        <v>147</v>
      </c>
    </row>
    <row r="525" spans="22:41">
      <c r="V525" s="51"/>
      <c r="AC525" s="53"/>
      <c r="AF525" s="406" t="s">
        <v>51</v>
      </c>
      <c r="AG525" s="406" t="s">
        <v>1076</v>
      </c>
      <c r="AH525" s="406">
        <v>201</v>
      </c>
      <c r="AI525" s="407">
        <v>9.8000000000000007</v>
      </c>
      <c r="AJ525" s="406">
        <v>95</v>
      </c>
      <c r="AK525" s="406">
        <v>0.9</v>
      </c>
      <c r="AL525" s="406">
        <v>2</v>
      </c>
      <c r="AM525" s="406">
        <v>0</v>
      </c>
      <c r="AN525" s="406">
        <v>7850</v>
      </c>
      <c r="AO525" s="406" t="s">
        <v>147</v>
      </c>
    </row>
    <row r="526" spans="22:41">
      <c r="V526" s="51"/>
      <c r="AC526" s="53"/>
      <c r="AF526" s="406" t="s">
        <v>51</v>
      </c>
      <c r="AG526" s="406" t="s">
        <v>1077</v>
      </c>
      <c r="AH526" s="406">
        <v>202</v>
      </c>
      <c r="AI526" s="407">
        <v>9.8000000000000007</v>
      </c>
      <c r="AJ526" s="406">
        <v>95</v>
      </c>
      <c r="AK526" s="406">
        <v>0.9</v>
      </c>
      <c r="AL526" s="406">
        <v>2</v>
      </c>
      <c r="AM526" s="406">
        <v>0</v>
      </c>
      <c r="AN526" s="406">
        <v>7850</v>
      </c>
      <c r="AO526" s="406" t="s">
        <v>147</v>
      </c>
    </row>
    <row r="527" spans="22:41">
      <c r="V527" s="51"/>
      <c r="AC527" s="53"/>
      <c r="AF527" s="406" t="s">
        <v>51</v>
      </c>
      <c r="AG527" s="406" t="s">
        <v>1078</v>
      </c>
      <c r="AH527" s="406">
        <v>202</v>
      </c>
      <c r="AI527" s="407">
        <v>9.8000000000000007</v>
      </c>
      <c r="AJ527" s="406">
        <v>95</v>
      </c>
      <c r="AK527" s="406">
        <v>0.9</v>
      </c>
      <c r="AL527" s="406">
        <v>2</v>
      </c>
      <c r="AM527" s="406">
        <v>0</v>
      </c>
      <c r="AN527" s="406">
        <v>7850</v>
      </c>
      <c r="AO527" s="406" t="s">
        <v>147</v>
      </c>
    </row>
    <row r="528" spans="22:41">
      <c r="V528" s="51"/>
      <c r="AC528" s="53"/>
      <c r="AF528" s="406" t="s">
        <v>51</v>
      </c>
      <c r="AG528" s="406" t="s">
        <v>1079</v>
      </c>
      <c r="AH528" s="406">
        <v>203</v>
      </c>
      <c r="AI528" s="407">
        <v>9.8000000000000007</v>
      </c>
      <c r="AJ528" s="406">
        <v>95</v>
      </c>
      <c r="AK528" s="406">
        <v>0.9</v>
      </c>
      <c r="AL528" s="406">
        <v>2</v>
      </c>
      <c r="AM528" s="406">
        <v>0</v>
      </c>
      <c r="AN528" s="406">
        <v>7850</v>
      </c>
      <c r="AO528" s="406" t="s">
        <v>147</v>
      </c>
    </row>
    <row r="529" spans="22:41">
      <c r="V529" s="51"/>
      <c r="AC529" s="53"/>
      <c r="AF529" s="406" t="s">
        <v>51</v>
      </c>
      <c r="AG529" s="406" t="s">
        <v>1080</v>
      </c>
      <c r="AH529" s="406">
        <v>203</v>
      </c>
      <c r="AI529" s="407">
        <v>9.8000000000000007</v>
      </c>
      <c r="AJ529" s="406">
        <v>95</v>
      </c>
      <c r="AK529" s="406">
        <v>0.9</v>
      </c>
      <c r="AL529" s="406">
        <v>2</v>
      </c>
      <c r="AM529" s="406">
        <v>0</v>
      </c>
      <c r="AN529" s="406">
        <v>7850</v>
      </c>
      <c r="AO529" s="406" t="s">
        <v>147</v>
      </c>
    </row>
    <row r="530" spans="22:41">
      <c r="V530" s="51"/>
      <c r="AC530" s="53"/>
      <c r="AF530" s="406" t="s">
        <v>51</v>
      </c>
      <c r="AG530" s="406" t="s">
        <v>1081</v>
      </c>
      <c r="AH530" s="406">
        <v>204</v>
      </c>
      <c r="AI530" s="407">
        <v>9.8000000000000007</v>
      </c>
      <c r="AJ530" s="406">
        <v>95</v>
      </c>
      <c r="AK530" s="406">
        <v>0.9</v>
      </c>
      <c r="AL530" s="406">
        <v>2</v>
      </c>
      <c r="AM530" s="406">
        <v>0</v>
      </c>
      <c r="AN530" s="406">
        <v>7850</v>
      </c>
      <c r="AO530" s="406" t="s">
        <v>147</v>
      </c>
    </row>
    <row r="531" spans="22:41">
      <c r="V531" s="51"/>
      <c r="AC531" s="53"/>
      <c r="AF531" s="406" t="s">
        <v>51</v>
      </c>
      <c r="AG531" s="406" t="s">
        <v>1082</v>
      </c>
      <c r="AH531" s="406">
        <v>204</v>
      </c>
      <c r="AI531" s="407">
        <v>9.8000000000000007</v>
      </c>
      <c r="AJ531" s="406">
        <v>95</v>
      </c>
      <c r="AK531" s="406">
        <v>0.9</v>
      </c>
      <c r="AL531" s="406">
        <v>2</v>
      </c>
      <c r="AM531" s="406">
        <v>0</v>
      </c>
      <c r="AN531" s="406">
        <v>7850</v>
      </c>
      <c r="AO531" s="406" t="s">
        <v>147</v>
      </c>
    </row>
    <row r="532" spans="22:41">
      <c r="V532" s="51"/>
      <c r="AC532" s="53"/>
      <c r="AF532" s="406" t="s">
        <v>51</v>
      </c>
      <c r="AG532" s="406" t="s">
        <v>1083</v>
      </c>
      <c r="AH532" s="406">
        <v>205</v>
      </c>
      <c r="AI532" s="407">
        <v>9.8000000000000007</v>
      </c>
      <c r="AJ532" s="406">
        <v>95</v>
      </c>
      <c r="AK532" s="406">
        <v>0.9</v>
      </c>
      <c r="AL532" s="406">
        <v>2</v>
      </c>
      <c r="AM532" s="406">
        <v>0</v>
      </c>
      <c r="AN532" s="406">
        <v>7850</v>
      </c>
      <c r="AO532" s="406" t="s">
        <v>147</v>
      </c>
    </row>
    <row r="533" spans="22:41">
      <c r="V533" s="51"/>
      <c r="AC533" s="53"/>
      <c r="AF533" s="406" t="s">
        <v>51</v>
      </c>
      <c r="AG533" s="406" t="s">
        <v>1084</v>
      </c>
      <c r="AH533" s="406">
        <v>205</v>
      </c>
      <c r="AI533" s="407">
        <v>9.8000000000000007</v>
      </c>
      <c r="AJ533" s="406">
        <v>95</v>
      </c>
      <c r="AK533" s="406">
        <v>0.9</v>
      </c>
      <c r="AL533" s="406">
        <v>2</v>
      </c>
      <c r="AM533" s="406">
        <v>0</v>
      </c>
      <c r="AN533" s="406">
        <v>7850</v>
      </c>
      <c r="AO533" s="406" t="s">
        <v>147</v>
      </c>
    </row>
    <row r="534" spans="22:41">
      <c r="V534" s="51"/>
      <c r="AC534" s="53"/>
      <c r="AF534" s="406" t="s">
        <v>51</v>
      </c>
      <c r="AG534" s="406" t="s">
        <v>1085</v>
      </c>
      <c r="AH534" s="406">
        <v>206</v>
      </c>
      <c r="AI534" s="407">
        <v>9.8000000000000007</v>
      </c>
      <c r="AJ534" s="406">
        <v>95</v>
      </c>
      <c r="AK534" s="406">
        <v>0.9</v>
      </c>
      <c r="AL534" s="406">
        <v>2</v>
      </c>
      <c r="AM534" s="406">
        <v>0</v>
      </c>
      <c r="AN534" s="406">
        <v>7850</v>
      </c>
      <c r="AO534" s="406" t="s">
        <v>147</v>
      </c>
    </row>
    <row r="535" spans="22:41">
      <c r="V535" s="51"/>
      <c r="AC535" s="53"/>
      <c r="AF535" s="406" t="s">
        <v>51</v>
      </c>
      <c r="AG535" s="406" t="s">
        <v>1086</v>
      </c>
      <c r="AH535" s="406">
        <v>206</v>
      </c>
      <c r="AI535" s="407">
        <v>9.8000000000000007</v>
      </c>
      <c r="AJ535" s="406">
        <v>95</v>
      </c>
      <c r="AK535" s="406">
        <v>0.9</v>
      </c>
      <c r="AL535" s="406">
        <v>2</v>
      </c>
      <c r="AM535" s="406">
        <v>0</v>
      </c>
      <c r="AN535" s="406">
        <v>7850</v>
      </c>
      <c r="AO535" s="406" t="s">
        <v>147</v>
      </c>
    </row>
    <row r="536" spans="22:41">
      <c r="V536" s="51"/>
      <c r="AC536" s="53"/>
      <c r="AF536" s="406" t="s">
        <v>51</v>
      </c>
      <c r="AG536" s="406" t="s">
        <v>1087</v>
      </c>
      <c r="AH536" s="406">
        <v>207</v>
      </c>
      <c r="AI536" s="407">
        <v>9.8000000000000007</v>
      </c>
      <c r="AJ536" s="406">
        <v>95</v>
      </c>
      <c r="AK536" s="406">
        <v>0.9</v>
      </c>
      <c r="AL536" s="406">
        <v>2</v>
      </c>
      <c r="AM536" s="406">
        <v>0</v>
      </c>
      <c r="AN536" s="406">
        <v>7850</v>
      </c>
      <c r="AO536" s="406" t="s">
        <v>147</v>
      </c>
    </row>
    <row r="537" spans="22:41">
      <c r="V537" s="51"/>
      <c r="AC537" s="53"/>
      <c r="AF537" s="406" t="s">
        <v>51</v>
      </c>
      <c r="AG537" s="406" t="s">
        <v>1088</v>
      </c>
      <c r="AH537" s="406">
        <v>207</v>
      </c>
      <c r="AI537" s="407">
        <v>9.8000000000000007</v>
      </c>
      <c r="AJ537" s="406">
        <v>95</v>
      </c>
      <c r="AK537" s="406">
        <v>0.9</v>
      </c>
      <c r="AL537" s="406">
        <v>2</v>
      </c>
      <c r="AM537" s="406">
        <v>0</v>
      </c>
      <c r="AN537" s="406">
        <v>7850</v>
      </c>
      <c r="AO537" s="406" t="s">
        <v>147</v>
      </c>
    </row>
    <row r="538" spans="22:41">
      <c r="V538" s="51"/>
      <c r="AC538" s="53"/>
      <c r="AF538" s="406" t="s">
        <v>51</v>
      </c>
      <c r="AG538" s="406" t="s">
        <v>1089</v>
      </c>
      <c r="AH538" s="406">
        <v>208</v>
      </c>
      <c r="AI538" s="407">
        <v>9.8000000000000007</v>
      </c>
      <c r="AJ538" s="406">
        <v>95</v>
      </c>
      <c r="AK538" s="406">
        <v>0.9</v>
      </c>
      <c r="AL538" s="406">
        <v>2</v>
      </c>
      <c r="AM538" s="406">
        <v>0</v>
      </c>
      <c r="AN538" s="406">
        <v>7850</v>
      </c>
      <c r="AO538" s="406" t="s">
        <v>147</v>
      </c>
    </row>
    <row r="539" spans="22:41">
      <c r="V539" s="51"/>
      <c r="AC539" s="53"/>
      <c r="AF539" s="406" t="s">
        <v>51</v>
      </c>
      <c r="AG539" s="406" t="s">
        <v>1090</v>
      </c>
      <c r="AH539" s="406">
        <v>208</v>
      </c>
      <c r="AI539" s="407">
        <v>9.8000000000000007</v>
      </c>
      <c r="AJ539" s="406">
        <v>105</v>
      </c>
      <c r="AK539" s="406">
        <v>0.9</v>
      </c>
      <c r="AL539" s="406">
        <v>2</v>
      </c>
      <c r="AM539" s="406">
        <v>0</v>
      </c>
      <c r="AN539" s="406">
        <v>7850</v>
      </c>
      <c r="AO539" s="406" t="s">
        <v>147</v>
      </c>
    </row>
    <row r="540" spans="22:41">
      <c r="V540" s="51"/>
      <c r="AC540" s="53"/>
      <c r="AF540" s="406" t="s">
        <v>51</v>
      </c>
      <c r="AG540" s="406" t="s">
        <v>1091</v>
      </c>
      <c r="AH540" s="406">
        <v>209</v>
      </c>
      <c r="AI540" s="407">
        <v>9.8000000000000007</v>
      </c>
      <c r="AJ540" s="406">
        <v>105</v>
      </c>
      <c r="AK540" s="406">
        <v>0.9</v>
      </c>
      <c r="AL540" s="406">
        <v>2</v>
      </c>
      <c r="AM540" s="406">
        <v>0</v>
      </c>
      <c r="AN540" s="406">
        <v>7850</v>
      </c>
      <c r="AO540" s="406" t="s">
        <v>147</v>
      </c>
    </row>
    <row r="541" spans="22:41">
      <c r="V541" s="51"/>
      <c r="AC541" s="53"/>
      <c r="AF541" s="406" t="s">
        <v>51</v>
      </c>
      <c r="AG541" s="406" t="s">
        <v>1092</v>
      </c>
      <c r="AH541" s="406">
        <v>209</v>
      </c>
      <c r="AI541" s="407">
        <v>9.8000000000000007</v>
      </c>
      <c r="AJ541" s="406">
        <v>105</v>
      </c>
      <c r="AK541" s="406">
        <v>0.9</v>
      </c>
      <c r="AL541" s="406">
        <v>2</v>
      </c>
      <c r="AM541" s="406">
        <v>0</v>
      </c>
      <c r="AN541" s="406">
        <v>7850</v>
      </c>
      <c r="AO541" s="406" t="s">
        <v>147</v>
      </c>
    </row>
    <row r="542" spans="22:41">
      <c r="V542" s="51"/>
      <c r="AC542" s="53"/>
      <c r="AF542" s="406" t="s">
        <v>51</v>
      </c>
      <c r="AG542" s="406" t="s">
        <v>1093</v>
      </c>
      <c r="AH542" s="406">
        <v>210</v>
      </c>
      <c r="AI542" s="407">
        <v>9.8000000000000007</v>
      </c>
      <c r="AJ542" s="406">
        <v>105</v>
      </c>
      <c r="AK542" s="406">
        <v>0.9</v>
      </c>
      <c r="AL542" s="406">
        <v>2</v>
      </c>
      <c r="AM542" s="406">
        <v>0</v>
      </c>
      <c r="AN542" s="406">
        <v>7850</v>
      </c>
      <c r="AO542" s="406" t="s">
        <v>147</v>
      </c>
    </row>
    <row r="543" spans="22:41">
      <c r="V543" s="51"/>
      <c r="AC543" s="53"/>
      <c r="AF543" s="406" t="s">
        <v>51</v>
      </c>
      <c r="AG543" s="406" t="s">
        <v>1094</v>
      </c>
      <c r="AH543" s="406">
        <v>210</v>
      </c>
      <c r="AI543" s="407">
        <v>9.8000000000000007</v>
      </c>
      <c r="AJ543" s="406">
        <v>105</v>
      </c>
      <c r="AK543" s="406">
        <v>0.9</v>
      </c>
      <c r="AL543" s="406">
        <v>2</v>
      </c>
      <c r="AM543" s="406">
        <v>0</v>
      </c>
      <c r="AN543" s="406">
        <v>7850</v>
      </c>
      <c r="AO543" s="406" t="s">
        <v>147</v>
      </c>
    </row>
    <row r="544" spans="22:41">
      <c r="V544" s="51"/>
      <c r="AC544" s="53"/>
      <c r="AF544" s="406" t="s">
        <v>51</v>
      </c>
      <c r="AG544" s="406" t="s">
        <v>1095</v>
      </c>
      <c r="AH544" s="406">
        <v>211</v>
      </c>
      <c r="AI544" s="407">
        <v>9.8000000000000007</v>
      </c>
      <c r="AJ544" s="406">
        <v>105</v>
      </c>
      <c r="AK544" s="406">
        <v>0.9</v>
      </c>
      <c r="AL544" s="406">
        <v>2</v>
      </c>
      <c r="AM544" s="406">
        <v>0</v>
      </c>
      <c r="AN544" s="406">
        <v>7850</v>
      </c>
      <c r="AO544" s="406" t="s">
        <v>147</v>
      </c>
    </row>
    <row r="545" spans="22:41">
      <c r="V545" s="51"/>
      <c r="AC545" s="53"/>
      <c r="AF545" s="406" t="s">
        <v>51</v>
      </c>
      <c r="AG545" s="406" t="s">
        <v>1096</v>
      </c>
      <c r="AH545" s="406">
        <v>211</v>
      </c>
      <c r="AI545" s="407">
        <v>9.8000000000000007</v>
      </c>
      <c r="AJ545" s="406">
        <v>105</v>
      </c>
      <c r="AK545" s="406">
        <v>0.9</v>
      </c>
      <c r="AL545" s="406">
        <v>2</v>
      </c>
      <c r="AM545" s="406">
        <v>0</v>
      </c>
      <c r="AN545" s="406">
        <v>7850</v>
      </c>
      <c r="AO545" s="406" t="s">
        <v>147</v>
      </c>
    </row>
    <row r="546" spans="22:41">
      <c r="V546" s="51"/>
      <c r="AC546" s="53"/>
      <c r="AF546" s="406" t="s">
        <v>51</v>
      </c>
      <c r="AG546" s="406" t="s">
        <v>1097</v>
      </c>
      <c r="AH546" s="406">
        <v>212</v>
      </c>
      <c r="AI546" s="407">
        <v>9.8000000000000007</v>
      </c>
      <c r="AJ546" s="406">
        <v>105</v>
      </c>
      <c r="AK546" s="406">
        <v>0.9</v>
      </c>
      <c r="AL546" s="406">
        <v>2</v>
      </c>
      <c r="AM546" s="406">
        <v>0</v>
      </c>
      <c r="AN546" s="406">
        <v>7850</v>
      </c>
      <c r="AO546" s="406" t="s">
        <v>147</v>
      </c>
    </row>
    <row r="547" spans="22:41">
      <c r="V547" s="51"/>
      <c r="AC547" s="53"/>
      <c r="AF547" s="406" t="s">
        <v>51</v>
      </c>
      <c r="AG547" s="406" t="s">
        <v>1098</v>
      </c>
      <c r="AH547" s="406">
        <v>212</v>
      </c>
      <c r="AI547" s="407">
        <v>9.8000000000000007</v>
      </c>
      <c r="AJ547" s="406">
        <v>105</v>
      </c>
      <c r="AK547" s="406">
        <v>0.9</v>
      </c>
      <c r="AL547" s="406">
        <v>2</v>
      </c>
      <c r="AM547" s="406">
        <v>0</v>
      </c>
      <c r="AN547" s="406">
        <v>7850</v>
      </c>
      <c r="AO547" s="406" t="s">
        <v>147</v>
      </c>
    </row>
    <row r="548" spans="22:41">
      <c r="V548" s="51"/>
      <c r="AC548" s="53"/>
      <c r="AF548" s="406" t="s">
        <v>51</v>
      </c>
      <c r="AG548" s="406" t="s">
        <v>1099</v>
      </c>
      <c r="AH548" s="406">
        <v>213</v>
      </c>
      <c r="AI548" s="407">
        <v>9.8000000000000007</v>
      </c>
      <c r="AJ548" s="406">
        <v>105</v>
      </c>
      <c r="AK548" s="406">
        <v>0.9</v>
      </c>
      <c r="AL548" s="406">
        <v>2</v>
      </c>
      <c r="AM548" s="406">
        <v>0</v>
      </c>
      <c r="AN548" s="406">
        <v>7850</v>
      </c>
      <c r="AO548" s="406" t="s">
        <v>147</v>
      </c>
    </row>
    <row r="549" spans="22:41">
      <c r="V549" s="51"/>
      <c r="AC549" s="53"/>
      <c r="AF549" s="406" t="s">
        <v>51</v>
      </c>
      <c r="AG549" s="406" t="s">
        <v>1100</v>
      </c>
      <c r="AH549" s="406">
        <v>213</v>
      </c>
      <c r="AI549" s="407">
        <v>9.8000000000000007</v>
      </c>
      <c r="AJ549" s="406">
        <v>105</v>
      </c>
      <c r="AK549" s="406">
        <v>0.9</v>
      </c>
      <c r="AL549" s="406">
        <v>2</v>
      </c>
      <c r="AM549" s="406">
        <v>0</v>
      </c>
      <c r="AN549" s="406">
        <v>7850</v>
      </c>
      <c r="AO549" s="406" t="s">
        <v>147</v>
      </c>
    </row>
    <row r="550" spans="22:41">
      <c r="V550" s="51"/>
      <c r="AC550" s="53"/>
      <c r="AF550" s="406" t="s">
        <v>51</v>
      </c>
      <c r="AG550" s="406" t="s">
        <v>1101</v>
      </c>
      <c r="AH550" s="406">
        <v>214</v>
      </c>
      <c r="AI550" s="407">
        <v>9.8000000000000007</v>
      </c>
      <c r="AJ550" s="406">
        <v>105</v>
      </c>
      <c r="AK550" s="406">
        <v>0.9</v>
      </c>
      <c r="AL550" s="406">
        <v>2</v>
      </c>
      <c r="AM550" s="406">
        <v>0</v>
      </c>
      <c r="AN550" s="406">
        <v>7850</v>
      </c>
      <c r="AO550" s="406" t="s">
        <v>147</v>
      </c>
    </row>
    <row r="551" spans="22:41">
      <c r="V551" s="51"/>
      <c r="AC551" s="53"/>
      <c r="AF551" s="406" t="s">
        <v>51</v>
      </c>
      <c r="AG551" s="406" t="s">
        <v>1102</v>
      </c>
      <c r="AH551" s="406">
        <v>214</v>
      </c>
      <c r="AI551" s="407">
        <v>9.8000000000000007</v>
      </c>
      <c r="AJ551" s="406">
        <v>105</v>
      </c>
      <c r="AK551" s="406">
        <v>0.9</v>
      </c>
      <c r="AL551" s="406">
        <v>2</v>
      </c>
      <c r="AM551" s="406">
        <v>0</v>
      </c>
      <c r="AN551" s="406">
        <v>7850</v>
      </c>
      <c r="AO551" s="406" t="s">
        <v>147</v>
      </c>
    </row>
    <row r="552" spans="22:41">
      <c r="V552" s="51"/>
      <c r="AC552" s="53"/>
      <c r="AF552" s="406" t="s">
        <v>51</v>
      </c>
      <c r="AG552" s="406" t="s">
        <v>1103</v>
      </c>
      <c r="AH552" s="406">
        <v>215</v>
      </c>
      <c r="AI552" s="407">
        <v>9.8000000000000007</v>
      </c>
      <c r="AJ552" s="406">
        <v>105</v>
      </c>
      <c r="AK552" s="406">
        <v>0.9</v>
      </c>
      <c r="AL552" s="406">
        <v>2</v>
      </c>
      <c r="AM552" s="406">
        <v>0</v>
      </c>
      <c r="AN552" s="406">
        <v>7850</v>
      </c>
      <c r="AO552" s="406" t="s">
        <v>147</v>
      </c>
    </row>
    <row r="553" spans="22:41">
      <c r="V553" s="51"/>
      <c r="AC553" s="53"/>
      <c r="AF553" s="406" t="s">
        <v>51</v>
      </c>
      <c r="AG553" s="406" t="s">
        <v>1104</v>
      </c>
      <c r="AH553" s="406">
        <v>215</v>
      </c>
      <c r="AI553" s="407">
        <v>9.8000000000000007</v>
      </c>
      <c r="AJ553" s="406">
        <v>105</v>
      </c>
      <c r="AK553" s="406">
        <v>0.9</v>
      </c>
      <c r="AL553" s="406">
        <v>2</v>
      </c>
      <c r="AM553" s="406">
        <v>0</v>
      </c>
      <c r="AN553" s="406">
        <v>7850</v>
      </c>
      <c r="AO553" s="406" t="s">
        <v>147</v>
      </c>
    </row>
    <row r="554" spans="22:41">
      <c r="V554" s="51"/>
      <c r="AC554" s="53"/>
      <c r="AF554" s="406" t="s">
        <v>51</v>
      </c>
      <c r="AG554" s="406" t="s">
        <v>1105</v>
      </c>
      <c r="AH554" s="406">
        <v>216</v>
      </c>
      <c r="AI554" s="407">
        <v>9.8000000000000007</v>
      </c>
      <c r="AJ554" s="406">
        <v>105</v>
      </c>
      <c r="AK554" s="406">
        <v>0.9</v>
      </c>
      <c r="AL554" s="406">
        <v>2</v>
      </c>
      <c r="AM554" s="406">
        <v>0</v>
      </c>
      <c r="AN554" s="406">
        <v>7850</v>
      </c>
      <c r="AO554" s="406" t="s">
        <v>147</v>
      </c>
    </row>
    <row r="555" spans="22:41">
      <c r="V555" s="51"/>
      <c r="AC555" s="53"/>
      <c r="AF555" s="406" t="s">
        <v>51</v>
      </c>
      <c r="AG555" s="406" t="s">
        <v>1106</v>
      </c>
      <c r="AH555" s="406">
        <v>216</v>
      </c>
      <c r="AI555" s="407">
        <v>9.8000000000000007</v>
      </c>
      <c r="AJ555" s="406">
        <v>105</v>
      </c>
      <c r="AK555" s="406">
        <v>0.9</v>
      </c>
      <c r="AL555" s="406">
        <v>2</v>
      </c>
      <c r="AM555" s="406">
        <v>0</v>
      </c>
      <c r="AN555" s="406">
        <v>7850</v>
      </c>
      <c r="AO555" s="406" t="s">
        <v>147</v>
      </c>
    </row>
    <row r="556" spans="22:41">
      <c r="V556" s="51"/>
      <c r="AC556" s="53"/>
      <c r="AF556" s="406" t="s">
        <v>51</v>
      </c>
      <c r="AG556" s="406" t="s">
        <v>1107</v>
      </c>
      <c r="AH556" s="406">
        <v>217</v>
      </c>
      <c r="AI556" s="407">
        <v>9.8000000000000007</v>
      </c>
      <c r="AJ556" s="406">
        <v>105</v>
      </c>
      <c r="AK556" s="406">
        <v>0.9</v>
      </c>
      <c r="AL556" s="406">
        <v>2</v>
      </c>
      <c r="AM556" s="406">
        <v>0</v>
      </c>
      <c r="AN556" s="406">
        <v>7850</v>
      </c>
      <c r="AO556" s="406" t="s">
        <v>147</v>
      </c>
    </row>
    <row r="557" spans="22:41">
      <c r="V557" s="51"/>
      <c r="AC557" s="53"/>
      <c r="AI557" s="51"/>
    </row>
    <row r="558" spans="22:41">
      <c r="V558" s="51"/>
      <c r="AC558" s="53"/>
      <c r="AI558" s="51"/>
    </row>
    <row r="559" spans="22:41">
      <c r="V559" s="51"/>
      <c r="AC559" s="53"/>
      <c r="AI559" s="51"/>
    </row>
    <row r="560" spans="22:41">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81</xdr:col>
                    <xdr:colOff>373380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81</xdr:col>
                    <xdr:colOff>365760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2025-10-31T09:18:40Z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