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blan\Documents\My Drive\Trabajo de Tesis\Almacenamieno energía eléctrica\Paper\Resultados\"/>
    </mc:Choice>
  </mc:AlternateContent>
  <xr:revisionPtr revIDLastSave="0" documentId="13_ncr:1_{949692C4-F685-40BB-B252-3EE5330C9BB3}" xr6:coauthVersionLast="47" xr6:coauthVersionMax="47" xr10:uidLastSave="{00000000-0000-0000-0000-000000000000}"/>
  <bookViews>
    <workbookView xWindow="23880" yWindow="-120" windowWidth="20730" windowHeight="11160" activeTab="2" xr2:uid="{00000000-000D-0000-FFFF-FFFF00000000}"/>
  </bookViews>
  <sheets>
    <sheet name="Hoja1" sheetId="1" r:id="rId1"/>
    <sheet name="Datos" sheetId="8" r:id="rId2"/>
    <sheet name="Análisis Base-Sales" sheetId="7" r:id="rId3"/>
    <sheet name="Análisis Exergético" sheetId="10" r:id="rId4"/>
    <sheet name="Análisis Base-Sales old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10" l="1"/>
  <c r="M8" i="10"/>
  <c r="L22" i="10"/>
  <c r="M22" i="10" s="1"/>
  <c r="O22" i="10" s="1"/>
  <c r="L23" i="10"/>
  <c r="M23" i="10" s="1"/>
  <c r="L24" i="10"/>
  <c r="M24" i="10" s="1"/>
  <c r="L25" i="10"/>
  <c r="M25" i="10" s="1"/>
  <c r="L26" i="10"/>
  <c r="M26" i="10" s="1"/>
  <c r="L27" i="10"/>
  <c r="M27" i="10" s="1"/>
  <c r="L28" i="10"/>
  <c r="L29" i="10"/>
  <c r="M29" i="10" s="1"/>
  <c r="L30" i="10"/>
  <c r="M30" i="10" s="1"/>
  <c r="L31" i="10"/>
  <c r="M31" i="10" s="1"/>
  <c r="L32" i="10"/>
  <c r="M32" i="10" s="1"/>
  <c r="L33" i="10"/>
  <c r="M33" i="10" s="1"/>
  <c r="L34" i="10"/>
  <c r="M34" i="10" s="1"/>
  <c r="L35" i="10"/>
  <c r="M35" i="10" s="1"/>
  <c r="L36" i="10"/>
  <c r="M36" i="10" s="1"/>
  <c r="L37" i="10"/>
  <c r="M37" i="10" s="1"/>
  <c r="L38" i="10"/>
  <c r="M38" i="10" s="1"/>
  <c r="L39" i="10"/>
  <c r="M39" i="10" s="1"/>
  <c r="L40" i="10"/>
  <c r="M40" i="10" s="1"/>
  <c r="L41" i="10"/>
  <c r="M41" i="10" s="1"/>
  <c r="L42" i="10"/>
  <c r="M42" i="10" s="1"/>
  <c r="L43" i="10"/>
  <c r="M43" i="10" s="1"/>
  <c r="O43" i="10" s="1"/>
  <c r="L44" i="10"/>
  <c r="M44" i="10" s="1"/>
  <c r="L45" i="10"/>
  <c r="M45" i="10" s="1"/>
  <c r="L46" i="10"/>
  <c r="M46" i="10" s="1"/>
  <c r="L47" i="10"/>
  <c r="M47" i="10" s="1"/>
  <c r="L48" i="10"/>
  <c r="M48" i="10" s="1"/>
  <c r="L49" i="10"/>
  <c r="M49" i="10" s="1"/>
  <c r="O49" i="10" s="1"/>
  <c r="L50" i="10"/>
  <c r="M50" i="10" s="1"/>
  <c r="O50" i="10" s="1"/>
  <c r="L21" i="10"/>
  <c r="M21" i="10" s="1"/>
  <c r="L3" i="10"/>
  <c r="M3" i="10" s="1"/>
  <c r="L4" i="10"/>
  <c r="M4" i="10" s="1"/>
  <c r="L5" i="10"/>
  <c r="M5" i="10" s="1"/>
  <c r="O5" i="10" s="1"/>
  <c r="L6" i="10"/>
  <c r="M6" i="10" s="1"/>
  <c r="L7" i="10"/>
  <c r="M7" i="10" s="1"/>
  <c r="L8" i="10"/>
  <c r="L9" i="10"/>
  <c r="M9" i="10" s="1"/>
  <c r="O9" i="10" s="1"/>
  <c r="L10" i="10"/>
  <c r="M10" i="10" s="1"/>
  <c r="L11" i="10"/>
  <c r="M11" i="10" s="1"/>
  <c r="L12" i="10"/>
  <c r="M12" i="10" s="1"/>
  <c r="L13" i="10"/>
  <c r="M13" i="10" s="1"/>
  <c r="L14" i="10"/>
  <c r="M14" i="10" s="1"/>
  <c r="L15" i="10"/>
  <c r="M15" i="10" s="1"/>
  <c r="L16" i="10"/>
  <c r="M16" i="10" s="1"/>
  <c r="L2" i="10"/>
  <c r="M2" i="10" s="1"/>
  <c r="L17" i="10"/>
  <c r="M17" i="10" s="1"/>
  <c r="L18" i="10"/>
  <c r="M18" i="10" s="1"/>
  <c r="L19" i="10"/>
  <c r="M19" i="10" s="1"/>
  <c r="L20" i="10"/>
  <c r="M20" i="10" s="1"/>
  <c r="AP3" i="8"/>
  <c r="AR4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3" i="8"/>
  <c r="AT2" i="8"/>
  <c r="AP51" i="8"/>
  <c r="AQ51" i="8" s="1"/>
  <c r="AL51" i="8"/>
  <c r="AP50" i="8"/>
  <c r="AQ50" i="8" s="1"/>
  <c r="AL50" i="8"/>
  <c r="AP49" i="8"/>
  <c r="AQ49" i="8" s="1"/>
  <c r="AL49" i="8"/>
  <c r="AP48" i="8"/>
  <c r="AQ48" i="8" s="1"/>
  <c r="AL48" i="8"/>
  <c r="AP47" i="8"/>
  <c r="AQ47" i="8" s="1"/>
  <c r="AL47" i="8"/>
  <c r="AP46" i="8"/>
  <c r="AQ46" i="8" s="1"/>
  <c r="AL46" i="8"/>
  <c r="AP45" i="8"/>
  <c r="AQ45" i="8" s="1"/>
  <c r="AL45" i="8"/>
  <c r="AP44" i="8"/>
  <c r="AQ44" i="8" s="1"/>
  <c r="AL44" i="8"/>
  <c r="AP43" i="8"/>
  <c r="AQ43" i="8" s="1"/>
  <c r="AL43" i="8"/>
  <c r="AP42" i="8"/>
  <c r="AQ42" i="8" s="1"/>
  <c r="AL42" i="8"/>
  <c r="AP41" i="8"/>
  <c r="AQ41" i="8" s="1"/>
  <c r="AL41" i="8"/>
  <c r="AP40" i="8"/>
  <c r="AQ40" i="8" s="1"/>
  <c r="AL40" i="8"/>
  <c r="AP39" i="8"/>
  <c r="AQ39" i="8" s="1"/>
  <c r="AL39" i="8"/>
  <c r="AP38" i="8"/>
  <c r="AQ38" i="8" s="1"/>
  <c r="AL38" i="8"/>
  <c r="AP37" i="8"/>
  <c r="AQ37" i="8" s="1"/>
  <c r="AL37" i="8"/>
  <c r="AP36" i="8"/>
  <c r="AQ36" i="8" s="1"/>
  <c r="AL36" i="8"/>
  <c r="AP35" i="8"/>
  <c r="AQ35" i="8" s="1"/>
  <c r="AL35" i="8"/>
  <c r="AP34" i="8"/>
  <c r="AQ34" i="8" s="1"/>
  <c r="AL34" i="8"/>
  <c r="AP33" i="8"/>
  <c r="AQ33" i="8" s="1"/>
  <c r="AL33" i="8"/>
  <c r="AP32" i="8"/>
  <c r="AQ32" i="8" s="1"/>
  <c r="AL32" i="8"/>
  <c r="AP31" i="8"/>
  <c r="AQ31" i="8" s="1"/>
  <c r="AL31" i="8"/>
  <c r="AP30" i="8"/>
  <c r="AQ30" i="8" s="1"/>
  <c r="AL30" i="8"/>
  <c r="AP29" i="8"/>
  <c r="AQ29" i="8" s="1"/>
  <c r="AL29" i="8"/>
  <c r="AP28" i="8"/>
  <c r="AQ28" i="8" s="1"/>
  <c r="AL28" i="8"/>
  <c r="AP27" i="8"/>
  <c r="AQ27" i="8" s="1"/>
  <c r="AL27" i="8"/>
  <c r="AP26" i="8"/>
  <c r="AQ26" i="8" s="1"/>
  <c r="AL26" i="8"/>
  <c r="AP25" i="8"/>
  <c r="AQ25" i="8" s="1"/>
  <c r="AL25" i="8"/>
  <c r="AP24" i="8"/>
  <c r="AQ24" i="8" s="1"/>
  <c r="AL24" i="8"/>
  <c r="AP23" i="8"/>
  <c r="AQ23" i="8" s="1"/>
  <c r="AL23" i="8"/>
  <c r="AP22" i="8"/>
  <c r="AQ22" i="8" s="1"/>
  <c r="AL22" i="8"/>
  <c r="AP21" i="8"/>
  <c r="AQ21" i="8" s="1"/>
  <c r="AL21" i="8"/>
  <c r="AP20" i="8"/>
  <c r="AQ20" i="8" s="1"/>
  <c r="AL20" i="8"/>
  <c r="AP19" i="8"/>
  <c r="AQ19" i="8" s="1"/>
  <c r="AL19" i="8"/>
  <c r="AP18" i="8"/>
  <c r="AQ18" i="8" s="1"/>
  <c r="AL18" i="8"/>
  <c r="AP17" i="8"/>
  <c r="AQ17" i="8" s="1"/>
  <c r="AL17" i="8"/>
  <c r="AQ16" i="8"/>
  <c r="AP16" i="8"/>
  <c r="AL16" i="8"/>
  <c r="AP15" i="8"/>
  <c r="AQ15" i="8" s="1"/>
  <c r="AL15" i="8"/>
  <c r="AP14" i="8"/>
  <c r="AQ14" i="8" s="1"/>
  <c r="AL14" i="8"/>
  <c r="AP13" i="8"/>
  <c r="AQ13" i="8" s="1"/>
  <c r="AL13" i="8"/>
  <c r="AP12" i="8"/>
  <c r="AQ12" i="8" s="1"/>
  <c r="AL12" i="8"/>
  <c r="AP11" i="8"/>
  <c r="AQ11" i="8" s="1"/>
  <c r="AL11" i="8"/>
  <c r="AP10" i="8"/>
  <c r="AQ10" i="8" s="1"/>
  <c r="AL10" i="8"/>
  <c r="AP9" i="8"/>
  <c r="AQ9" i="8" s="1"/>
  <c r="AL9" i="8"/>
  <c r="AP8" i="8"/>
  <c r="AQ8" i="8" s="1"/>
  <c r="AL8" i="8"/>
  <c r="AP7" i="8"/>
  <c r="AQ7" i="8" s="1"/>
  <c r="AL7" i="8"/>
  <c r="AP6" i="8"/>
  <c r="AQ6" i="8" s="1"/>
  <c r="AL6" i="8"/>
  <c r="AP5" i="8"/>
  <c r="AQ5" i="8" s="1"/>
  <c r="AL5" i="8"/>
  <c r="AP4" i="8"/>
  <c r="AQ4" i="8" s="1"/>
  <c r="AL4" i="8"/>
  <c r="AQ3" i="8"/>
  <c r="AL3" i="8"/>
  <c r="AL31" i="1"/>
  <c r="W5" i="10" l="1"/>
  <c r="P50" i="10"/>
  <c r="X50" i="10"/>
  <c r="AG30" i="10"/>
  <c r="O30" i="10"/>
  <c r="W30" i="10" s="1"/>
  <c r="P22" i="10"/>
  <c r="X49" i="10"/>
  <c r="P49" i="10"/>
  <c r="O19" i="10"/>
  <c r="W19" i="10" s="1"/>
  <c r="AG19" i="10"/>
  <c r="O12" i="10"/>
  <c r="AG12" i="10"/>
  <c r="W12" i="10"/>
  <c r="AG37" i="10"/>
  <c r="O29" i="10"/>
  <c r="AG29" i="10"/>
  <c r="W29" i="10"/>
  <c r="AG25" i="10"/>
  <c r="O25" i="10"/>
  <c r="W25" i="10" s="1"/>
  <c r="O4" i="10"/>
  <c r="AG4" i="10"/>
  <c r="O28" i="10"/>
  <c r="AG28" i="10"/>
  <c r="O37" i="10"/>
  <c r="P43" i="10"/>
  <c r="X43" i="10" s="1"/>
  <c r="AG18" i="10"/>
  <c r="AG15" i="10"/>
  <c r="W15" i="10"/>
  <c r="O15" i="10"/>
  <c r="O11" i="10"/>
  <c r="AG11" i="10"/>
  <c r="W11" i="10"/>
  <c r="O7" i="10"/>
  <c r="AG7" i="10"/>
  <c r="W7" i="10"/>
  <c r="O3" i="10"/>
  <c r="W3" i="10" s="1"/>
  <c r="AG3" i="10"/>
  <c r="O48" i="10"/>
  <c r="AG48" i="10"/>
  <c r="O44" i="10"/>
  <c r="W44" i="10" s="1"/>
  <c r="AG44" i="10"/>
  <c r="O40" i="10"/>
  <c r="W40" i="10"/>
  <c r="AG40" i="10"/>
  <c r="O36" i="10"/>
  <c r="AG36" i="10"/>
  <c r="O32" i="10"/>
  <c r="AG32" i="10"/>
  <c r="AG6" i="10"/>
  <c r="O6" i="10"/>
  <c r="W6" i="10" s="1"/>
  <c r="O18" i="10"/>
  <c r="O39" i="10"/>
  <c r="AG39" i="10"/>
  <c r="W39" i="10"/>
  <c r="AG45" i="10"/>
  <c r="O45" i="10"/>
  <c r="W45" i="10" s="1"/>
  <c r="W9" i="10"/>
  <c r="AG49" i="10"/>
  <c r="W49" i="10"/>
  <c r="W17" i="10"/>
  <c r="O17" i="10"/>
  <c r="AG17" i="10"/>
  <c r="AG14" i="10"/>
  <c r="W14" i="10"/>
  <c r="O14" i="10"/>
  <c r="AG21" i="10"/>
  <c r="O21" i="10"/>
  <c r="W21" i="10" s="1"/>
  <c r="AG43" i="10"/>
  <c r="W43" i="10"/>
  <c r="O35" i="10"/>
  <c r="AG35" i="10"/>
  <c r="O31" i="10"/>
  <c r="AG31" i="10"/>
  <c r="W31" i="10"/>
  <c r="O27" i="10"/>
  <c r="W27" i="10" s="1"/>
  <c r="AG27" i="10"/>
  <c r="AG23" i="10"/>
  <c r="O23" i="10"/>
  <c r="O8" i="10"/>
  <c r="AG8" i="10"/>
  <c r="O24" i="10"/>
  <c r="W24" i="10" s="1"/>
  <c r="AG24" i="10"/>
  <c r="O33" i="10"/>
  <c r="AG33" i="10"/>
  <c r="W33" i="10"/>
  <c r="AG41" i="10"/>
  <c r="O41" i="10"/>
  <c r="AG5" i="10"/>
  <c r="W20" i="10"/>
  <c r="AG20" i="10"/>
  <c r="O2" i="10"/>
  <c r="AG2" i="10"/>
  <c r="W2" i="10"/>
  <c r="AG13" i="10"/>
  <c r="W13" i="10"/>
  <c r="O13" i="10"/>
  <c r="P9" i="10"/>
  <c r="P5" i="10"/>
  <c r="X5" i="10" s="1"/>
  <c r="AG50" i="10"/>
  <c r="W50" i="10"/>
  <c r="AG46" i="10"/>
  <c r="O46" i="10"/>
  <c r="W46" i="10" s="1"/>
  <c r="AG42" i="10"/>
  <c r="AG38" i="10"/>
  <c r="O38" i="10"/>
  <c r="W38" i="10" s="1"/>
  <c r="AG34" i="10"/>
  <c r="AG26" i="10"/>
  <c r="O26" i="10"/>
  <c r="AG22" i="10"/>
  <c r="W22" i="10"/>
  <c r="AG10" i="10"/>
  <c r="O10" i="10"/>
  <c r="W10" i="10" s="1"/>
  <c r="O16" i="10"/>
  <c r="W16" i="10" s="1"/>
  <c r="AG16" i="10"/>
  <c r="O20" i="10"/>
  <c r="O34" i="10"/>
  <c r="O42" i="10"/>
  <c r="W42" i="10" s="1"/>
  <c r="AG47" i="10"/>
  <c r="O47" i="10"/>
  <c r="W47" i="10" s="1"/>
  <c r="AG9" i="10"/>
  <c r="AL28" i="1"/>
  <c r="AL29" i="1"/>
  <c r="AL30" i="1"/>
  <c r="P34" i="10" l="1"/>
  <c r="X34" i="10" s="1"/>
  <c r="Q9" i="10"/>
  <c r="P4" i="10"/>
  <c r="X4" i="10" s="1"/>
  <c r="P20" i="10"/>
  <c r="Y20" i="10" s="1"/>
  <c r="P10" i="10"/>
  <c r="X10" i="10" s="1"/>
  <c r="W34" i="10"/>
  <c r="P13" i="10"/>
  <c r="P8" i="10"/>
  <c r="P35" i="10"/>
  <c r="X35" i="10" s="1"/>
  <c r="P45" i="10"/>
  <c r="P32" i="10"/>
  <c r="X32" i="10"/>
  <c r="P48" i="10"/>
  <c r="X48" i="10"/>
  <c r="Q43" i="10"/>
  <c r="P28" i="10"/>
  <c r="X28" i="10" s="1"/>
  <c r="P25" i="10"/>
  <c r="X25" i="10" s="1"/>
  <c r="P19" i="10"/>
  <c r="Q22" i="10"/>
  <c r="Z22" i="10" s="1"/>
  <c r="X41" i="10"/>
  <c r="P41" i="10"/>
  <c r="P23" i="10"/>
  <c r="P31" i="10"/>
  <c r="X31" i="10" s="1"/>
  <c r="P39" i="10"/>
  <c r="X39" i="10" s="1"/>
  <c r="P44" i="10"/>
  <c r="P11" i="10"/>
  <c r="X11" i="10" s="1"/>
  <c r="P37" i="10"/>
  <c r="X37" i="10" s="1"/>
  <c r="W4" i="10"/>
  <c r="P29" i="10"/>
  <c r="X29" i="10" s="1"/>
  <c r="X22" i="10"/>
  <c r="P47" i="10"/>
  <c r="P16" i="10"/>
  <c r="X16" i="10" s="1"/>
  <c r="X46" i="10"/>
  <c r="P46" i="10"/>
  <c r="P21" i="10"/>
  <c r="P6" i="10"/>
  <c r="X6" i="10" s="1"/>
  <c r="P36" i="10"/>
  <c r="P3" i="10"/>
  <c r="X3" i="10" s="1"/>
  <c r="P26" i="10"/>
  <c r="X26" i="10" s="1"/>
  <c r="Q5" i="10"/>
  <c r="Z5" i="10" s="1"/>
  <c r="P2" i="10"/>
  <c r="X2" i="10"/>
  <c r="P24" i="10"/>
  <c r="X24" i="10" s="1"/>
  <c r="P42" i="10"/>
  <c r="W26" i="10"/>
  <c r="P38" i="10"/>
  <c r="X9" i="10"/>
  <c r="W41" i="10"/>
  <c r="P33" i="10"/>
  <c r="W8" i="10"/>
  <c r="W23" i="10"/>
  <c r="P27" i="10"/>
  <c r="X27" i="10"/>
  <c r="W35" i="10"/>
  <c r="P14" i="10"/>
  <c r="X14" i="10" s="1"/>
  <c r="Y17" i="10"/>
  <c r="P17" i="10"/>
  <c r="Y18" i="10"/>
  <c r="P18" i="10"/>
  <c r="W32" i="10"/>
  <c r="W36" i="10"/>
  <c r="P40" i="10"/>
  <c r="W48" i="10"/>
  <c r="P7" i="10"/>
  <c r="X7" i="10" s="1"/>
  <c r="P15" i="10"/>
  <c r="X15" i="10" s="1"/>
  <c r="W18" i="10"/>
  <c r="W28" i="10"/>
  <c r="W37" i="10"/>
  <c r="P12" i="10"/>
  <c r="X12" i="10" s="1"/>
  <c r="Q49" i="10"/>
  <c r="P30" i="10"/>
  <c r="X30" i="10" s="1"/>
  <c r="Q50" i="10"/>
  <c r="AL79" i="1"/>
  <c r="AL78" i="1"/>
  <c r="AL77" i="1"/>
  <c r="AL76" i="1"/>
  <c r="AL75" i="1"/>
  <c r="AL71" i="1"/>
  <c r="AL70" i="1"/>
  <c r="AL69" i="1"/>
  <c r="AL68" i="1"/>
  <c r="AL67" i="1"/>
  <c r="AL63" i="1"/>
  <c r="AL62" i="1"/>
  <c r="AL61" i="1"/>
  <c r="AL60" i="1"/>
  <c r="AL59" i="1"/>
  <c r="AL55" i="1"/>
  <c r="AL54" i="1"/>
  <c r="AL53" i="1"/>
  <c r="AL52" i="1"/>
  <c r="AL51" i="1"/>
  <c r="AL47" i="1"/>
  <c r="AL46" i="1"/>
  <c r="AL45" i="1"/>
  <c r="AL44" i="1"/>
  <c r="AL43" i="1"/>
  <c r="AL39" i="1"/>
  <c r="AL38" i="1"/>
  <c r="AL37" i="1"/>
  <c r="AL36" i="1"/>
  <c r="AL35" i="1"/>
  <c r="AL24" i="1"/>
  <c r="AL23" i="1"/>
  <c r="AL22" i="1"/>
  <c r="AL21" i="1"/>
  <c r="AL20" i="1"/>
  <c r="AL16" i="1"/>
  <c r="AL15" i="1"/>
  <c r="AL14" i="1"/>
  <c r="AL13" i="1"/>
  <c r="AL12" i="1"/>
  <c r="AL5" i="1"/>
  <c r="AL6" i="1"/>
  <c r="AL7" i="1"/>
  <c r="AL8" i="1"/>
  <c r="AL4" i="1"/>
  <c r="AP4" i="1"/>
  <c r="AP29" i="1"/>
  <c r="AP30" i="1"/>
  <c r="AP31" i="1"/>
  <c r="AP28" i="1"/>
  <c r="AP76" i="1"/>
  <c r="AP77" i="1"/>
  <c r="AP78" i="1"/>
  <c r="AP79" i="1"/>
  <c r="AP68" i="1"/>
  <c r="AP69" i="1"/>
  <c r="AP70" i="1"/>
  <c r="AP71" i="1"/>
  <c r="AP60" i="1"/>
  <c r="AP61" i="1"/>
  <c r="AP62" i="1"/>
  <c r="AP63" i="1"/>
  <c r="AP52" i="1"/>
  <c r="AP53" i="1"/>
  <c r="AP54" i="1"/>
  <c r="AP55" i="1"/>
  <c r="AP44" i="1"/>
  <c r="AP45" i="1"/>
  <c r="AP46" i="1"/>
  <c r="AP47" i="1"/>
  <c r="AP36" i="1"/>
  <c r="AP37" i="1"/>
  <c r="AP38" i="1"/>
  <c r="AP39" i="1"/>
  <c r="AP21" i="1"/>
  <c r="AP22" i="1"/>
  <c r="AP23" i="1"/>
  <c r="AP24" i="1"/>
  <c r="AP13" i="1"/>
  <c r="AP14" i="1"/>
  <c r="AP15" i="1"/>
  <c r="AP16" i="1"/>
  <c r="AP75" i="1"/>
  <c r="AP67" i="1"/>
  <c r="AP59" i="1"/>
  <c r="AP51" i="1"/>
  <c r="AP43" i="1"/>
  <c r="AP35" i="1"/>
  <c r="AP20" i="1"/>
  <c r="AP12" i="1"/>
  <c r="AP5" i="1"/>
  <c r="AP6" i="1"/>
  <c r="AP7" i="1"/>
  <c r="AP8" i="1"/>
  <c r="Q21" i="10" l="1"/>
  <c r="Z21" i="10" s="1"/>
  <c r="Q47" i="10"/>
  <c r="Z47" i="10"/>
  <c r="Q44" i="10"/>
  <c r="Z44" i="10" s="1"/>
  <c r="R19" i="10"/>
  <c r="AA43" i="10"/>
  <c r="R43" i="10"/>
  <c r="Q8" i="10"/>
  <c r="Z8" i="10" s="1"/>
  <c r="R9" i="10"/>
  <c r="Q7" i="10"/>
  <c r="Z7" i="10"/>
  <c r="R17" i="10"/>
  <c r="Q2" i="10"/>
  <c r="Z2" i="10" s="1"/>
  <c r="X21" i="10"/>
  <c r="Q41" i="10"/>
  <c r="Z41" i="10"/>
  <c r="Y19" i="10"/>
  <c r="Q32" i="10"/>
  <c r="Z32" i="10"/>
  <c r="Q35" i="10"/>
  <c r="Z35" i="10" s="1"/>
  <c r="R49" i="10"/>
  <c r="AA49" i="10" s="1"/>
  <c r="Q40" i="10"/>
  <c r="Q23" i="10"/>
  <c r="Z23" i="10"/>
  <c r="Q30" i="10"/>
  <c r="Q33" i="10"/>
  <c r="Z33" i="10" s="1"/>
  <c r="Q42" i="10"/>
  <c r="Z42" i="10"/>
  <c r="Q26" i="10"/>
  <c r="Z26" i="10"/>
  <c r="Q3" i="10"/>
  <c r="Z3" i="10"/>
  <c r="Q6" i="10"/>
  <c r="Z6" i="10"/>
  <c r="Q16" i="10"/>
  <c r="Q11" i="10"/>
  <c r="Q31" i="10"/>
  <c r="Z31" i="10"/>
  <c r="Q28" i="10"/>
  <c r="Q45" i="10"/>
  <c r="Q13" i="10"/>
  <c r="Q10" i="10"/>
  <c r="Z10" i="10" s="1"/>
  <c r="R50" i="10"/>
  <c r="Q38" i="10"/>
  <c r="Z38" i="10"/>
  <c r="Q36" i="10"/>
  <c r="Z36" i="10"/>
  <c r="Q12" i="10"/>
  <c r="Z12" i="10" s="1"/>
  <c r="Z50" i="10"/>
  <c r="Z49" i="10"/>
  <c r="Q15" i="10"/>
  <c r="Z15" i="10"/>
  <c r="X40" i="10"/>
  <c r="R18" i="10"/>
  <c r="AA18" i="10" s="1"/>
  <c r="Q14" i="10"/>
  <c r="Z14" i="10" s="1"/>
  <c r="Q27" i="10"/>
  <c r="Z27" i="10" s="1"/>
  <c r="X33" i="10"/>
  <c r="X38" i="10"/>
  <c r="X42" i="10"/>
  <c r="Q24" i="10"/>
  <c r="Z24" i="10"/>
  <c r="R5" i="10"/>
  <c r="X36" i="10"/>
  <c r="Q46" i="10"/>
  <c r="Z46" i="10"/>
  <c r="X47" i="10"/>
  <c r="Q29" i="10"/>
  <c r="Q37" i="10"/>
  <c r="X44" i="10"/>
  <c r="Q39" i="10"/>
  <c r="Z39" i="10"/>
  <c r="X23" i="10"/>
  <c r="R22" i="10"/>
  <c r="AA22" i="10" s="1"/>
  <c r="Z25" i="10"/>
  <c r="Q25" i="10"/>
  <c r="Z43" i="10"/>
  <c r="Q48" i="10"/>
  <c r="Z48" i="10"/>
  <c r="X45" i="10"/>
  <c r="X8" i="10"/>
  <c r="X13" i="10"/>
  <c r="R20" i="10"/>
  <c r="Q4" i="10"/>
  <c r="Z4" i="10"/>
  <c r="Z9" i="10"/>
  <c r="Q34" i="10"/>
  <c r="Z34" i="10" s="1"/>
  <c r="AQ79" i="1"/>
  <c r="AQ78" i="1"/>
  <c r="AQ77" i="1"/>
  <c r="AQ76" i="1"/>
  <c r="AQ75" i="1"/>
  <c r="AQ71" i="1"/>
  <c r="AQ70" i="1"/>
  <c r="AQ69" i="1"/>
  <c r="AQ68" i="1"/>
  <c r="AQ67" i="1"/>
  <c r="AQ63" i="1"/>
  <c r="AQ62" i="1"/>
  <c r="AQ61" i="1"/>
  <c r="AQ60" i="1"/>
  <c r="AQ59" i="1"/>
  <c r="S50" i="10" l="1"/>
  <c r="AB50" i="10" s="1"/>
  <c r="R30" i="10"/>
  <c r="AA30" i="10"/>
  <c r="R40" i="10"/>
  <c r="S9" i="10"/>
  <c r="AB9" i="10"/>
  <c r="R48" i="10"/>
  <c r="AA48" i="10" s="1"/>
  <c r="R46" i="10"/>
  <c r="AA46" i="10"/>
  <c r="R14" i="10"/>
  <c r="R38" i="10"/>
  <c r="R45" i="10"/>
  <c r="AA45" i="10" s="1"/>
  <c r="R6" i="10"/>
  <c r="R26" i="10"/>
  <c r="AA26" i="10" s="1"/>
  <c r="Z40" i="10"/>
  <c r="R35" i="10"/>
  <c r="AA35" i="10" s="1"/>
  <c r="R2" i="10"/>
  <c r="AA2" i="10" s="1"/>
  <c r="S17" i="10"/>
  <c r="AB17" i="10" s="1"/>
  <c r="R7" i="10"/>
  <c r="AA7" i="10" s="1"/>
  <c r="S19" i="10"/>
  <c r="AB19" i="10" s="1"/>
  <c r="R37" i="10"/>
  <c r="AA37" i="10" s="1"/>
  <c r="R28" i="10"/>
  <c r="AA28" i="10" s="1"/>
  <c r="R39" i="10"/>
  <c r="AA39" i="10"/>
  <c r="S22" i="10"/>
  <c r="AA15" i="10"/>
  <c r="R15" i="10"/>
  <c r="R10" i="10"/>
  <c r="Z45" i="10"/>
  <c r="R31" i="10"/>
  <c r="AA31" i="10" s="1"/>
  <c r="R16" i="10"/>
  <c r="AA16" i="10" s="1"/>
  <c r="R23" i="10"/>
  <c r="AA23" i="10" s="1"/>
  <c r="R41" i="10"/>
  <c r="AA41" i="10" s="1"/>
  <c r="AA17" i="10"/>
  <c r="R8" i="10"/>
  <c r="AA19" i="10"/>
  <c r="R47" i="10"/>
  <c r="AA47" i="10"/>
  <c r="S20" i="10"/>
  <c r="AB20" i="10"/>
  <c r="S5" i="10"/>
  <c r="AB5" i="10"/>
  <c r="R13" i="10"/>
  <c r="AA13" i="10"/>
  <c r="R11" i="10"/>
  <c r="AA11" i="10"/>
  <c r="R33" i="10"/>
  <c r="AA33" i="10"/>
  <c r="R29" i="10"/>
  <c r="R4" i="10"/>
  <c r="AA4" i="10" s="1"/>
  <c r="Z29" i="10"/>
  <c r="R24" i="10"/>
  <c r="AA24" i="10" s="1"/>
  <c r="R34" i="10"/>
  <c r="AA20" i="10"/>
  <c r="R25" i="10"/>
  <c r="Z37" i="10"/>
  <c r="AA5" i="10"/>
  <c r="R27" i="10"/>
  <c r="AA27" i="10" s="1"/>
  <c r="S18" i="10"/>
  <c r="AA12" i="10"/>
  <c r="R12" i="10"/>
  <c r="R36" i="10"/>
  <c r="AA50" i="10"/>
  <c r="Z13" i="10"/>
  <c r="Z28" i="10"/>
  <c r="Z11" i="10"/>
  <c r="Z16" i="10"/>
  <c r="R3" i="10"/>
  <c r="AA3" i="10" s="1"/>
  <c r="R42" i="10"/>
  <c r="AA42" i="10" s="1"/>
  <c r="Z30" i="10"/>
  <c r="S49" i="10"/>
  <c r="R32" i="10"/>
  <c r="AA32" i="10" s="1"/>
  <c r="AA9" i="10"/>
  <c r="S43" i="10"/>
  <c r="AB43" i="10" s="1"/>
  <c r="R44" i="10"/>
  <c r="R21" i="10"/>
  <c r="AA21" i="10" s="1"/>
  <c r="AQ55" i="1"/>
  <c r="AQ54" i="1"/>
  <c r="AQ53" i="1"/>
  <c r="AQ52" i="1"/>
  <c r="AQ51" i="1"/>
  <c r="AQ47" i="1"/>
  <c r="AQ46" i="1"/>
  <c r="AQ45" i="1"/>
  <c r="AQ44" i="1"/>
  <c r="AQ43" i="1"/>
  <c r="AQ39" i="1"/>
  <c r="AQ38" i="1"/>
  <c r="AQ37" i="1"/>
  <c r="AQ36" i="1"/>
  <c r="AQ35" i="1"/>
  <c r="AQ31" i="1"/>
  <c r="AQ30" i="1"/>
  <c r="AQ29" i="1"/>
  <c r="AQ28" i="1"/>
  <c r="AQ24" i="1"/>
  <c r="AQ23" i="1"/>
  <c r="AQ22" i="1"/>
  <c r="AQ21" i="1"/>
  <c r="AQ20" i="1"/>
  <c r="AQ16" i="1"/>
  <c r="AQ15" i="1"/>
  <c r="AQ14" i="1"/>
  <c r="AQ13" i="1"/>
  <c r="AQ12" i="1"/>
  <c r="AQ4" i="1"/>
  <c r="AQ5" i="1"/>
  <c r="AQ8" i="1"/>
  <c r="AQ7" i="1"/>
  <c r="AQ6" i="1"/>
  <c r="S44" i="10" l="1"/>
  <c r="AB44" i="10"/>
  <c r="T18" i="10"/>
  <c r="S29" i="10"/>
  <c r="AB29" i="10" s="1"/>
  <c r="S10" i="10"/>
  <c r="S38" i="10"/>
  <c r="AB38" i="10" s="1"/>
  <c r="S40" i="10"/>
  <c r="S3" i="10"/>
  <c r="AB3" i="10" s="1"/>
  <c r="S12" i="10"/>
  <c r="AB12" i="10" s="1"/>
  <c r="S11" i="10"/>
  <c r="AB11" i="10" s="1"/>
  <c r="T5" i="10"/>
  <c r="AC5" i="10" s="1"/>
  <c r="S47" i="10"/>
  <c r="AB47" i="10" s="1"/>
  <c r="S23" i="10"/>
  <c r="AB23" i="10" s="1"/>
  <c r="S31" i="10"/>
  <c r="S15" i="10"/>
  <c r="AB15" i="10" s="1"/>
  <c r="S37" i="10"/>
  <c r="S7" i="10"/>
  <c r="AB7" i="10" s="1"/>
  <c r="S2" i="10"/>
  <c r="S48" i="10"/>
  <c r="AB48" i="10" s="1"/>
  <c r="AA40" i="10"/>
  <c r="T50" i="10"/>
  <c r="AC50" i="10" s="1"/>
  <c r="T49" i="10"/>
  <c r="AC49" i="10" s="1"/>
  <c r="S36" i="10"/>
  <c r="AB36" i="10" s="1"/>
  <c r="S25" i="10"/>
  <c r="AB25" i="10" s="1"/>
  <c r="T43" i="10"/>
  <c r="AC43" i="10" s="1"/>
  <c r="S27" i="10"/>
  <c r="S24" i="10"/>
  <c r="S4" i="10"/>
  <c r="AB4" i="10" s="1"/>
  <c r="S28" i="10"/>
  <c r="S26" i="10"/>
  <c r="AB26" i="10" s="1"/>
  <c r="S45" i="10"/>
  <c r="S34" i="10"/>
  <c r="AB34" i="10" s="1"/>
  <c r="S8" i="10"/>
  <c r="AB8" i="10" s="1"/>
  <c r="T22" i="10"/>
  <c r="AC22" i="10" s="1"/>
  <c r="S6" i="10"/>
  <c r="AB6" i="10" s="1"/>
  <c r="S14" i="10"/>
  <c r="AB14" i="10" s="1"/>
  <c r="S21" i="10"/>
  <c r="AB21" i="10"/>
  <c r="S32" i="10"/>
  <c r="AB32" i="10"/>
  <c r="AA44" i="10"/>
  <c r="AB49" i="10"/>
  <c r="S42" i="10"/>
  <c r="AB42" i="10" s="1"/>
  <c r="AA36" i="10"/>
  <c r="AB18" i="10"/>
  <c r="AA25" i="10"/>
  <c r="AA34" i="10"/>
  <c r="AA29" i="10"/>
  <c r="S33" i="10"/>
  <c r="S13" i="10"/>
  <c r="AB13" i="10" s="1"/>
  <c r="T20" i="10"/>
  <c r="AA8" i="10"/>
  <c r="S41" i="10"/>
  <c r="AB41" i="10"/>
  <c r="S16" i="10"/>
  <c r="AB16" i="10"/>
  <c r="AA10" i="10"/>
  <c r="AB22" i="10"/>
  <c r="S39" i="10"/>
  <c r="AB39" i="10"/>
  <c r="T19" i="10"/>
  <c r="AC19" i="10"/>
  <c r="T17" i="10"/>
  <c r="AC17" i="10"/>
  <c r="S35" i="10"/>
  <c r="AB35" i="10"/>
  <c r="AA6" i="10"/>
  <c r="AA38" i="10"/>
  <c r="AA14" i="10"/>
  <c r="S46" i="10"/>
  <c r="T9" i="10"/>
  <c r="AC9" i="10" s="1"/>
  <c r="S30" i="10"/>
  <c r="U20" i="10" l="1"/>
  <c r="AD20" i="10"/>
  <c r="T45" i="10"/>
  <c r="T27" i="10"/>
  <c r="AC27" i="10" s="1"/>
  <c r="T2" i="10"/>
  <c r="AC2" i="10"/>
  <c r="T31" i="10"/>
  <c r="AC31" i="10" s="1"/>
  <c r="T40" i="10"/>
  <c r="AC40" i="10"/>
  <c r="U18" i="10"/>
  <c r="AD18" i="10" s="1"/>
  <c r="T35" i="10"/>
  <c r="AC35" i="10"/>
  <c r="U19" i="10"/>
  <c r="T41" i="10"/>
  <c r="AC41" i="10"/>
  <c r="T32" i="10"/>
  <c r="U22" i="10"/>
  <c r="AD22" i="10" s="1"/>
  <c r="T34" i="10"/>
  <c r="T25" i="10"/>
  <c r="AC25" i="10"/>
  <c r="U49" i="10"/>
  <c r="T47" i="10"/>
  <c r="AC47" i="10" s="1"/>
  <c r="T11" i="10"/>
  <c r="T3" i="10"/>
  <c r="AC3" i="10"/>
  <c r="T14" i="10"/>
  <c r="AC14" i="10"/>
  <c r="T24" i="10"/>
  <c r="AC24" i="10"/>
  <c r="U9" i="10"/>
  <c r="AD9" i="10"/>
  <c r="T13" i="10"/>
  <c r="T26" i="10"/>
  <c r="T4" i="10"/>
  <c r="AC4" i="10"/>
  <c r="T48" i="10"/>
  <c r="T7" i="10"/>
  <c r="AC7" i="10" s="1"/>
  <c r="T15" i="10"/>
  <c r="T23" i="10"/>
  <c r="AC23" i="10"/>
  <c r="T38" i="10"/>
  <c r="T29" i="10"/>
  <c r="AC29" i="10" s="1"/>
  <c r="T30" i="10"/>
  <c r="T46" i="10"/>
  <c r="AC46" i="10"/>
  <c r="T33" i="10"/>
  <c r="T42" i="10"/>
  <c r="AC42" i="10" s="1"/>
  <c r="T28" i="10"/>
  <c r="T37" i="10"/>
  <c r="AC37" i="10"/>
  <c r="T10" i="10"/>
  <c r="AB30" i="10"/>
  <c r="AB46" i="10"/>
  <c r="U17" i="10"/>
  <c r="T39" i="10"/>
  <c r="AC39" i="10"/>
  <c r="T16" i="10"/>
  <c r="AC16" i="10"/>
  <c r="AC20" i="10"/>
  <c r="AB33" i="10"/>
  <c r="T21" i="10"/>
  <c r="AC21" i="10" s="1"/>
  <c r="T6" i="10"/>
  <c r="AC6" i="10" s="1"/>
  <c r="T8" i="10"/>
  <c r="AC8" i="10" s="1"/>
  <c r="AB45" i="10"/>
  <c r="AB28" i="10"/>
  <c r="AB24" i="10"/>
  <c r="AB27" i="10"/>
  <c r="U43" i="10"/>
  <c r="AD43" i="10" s="1"/>
  <c r="T36" i="10"/>
  <c r="AC36" i="10" s="1"/>
  <c r="U50" i="10"/>
  <c r="AD50" i="10" s="1"/>
  <c r="AB2" i="10"/>
  <c r="AB37" i="10"/>
  <c r="AB31" i="10"/>
  <c r="U5" i="10"/>
  <c r="AD5" i="10" s="1"/>
  <c r="T12" i="10"/>
  <c r="AB40" i="10"/>
  <c r="AB10" i="10"/>
  <c r="AC18" i="10"/>
  <c r="T44" i="10"/>
  <c r="AC44" i="10" s="1"/>
  <c r="U12" i="10" l="1"/>
  <c r="AD12" i="10"/>
  <c r="U10" i="10"/>
  <c r="AD10" i="10"/>
  <c r="U33" i="10"/>
  <c r="AD33" i="10"/>
  <c r="U15" i="10"/>
  <c r="AD15" i="10"/>
  <c r="U11" i="10"/>
  <c r="AD11" i="10"/>
  <c r="U32" i="10"/>
  <c r="AD32" i="10"/>
  <c r="V19" i="10"/>
  <c r="AE19" i="10"/>
  <c r="U36" i="10"/>
  <c r="AD36" i="10"/>
  <c r="U8" i="10"/>
  <c r="AD8" i="10"/>
  <c r="U39" i="10"/>
  <c r="AD39" i="10"/>
  <c r="U24" i="10"/>
  <c r="AD24" i="10"/>
  <c r="AD19" i="10"/>
  <c r="V18" i="10"/>
  <c r="AE18" i="10" s="1"/>
  <c r="AF18" i="10" s="1"/>
  <c r="AH18" i="10" s="1"/>
  <c r="U31" i="10"/>
  <c r="AD31" i="10" s="1"/>
  <c r="U27" i="10"/>
  <c r="V20" i="10"/>
  <c r="AE20" i="10" s="1"/>
  <c r="AF20" i="10" s="1"/>
  <c r="AH20" i="10" s="1"/>
  <c r="U30" i="10"/>
  <c r="AD30" i="10" s="1"/>
  <c r="U34" i="10"/>
  <c r="AD34" i="10"/>
  <c r="V5" i="10"/>
  <c r="AE5" i="10" s="1"/>
  <c r="AF5" i="10" s="1"/>
  <c r="AH5" i="10" s="1"/>
  <c r="V17" i="10"/>
  <c r="AE17" i="10" s="1"/>
  <c r="U37" i="10"/>
  <c r="AD37" i="10" s="1"/>
  <c r="U42" i="10"/>
  <c r="U46" i="10"/>
  <c r="AD46" i="10" s="1"/>
  <c r="U29" i="10"/>
  <c r="U23" i="10"/>
  <c r="AD23" i="10" s="1"/>
  <c r="U7" i="10"/>
  <c r="U4" i="10"/>
  <c r="AD4" i="10" s="1"/>
  <c r="U3" i="10"/>
  <c r="U47" i="10"/>
  <c r="AD47" i="10" s="1"/>
  <c r="U25" i="10"/>
  <c r="V22" i="10"/>
  <c r="AE22" i="10" s="1"/>
  <c r="AF22" i="10" s="1"/>
  <c r="AH22" i="10" s="1"/>
  <c r="U45" i="10"/>
  <c r="U21" i="10"/>
  <c r="AD21" i="10" s="1"/>
  <c r="U28" i="10"/>
  <c r="U38" i="10"/>
  <c r="AD38" i="10" s="1"/>
  <c r="U48" i="10"/>
  <c r="U26" i="10"/>
  <c r="AD26" i="10" s="1"/>
  <c r="U13" i="10"/>
  <c r="V49" i="10"/>
  <c r="AE49" i="10" s="1"/>
  <c r="U44" i="10"/>
  <c r="AC12" i="10"/>
  <c r="V50" i="10"/>
  <c r="AE50" i="10" s="1"/>
  <c r="AF50" i="10" s="1"/>
  <c r="AH50" i="10" s="1"/>
  <c r="V43" i="10"/>
  <c r="AE43" i="10"/>
  <c r="AF43" i="10" s="1"/>
  <c r="AH43" i="10" s="1"/>
  <c r="U6" i="10"/>
  <c r="AD6" i="10" s="1"/>
  <c r="U16" i="10"/>
  <c r="AD16" i="10"/>
  <c r="AD17" i="10"/>
  <c r="AC10" i="10"/>
  <c r="AC28" i="10"/>
  <c r="AC33" i="10"/>
  <c r="AC30" i="10"/>
  <c r="AC38" i="10"/>
  <c r="AC15" i="10"/>
  <c r="AC48" i="10"/>
  <c r="AC26" i="10"/>
  <c r="AC13" i="10"/>
  <c r="V9" i="10"/>
  <c r="AE9" i="10"/>
  <c r="AF9" i="10" s="1"/>
  <c r="AH9" i="10" s="1"/>
  <c r="U14" i="10"/>
  <c r="AD14" i="10" s="1"/>
  <c r="AC11" i="10"/>
  <c r="AD49" i="10"/>
  <c r="AC34" i="10"/>
  <c r="AC32" i="10"/>
  <c r="U41" i="10"/>
  <c r="AD41" i="10"/>
  <c r="U35" i="10"/>
  <c r="AD35" i="10" s="1"/>
  <c r="U40" i="10"/>
  <c r="AD40" i="10"/>
  <c r="U2" i="10"/>
  <c r="AD2" i="10" s="1"/>
  <c r="AC45" i="10"/>
  <c r="AF17" i="10" l="1"/>
  <c r="AH17" i="10" s="1"/>
  <c r="AF19" i="10"/>
  <c r="AH19" i="10" s="1"/>
  <c r="AF49" i="10"/>
  <c r="AH49" i="10" s="1"/>
  <c r="V13" i="10"/>
  <c r="AE13" i="10" s="1"/>
  <c r="V28" i="10"/>
  <c r="AE28" i="10"/>
  <c r="V25" i="10"/>
  <c r="AE25" i="10" s="1"/>
  <c r="V29" i="10"/>
  <c r="AE29" i="10"/>
  <c r="AF29" i="10" s="1"/>
  <c r="AH29" i="10" s="1"/>
  <c r="V42" i="10"/>
  <c r="AE42" i="10" s="1"/>
  <c r="V27" i="10"/>
  <c r="AE27" i="10"/>
  <c r="AF27" i="10" s="1"/>
  <c r="AH27" i="10" s="1"/>
  <c r="V2" i="10"/>
  <c r="AE2" i="10" s="1"/>
  <c r="AF2" i="10" s="1"/>
  <c r="AH2" i="10" s="1"/>
  <c r="V35" i="10"/>
  <c r="AE35" i="10"/>
  <c r="AF35" i="10" s="1"/>
  <c r="AH35" i="10" s="1"/>
  <c r="V14" i="10"/>
  <c r="AE14" i="10" s="1"/>
  <c r="AF14" i="10" s="1"/>
  <c r="AH14" i="10" s="1"/>
  <c r="V6" i="10"/>
  <c r="AE6" i="10"/>
  <c r="AF6" i="10" s="1"/>
  <c r="AH6" i="10" s="1"/>
  <c r="V34" i="10"/>
  <c r="AE34" i="10" s="1"/>
  <c r="AF34" i="10" s="1"/>
  <c r="AH34" i="10" s="1"/>
  <c r="V39" i="10"/>
  <c r="AE39" i="10"/>
  <c r="AF39" i="10" s="1"/>
  <c r="AH39" i="10" s="1"/>
  <c r="V36" i="10"/>
  <c r="AE36" i="10" s="1"/>
  <c r="AF36" i="10" s="1"/>
  <c r="AH36" i="10" s="1"/>
  <c r="V32" i="10"/>
  <c r="AE32" i="10"/>
  <c r="AF32" i="10" s="1"/>
  <c r="AH32" i="10" s="1"/>
  <c r="V15" i="10"/>
  <c r="AE15" i="10" s="1"/>
  <c r="AF15" i="10" s="1"/>
  <c r="AH15" i="10" s="1"/>
  <c r="V10" i="10"/>
  <c r="AE10" i="10"/>
  <c r="AF10" i="10" s="1"/>
  <c r="AH10" i="10" s="1"/>
  <c r="V3" i="10"/>
  <c r="AE3" i="10" s="1"/>
  <c r="AF3" i="10" s="1"/>
  <c r="AH3" i="10" s="1"/>
  <c r="V26" i="10"/>
  <c r="AE26" i="10"/>
  <c r="AF26" i="10" s="1"/>
  <c r="AH26" i="10" s="1"/>
  <c r="V38" i="10"/>
  <c r="AE38" i="10" s="1"/>
  <c r="AF38" i="10" s="1"/>
  <c r="AH38" i="10" s="1"/>
  <c r="V21" i="10"/>
  <c r="AE21" i="10"/>
  <c r="AF21" i="10" s="1"/>
  <c r="AH21" i="10" s="1"/>
  <c r="V47" i="10"/>
  <c r="AE47" i="10" s="1"/>
  <c r="AF47" i="10" s="1"/>
  <c r="AH47" i="10" s="1"/>
  <c r="V4" i="10"/>
  <c r="AE4" i="10"/>
  <c r="AF4" i="10" s="1"/>
  <c r="AH4" i="10" s="1"/>
  <c r="V23" i="10"/>
  <c r="AE23" i="10" s="1"/>
  <c r="AF23" i="10" s="1"/>
  <c r="AH23" i="10" s="1"/>
  <c r="V46" i="10"/>
  <c r="AE46" i="10"/>
  <c r="AF46" i="10" s="1"/>
  <c r="AH46" i="10" s="1"/>
  <c r="V37" i="10"/>
  <c r="AE37" i="10" s="1"/>
  <c r="AF37" i="10" s="1"/>
  <c r="AH37" i="10" s="1"/>
  <c r="V31" i="10"/>
  <c r="AE31" i="10"/>
  <c r="AF31" i="10" s="1"/>
  <c r="AH31" i="10" s="1"/>
  <c r="V44" i="10"/>
  <c r="AE44" i="10" s="1"/>
  <c r="AF44" i="10" s="1"/>
  <c r="AH44" i="10" s="1"/>
  <c r="V48" i="10"/>
  <c r="AE48" i="10"/>
  <c r="V45" i="10"/>
  <c r="AE45" i="10" s="1"/>
  <c r="AF45" i="10" s="1"/>
  <c r="AH45" i="10" s="1"/>
  <c r="V7" i="10"/>
  <c r="AE7" i="10"/>
  <c r="AF7" i="10" s="1"/>
  <c r="AH7" i="10" s="1"/>
  <c r="V40" i="10"/>
  <c r="AE40" i="10" s="1"/>
  <c r="AF40" i="10" s="1"/>
  <c r="AH40" i="10" s="1"/>
  <c r="V41" i="10"/>
  <c r="AE41" i="10"/>
  <c r="AF41" i="10" s="1"/>
  <c r="AH41" i="10" s="1"/>
  <c r="V16" i="10"/>
  <c r="AE16" i="10" s="1"/>
  <c r="AF16" i="10" s="1"/>
  <c r="AH16" i="10" s="1"/>
  <c r="AD44" i="10"/>
  <c r="AD13" i="10"/>
  <c r="AD48" i="10"/>
  <c r="AD28" i="10"/>
  <c r="AD45" i="10"/>
  <c r="AD25" i="10"/>
  <c r="AD3" i="10"/>
  <c r="AD7" i="10"/>
  <c r="AD29" i="10"/>
  <c r="AD42" i="10"/>
  <c r="V30" i="10"/>
  <c r="AE30" i="10" s="1"/>
  <c r="AF30" i="10" s="1"/>
  <c r="AH30" i="10" s="1"/>
  <c r="AD27" i="10"/>
  <c r="V24" i="10"/>
  <c r="AE24" i="10" s="1"/>
  <c r="AF24" i="10" s="1"/>
  <c r="AH24" i="10" s="1"/>
  <c r="V8" i="10"/>
  <c r="AE8" i="10" s="1"/>
  <c r="AF8" i="10" s="1"/>
  <c r="AH8" i="10" s="1"/>
  <c r="V11" i="10"/>
  <c r="AE11" i="10" s="1"/>
  <c r="AF11" i="10" s="1"/>
  <c r="AH11" i="10" s="1"/>
  <c r="V33" i="10"/>
  <c r="AE33" i="10" s="1"/>
  <c r="AF33" i="10" s="1"/>
  <c r="AH33" i="10" s="1"/>
  <c r="V12" i="10"/>
  <c r="AE12" i="10" s="1"/>
  <c r="AF12" i="10" s="1"/>
  <c r="AH12" i="10" s="1"/>
  <c r="AF48" i="10" l="1"/>
  <c r="AH48" i="10" s="1"/>
  <c r="AF28" i="10"/>
  <c r="AH28" i="10" s="1"/>
  <c r="AF42" i="10"/>
  <c r="AH42" i="10" s="1"/>
  <c r="AF25" i="10"/>
  <c r="AH25" i="10" s="1"/>
  <c r="AF13" i="10"/>
  <c r="AH13" i="10" s="1"/>
</calcChain>
</file>

<file path=xl/sharedStrings.xml><?xml version="1.0" encoding="utf-8"?>
<sst xmlns="http://schemas.openxmlformats.org/spreadsheetml/2006/main" count="1054" uniqueCount="113">
  <si>
    <t>60%NaNO3+40%KNO3</t>
  </si>
  <si>
    <t>30%LiNO3+57%KNO3+13%NaNO3</t>
  </si>
  <si>
    <t>33.4%Na2CO3+34.5%K2CO3+32.1%Li2CO3</t>
  </si>
  <si>
    <t>37.5%MgCl2+62.5%KCl</t>
  </si>
  <si>
    <t>7.5%NaCl+23.9%KCl+68.6%ZnCl2</t>
  </si>
  <si>
    <t>TES</t>
  </si>
  <si>
    <t>TIPO DE INTEGRACION</t>
  </si>
  <si>
    <t>WSC-HP_CO2</t>
  </si>
  <si>
    <t>DESCARGA</t>
  </si>
  <si>
    <t>eta_H2P</t>
  </si>
  <si>
    <t>xi_H2P</t>
  </si>
  <si>
    <t>CARGA</t>
  </si>
  <si>
    <t>T_salt_max
[C]</t>
  </si>
  <si>
    <t>T_salt_min
[C]</t>
  </si>
  <si>
    <t>w
[kJ/kg]</t>
  </si>
  <si>
    <t>P_max_P2H
[kPa]</t>
  </si>
  <si>
    <t>P_min_P2H
[kPa]</t>
  </si>
  <si>
    <t>r_P2H</t>
  </si>
  <si>
    <t>COEP_P2H</t>
  </si>
  <si>
    <t>COP_P2H</t>
  </si>
  <si>
    <t>w_P2H
[kJ/kg]</t>
  </si>
  <si>
    <t>w_EH
[kJ/kg]</t>
  </si>
  <si>
    <t>w_total
[kJ/kg]</t>
  </si>
  <si>
    <t>COEP_P2H-EH</t>
  </si>
  <si>
    <t>RTE_exergía</t>
  </si>
  <si>
    <t>COSTO Ex.</t>
  </si>
  <si>
    <t>xi_HX</t>
  </si>
  <si>
    <t>WSC-HP_Air</t>
  </si>
  <si>
    <t>WSC-HP_Argon</t>
  </si>
  <si>
    <t>WSC-HP_CO2+EH</t>
  </si>
  <si>
    <t>Brayton_PC-HP_Argon</t>
  </si>
  <si>
    <t>Brayton_PC-HP_CO2</t>
  </si>
  <si>
    <t>Brayton_PC-HP_Air</t>
  </si>
  <si>
    <t>Brayton_IC-HP_CO2</t>
  </si>
  <si>
    <t>Brayton_IC-HP_Air</t>
  </si>
  <si>
    <t>Brayton_IC-HP_Argon</t>
  </si>
  <si>
    <t>Xd_TES
[MW]</t>
  </si>
  <si>
    <t>m_dot_H2P
[kg/s]</t>
  </si>
  <si>
    <t>m_dot_salt
[kg/s]</t>
  </si>
  <si>
    <t>MWth_salt
[MW]</t>
  </si>
  <si>
    <t>m_dot_P2H
[kg/s]</t>
  </si>
  <si>
    <t>V_dot_P2H
[m^3/s]</t>
  </si>
  <si>
    <t>rho_P
[MW/(m^3/s)]</t>
  </si>
  <si>
    <t>rho_E
[kWh/m^3]</t>
  </si>
  <si>
    <t>xi_TES</t>
  </si>
  <si>
    <t>Costo salt_1
[$]</t>
  </si>
  <si>
    <t>ADICIONALES</t>
  </si>
  <si>
    <t>xi_motor_HP</t>
  </si>
  <si>
    <t>xi_gen</t>
  </si>
  <si>
    <t>xi_trans</t>
  </si>
  <si>
    <t>eta_TES</t>
  </si>
  <si>
    <t>xi_EH</t>
  </si>
  <si>
    <t>x_t
out</t>
  </si>
  <si>
    <t>CARGA HP+EH</t>
  </si>
  <si>
    <t>Pot_inP2H
[MW]</t>
  </si>
  <si>
    <t>Costo salt_2
[$]</t>
  </si>
  <si>
    <t>Pot_net_inHP
[MW]</t>
  </si>
  <si>
    <t>Pot_net_inEH
[MW]</t>
  </si>
  <si>
    <t>RTE</t>
  </si>
  <si>
    <t>r</t>
  </si>
  <si>
    <t>rho_P</t>
  </si>
  <si>
    <t>rho_E</t>
  </si>
  <si>
    <t>Sal</t>
  </si>
  <si>
    <t>BPC</t>
  </si>
  <si>
    <t>BIC</t>
  </si>
  <si>
    <t>HPCO2</t>
  </si>
  <si>
    <t>HPAir</t>
  </si>
  <si>
    <t>HPAr</t>
  </si>
  <si>
    <t>EHCO2</t>
  </si>
  <si>
    <t>Discharge</t>
  </si>
  <si>
    <t>Charge</t>
  </si>
  <si>
    <t>MS 3</t>
  </si>
  <si>
    <t>MS 1</t>
  </si>
  <si>
    <t>MS 2</t>
  </si>
  <si>
    <t>MS 4</t>
  </si>
  <si>
    <t>MS 5</t>
  </si>
  <si>
    <t>RC</t>
  </si>
  <si>
    <t>RC-HPCO2</t>
  </si>
  <si>
    <t>RC-HPAir</t>
  </si>
  <si>
    <t>RC-HPAr</t>
  </si>
  <si>
    <t>RC-EHCO2</t>
  </si>
  <si>
    <t>BPC-HPCO2</t>
  </si>
  <si>
    <t>BPC-HPAir</t>
  </si>
  <si>
    <t>BPC-HPAr</t>
  </si>
  <si>
    <t>BIC-HPCO2</t>
  </si>
  <si>
    <t>BIC-HPAir</t>
  </si>
  <si>
    <t>BIC-HPAr</t>
  </si>
  <si>
    <t>System</t>
  </si>
  <si>
    <t>xi_Motor</t>
  </si>
  <si>
    <t>xi_P2H</t>
  </si>
  <si>
    <t>xi_P2H_EH</t>
  </si>
  <si>
    <t>xi_Gen</t>
  </si>
  <si>
    <t>xi_Transf</t>
  </si>
  <si>
    <t>Pot_in</t>
  </si>
  <si>
    <t>Pot_out</t>
  </si>
  <si>
    <t>res-motor</t>
  </si>
  <si>
    <t>res-HP</t>
  </si>
  <si>
    <t>res-HX</t>
  </si>
  <si>
    <t>res-TES</t>
  </si>
  <si>
    <t>res-dis</t>
  </si>
  <si>
    <t>res-Gen</t>
  </si>
  <si>
    <t>res-Trans</t>
  </si>
  <si>
    <t>Xd_Total</t>
  </si>
  <si>
    <t>Xd_comp</t>
  </si>
  <si>
    <t>error</t>
  </si>
  <si>
    <t>MOTOR</t>
  </si>
  <si>
    <t>P2H</t>
  </si>
  <si>
    <t>P2H-EH</t>
  </si>
  <si>
    <t>HX1</t>
  </si>
  <si>
    <t>HX2</t>
  </si>
  <si>
    <t>H2P</t>
  </si>
  <si>
    <t>GEN</t>
  </si>
  <si>
    <t>TRANSF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</si>
</sst>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0.0000"/>
    <numFmt numFmtId="165" formatCode="0.000"/>
    <numFmt numFmtId="166" formatCode="&quot;$&quot;\ #,##0.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686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6" fillId="9" borderId="0" applyNumberFormat="0" applyBorder="0" applyAlignment="0" applyProtection="0"/>
    <xf numFmtId="44" fontId="6" fillId="0" borderId="0" applyFont="0" applyFill="0" applyBorder="0" applyAlignment="0" applyProtection="0"/>
  </cellStyleXfs>
  <cellXfs count="12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7" xfId="0" applyFont="1" applyBorder="1" applyAlignment="1">
      <alignment horizontal="center" vertical="top" wrapText="1"/>
    </xf>
    <xf numFmtId="0" fontId="0" fillId="0" borderId="12" xfId="0" applyBorder="1"/>
    <xf numFmtId="0" fontId="3" fillId="0" borderId="8" xfId="0" applyFont="1" applyBorder="1" applyAlignment="1">
      <alignment horizontal="center" vertical="top" wrapText="1"/>
    </xf>
    <xf numFmtId="0" fontId="0" fillId="0" borderId="16" xfId="0" applyBorder="1" applyAlignment="1">
      <alignment horizontal="center"/>
    </xf>
    <xf numFmtId="2" fontId="0" fillId="0" borderId="7" xfId="0" applyNumberFormat="1" applyBorder="1"/>
    <xf numFmtId="2" fontId="0" fillId="0" borderId="3" xfId="0" applyNumberFormat="1" applyBorder="1"/>
    <xf numFmtId="2" fontId="0" fillId="0" borderId="8" xfId="0" applyNumberFormat="1" applyBorder="1"/>
    <xf numFmtId="1" fontId="0" fillId="0" borderId="7" xfId="0" applyNumberFormat="1" applyBorder="1"/>
    <xf numFmtId="1" fontId="0" fillId="0" borderId="3" xfId="0" applyNumberFormat="1" applyBorder="1"/>
    <xf numFmtId="164" fontId="0" fillId="0" borderId="3" xfId="0" applyNumberFormat="1" applyBorder="1"/>
    <xf numFmtId="2" fontId="0" fillId="0" borderId="9" xfId="0" applyNumberFormat="1" applyBorder="1"/>
    <xf numFmtId="2" fontId="0" fillId="0" borderId="12" xfId="0" applyNumberFormat="1" applyBorder="1"/>
    <xf numFmtId="1" fontId="0" fillId="0" borderId="9" xfId="0" applyNumberFormat="1" applyBorder="1"/>
    <xf numFmtId="1" fontId="0" fillId="0" borderId="12" xfId="0" applyNumberFormat="1" applyBorder="1"/>
    <xf numFmtId="164" fontId="0" fillId="0" borderId="12" xfId="0" applyNumberFormat="1" applyBorder="1"/>
    <xf numFmtId="165" fontId="0" fillId="0" borderId="4" xfId="0" applyNumberFormat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1" fontId="0" fillId="0" borderId="2" xfId="0" applyNumberFormat="1" applyBorder="1"/>
    <xf numFmtId="1" fontId="0" fillId="0" borderId="16" xfId="0" applyNumberFormat="1" applyBorder="1"/>
    <xf numFmtId="0" fontId="3" fillId="0" borderId="3" xfId="0" applyFont="1" applyFill="1" applyBorder="1" applyAlignment="1">
      <alignment horizontal="center" vertical="top" wrapText="1"/>
    </xf>
    <xf numFmtId="2" fontId="0" fillId="0" borderId="10" xfId="0" applyNumberFormat="1" applyBorder="1"/>
    <xf numFmtId="0" fontId="3" fillId="0" borderId="20" xfId="0" applyFont="1" applyBorder="1" applyAlignment="1">
      <alignment horizontal="center" vertical="top" wrapText="1"/>
    </xf>
    <xf numFmtId="164" fontId="0" fillId="0" borderId="18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7" xfId="3" applyFont="1" applyFill="1" applyBorder="1" applyAlignment="1">
      <alignment horizontal="center" vertical="center"/>
    </xf>
    <xf numFmtId="0" fontId="3" fillId="0" borderId="3" xfId="3" applyFont="1" applyFill="1" applyBorder="1" applyAlignment="1">
      <alignment horizontal="center" vertical="center"/>
    </xf>
    <xf numFmtId="0" fontId="3" fillId="0" borderId="8" xfId="3" applyFont="1" applyFill="1" applyBorder="1" applyAlignment="1">
      <alignment horizontal="center" vertical="center"/>
    </xf>
    <xf numFmtId="165" fontId="0" fillId="0" borderId="26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4" xfId="0" applyBorder="1"/>
    <xf numFmtId="0" fontId="0" fillId="0" borderId="26" xfId="0" applyBorder="1"/>
    <xf numFmtId="164" fontId="0" fillId="0" borderId="7" xfId="0" applyNumberFormat="1" applyBorder="1"/>
    <xf numFmtId="164" fontId="0" fillId="0" borderId="9" xfId="0" applyNumberFormat="1" applyBorder="1"/>
    <xf numFmtId="166" fontId="0" fillId="0" borderId="3" xfId="0" applyNumberFormat="1" applyBorder="1"/>
    <xf numFmtId="166" fontId="0" fillId="0" borderId="20" xfId="0" applyNumberFormat="1" applyBorder="1"/>
    <xf numFmtId="166" fontId="0" fillId="0" borderId="12" xfId="0" applyNumberFormat="1" applyBorder="1"/>
    <xf numFmtId="166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11" fontId="0" fillId="0" borderId="10" xfId="0" applyNumberFormat="1" applyBorder="1"/>
    <xf numFmtId="2" fontId="7" fillId="0" borderId="3" xfId="0" applyNumberFormat="1" applyFont="1" applyFill="1" applyBorder="1"/>
    <xf numFmtId="0" fontId="0" fillId="7" borderId="3" xfId="0" applyFill="1" applyBorder="1" applyAlignment="1"/>
    <xf numFmtId="0" fontId="0" fillId="14" borderId="3" xfId="0" applyFill="1" applyBorder="1" applyAlignment="1"/>
    <xf numFmtId="0" fontId="0" fillId="13" borderId="3" xfId="0" applyFill="1" applyBorder="1" applyAlignment="1"/>
    <xf numFmtId="2" fontId="0" fillId="0" borderId="28" xfId="0" applyNumberFormat="1" applyFill="1" applyBorder="1"/>
    <xf numFmtId="0" fontId="3" fillId="0" borderId="0" xfId="3" applyFont="1" applyFill="1" applyBorder="1" applyAlignment="1">
      <alignment horizontal="center" vertical="center"/>
    </xf>
    <xf numFmtId="0" fontId="0" fillId="9" borderId="19" xfId="3" applyFont="1" applyBorder="1" applyAlignment="1">
      <alignment horizontal="center" vertical="center"/>
    </xf>
    <xf numFmtId="0" fontId="0" fillId="9" borderId="20" xfId="3" applyFont="1" applyBorder="1" applyAlignment="1">
      <alignment horizontal="center" vertical="center"/>
    </xf>
    <xf numFmtId="0" fontId="0" fillId="9" borderId="5" xfId="3" applyFont="1" applyBorder="1" applyAlignment="1">
      <alignment horizontal="center" vertical="center"/>
    </xf>
    <xf numFmtId="0" fontId="0" fillId="9" borderId="7" xfId="3" applyFont="1" applyBorder="1" applyAlignment="1">
      <alignment horizontal="center" vertical="center"/>
    </xf>
    <xf numFmtId="0" fontId="0" fillId="9" borderId="6" xfId="3" applyFont="1" applyBorder="1" applyAlignment="1">
      <alignment horizontal="center" vertical="center"/>
    </xf>
    <xf numFmtId="0" fontId="0" fillId="9" borderId="8" xfId="3" applyFont="1" applyBorder="1" applyAlignment="1">
      <alignment horizontal="center" vertical="center"/>
    </xf>
    <xf numFmtId="0" fontId="0" fillId="12" borderId="5" xfId="3" applyFont="1" applyFill="1" applyBorder="1" applyAlignment="1">
      <alignment horizontal="center" vertical="center" wrapText="1"/>
    </xf>
    <xf numFmtId="0" fontId="0" fillId="12" borderId="11" xfId="3" applyFont="1" applyFill="1" applyBorder="1" applyAlignment="1">
      <alignment horizontal="center" vertical="center" wrapText="1"/>
    </xf>
    <xf numFmtId="0" fontId="0" fillId="12" borderId="6" xfId="3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5" fillId="3" borderId="14" xfId="2" applyFont="1" applyBorder="1" applyAlignment="1">
      <alignment horizontal="center" vertical="center"/>
    </xf>
    <xf numFmtId="0" fontId="5" fillId="3" borderId="15" xfId="2" applyFont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4" fillId="2" borderId="24" xfId="1" applyFont="1" applyBorder="1" applyAlignment="1">
      <alignment horizontal="center" vertical="center"/>
    </xf>
    <xf numFmtId="0" fontId="4" fillId="2" borderId="18" xfId="1" applyFont="1" applyBorder="1" applyAlignment="1">
      <alignment horizontal="center" vertical="center"/>
    </xf>
    <xf numFmtId="0" fontId="0" fillId="9" borderId="25" xfId="3" applyFont="1" applyBorder="1" applyAlignment="1">
      <alignment horizontal="center" vertical="center" wrapText="1"/>
    </xf>
    <xf numFmtId="0" fontId="0" fillId="9" borderId="22" xfId="3" applyFont="1" applyBorder="1" applyAlignment="1">
      <alignment horizontal="center" vertical="center"/>
    </xf>
    <xf numFmtId="0" fontId="0" fillId="9" borderId="27" xfId="3" applyFont="1" applyBorder="1" applyAlignment="1">
      <alignment horizontal="center" vertical="center" wrapText="1"/>
    </xf>
    <xf numFmtId="0" fontId="0" fillId="9" borderId="4" xfId="3" applyFont="1" applyBorder="1" applyAlignment="1">
      <alignment horizontal="center" vertical="center"/>
    </xf>
    <xf numFmtId="0" fontId="0" fillId="8" borderId="1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7" borderId="3" xfId="0" applyFill="1" applyBorder="1"/>
    <xf numFmtId="0" fontId="0" fillId="13" borderId="3" xfId="0" applyFill="1" applyBorder="1"/>
    <xf numFmtId="0" fontId="0" fillId="14" borderId="3" xfId="0" applyFill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2" fontId="0" fillId="0" borderId="28" xfId="0" applyNumberFormat="1" applyBorder="1"/>
    <xf numFmtId="2" fontId="0" fillId="0" borderId="0" xfId="0" applyNumberFormat="1"/>
    <xf numFmtId="2" fontId="7" fillId="0" borderId="29" xfId="4" applyNumberFormat="1" applyFont="1" applyFill="1" applyBorder="1"/>
    <xf numFmtId="2" fontId="7" fillId="0" borderId="0" xfId="4" applyNumberFormat="1" applyFont="1" applyFill="1" applyBorder="1"/>
  </cellXfs>
  <cellStyles count="5">
    <cellStyle name="40% - Énfasis4" xfId="3" builtinId="43"/>
    <cellStyle name="Cálculo" xfId="2" builtinId="22"/>
    <cellStyle name="Incorrecto" xfId="1" builtinId="27"/>
    <cellStyle name="Moneda" xfId="4" builtinId="4"/>
    <cellStyle name="Normal" xfId="0" builtinId="0"/>
  </cellStyles>
  <dxfs count="0"/>
  <tableStyles count="0" defaultTableStyle="TableStyleMedium2" defaultPivotStyle="PivotStyleLight16"/>
  <colors>
    <mruColors>
      <color rgb="FFE26868"/>
      <color rgb="FFFE8E82"/>
      <color rgb="FFFD5E4D"/>
      <color rgb="FFFD3823"/>
      <color rgb="FFFD4431"/>
      <color rgb="FFE36E2D"/>
      <color rgb="FFFF66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9"/>
  <sheetViews>
    <sheetView zoomScale="60" zoomScaleNormal="60" workbookViewId="0">
      <pane xSplit="4" topLeftCell="E1" activePane="topRight" state="frozen"/>
      <selection pane="topRight" activeCell="S90" sqref="S90"/>
    </sheetView>
  </sheetViews>
  <sheetFormatPr baseColWidth="10" defaultColWidth="11.42578125" defaultRowHeight="15" x14ac:dyDescent="0.25"/>
  <cols>
    <col min="1" max="1" width="3.85546875" bestFit="1" customWidth="1"/>
    <col min="2" max="2" width="26.42578125" bestFit="1" customWidth="1"/>
    <col min="3" max="3" width="5.85546875" customWidth="1"/>
    <col min="4" max="4" width="44.85546875" bestFit="1" customWidth="1"/>
    <col min="5" max="5" width="15.7109375" bestFit="1" customWidth="1"/>
    <col min="6" max="6" width="15.140625" bestFit="1" customWidth="1"/>
    <col min="7" max="7" width="10.85546875" customWidth="1"/>
    <col min="8" max="8" width="11" bestFit="1" customWidth="1"/>
    <col min="9" max="9" width="9.7109375" bestFit="1" customWidth="1"/>
    <col min="10" max="10" width="8.28515625" bestFit="1" customWidth="1"/>
    <col min="11" max="12" width="16" bestFit="1" customWidth="1"/>
    <col min="13" max="13" width="15.140625" bestFit="1" customWidth="1"/>
    <col min="14" max="14" width="16.85546875" bestFit="1" customWidth="1"/>
    <col min="15" max="15" width="16.28515625" bestFit="1" customWidth="1"/>
    <col min="16" max="16" width="11.5703125" bestFit="1" customWidth="1"/>
    <col min="17" max="17" width="10.85546875" bestFit="1" customWidth="1"/>
    <col min="18" max="18" width="14.42578125" bestFit="1" customWidth="1"/>
    <col min="19" max="19" width="13" bestFit="1" customWidth="1"/>
    <col min="20" max="20" width="10.5703125" bestFit="1" customWidth="1"/>
    <col min="21" max="21" width="14.7109375" bestFit="1" customWidth="1"/>
    <col min="22" max="23" width="16" bestFit="1" customWidth="1"/>
    <col min="24" max="24" width="16" customWidth="1"/>
    <col min="25" max="25" width="10.5703125" customWidth="1"/>
    <col min="26" max="26" width="19.140625" bestFit="1" customWidth="1"/>
    <col min="27" max="27" width="15" bestFit="1" customWidth="1"/>
    <col min="28" max="28" width="18" bestFit="1" customWidth="1"/>
    <col min="29" max="29" width="17.28515625" bestFit="1" customWidth="1"/>
    <col min="30" max="31" width="17.28515625" customWidth="1"/>
    <col min="32" max="32" width="10.140625" bestFit="1" customWidth="1"/>
    <col min="33" max="33" width="10" bestFit="1" customWidth="1"/>
    <col min="34" max="34" width="10.5703125" bestFit="1" customWidth="1"/>
    <col min="35" max="35" width="18.7109375" bestFit="1" customWidth="1"/>
    <col min="36" max="38" width="18.7109375" customWidth="1"/>
    <col min="39" max="41" width="16" customWidth="1"/>
    <col min="42" max="42" width="13.5703125" bestFit="1" customWidth="1"/>
    <col min="43" max="43" width="14.28515625" bestFit="1" customWidth="1"/>
  </cols>
  <sheetData>
    <row r="1" spans="1:45" ht="15.75" thickBot="1" x14ac:dyDescent="0.3"/>
    <row r="2" spans="1:45" ht="15" customHeight="1" x14ac:dyDescent="0.25">
      <c r="A2" s="96" t="s">
        <v>6</v>
      </c>
      <c r="B2" s="97"/>
      <c r="C2" s="81" t="s">
        <v>5</v>
      </c>
      <c r="D2" s="82"/>
      <c r="E2" s="91" t="s">
        <v>8</v>
      </c>
      <c r="F2" s="92"/>
      <c r="G2" s="92"/>
      <c r="H2" s="92"/>
      <c r="I2" s="92"/>
      <c r="J2" s="92"/>
      <c r="K2" s="92"/>
      <c r="L2" s="92"/>
      <c r="M2" s="93"/>
      <c r="N2" s="73" t="s">
        <v>11</v>
      </c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66" t="s">
        <v>50</v>
      </c>
      <c r="AE2" s="64" t="s">
        <v>44</v>
      </c>
      <c r="AF2" s="76" t="s">
        <v>53</v>
      </c>
      <c r="AG2" s="77"/>
      <c r="AH2" s="77"/>
      <c r="AI2" s="77"/>
      <c r="AJ2" s="77"/>
      <c r="AK2" s="78"/>
      <c r="AL2" s="87" t="s">
        <v>36</v>
      </c>
      <c r="AM2" s="70" t="s">
        <v>46</v>
      </c>
      <c r="AN2" s="71"/>
      <c r="AO2" s="72"/>
      <c r="AP2" s="85" t="s">
        <v>24</v>
      </c>
      <c r="AQ2" s="79" t="s">
        <v>25</v>
      </c>
    </row>
    <row r="3" spans="1:45" ht="32.25" customHeight="1" x14ac:dyDescent="0.25">
      <c r="A3" s="98"/>
      <c r="B3" s="99"/>
      <c r="C3" s="83"/>
      <c r="D3" s="84"/>
      <c r="E3" s="9" t="s">
        <v>12</v>
      </c>
      <c r="F3" s="3" t="s">
        <v>13</v>
      </c>
      <c r="G3" s="4" t="s">
        <v>9</v>
      </c>
      <c r="H3" s="3" t="s">
        <v>14</v>
      </c>
      <c r="I3" s="4" t="s">
        <v>10</v>
      </c>
      <c r="J3" s="4" t="s">
        <v>26</v>
      </c>
      <c r="K3" s="3" t="s">
        <v>37</v>
      </c>
      <c r="L3" s="30" t="s">
        <v>38</v>
      </c>
      <c r="M3" s="11" t="s">
        <v>39</v>
      </c>
      <c r="N3" s="27" t="s">
        <v>15</v>
      </c>
      <c r="O3" s="3" t="s">
        <v>16</v>
      </c>
      <c r="P3" s="4" t="s">
        <v>17</v>
      </c>
      <c r="Q3" s="3" t="s">
        <v>52</v>
      </c>
      <c r="R3" s="4" t="s">
        <v>18</v>
      </c>
      <c r="S3" s="4" t="s">
        <v>19</v>
      </c>
      <c r="T3" s="3" t="s">
        <v>20</v>
      </c>
      <c r="U3" s="3" t="s">
        <v>54</v>
      </c>
      <c r="V3" s="3" t="s">
        <v>40</v>
      </c>
      <c r="W3" s="3" t="s">
        <v>41</v>
      </c>
      <c r="X3" s="30" t="s">
        <v>38</v>
      </c>
      <c r="Y3" s="4" t="s">
        <v>26</v>
      </c>
      <c r="Z3" s="3" t="s">
        <v>42</v>
      </c>
      <c r="AA3" s="3" t="s">
        <v>43</v>
      </c>
      <c r="AB3" s="3" t="s">
        <v>45</v>
      </c>
      <c r="AC3" s="32" t="s">
        <v>55</v>
      </c>
      <c r="AD3" s="67"/>
      <c r="AE3" s="65"/>
      <c r="AF3" s="9" t="s">
        <v>21</v>
      </c>
      <c r="AG3" s="3" t="s">
        <v>51</v>
      </c>
      <c r="AH3" s="3" t="s">
        <v>22</v>
      </c>
      <c r="AI3" s="3" t="s">
        <v>23</v>
      </c>
      <c r="AJ3" s="3" t="s">
        <v>56</v>
      </c>
      <c r="AK3" s="11" t="s">
        <v>57</v>
      </c>
      <c r="AL3" s="88"/>
      <c r="AM3" s="38" t="s">
        <v>47</v>
      </c>
      <c r="AN3" s="39" t="s">
        <v>48</v>
      </c>
      <c r="AO3" s="40" t="s">
        <v>49</v>
      </c>
      <c r="AP3" s="86"/>
      <c r="AQ3" s="80"/>
      <c r="AS3">
        <v>150</v>
      </c>
    </row>
    <row r="4" spans="1:45" x14ac:dyDescent="0.25">
      <c r="A4" s="100">
        <v>1</v>
      </c>
      <c r="B4" s="94" t="s">
        <v>7</v>
      </c>
      <c r="C4" s="1">
        <v>1</v>
      </c>
      <c r="D4" s="25" t="s">
        <v>0</v>
      </c>
      <c r="E4" s="13">
        <v>553</v>
      </c>
      <c r="F4" s="14">
        <v>299.02377591895998</v>
      </c>
      <c r="G4" s="14">
        <v>0.41232247255414001</v>
      </c>
      <c r="H4" s="14">
        <v>1129.2184966028999</v>
      </c>
      <c r="I4" s="14">
        <v>0.74880838844219</v>
      </c>
      <c r="J4" s="14">
        <v>0.94358600936495995</v>
      </c>
      <c r="K4" s="14">
        <v>135.53232439203001</v>
      </c>
      <c r="L4" s="14">
        <v>960.87885254481</v>
      </c>
      <c r="M4" s="15">
        <v>371.17934483698002</v>
      </c>
      <c r="N4" s="28">
        <v>20000</v>
      </c>
      <c r="O4" s="17">
        <v>3164</v>
      </c>
      <c r="P4" s="18">
        <v>6.3209999999999997</v>
      </c>
      <c r="Q4" s="18">
        <v>0.77739999999999998</v>
      </c>
      <c r="R4" s="18">
        <v>0.76190000000000002</v>
      </c>
      <c r="S4" s="18">
        <v>1.294</v>
      </c>
      <c r="T4" s="14">
        <v>252</v>
      </c>
      <c r="U4" s="14">
        <v>287.10000000000002</v>
      </c>
      <c r="V4" s="14">
        <v>1139.07</v>
      </c>
      <c r="W4" s="14">
        <v>38.44</v>
      </c>
      <c r="X4" s="14">
        <v>960.9</v>
      </c>
      <c r="Y4" s="14">
        <v>0.99070000000000003</v>
      </c>
      <c r="Z4" s="14">
        <v>3.903</v>
      </c>
      <c r="AA4" s="14">
        <v>181.16</v>
      </c>
      <c r="AB4" s="48">
        <v>19640000</v>
      </c>
      <c r="AC4" s="49">
        <v>26010000</v>
      </c>
      <c r="AD4" s="46">
        <v>0.99890000000000001</v>
      </c>
      <c r="AE4" s="42">
        <v>0.999</v>
      </c>
      <c r="AF4" s="34"/>
      <c r="AG4" s="2"/>
      <c r="AH4" s="2"/>
      <c r="AI4" s="2"/>
      <c r="AJ4" s="2"/>
      <c r="AK4" s="35"/>
      <c r="AL4" s="52">
        <f>$AS$3*(1-J4*Y4*AE4)</f>
        <v>9.918622677241796</v>
      </c>
      <c r="AM4" s="34">
        <v>0.99</v>
      </c>
      <c r="AN4" s="2">
        <v>0.99</v>
      </c>
      <c r="AO4" s="35">
        <v>0.99</v>
      </c>
      <c r="AP4" s="33">
        <f>I4*J4*R4*Y4*AE4*AM4*AN4*AO4</f>
        <v>0.51696769175440238</v>
      </c>
      <c r="AQ4" s="24">
        <f>1/AP4</f>
        <v>1.9343568581749466</v>
      </c>
    </row>
    <row r="5" spans="1:45" x14ac:dyDescent="0.25">
      <c r="A5" s="100"/>
      <c r="B5" s="94"/>
      <c r="C5" s="1">
        <v>2</v>
      </c>
      <c r="D5" s="25" t="s">
        <v>1</v>
      </c>
      <c r="E5" s="13">
        <v>552.99999999944998</v>
      </c>
      <c r="F5" s="14">
        <v>299.80293137484</v>
      </c>
      <c r="G5" s="14">
        <v>0.41232247255414001</v>
      </c>
      <c r="H5" s="14">
        <v>1129.2184966028999</v>
      </c>
      <c r="I5" s="14">
        <v>0.74880838844219</v>
      </c>
      <c r="J5" s="14">
        <v>0.94367181495543995</v>
      </c>
      <c r="K5" s="14">
        <v>135.53232439203001</v>
      </c>
      <c r="L5" s="14">
        <v>893.88434774978998</v>
      </c>
      <c r="M5" s="15">
        <v>371.17939032542</v>
      </c>
      <c r="N5" s="28">
        <v>20000</v>
      </c>
      <c r="O5" s="17">
        <v>3185</v>
      </c>
      <c r="P5" s="18">
        <v>6.2789999999999999</v>
      </c>
      <c r="Q5" s="18">
        <v>0.7772</v>
      </c>
      <c r="R5" s="18">
        <v>0.76190000000000002</v>
      </c>
      <c r="S5" s="18">
        <v>1.294</v>
      </c>
      <c r="T5" s="14">
        <v>251.4</v>
      </c>
      <c r="U5" s="14">
        <v>287.2</v>
      </c>
      <c r="V5" s="14">
        <v>1142.57</v>
      </c>
      <c r="W5" s="14">
        <v>38.35</v>
      </c>
      <c r="X5" s="14">
        <v>893.9</v>
      </c>
      <c r="Y5" s="14">
        <v>0.99070000000000003</v>
      </c>
      <c r="Z5" s="14">
        <v>3.911</v>
      </c>
      <c r="AA5" s="14">
        <v>205.53</v>
      </c>
      <c r="AB5" s="48">
        <v>40320000</v>
      </c>
      <c r="AC5" s="49">
        <v>52020000</v>
      </c>
      <c r="AD5" s="46">
        <v>0.999</v>
      </c>
      <c r="AE5" s="42">
        <v>0.99909999999999999</v>
      </c>
      <c r="AF5" s="34"/>
      <c r="AG5" s="2"/>
      <c r="AH5" s="2"/>
      <c r="AI5" s="2"/>
      <c r="AJ5" s="2"/>
      <c r="AK5" s="35"/>
      <c r="AL5" s="52">
        <f t="shared" ref="AL5:AL8" si="0">$AS$3*(1-J5*Y5*AE5)</f>
        <v>9.8918608536021519</v>
      </c>
      <c r="AM5" s="34">
        <v>0.99</v>
      </c>
      <c r="AN5" s="2">
        <v>0.99</v>
      </c>
      <c r="AO5" s="35">
        <v>0.99</v>
      </c>
      <c r="AP5" s="33">
        <f t="shared" ref="AP5:AP8" si="1">I5*J5*R5*Y5*AE5*AM5*AN5*AO5</f>
        <v>0.51706645576185672</v>
      </c>
      <c r="AQ5" s="24">
        <f t="shared" ref="AQ5:AQ8" si="2">1/AP5</f>
        <v>1.9339873798747564</v>
      </c>
    </row>
    <row r="6" spans="1:45" x14ac:dyDescent="0.25">
      <c r="A6" s="100"/>
      <c r="B6" s="94"/>
      <c r="C6" s="1">
        <v>3</v>
      </c>
      <c r="D6" s="25" t="s">
        <v>2</v>
      </c>
      <c r="E6" s="13">
        <v>552.99999999944998</v>
      </c>
      <c r="F6" s="14">
        <v>429.99999999956998</v>
      </c>
      <c r="G6" s="14">
        <v>0.41232247255414001</v>
      </c>
      <c r="H6" s="14">
        <v>1129.2184966028999</v>
      </c>
      <c r="I6" s="14">
        <v>0.74880838844219</v>
      </c>
      <c r="J6" s="14">
        <v>0.88477934857856999</v>
      </c>
      <c r="K6" s="14">
        <v>135.53232439203001</v>
      </c>
      <c r="L6" s="14">
        <v>1685.8763328973</v>
      </c>
      <c r="M6" s="15">
        <v>371.17939221194001</v>
      </c>
      <c r="N6" s="28">
        <v>8000</v>
      </c>
      <c r="O6" s="17">
        <v>3420</v>
      </c>
      <c r="P6" s="18">
        <v>2.34</v>
      </c>
      <c r="Q6" s="18">
        <v>0.96750000000000003</v>
      </c>
      <c r="R6" s="18">
        <v>0.74950000000000006</v>
      </c>
      <c r="S6" s="18">
        <v>1.1930000000000001</v>
      </c>
      <c r="T6" s="14">
        <v>128.9</v>
      </c>
      <c r="U6" s="14">
        <v>311.60000000000002</v>
      </c>
      <c r="V6" s="14">
        <v>2417</v>
      </c>
      <c r="W6" s="14">
        <v>94.39</v>
      </c>
      <c r="X6" s="14">
        <v>1686</v>
      </c>
      <c r="Y6" s="14">
        <v>0.99050000000000005</v>
      </c>
      <c r="Z6" s="14">
        <v>1.589</v>
      </c>
      <c r="AA6" s="14">
        <v>123.1</v>
      </c>
      <c r="AB6" s="48">
        <v>106200000</v>
      </c>
      <c r="AC6" s="49">
        <v>72860000</v>
      </c>
      <c r="AD6" s="46">
        <v>0.99850000000000005</v>
      </c>
      <c r="AE6" s="42">
        <v>0.99850000000000005</v>
      </c>
      <c r="AF6" s="34"/>
      <c r="AG6" s="2"/>
      <c r="AH6" s="2"/>
      <c r="AI6" s="2"/>
      <c r="AJ6" s="2"/>
      <c r="AK6" s="35"/>
      <c r="AL6" s="52">
        <f t="shared" si="0"/>
        <v>18.741092422511535</v>
      </c>
      <c r="AM6" s="34">
        <v>0.99</v>
      </c>
      <c r="AN6" s="2">
        <v>0.99</v>
      </c>
      <c r="AO6" s="35">
        <v>0.99</v>
      </c>
      <c r="AP6" s="33">
        <f t="shared" si="1"/>
        <v>0.47652473473231677</v>
      </c>
      <c r="AQ6" s="24">
        <f t="shared" si="2"/>
        <v>2.0985269538248428</v>
      </c>
    </row>
    <row r="7" spans="1:45" x14ac:dyDescent="0.25">
      <c r="A7" s="100"/>
      <c r="B7" s="94"/>
      <c r="C7" s="1">
        <v>4</v>
      </c>
      <c r="D7" s="25" t="s">
        <v>3</v>
      </c>
      <c r="E7" s="13">
        <v>552.99999999944998</v>
      </c>
      <c r="F7" s="14">
        <v>455.99999999955003</v>
      </c>
      <c r="G7" s="14">
        <v>0.41232247255414001</v>
      </c>
      <c r="H7" s="14">
        <v>1129.2184966028999</v>
      </c>
      <c r="I7" s="14">
        <v>0.74880838844219</v>
      </c>
      <c r="J7" s="14">
        <v>0.87544748549962004</v>
      </c>
      <c r="K7" s="14">
        <v>135.53232439203001</v>
      </c>
      <c r="L7" s="14">
        <v>3715.1381106336999</v>
      </c>
      <c r="M7" s="15">
        <v>371.17944863547001</v>
      </c>
      <c r="N7" s="28">
        <v>6700</v>
      </c>
      <c r="O7" s="17">
        <v>3433</v>
      </c>
      <c r="P7" s="18">
        <v>1.9510000000000001</v>
      </c>
      <c r="Q7" s="18">
        <v>0.996</v>
      </c>
      <c r="R7" s="18">
        <v>0.74580000000000002</v>
      </c>
      <c r="S7" s="18">
        <v>1.175</v>
      </c>
      <c r="T7" s="14">
        <v>103.4</v>
      </c>
      <c r="U7" s="14">
        <v>316.8</v>
      </c>
      <c r="V7" s="14">
        <v>3063</v>
      </c>
      <c r="W7" s="14">
        <v>123.9</v>
      </c>
      <c r="X7" s="14">
        <v>3715</v>
      </c>
      <c r="Y7" s="14">
        <v>0.99060000000000004</v>
      </c>
      <c r="Z7" s="14">
        <v>1.2110000000000001</v>
      </c>
      <c r="AA7" s="14">
        <v>53.97</v>
      </c>
      <c r="AB7" s="48">
        <v>32770000</v>
      </c>
      <c r="AC7" s="49">
        <v>15630000</v>
      </c>
      <c r="AD7" s="46">
        <v>0.99750000000000005</v>
      </c>
      <c r="AE7" s="42">
        <v>0.99760000000000004</v>
      </c>
      <c r="AF7" s="34"/>
      <c r="AG7" s="2"/>
      <c r="AH7" s="2"/>
      <c r="AI7" s="2"/>
      <c r="AJ7" s="2"/>
      <c r="AK7" s="35"/>
      <c r="AL7" s="52">
        <f t="shared" si="0"/>
        <v>20.229456710100386</v>
      </c>
      <c r="AM7" s="34">
        <v>0.99</v>
      </c>
      <c r="AN7" s="2">
        <v>0.99</v>
      </c>
      <c r="AO7" s="35">
        <v>0.99</v>
      </c>
      <c r="AP7" s="33">
        <f t="shared" si="1"/>
        <v>0.46879560068785364</v>
      </c>
      <c r="AQ7" s="24">
        <f t="shared" si="2"/>
        <v>2.1331258197233969</v>
      </c>
    </row>
    <row r="8" spans="1:45" ht="15.75" thickBot="1" x14ac:dyDescent="0.3">
      <c r="A8" s="101"/>
      <c r="B8" s="95"/>
      <c r="C8" s="12">
        <v>5</v>
      </c>
      <c r="D8" s="26" t="s">
        <v>4</v>
      </c>
      <c r="E8" s="19">
        <v>552.99999999944998</v>
      </c>
      <c r="F8" s="20">
        <v>299.80293293616</v>
      </c>
      <c r="G8" s="20">
        <v>0.41232247255414001</v>
      </c>
      <c r="H8" s="20">
        <v>1129.2184966028999</v>
      </c>
      <c r="I8" s="20">
        <v>0.74880838844219</v>
      </c>
      <c r="J8" s="20">
        <v>0.94367179240401</v>
      </c>
      <c r="K8" s="20">
        <v>135.53232439203001</v>
      </c>
      <c r="L8" s="20">
        <v>1593.4460576649001</v>
      </c>
      <c r="M8" s="31">
        <v>371.17939885668</v>
      </c>
      <c r="N8" s="29">
        <v>20000</v>
      </c>
      <c r="O8" s="22">
        <v>3184</v>
      </c>
      <c r="P8" s="23">
        <v>6.282</v>
      </c>
      <c r="Q8" s="23">
        <v>0.7772</v>
      </c>
      <c r="R8" s="23">
        <v>0.76190000000000002</v>
      </c>
      <c r="S8" s="23">
        <v>1.294</v>
      </c>
      <c r="T8" s="20">
        <v>251.4</v>
      </c>
      <c r="U8" s="20">
        <v>287.3</v>
      </c>
      <c r="V8" s="20">
        <v>1142.57</v>
      </c>
      <c r="W8" s="20">
        <v>38.369999999999997</v>
      </c>
      <c r="X8" s="20">
        <v>1593</v>
      </c>
      <c r="Y8" s="20">
        <v>0.99070000000000003</v>
      </c>
      <c r="Z8" s="20">
        <v>3.91</v>
      </c>
      <c r="AA8" s="20">
        <v>134.76</v>
      </c>
      <c r="AB8" s="50">
        <v>32120000</v>
      </c>
      <c r="AC8" s="51">
        <v>46830000</v>
      </c>
      <c r="AD8" s="47">
        <v>0.99870000000000003</v>
      </c>
      <c r="AE8" s="43">
        <v>0.99880000000000002</v>
      </c>
      <c r="AF8" s="36"/>
      <c r="AG8" s="10"/>
      <c r="AH8" s="10"/>
      <c r="AI8" s="10"/>
      <c r="AJ8" s="10"/>
      <c r="AK8" s="37"/>
      <c r="AL8" s="53">
        <f t="shared" si="0"/>
        <v>9.9339345058543245</v>
      </c>
      <c r="AM8" s="36">
        <v>0.99</v>
      </c>
      <c r="AN8" s="10">
        <v>0.99</v>
      </c>
      <c r="AO8" s="37">
        <v>0.99</v>
      </c>
      <c r="AP8" s="33">
        <f t="shared" si="1"/>
        <v>0.5169111837385213</v>
      </c>
      <c r="AQ8" s="41">
        <f t="shared" si="2"/>
        <v>1.9345683193920764</v>
      </c>
    </row>
    <row r="9" spans="1:45" ht="15.75" thickBot="1" x14ac:dyDescent="0.3"/>
    <row r="10" spans="1:45" ht="15" customHeight="1" x14ac:dyDescent="0.25">
      <c r="A10" s="96" t="s">
        <v>6</v>
      </c>
      <c r="B10" s="97"/>
      <c r="C10" s="102" t="s">
        <v>5</v>
      </c>
      <c r="D10" s="103"/>
      <c r="E10" s="91" t="s">
        <v>8</v>
      </c>
      <c r="F10" s="92"/>
      <c r="G10" s="92"/>
      <c r="H10" s="92"/>
      <c r="I10" s="92"/>
      <c r="J10" s="92"/>
      <c r="K10" s="92"/>
      <c r="L10" s="92"/>
      <c r="M10" s="93"/>
      <c r="N10" s="73" t="s">
        <v>11</v>
      </c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5"/>
      <c r="AD10" s="66" t="s">
        <v>50</v>
      </c>
      <c r="AE10" s="68" t="s">
        <v>44</v>
      </c>
      <c r="AF10" s="76" t="s">
        <v>53</v>
      </c>
      <c r="AG10" s="77"/>
      <c r="AH10" s="77"/>
      <c r="AI10" s="77"/>
      <c r="AJ10" s="77"/>
      <c r="AK10" s="78"/>
      <c r="AL10" s="89" t="s">
        <v>36</v>
      </c>
      <c r="AM10" s="70" t="s">
        <v>46</v>
      </c>
      <c r="AN10" s="71"/>
      <c r="AO10" s="72"/>
      <c r="AP10" s="85" t="s">
        <v>24</v>
      </c>
      <c r="AQ10" s="79" t="s">
        <v>25</v>
      </c>
    </row>
    <row r="11" spans="1:45" ht="30" x14ac:dyDescent="0.25">
      <c r="A11" s="98"/>
      <c r="B11" s="99"/>
      <c r="C11" s="104"/>
      <c r="D11" s="105"/>
      <c r="E11" s="9" t="s">
        <v>12</v>
      </c>
      <c r="F11" s="3" t="s">
        <v>13</v>
      </c>
      <c r="G11" s="4" t="s">
        <v>9</v>
      </c>
      <c r="H11" s="3" t="s">
        <v>14</v>
      </c>
      <c r="I11" s="4" t="s">
        <v>10</v>
      </c>
      <c r="J11" s="4" t="s">
        <v>26</v>
      </c>
      <c r="K11" s="3" t="s">
        <v>37</v>
      </c>
      <c r="L11" s="30" t="s">
        <v>38</v>
      </c>
      <c r="M11" s="11" t="s">
        <v>39</v>
      </c>
      <c r="N11" s="9" t="s">
        <v>15</v>
      </c>
      <c r="O11" s="3" t="s">
        <v>16</v>
      </c>
      <c r="P11" s="4" t="s">
        <v>17</v>
      </c>
      <c r="Q11" s="3" t="s">
        <v>52</v>
      </c>
      <c r="R11" s="4" t="s">
        <v>18</v>
      </c>
      <c r="S11" s="4" t="s">
        <v>19</v>
      </c>
      <c r="T11" s="3" t="s">
        <v>20</v>
      </c>
      <c r="U11" s="3" t="s">
        <v>54</v>
      </c>
      <c r="V11" s="3" t="s">
        <v>40</v>
      </c>
      <c r="W11" s="3" t="s">
        <v>41</v>
      </c>
      <c r="X11" s="30" t="s">
        <v>38</v>
      </c>
      <c r="Y11" s="4" t="s">
        <v>26</v>
      </c>
      <c r="Z11" s="3" t="s">
        <v>42</v>
      </c>
      <c r="AA11" s="3" t="s">
        <v>43</v>
      </c>
      <c r="AB11" s="3" t="s">
        <v>45</v>
      </c>
      <c r="AC11" s="32" t="s">
        <v>55</v>
      </c>
      <c r="AD11" s="67"/>
      <c r="AE11" s="69"/>
      <c r="AF11" s="9" t="s">
        <v>21</v>
      </c>
      <c r="AG11" s="3" t="s">
        <v>51</v>
      </c>
      <c r="AH11" s="3" t="s">
        <v>22</v>
      </c>
      <c r="AI11" s="3" t="s">
        <v>23</v>
      </c>
      <c r="AJ11" s="3" t="s">
        <v>56</v>
      </c>
      <c r="AK11" s="11" t="s">
        <v>57</v>
      </c>
      <c r="AL11" s="90"/>
      <c r="AM11" s="38" t="s">
        <v>47</v>
      </c>
      <c r="AN11" s="39" t="s">
        <v>48</v>
      </c>
      <c r="AO11" s="40" t="s">
        <v>49</v>
      </c>
      <c r="AP11" s="86"/>
      <c r="AQ11" s="80"/>
    </row>
    <row r="12" spans="1:45" x14ac:dyDescent="0.25">
      <c r="A12" s="100">
        <v>2</v>
      </c>
      <c r="B12" s="94" t="s">
        <v>27</v>
      </c>
      <c r="C12" s="5">
        <v>1</v>
      </c>
      <c r="D12" s="6" t="s">
        <v>0</v>
      </c>
      <c r="E12" s="13">
        <v>553</v>
      </c>
      <c r="F12" s="14">
        <v>299.02377591895998</v>
      </c>
      <c r="G12" s="14">
        <v>0.41232247255414001</v>
      </c>
      <c r="H12" s="14">
        <v>1129.2184966028999</v>
      </c>
      <c r="I12" s="14">
        <v>0.74880838844219</v>
      </c>
      <c r="J12" s="14">
        <v>0.94358600936495995</v>
      </c>
      <c r="K12" s="14">
        <v>135.53232439203001</v>
      </c>
      <c r="L12" s="14">
        <v>960.87885254481</v>
      </c>
      <c r="M12" s="15">
        <v>371.17934483698002</v>
      </c>
      <c r="N12" s="16">
        <v>20000</v>
      </c>
      <c r="O12" s="17">
        <v>6026</v>
      </c>
      <c r="P12" s="18">
        <v>3.319</v>
      </c>
      <c r="Q12" s="18">
        <v>100</v>
      </c>
      <c r="R12" s="18">
        <v>0.753</v>
      </c>
      <c r="S12" s="18">
        <v>1.278</v>
      </c>
      <c r="T12" s="14">
        <v>223.3</v>
      </c>
      <c r="U12" s="14">
        <v>290.8</v>
      </c>
      <c r="V12" s="14">
        <v>1303</v>
      </c>
      <c r="W12" s="14">
        <v>35.450000000000003</v>
      </c>
      <c r="X12" s="14">
        <v>960.9</v>
      </c>
      <c r="Y12" s="14">
        <v>0.98960000000000004</v>
      </c>
      <c r="Z12" s="14">
        <v>4.2320000000000002</v>
      </c>
      <c r="AA12" s="14">
        <v>181.16</v>
      </c>
      <c r="AB12" s="48">
        <v>19640000</v>
      </c>
      <c r="AC12" s="48">
        <v>26010000</v>
      </c>
      <c r="AD12" s="54">
        <v>0.99890000000000001</v>
      </c>
      <c r="AE12" s="55">
        <v>0.999</v>
      </c>
      <c r="AF12" s="34"/>
      <c r="AG12" s="2"/>
      <c r="AH12" s="2"/>
      <c r="AI12" s="2"/>
      <c r="AJ12" s="2"/>
      <c r="AK12" s="35"/>
      <c r="AL12" s="52">
        <f>$AS$3*(1-J12*Y12*AE12)</f>
        <v>10.074158677095479</v>
      </c>
      <c r="AM12" s="34">
        <v>0.99</v>
      </c>
      <c r="AN12" s="2">
        <v>0.99</v>
      </c>
      <c r="AO12" s="35">
        <v>0.99</v>
      </c>
      <c r="AP12" s="33">
        <f t="shared" ref="AP12:AP16" si="3">I12*J12*R12*Y12*AE12*AM12*AN12*AO12</f>
        <v>0.51036152758705278</v>
      </c>
      <c r="AQ12" s="24">
        <f>1/AP12</f>
        <v>1.9593953422153851</v>
      </c>
    </row>
    <row r="13" spans="1:45" x14ac:dyDescent="0.25">
      <c r="A13" s="100"/>
      <c r="B13" s="94"/>
      <c r="C13" s="5">
        <v>2</v>
      </c>
      <c r="D13" s="6" t="s">
        <v>1</v>
      </c>
      <c r="E13" s="13">
        <v>552.99999999944998</v>
      </c>
      <c r="F13" s="14">
        <v>299.80293137484</v>
      </c>
      <c r="G13" s="14">
        <v>0.41232247255414001</v>
      </c>
      <c r="H13" s="14">
        <v>1129.2184966028999</v>
      </c>
      <c r="I13" s="14">
        <v>0.74880838844219</v>
      </c>
      <c r="J13" s="14">
        <v>0.94367181495543995</v>
      </c>
      <c r="K13" s="14">
        <v>135.53232439203001</v>
      </c>
      <c r="L13" s="14">
        <v>893.88434774978998</v>
      </c>
      <c r="M13" s="15">
        <v>371.17939032542</v>
      </c>
      <c r="N13" s="16">
        <v>20000</v>
      </c>
      <c r="O13" s="17">
        <v>6053</v>
      </c>
      <c r="P13" s="18">
        <v>3.3039999999999998</v>
      </c>
      <c r="Q13" s="18">
        <v>100</v>
      </c>
      <c r="R13" s="18">
        <v>0.75329999999999997</v>
      </c>
      <c r="S13" s="18">
        <v>1.278</v>
      </c>
      <c r="T13" s="14">
        <v>222.6</v>
      </c>
      <c r="U13" s="14">
        <v>290.8</v>
      </c>
      <c r="V13" s="14">
        <v>1306</v>
      </c>
      <c r="W13" s="14">
        <v>35.44</v>
      </c>
      <c r="X13" s="14">
        <v>893.9</v>
      </c>
      <c r="Y13" s="14">
        <v>0.98960000000000004</v>
      </c>
      <c r="Z13" s="14">
        <v>4.2320000000000002</v>
      </c>
      <c r="AA13" s="14">
        <v>205.53</v>
      </c>
      <c r="AB13" s="48">
        <v>40320000</v>
      </c>
      <c r="AC13" s="48">
        <v>52020000</v>
      </c>
      <c r="AD13" s="54">
        <v>0.999</v>
      </c>
      <c r="AE13" s="55">
        <v>0.99909999999999999</v>
      </c>
      <c r="AF13" s="34"/>
      <c r="AG13" s="2"/>
      <c r="AH13" s="2"/>
      <c r="AI13" s="2"/>
      <c r="AJ13" s="2"/>
      <c r="AK13" s="35"/>
      <c r="AL13" s="52">
        <f t="shared" ref="AL13:AL16" si="4">$AS$3*(1-J13*Y13*AE13)</f>
        <v>10.047426567805285</v>
      </c>
      <c r="AM13" s="34">
        <v>0.99</v>
      </c>
      <c r="AN13" s="2">
        <v>0.99</v>
      </c>
      <c r="AO13" s="35">
        <v>0.99</v>
      </c>
      <c r="AP13" s="33">
        <f t="shared" si="3"/>
        <v>0.51066239965224602</v>
      </c>
      <c r="AQ13" s="24">
        <f t="shared" ref="AQ13:AQ16" si="5">1/AP13</f>
        <v>1.9582409056961823</v>
      </c>
    </row>
    <row r="14" spans="1:45" x14ac:dyDescent="0.25">
      <c r="A14" s="100"/>
      <c r="B14" s="94"/>
      <c r="C14" s="5">
        <v>3</v>
      </c>
      <c r="D14" s="6" t="s">
        <v>2</v>
      </c>
      <c r="E14" s="13">
        <v>552.99999999944998</v>
      </c>
      <c r="F14" s="14">
        <v>429.99999999956998</v>
      </c>
      <c r="G14" s="14">
        <v>0.41232247255414001</v>
      </c>
      <c r="H14" s="14">
        <v>1129.2184966028999</v>
      </c>
      <c r="I14" s="14">
        <v>0.74880838844219</v>
      </c>
      <c r="J14" s="14">
        <v>0.88477934857856999</v>
      </c>
      <c r="K14" s="14">
        <v>135.53232439203001</v>
      </c>
      <c r="L14" s="14">
        <v>1685.8763328973</v>
      </c>
      <c r="M14" s="15">
        <v>371.17939221194001</v>
      </c>
      <c r="N14" s="16">
        <v>20000</v>
      </c>
      <c r="O14" s="17">
        <v>11681</v>
      </c>
      <c r="P14" s="18">
        <v>1.712</v>
      </c>
      <c r="Q14" s="18">
        <v>100</v>
      </c>
      <c r="R14" s="18">
        <v>0.78110000000000002</v>
      </c>
      <c r="S14" s="18">
        <v>1.2430000000000001</v>
      </c>
      <c r="T14" s="14">
        <v>113.6</v>
      </c>
      <c r="U14" s="14">
        <v>299</v>
      </c>
      <c r="V14" s="14">
        <v>2633</v>
      </c>
      <c r="W14" s="14">
        <v>45.75</v>
      </c>
      <c r="X14" s="14">
        <v>1686</v>
      </c>
      <c r="Y14" s="14">
        <v>0.99070000000000003</v>
      </c>
      <c r="Z14" s="14">
        <v>3.2789999999999999</v>
      </c>
      <c r="AA14" s="14">
        <v>123.12</v>
      </c>
      <c r="AB14" s="48">
        <v>106200000</v>
      </c>
      <c r="AC14" s="48">
        <v>72860000</v>
      </c>
      <c r="AD14" s="54">
        <v>0.99850000000000005</v>
      </c>
      <c r="AE14" s="55">
        <v>0.99850000000000005</v>
      </c>
      <c r="AF14" s="34"/>
      <c r="AG14" s="2"/>
      <c r="AH14" s="2"/>
      <c r="AI14" s="2"/>
      <c r="AJ14" s="2"/>
      <c r="AK14" s="35"/>
      <c r="AL14" s="52">
        <f t="shared" si="4"/>
        <v>18.714588857124877</v>
      </c>
      <c r="AM14" s="34">
        <v>0.99</v>
      </c>
      <c r="AN14" s="2">
        <v>0.99</v>
      </c>
      <c r="AO14" s="35">
        <v>0.99</v>
      </c>
      <c r="AP14" s="33">
        <f t="shared" si="3"/>
        <v>0.49671597996258388</v>
      </c>
      <c r="AQ14" s="24">
        <f t="shared" si="5"/>
        <v>2.0132229288764316</v>
      </c>
    </row>
    <row r="15" spans="1:45" x14ac:dyDescent="0.25">
      <c r="A15" s="100"/>
      <c r="B15" s="94"/>
      <c r="C15" s="5">
        <v>4</v>
      </c>
      <c r="D15" s="6" t="s">
        <v>3</v>
      </c>
      <c r="E15" s="13">
        <v>552.99999999944998</v>
      </c>
      <c r="F15" s="14">
        <v>455.99999999955003</v>
      </c>
      <c r="G15" s="14">
        <v>0.41232247255414001</v>
      </c>
      <c r="H15" s="14">
        <v>1129.2184966028999</v>
      </c>
      <c r="I15" s="14">
        <v>0.74880838844219</v>
      </c>
      <c r="J15" s="14">
        <v>0.87544748549962004</v>
      </c>
      <c r="K15" s="14">
        <v>135.53232439203001</v>
      </c>
      <c r="L15" s="14">
        <v>3715.1381106336999</v>
      </c>
      <c r="M15" s="15">
        <v>371.17944863547001</v>
      </c>
      <c r="N15" s="16">
        <v>20000</v>
      </c>
      <c r="O15" s="17">
        <v>13124</v>
      </c>
      <c r="P15" s="18">
        <v>1.524</v>
      </c>
      <c r="Q15" s="18">
        <v>100</v>
      </c>
      <c r="R15" s="18">
        <v>0.78039999999999998</v>
      </c>
      <c r="S15" s="18">
        <v>1.2290000000000001</v>
      </c>
      <c r="T15" s="14">
        <v>91.04</v>
      </c>
      <c r="U15" s="14">
        <v>302.7</v>
      </c>
      <c r="V15" s="14">
        <v>3325</v>
      </c>
      <c r="W15" s="14">
        <v>53.38</v>
      </c>
      <c r="X15" s="14">
        <v>3715</v>
      </c>
      <c r="Y15" s="14">
        <v>0.99070000000000003</v>
      </c>
      <c r="Z15" s="14">
        <v>2.81</v>
      </c>
      <c r="AA15" s="14">
        <v>53.97</v>
      </c>
      <c r="AB15" s="48">
        <v>32770000</v>
      </c>
      <c r="AC15" s="48">
        <v>15630000</v>
      </c>
      <c r="AD15" s="54">
        <v>0.99750000000000005</v>
      </c>
      <c r="AE15" s="55">
        <v>0.99760000000000004</v>
      </c>
      <c r="AF15" s="34"/>
      <c r="AG15" s="2"/>
      <c r="AH15" s="2"/>
      <c r="AI15" s="2"/>
      <c r="AJ15" s="2"/>
      <c r="AK15" s="35"/>
      <c r="AL15" s="52">
        <f t="shared" si="4"/>
        <v>20.216356513927359</v>
      </c>
      <c r="AM15" s="34">
        <v>0.99</v>
      </c>
      <c r="AN15" s="2">
        <v>0.99</v>
      </c>
      <c r="AO15" s="35">
        <v>0.99</v>
      </c>
      <c r="AP15" s="33">
        <f t="shared" si="3"/>
        <v>0.49059401816303183</v>
      </c>
      <c r="AQ15" s="24">
        <f t="shared" si="5"/>
        <v>2.0383452773117279</v>
      </c>
    </row>
    <row r="16" spans="1:45" ht="15.75" thickBot="1" x14ac:dyDescent="0.3">
      <c r="A16" s="101"/>
      <c r="B16" s="95"/>
      <c r="C16" s="7">
        <v>5</v>
      </c>
      <c r="D16" s="8" t="s">
        <v>4</v>
      </c>
      <c r="E16" s="19">
        <v>552.99999999944998</v>
      </c>
      <c r="F16" s="20">
        <v>299.80293293616</v>
      </c>
      <c r="G16" s="20">
        <v>0.41232247255414001</v>
      </c>
      <c r="H16" s="20">
        <v>1129.2184966028999</v>
      </c>
      <c r="I16" s="20">
        <v>0.74880838844219</v>
      </c>
      <c r="J16" s="20">
        <v>0.94367179240401</v>
      </c>
      <c r="K16" s="20">
        <v>135.53232439203001</v>
      </c>
      <c r="L16" s="20">
        <v>1593.4460576649001</v>
      </c>
      <c r="M16" s="31">
        <v>371.17939885668</v>
      </c>
      <c r="N16" s="21">
        <v>20000</v>
      </c>
      <c r="O16" s="22">
        <v>6051</v>
      </c>
      <c r="P16" s="23">
        <v>3.3050000000000002</v>
      </c>
      <c r="Q16" s="23">
        <v>100</v>
      </c>
      <c r="R16" s="23">
        <v>0.75329999999999997</v>
      </c>
      <c r="S16" s="23">
        <v>1.278</v>
      </c>
      <c r="T16" s="20">
        <v>222.7</v>
      </c>
      <c r="U16" s="20">
        <v>290.89999999999998</v>
      </c>
      <c r="V16" s="20">
        <v>1306</v>
      </c>
      <c r="W16" s="20">
        <v>35.450000000000003</v>
      </c>
      <c r="X16" s="20">
        <v>1593</v>
      </c>
      <c r="Y16" s="20">
        <v>0.98960000000000004</v>
      </c>
      <c r="Z16" s="20">
        <v>4.2309999999999999</v>
      </c>
      <c r="AA16" s="20">
        <v>134.76</v>
      </c>
      <c r="AB16" s="50">
        <v>32120000</v>
      </c>
      <c r="AC16" s="50">
        <v>46830000</v>
      </c>
      <c r="AD16" s="56">
        <v>0.99870000000000003</v>
      </c>
      <c r="AE16" s="57">
        <v>0.99880000000000002</v>
      </c>
      <c r="AF16" s="36"/>
      <c r="AG16" s="10"/>
      <c r="AH16" s="10"/>
      <c r="AI16" s="10"/>
      <c r="AJ16" s="10"/>
      <c r="AK16" s="37"/>
      <c r="AL16" s="53">
        <f t="shared" si="4"/>
        <v>10.089453504586082</v>
      </c>
      <c r="AM16" s="36">
        <v>0.99</v>
      </c>
      <c r="AN16" s="10">
        <v>0.99</v>
      </c>
      <c r="AO16" s="37">
        <v>0.99</v>
      </c>
      <c r="AP16" s="33">
        <f t="shared" si="3"/>
        <v>0.51050905072939179</v>
      </c>
      <c r="AQ16" s="41">
        <f t="shared" si="5"/>
        <v>1.9588291305927801</v>
      </c>
    </row>
    <row r="17" spans="1:43" ht="15.75" thickBot="1" x14ac:dyDescent="0.3"/>
    <row r="18" spans="1:43" ht="15" customHeight="1" x14ac:dyDescent="0.25">
      <c r="A18" s="96" t="s">
        <v>6</v>
      </c>
      <c r="B18" s="97"/>
      <c r="C18" s="102" t="s">
        <v>5</v>
      </c>
      <c r="D18" s="103"/>
      <c r="E18" s="91" t="s">
        <v>8</v>
      </c>
      <c r="F18" s="92"/>
      <c r="G18" s="92"/>
      <c r="H18" s="92"/>
      <c r="I18" s="92"/>
      <c r="J18" s="92"/>
      <c r="K18" s="92"/>
      <c r="L18" s="92"/>
      <c r="M18" s="93"/>
      <c r="N18" s="73" t="s">
        <v>11</v>
      </c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5"/>
      <c r="AD18" s="66" t="s">
        <v>50</v>
      </c>
      <c r="AE18" s="68" t="s">
        <v>44</v>
      </c>
      <c r="AF18" s="76" t="s">
        <v>53</v>
      </c>
      <c r="AG18" s="77"/>
      <c r="AH18" s="77"/>
      <c r="AI18" s="77"/>
      <c r="AJ18" s="77"/>
      <c r="AK18" s="78"/>
      <c r="AL18" s="89" t="s">
        <v>36</v>
      </c>
      <c r="AM18" s="70" t="s">
        <v>46</v>
      </c>
      <c r="AN18" s="71"/>
      <c r="AO18" s="72"/>
      <c r="AP18" s="85" t="s">
        <v>24</v>
      </c>
      <c r="AQ18" s="79" t="s">
        <v>25</v>
      </c>
    </row>
    <row r="19" spans="1:43" ht="30" x14ac:dyDescent="0.25">
      <c r="A19" s="98"/>
      <c r="B19" s="99"/>
      <c r="C19" s="104"/>
      <c r="D19" s="105"/>
      <c r="E19" s="9" t="s">
        <v>12</v>
      </c>
      <c r="F19" s="3" t="s">
        <v>13</v>
      </c>
      <c r="G19" s="4" t="s">
        <v>9</v>
      </c>
      <c r="H19" s="3" t="s">
        <v>14</v>
      </c>
      <c r="I19" s="4" t="s">
        <v>10</v>
      </c>
      <c r="J19" s="4" t="s">
        <v>26</v>
      </c>
      <c r="K19" s="3" t="s">
        <v>37</v>
      </c>
      <c r="L19" s="30" t="s">
        <v>38</v>
      </c>
      <c r="M19" s="11" t="s">
        <v>39</v>
      </c>
      <c r="N19" s="9" t="s">
        <v>15</v>
      </c>
      <c r="O19" s="3" t="s">
        <v>16</v>
      </c>
      <c r="P19" s="4" t="s">
        <v>17</v>
      </c>
      <c r="Q19" s="3" t="s">
        <v>52</v>
      </c>
      <c r="R19" s="4" t="s">
        <v>18</v>
      </c>
      <c r="S19" s="4" t="s">
        <v>19</v>
      </c>
      <c r="T19" s="3" t="s">
        <v>20</v>
      </c>
      <c r="U19" s="3" t="s">
        <v>54</v>
      </c>
      <c r="V19" s="3" t="s">
        <v>40</v>
      </c>
      <c r="W19" s="3" t="s">
        <v>41</v>
      </c>
      <c r="X19" s="30" t="s">
        <v>38</v>
      </c>
      <c r="Y19" s="4" t="s">
        <v>26</v>
      </c>
      <c r="Z19" s="3" t="s">
        <v>42</v>
      </c>
      <c r="AA19" s="3" t="s">
        <v>43</v>
      </c>
      <c r="AB19" s="3" t="s">
        <v>45</v>
      </c>
      <c r="AC19" s="32" t="s">
        <v>55</v>
      </c>
      <c r="AD19" s="67"/>
      <c r="AE19" s="69"/>
      <c r="AF19" s="9" t="s">
        <v>21</v>
      </c>
      <c r="AG19" s="3" t="s">
        <v>51</v>
      </c>
      <c r="AH19" s="3" t="s">
        <v>22</v>
      </c>
      <c r="AI19" s="3" t="s">
        <v>23</v>
      </c>
      <c r="AJ19" s="3" t="s">
        <v>56</v>
      </c>
      <c r="AK19" s="11" t="s">
        <v>57</v>
      </c>
      <c r="AL19" s="90"/>
      <c r="AM19" s="38" t="s">
        <v>47</v>
      </c>
      <c r="AN19" s="39" t="s">
        <v>48</v>
      </c>
      <c r="AO19" s="40" t="s">
        <v>49</v>
      </c>
      <c r="AP19" s="86"/>
      <c r="AQ19" s="80"/>
    </row>
    <row r="20" spans="1:43" x14ac:dyDescent="0.25">
      <c r="A20" s="100">
        <v>3</v>
      </c>
      <c r="B20" s="94" t="s">
        <v>28</v>
      </c>
      <c r="C20" s="5">
        <v>1</v>
      </c>
      <c r="D20" s="6" t="s">
        <v>0</v>
      </c>
      <c r="E20" s="13">
        <v>553</v>
      </c>
      <c r="F20" s="14">
        <v>299.02377591895998</v>
      </c>
      <c r="G20" s="14">
        <v>0.41232247255414001</v>
      </c>
      <c r="H20" s="14">
        <v>1129.2184966028999</v>
      </c>
      <c r="I20" s="14">
        <v>0.74880838844219</v>
      </c>
      <c r="J20" s="14">
        <v>0.94358600936495995</v>
      </c>
      <c r="K20" s="14">
        <v>135.53232439203001</v>
      </c>
      <c r="L20" s="14">
        <v>960.87885254481</v>
      </c>
      <c r="M20" s="15">
        <v>371.17934483698002</v>
      </c>
      <c r="N20" s="16">
        <v>20000</v>
      </c>
      <c r="O20" s="17">
        <v>8973</v>
      </c>
      <c r="P20" s="18">
        <v>2.2290000000000001</v>
      </c>
      <c r="Q20" s="18">
        <v>100</v>
      </c>
      <c r="R20" s="18">
        <v>0.75439999999999996</v>
      </c>
      <c r="S20" s="18">
        <v>1.282</v>
      </c>
      <c r="T20" s="14">
        <v>107.6</v>
      </c>
      <c r="U20" s="14">
        <v>289.89999999999998</v>
      </c>
      <c r="V20" s="14">
        <v>2696</v>
      </c>
      <c r="W20" s="14">
        <v>35.72</v>
      </c>
      <c r="X20" s="14">
        <v>960.9</v>
      </c>
      <c r="Y20" s="14">
        <v>0.99080000000000001</v>
      </c>
      <c r="Z20" s="14">
        <v>4.1989999999999998</v>
      </c>
      <c r="AA20" s="14">
        <v>181.16</v>
      </c>
      <c r="AB20" s="48">
        <v>19640000</v>
      </c>
      <c r="AC20" s="48">
        <v>26010000</v>
      </c>
      <c r="AD20" s="54">
        <v>0.99890000000000001</v>
      </c>
      <c r="AE20" s="55">
        <v>0.999</v>
      </c>
      <c r="AF20" s="34"/>
      <c r="AG20" s="2"/>
      <c r="AH20" s="2"/>
      <c r="AI20" s="2"/>
      <c r="AJ20" s="2"/>
      <c r="AK20" s="35"/>
      <c r="AL20" s="52">
        <f>$AS$3*(1-J20*Y20*AE20)</f>
        <v>9.9044830408914706</v>
      </c>
      <c r="AM20" s="34">
        <v>0.99</v>
      </c>
      <c r="AN20" s="2">
        <v>0.99</v>
      </c>
      <c r="AO20" s="35">
        <v>0.99</v>
      </c>
      <c r="AP20" s="33">
        <f t="shared" ref="AP20:AP24" si="6">I20*J20*R20*Y20*AE20*AM20*AN20*AO20</f>
        <v>0.51193042762483509</v>
      </c>
      <c r="AQ20" s="24">
        <f>1/AP20</f>
        <v>1.9533904336173655</v>
      </c>
    </row>
    <row r="21" spans="1:43" x14ac:dyDescent="0.25">
      <c r="A21" s="100"/>
      <c r="B21" s="94"/>
      <c r="C21" s="5">
        <v>2</v>
      </c>
      <c r="D21" s="6" t="s">
        <v>1</v>
      </c>
      <c r="E21" s="13">
        <v>552.99999999944998</v>
      </c>
      <c r="F21" s="14">
        <v>299.80293137484</v>
      </c>
      <c r="G21" s="14">
        <v>0.41232247255414001</v>
      </c>
      <c r="H21" s="14">
        <v>1129.2184966028999</v>
      </c>
      <c r="I21" s="14">
        <v>0.74880838844219</v>
      </c>
      <c r="J21" s="14">
        <v>0.94367181495543995</v>
      </c>
      <c r="K21" s="14">
        <v>135.53232439203001</v>
      </c>
      <c r="L21" s="14">
        <v>893.88434774978998</v>
      </c>
      <c r="M21" s="15">
        <v>371.17939032542</v>
      </c>
      <c r="N21" s="16">
        <v>20000</v>
      </c>
      <c r="O21" s="17">
        <v>9000</v>
      </c>
      <c r="P21" s="18">
        <v>2.222</v>
      </c>
      <c r="Q21" s="18">
        <v>100</v>
      </c>
      <c r="R21" s="18">
        <v>0.75470000000000004</v>
      </c>
      <c r="S21" s="18">
        <v>1.282</v>
      </c>
      <c r="T21" s="14">
        <v>107.2</v>
      </c>
      <c r="U21" s="14">
        <v>289.89999999999998</v>
      </c>
      <c r="V21" s="14">
        <v>2704</v>
      </c>
      <c r="W21" s="14">
        <v>35.770000000000003</v>
      </c>
      <c r="X21" s="14">
        <v>893.9</v>
      </c>
      <c r="Y21" s="14">
        <v>0.99080000000000001</v>
      </c>
      <c r="Z21" s="14">
        <v>4.1929999999999996</v>
      </c>
      <c r="AA21" s="14">
        <v>205.53</v>
      </c>
      <c r="AB21" s="48">
        <v>40320000</v>
      </c>
      <c r="AC21" s="48">
        <v>52020000</v>
      </c>
      <c r="AD21" s="54">
        <v>0.999</v>
      </c>
      <c r="AE21" s="55">
        <v>0.99909999999999999</v>
      </c>
      <c r="AF21" s="34"/>
      <c r="AG21" s="2"/>
      <c r="AH21" s="2"/>
      <c r="AI21" s="2"/>
      <c r="AJ21" s="2"/>
      <c r="AK21" s="35"/>
      <c r="AL21" s="52">
        <f t="shared" ref="AL21:AL24" si="7">$AS$3*(1-J21*Y21*AE21)</f>
        <v>9.8777185159473309</v>
      </c>
      <c r="AM21" s="34">
        <v>0.99</v>
      </c>
      <c r="AN21" s="2">
        <v>0.99</v>
      </c>
      <c r="AO21" s="35">
        <v>0.99</v>
      </c>
      <c r="AP21" s="33">
        <f t="shared" si="6"/>
        <v>0.5122318460291676</v>
      </c>
      <c r="AQ21" s="24">
        <f t="shared" ref="AQ21:AQ24" si="8">1/AP21</f>
        <v>1.9522409778931586</v>
      </c>
    </row>
    <row r="22" spans="1:43" x14ac:dyDescent="0.25">
      <c r="A22" s="100"/>
      <c r="B22" s="94"/>
      <c r="C22" s="5">
        <v>3</v>
      </c>
      <c r="D22" s="6" t="s">
        <v>2</v>
      </c>
      <c r="E22" s="13">
        <v>552.99999999944998</v>
      </c>
      <c r="F22" s="14">
        <v>429.99999999956998</v>
      </c>
      <c r="G22" s="14">
        <v>0.41232247255414001</v>
      </c>
      <c r="H22" s="14">
        <v>1129.2184966028999</v>
      </c>
      <c r="I22" s="14">
        <v>0.74880838844219</v>
      </c>
      <c r="J22" s="14">
        <v>0.88477934857856999</v>
      </c>
      <c r="K22" s="14">
        <v>135.53232439203001</v>
      </c>
      <c r="L22" s="14">
        <v>1685.8763328973</v>
      </c>
      <c r="M22" s="15">
        <v>371.17939221194001</v>
      </c>
      <c r="N22" s="16">
        <v>20000</v>
      </c>
      <c r="O22" s="17">
        <v>14046</v>
      </c>
      <c r="P22" s="18">
        <v>1.4239999999999999</v>
      </c>
      <c r="Q22" s="18">
        <v>100</v>
      </c>
      <c r="R22" s="18">
        <v>0.78169999999999995</v>
      </c>
      <c r="S22" s="18">
        <v>1.2450000000000001</v>
      </c>
      <c r="T22" s="14">
        <v>54.01</v>
      </c>
      <c r="U22" s="14">
        <v>298.7</v>
      </c>
      <c r="V22" s="14">
        <v>5531</v>
      </c>
      <c r="W22" s="14">
        <v>57.94</v>
      </c>
      <c r="X22" s="14">
        <v>1686</v>
      </c>
      <c r="Y22" s="14">
        <v>0.99080000000000001</v>
      </c>
      <c r="Z22" s="14">
        <v>2.589</v>
      </c>
      <c r="AA22" s="14">
        <v>123.12</v>
      </c>
      <c r="AB22" s="48">
        <v>106200000</v>
      </c>
      <c r="AC22" s="48">
        <v>72860000</v>
      </c>
      <c r="AD22" s="54">
        <v>0.99850000000000005</v>
      </c>
      <c r="AE22" s="55">
        <v>0.99850000000000005</v>
      </c>
      <c r="AF22" s="34"/>
      <c r="AG22" s="2"/>
      <c r="AH22" s="2"/>
      <c r="AI22" s="2"/>
      <c r="AJ22" s="2"/>
      <c r="AK22" s="35"/>
      <c r="AL22" s="52">
        <f t="shared" si="7"/>
        <v>18.701337074431528</v>
      </c>
      <c r="AM22" s="34">
        <v>0.99</v>
      </c>
      <c r="AN22" s="2">
        <v>0.99</v>
      </c>
      <c r="AO22" s="35">
        <v>0.99</v>
      </c>
      <c r="AP22" s="33">
        <f t="shared" si="6"/>
        <v>0.49714770748658166</v>
      </c>
      <c r="AQ22" s="24">
        <f t="shared" si="8"/>
        <v>2.0114746280450073</v>
      </c>
    </row>
    <row r="23" spans="1:43" x14ac:dyDescent="0.25">
      <c r="A23" s="100"/>
      <c r="B23" s="94"/>
      <c r="C23" s="5">
        <v>4</v>
      </c>
      <c r="D23" s="6" t="s">
        <v>3</v>
      </c>
      <c r="E23" s="13">
        <v>552.99999999944998</v>
      </c>
      <c r="F23" s="14">
        <v>455.99999999955003</v>
      </c>
      <c r="G23" s="14">
        <v>0.41232247255414001</v>
      </c>
      <c r="H23" s="14">
        <v>1129.2184966028999</v>
      </c>
      <c r="I23" s="14">
        <v>0.74880838844219</v>
      </c>
      <c r="J23" s="14">
        <v>0.87544748549962004</v>
      </c>
      <c r="K23" s="14">
        <v>135.53232439203001</v>
      </c>
      <c r="L23" s="14">
        <v>3715.1381106336999</v>
      </c>
      <c r="M23" s="15">
        <v>371.17944863547001</v>
      </c>
      <c r="N23" s="16">
        <v>20000</v>
      </c>
      <c r="O23" s="17">
        <v>15177</v>
      </c>
      <c r="P23" s="18">
        <v>1.3180000000000001</v>
      </c>
      <c r="Q23" s="18">
        <v>100</v>
      </c>
      <c r="R23" s="18">
        <v>0.78080000000000005</v>
      </c>
      <c r="S23" s="18">
        <v>1.23</v>
      </c>
      <c r="T23" s="14">
        <v>43.19</v>
      </c>
      <c r="U23" s="14">
        <v>302.5</v>
      </c>
      <c r="V23" s="14">
        <v>7004</v>
      </c>
      <c r="W23" s="14">
        <v>70.52</v>
      </c>
      <c r="X23" s="14">
        <v>3715</v>
      </c>
      <c r="Y23" s="14">
        <v>0.99080000000000001</v>
      </c>
      <c r="Z23" s="14">
        <v>2.1269999999999998</v>
      </c>
      <c r="AA23" s="14">
        <v>53.97</v>
      </c>
      <c r="AB23" s="48">
        <v>32770000</v>
      </c>
      <c r="AC23" s="48">
        <v>15630000</v>
      </c>
      <c r="AD23" s="54">
        <v>0.99750000000000005</v>
      </c>
      <c r="AE23" s="55">
        <v>0.99760000000000004</v>
      </c>
      <c r="AF23" s="34"/>
      <c r="AG23" s="2"/>
      <c r="AH23" s="2"/>
      <c r="AI23" s="2"/>
      <c r="AJ23" s="2"/>
      <c r="AK23" s="35"/>
      <c r="AL23" s="52">
        <f t="shared" si="7"/>
        <v>20.203256317754349</v>
      </c>
      <c r="AM23" s="34">
        <v>0.99</v>
      </c>
      <c r="AN23" s="2">
        <v>0.99</v>
      </c>
      <c r="AO23" s="35">
        <v>0.99</v>
      </c>
      <c r="AP23" s="33">
        <f t="shared" si="6"/>
        <v>0.49089502120538997</v>
      </c>
      <c r="AQ23" s="24">
        <f t="shared" si="8"/>
        <v>2.0370954212257146</v>
      </c>
    </row>
    <row r="24" spans="1:43" ht="15.75" thickBot="1" x14ac:dyDescent="0.3">
      <c r="A24" s="101"/>
      <c r="B24" s="95"/>
      <c r="C24" s="7">
        <v>5</v>
      </c>
      <c r="D24" s="8" t="s">
        <v>4</v>
      </c>
      <c r="E24" s="19">
        <v>552.99999999944998</v>
      </c>
      <c r="F24" s="20">
        <v>299.80293293616</v>
      </c>
      <c r="G24" s="20">
        <v>0.41232247255414001</v>
      </c>
      <c r="H24" s="20">
        <v>1129.2184966028999</v>
      </c>
      <c r="I24" s="20">
        <v>0.74880838844219</v>
      </c>
      <c r="J24" s="20">
        <v>0.94367179240401</v>
      </c>
      <c r="K24" s="20">
        <v>135.53232439203001</v>
      </c>
      <c r="L24" s="20">
        <v>1593.4460576649001</v>
      </c>
      <c r="M24" s="31">
        <v>371.17939885668</v>
      </c>
      <c r="N24" s="21">
        <v>20000</v>
      </c>
      <c r="O24" s="22">
        <v>8998</v>
      </c>
      <c r="P24" s="23">
        <v>2.2229999999999999</v>
      </c>
      <c r="Q24" s="23">
        <v>100</v>
      </c>
      <c r="R24" s="23">
        <v>0.75470000000000004</v>
      </c>
      <c r="S24" s="23">
        <v>1.282</v>
      </c>
      <c r="T24" s="20">
        <v>107.3</v>
      </c>
      <c r="U24" s="20">
        <v>290</v>
      </c>
      <c r="V24" s="20">
        <v>2704</v>
      </c>
      <c r="W24" s="20">
        <v>35.78</v>
      </c>
      <c r="X24" s="20">
        <v>1593</v>
      </c>
      <c r="Y24" s="20">
        <v>0.99080000000000001</v>
      </c>
      <c r="Z24" s="20">
        <v>4.1929999999999996</v>
      </c>
      <c r="AA24" s="20">
        <v>134.76</v>
      </c>
      <c r="AB24" s="50">
        <v>32120000</v>
      </c>
      <c r="AC24" s="50">
        <v>46830000</v>
      </c>
      <c r="AD24" s="56">
        <v>0.99870000000000003</v>
      </c>
      <c r="AE24" s="57">
        <v>0.99880000000000002</v>
      </c>
      <c r="AF24" s="36"/>
      <c r="AG24" s="10"/>
      <c r="AH24" s="10"/>
      <c r="AI24" s="10"/>
      <c r="AJ24" s="10"/>
      <c r="AK24" s="37"/>
      <c r="AL24" s="53">
        <f t="shared" si="7"/>
        <v>9.9197964150605333</v>
      </c>
      <c r="AM24" s="36">
        <v>0.99</v>
      </c>
      <c r="AN24" s="10">
        <v>0.99</v>
      </c>
      <c r="AO24" s="37">
        <v>0.99</v>
      </c>
      <c r="AP24" s="33">
        <f t="shared" si="6"/>
        <v>0.51207802581077322</v>
      </c>
      <c r="AQ24" s="41">
        <f t="shared" si="8"/>
        <v>1.9528274005054207</v>
      </c>
    </row>
    <row r="25" spans="1:43" ht="15.75" thickBot="1" x14ac:dyDescent="0.3"/>
    <row r="26" spans="1:43" ht="15" customHeight="1" x14ac:dyDescent="0.25">
      <c r="A26" s="96" t="s">
        <v>6</v>
      </c>
      <c r="B26" s="97"/>
      <c r="C26" s="102" t="s">
        <v>5</v>
      </c>
      <c r="D26" s="103"/>
      <c r="E26" s="91" t="s">
        <v>8</v>
      </c>
      <c r="F26" s="92"/>
      <c r="G26" s="92"/>
      <c r="H26" s="92"/>
      <c r="I26" s="92"/>
      <c r="J26" s="92"/>
      <c r="K26" s="92"/>
      <c r="L26" s="92"/>
      <c r="M26" s="93"/>
      <c r="N26" s="73" t="s">
        <v>11</v>
      </c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5"/>
      <c r="AD26" s="66" t="s">
        <v>50</v>
      </c>
      <c r="AE26" s="68" t="s">
        <v>44</v>
      </c>
      <c r="AF26" s="76" t="s">
        <v>53</v>
      </c>
      <c r="AG26" s="77"/>
      <c r="AH26" s="77"/>
      <c r="AI26" s="77"/>
      <c r="AJ26" s="77"/>
      <c r="AK26" s="78"/>
      <c r="AL26" s="89" t="s">
        <v>36</v>
      </c>
      <c r="AM26" s="70" t="s">
        <v>46</v>
      </c>
      <c r="AN26" s="71"/>
      <c r="AO26" s="72"/>
      <c r="AP26" s="85" t="s">
        <v>24</v>
      </c>
      <c r="AQ26" s="79" t="s">
        <v>25</v>
      </c>
    </row>
    <row r="27" spans="1:43" ht="30" x14ac:dyDescent="0.25">
      <c r="A27" s="98"/>
      <c r="B27" s="99"/>
      <c r="C27" s="104"/>
      <c r="D27" s="105"/>
      <c r="E27" s="9" t="s">
        <v>12</v>
      </c>
      <c r="F27" s="3" t="s">
        <v>13</v>
      </c>
      <c r="G27" s="4" t="s">
        <v>9</v>
      </c>
      <c r="H27" s="3" t="s">
        <v>14</v>
      </c>
      <c r="I27" s="4" t="s">
        <v>10</v>
      </c>
      <c r="J27" s="4" t="s">
        <v>26</v>
      </c>
      <c r="K27" s="3" t="s">
        <v>37</v>
      </c>
      <c r="L27" s="30" t="s">
        <v>38</v>
      </c>
      <c r="M27" s="11" t="s">
        <v>39</v>
      </c>
      <c r="N27" s="9" t="s">
        <v>15</v>
      </c>
      <c r="O27" s="3" t="s">
        <v>16</v>
      </c>
      <c r="P27" s="4" t="s">
        <v>17</v>
      </c>
      <c r="Q27" s="3" t="s">
        <v>52</v>
      </c>
      <c r="R27" s="4" t="s">
        <v>18</v>
      </c>
      <c r="S27" s="4" t="s">
        <v>19</v>
      </c>
      <c r="T27" s="3" t="s">
        <v>20</v>
      </c>
      <c r="U27" s="3" t="s">
        <v>54</v>
      </c>
      <c r="V27" s="3" t="s">
        <v>40</v>
      </c>
      <c r="W27" s="3" t="s">
        <v>41</v>
      </c>
      <c r="X27" s="30" t="s">
        <v>38</v>
      </c>
      <c r="Y27" s="4" t="s">
        <v>26</v>
      </c>
      <c r="Z27" s="3" t="s">
        <v>42</v>
      </c>
      <c r="AA27" s="3" t="s">
        <v>43</v>
      </c>
      <c r="AB27" s="3" t="s">
        <v>45</v>
      </c>
      <c r="AC27" s="32" t="s">
        <v>55</v>
      </c>
      <c r="AD27" s="67"/>
      <c r="AE27" s="69"/>
      <c r="AF27" s="9" t="s">
        <v>21</v>
      </c>
      <c r="AG27" s="3" t="s">
        <v>51</v>
      </c>
      <c r="AH27" s="3" t="s">
        <v>22</v>
      </c>
      <c r="AI27" s="3" t="s">
        <v>23</v>
      </c>
      <c r="AJ27" s="3" t="s">
        <v>56</v>
      </c>
      <c r="AK27" s="11" t="s">
        <v>57</v>
      </c>
      <c r="AL27" s="90"/>
      <c r="AM27" s="38" t="s">
        <v>47</v>
      </c>
      <c r="AN27" s="39" t="s">
        <v>48</v>
      </c>
      <c r="AO27" s="40" t="s">
        <v>49</v>
      </c>
      <c r="AP27" s="86"/>
      <c r="AQ27" s="80"/>
    </row>
    <row r="28" spans="1:43" x14ac:dyDescent="0.25">
      <c r="A28" s="100">
        <v>4</v>
      </c>
      <c r="B28" s="94" t="s">
        <v>29</v>
      </c>
      <c r="C28" s="5">
        <v>1</v>
      </c>
      <c r="D28" s="6" t="s">
        <v>0</v>
      </c>
      <c r="E28" s="13">
        <v>553</v>
      </c>
      <c r="F28" s="14">
        <v>299.02377591895998</v>
      </c>
      <c r="G28" s="14">
        <v>0.41232247255414001</v>
      </c>
      <c r="H28" s="14">
        <v>1129.2184966028999</v>
      </c>
      <c r="I28" s="14">
        <v>0.74880838844219</v>
      </c>
      <c r="J28" s="14">
        <v>0.94358600936495995</v>
      </c>
      <c r="K28" s="14">
        <v>135.53232439203001</v>
      </c>
      <c r="L28" s="14">
        <v>960.87885254481</v>
      </c>
      <c r="M28" s="15">
        <v>371.17934483698002</v>
      </c>
      <c r="N28" s="16">
        <v>12200</v>
      </c>
      <c r="O28" s="17">
        <v>3410</v>
      </c>
      <c r="P28" s="18">
        <v>3.5779999999999998</v>
      </c>
      <c r="Q28" s="18">
        <v>0.87419999999999998</v>
      </c>
      <c r="R28" s="18">
        <v>0.72960000000000003</v>
      </c>
      <c r="S28" s="18">
        <v>1.292</v>
      </c>
      <c r="T28" s="14">
        <v>160.4</v>
      </c>
      <c r="U28" s="14">
        <v>317</v>
      </c>
      <c r="V28" s="14">
        <v>1166</v>
      </c>
      <c r="W28" s="14">
        <v>36.61</v>
      </c>
      <c r="X28" s="14">
        <v>960.9</v>
      </c>
      <c r="Y28" s="14">
        <v>0.98750000000000004</v>
      </c>
      <c r="Z28" s="14">
        <v>4.0970000000000004</v>
      </c>
      <c r="AA28" s="14">
        <v>181.16</v>
      </c>
      <c r="AB28" s="48">
        <v>19640000</v>
      </c>
      <c r="AC28" s="48">
        <v>26010000</v>
      </c>
      <c r="AD28" s="54">
        <v>0.99890000000000001</v>
      </c>
      <c r="AE28" s="55">
        <v>0.999</v>
      </c>
      <c r="AF28" s="13">
        <v>135.19999999999999</v>
      </c>
      <c r="AG28" s="14">
        <v>0.63119999999999998</v>
      </c>
      <c r="AH28" s="14">
        <v>329.9</v>
      </c>
      <c r="AI28" s="14">
        <v>0.68359999999999999</v>
      </c>
      <c r="AJ28" s="14">
        <v>187</v>
      </c>
      <c r="AK28" s="15">
        <v>130</v>
      </c>
      <c r="AL28" s="52">
        <f>$AS$3*(1-J28*Y28*AE28)</f>
        <v>10.371091040452491</v>
      </c>
      <c r="AM28" s="34">
        <v>0.99</v>
      </c>
      <c r="AN28" s="2">
        <v>0.99</v>
      </c>
      <c r="AO28" s="35">
        <v>0.99</v>
      </c>
      <c r="AP28" s="33">
        <f>I28*J28*AI28*AE28*AM28*AN28*AO28</f>
        <v>0.46819343517671341</v>
      </c>
      <c r="AQ28" s="24">
        <f>1/AP28</f>
        <v>2.1358693327738849</v>
      </c>
    </row>
    <row r="29" spans="1:43" x14ac:dyDescent="0.25">
      <c r="A29" s="100"/>
      <c r="B29" s="94"/>
      <c r="C29" s="5">
        <v>2</v>
      </c>
      <c r="D29" s="6" t="s">
        <v>1</v>
      </c>
      <c r="E29" s="13">
        <v>552.99999999944998</v>
      </c>
      <c r="F29" s="14">
        <v>299.80293137484</v>
      </c>
      <c r="G29" s="14">
        <v>0.41232247255414001</v>
      </c>
      <c r="H29" s="14">
        <v>1129.2184966028999</v>
      </c>
      <c r="I29" s="14">
        <v>0.74880838844219</v>
      </c>
      <c r="J29" s="14">
        <v>0.94367181495543995</v>
      </c>
      <c r="K29" s="14">
        <v>135.53232439203001</v>
      </c>
      <c r="L29" s="14">
        <v>893.88434774978998</v>
      </c>
      <c r="M29" s="15">
        <v>371.17939032542</v>
      </c>
      <c r="N29" s="16">
        <v>12200</v>
      </c>
      <c r="O29" s="17">
        <v>3432</v>
      </c>
      <c r="P29" s="18">
        <v>3.5539999999999998</v>
      </c>
      <c r="Q29" s="18">
        <v>0.874</v>
      </c>
      <c r="R29" s="18">
        <v>0.72950000000000004</v>
      </c>
      <c r="S29" s="18">
        <v>1.2909999999999999</v>
      </c>
      <c r="T29" s="14">
        <v>159.69999999999999</v>
      </c>
      <c r="U29" s="14">
        <v>316.89999999999998</v>
      </c>
      <c r="V29" s="14">
        <v>1176</v>
      </c>
      <c r="W29" s="14">
        <v>36.72</v>
      </c>
      <c r="X29" s="14">
        <v>893.9</v>
      </c>
      <c r="Y29" s="14">
        <v>0.98750000000000004</v>
      </c>
      <c r="Z29" s="14">
        <v>4.085</v>
      </c>
      <c r="AA29" s="14">
        <v>205.53</v>
      </c>
      <c r="AB29" s="48">
        <v>40320000</v>
      </c>
      <c r="AC29" s="48">
        <v>52020000</v>
      </c>
      <c r="AD29" s="54">
        <v>0.999</v>
      </c>
      <c r="AE29" s="55">
        <v>0.99909999999999999</v>
      </c>
      <c r="AF29" s="13">
        <v>144.5</v>
      </c>
      <c r="AG29" s="14">
        <v>0.63119999999999998</v>
      </c>
      <c r="AH29" s="14">
        <v>354.6</v>
      </c>
      <c r="AI29" s="14">
        <v>0.68400000000000005</v>
      </c>
      <c r="AJ29" s="14">
        <v>187.8</v>
      </c>
      <c r="AK29" s="15">
        <v>129.1</v>
      </c>
      <c r="AL29" s="52">
        <f t="shared" ref="AL29:AL31" si="9">$AS$3*(1-J29*Y29*AE29)</f>
        <v>10.344415658556711</v>
      </c>
      <c r="AM29" s="34">
        <v>0.99</v>
      </c>
      <c r="AN29" s="2">
        <v>0.99</v>
      </c>
      <c r="AO29" s="35">
        <v>0.99</v>
      </c>
      <c r="AP29" s="33">
        <f t="shared" ref="AP29:AP31" si="10">I29*J29*AI29*AE29*AM29*AN29*AO29</f>
        <v>0.4685568909921331</v>
      </c>
      <c r="AQ29" s="24">
        <f t="shared" ref="AQ29:AQ31" si="11">1/AP29</f>
        <v>2.1342125560944734</v>
      </c>
    </row>
    <row r="30" spans="1:43" x14ac:dyDescent="0.25">
      <c r="A30" s="100"/>
      <c r="B30" s="94"/>
      <c r="C30" s="5">
        <v>3</v>
      </c>
      <c r="D30" s="6" t="s">
        <v>2</v>
      </c>
      <c r="E30" s="13">
        <v>552.99999999944998</v>
      </c>
      <c r="F30" s="14">
        <v>429.99999999956998</v>
      </c>
      <c r="G30" s="14">
        <v>0.41232247255414001</v>
      </c>
      <c r="H30" s="14">
        <v>1129.2184966028999</v>
      </c>
      <c r="I30" s="14">
        <v>0.74880838844219</v>
      </c>
      <c r="J30" s="14">
        <v>0.88477934857856999</v>
      </c>
      <c r="K30" s="14">
        <v>135.53232439203001</v>
      </c>
      <c r="L30" s="14">
        <v>1685.8763328973</v>
      </c>
      <c r="M30" s="15">
        <v>371.17939221194001</v>
      </c>
      <c r="N30" s="16">
        <v>4400</v>
      </c>
      <c r="O30" s="17">
        <v>3335</v>
      </c>
      <c r="P30" s="18">
        <v>1.319</v>
      </c>
      <c r="Q30" s="18">
        <v>100</v>
      </c>
      <c r="R30" s="18">
        <v>0.67979999999999996</v>
      </c>
      <c r="S30" s="18">
        <v>1.119</v>
      </c>
      <c r="T30" s="14">
        <v>38.79</v>
      </c>
      <c r="U30" s="14">
        <v>360.5</v>
      </c>
      <c r="V30" s="14">
        <v>2443</v>
      </c>
      <c r="W30" s="14">
        <v>98.38</v>
      </c>
      <c r="X30" s="14">
        <v>1686</v>
      </c>
      <c r="Y30" s="14">
        <v>0.98750000000000004</v>
      </c>
      <c r="Z30" s="14">
        <v>1.5249999999999999</v>
      </c>
      <c r="AA30" s="14">
        <v>123.12</v>
      </c>
      <c r="AB30" s="48">
        <v>106200000</v>
      </c>
      <c r="AC30" s="48">
        <v>72860000</v>
      </c>
      <c r="AD30" s="54">
        <v>0.99850000000000005</v>
      </c>
      <c r="AE30" s="55">
        <v>0.99850000000000005</v>
      </c>
      <c r="AF30" s="13">
        <v>157.6</v>
      </c>
      <c r="AG30" s="14">
        <v>0.63119999999999998</v>
      </c>
      <c r="AH30" s="14">
        <v>213.8</v>
      </c>
      <c r="AI30" s="14">
        <v>0.64180000000000004</v>
      </c>
      <c r="AJ30" s="14">
        <v>94.77</v>
      </c>
      <c r="AK30" s="15">
        <v>265.7</v>
      </c>
      <c r="AL30" s="52">
        <f t="shared" si="9"/>
        <v>19.138645903311613</v>
      </c>
      <c r="AM30" s="34">
        <v>0.99</v>
      </c>
      <c r="AN30" s="2">
        <v>0.99</v>
      </c>
      <c r="AO30" s="35">
        <v>0.99</v>
      </c>
      <c r="AP30" s="33">
        <f t="shared" si="10"/>
        <v>0.41196378908665121</v>
      </c>
      <c r="AQ30" s="24">
        <f t="shared" si="11"/>
        <v>2.4273978113878911</v>
      </c>
    </row>
    <row r="31" spans="1:43" ht="15.75" thickBot="1" x14ac:dyDescent="0.3">
      <c r="A31" s="101"/>
      <c r="B31" s="95"/>
      <c r="C31" s="7">
        <v>5</v>
      </c>
      <c r="D31" s="8" t="s">
        <v>4</v>
      </c>
      <c r="E31" s="19">
        <v>552.99999999944998</v>
      </c>
      <c r="F31" s="20">
        <v>299.80293293616</v>
      </c>
      <c r="G31" s="20">
        <v>0.41232247255414001</v>
      </c>
      <c r="H31" s="20">
        <v>1129.2184966028999</v>
      </c>
      <c r="I31" s="20">
        <v>0.74880838844219</v>
      </c>
      <c r="J31" s="20">
        <v>0.94367179240401</v>
      </c>
      <c r="K31" s="20">
        <v>135.53232439203001</v>
      </c>
      <c r="L31" s="20">
        <v>1593.4460576649001</v>
      </c>
      <c r="M31" s="31">
        <v>371.17939885668</v>
      </c>
      <c r="N31" s="21">
        <v>12200</v>
      </c>
      <c r="O31" s="22">
        <v>3431</v>
      </c>
      <c r="P31" s="23">
        <v>3.556</v>
      </c>
      <c r="Q31" s="23">
        <v>0.874</v>
      </c>
      <c r="R31" s="23">
        <v>0.72950000000000004</v>
      </c>
      <c r="S31" s="23">
        <v>1.2909999999999999</v>
      </c>
      <c r="T31" s="20">
        <v>159.80000000000001</v>
      </c>
      <c r="U31" s="20">
        <v>317</v>
      </c>
      <c r="V31" s="20">
        <v>1176</v>
      </c>
      <c r="W31" s="20">
        <v>36.729999999999997</v>
      </c>
      <c r="X31" s="20">
        <v>1593</v>
      </c>
      <c r="Y31" s="20">
        <v>0.98750000000000004</v>
      </c>
      <c r="Z31" s="20">
        <v>4.0839999999999996</v>
      </c>
      <c r="AA31" s="20">
        <v>134.76</v>
      </c>
      <c r="AB31" s="50">
        <v>32120000</v>
      </c>
      <c r="AC31" s="50">
        <v>46830000</v>
      </c>
      <c r="AD31" s="56">
        <v>0.99870000000000003</v>
      </c>
      <c r="AE31" s="57">
        <v>0.99880000000000002</v>
      </c>
      <c r="AF31" s="19">
        <v>81.06</v>
      </c>
      <c r="AG31" s="20">
        <v>0.63119999999999998</v>
      </c>
      <c r="AH31" s="20">
        <v>198.9</v>
      </c>
      <c r="AI31" s="20">
        <v>0.68400000000000005</v>
      </c>
      <c r="AJ31" s="20">
        <v>187.8</v>
      </c>
      <c r="AK31" s="31">
        <v>129.19999999999999</v>
      </c>
      <c r="AL31" s="53">
        <f t="shared" si="9"/>
        <v>10.386353411255822</v>
      </c>
      <c r="AM31" s="36">
        <v>0.99</v>
      </c>
      <c r="AN31" s="10">
        <v>0.99</v>
      </c>
      <c r="AO31" s="37">
        <v>0.99</v>
      </c>
      <c r="AP31" s="33">
        <f t="shared" si="10"/>
        <v>0.46841618610652075</v>
      </c>
      <c r="AQ31" s="41">
        <f t="shared" si="11"/>
        <v>2.1348536401186484</v>
      </c>
    </row>
    <row r="32" spans="1:43" ht="15.75" thickBot="1" x14ac:dyDescent="0.3"/>
    <row r="33" spans="1:43" ht="15" customHeight="1" x14ac:dyDescent="0.25">
      <c r="A33" s="96" t="s">
        <v>6</v>
      </c>
      <c r="B33" s="97"/>
      <c r="C33" s="102" t="s">
        <v>5</v>
      </c>
      <c r="D33" s="103"/>
      <c r="E33" s="91" t="s">
        <v>8</v>
      </c>
      <c r="F33" s="92"/>
      <c r="G33" s="92"/>
      <c r="H33" s="92"/>
      <c r="I33" s="92"/>
      <c r="J33" s="92"/>
      <c r="K33" s="92"/>
      <c r="L33" s="92"/>
      <c r="M33" s="93"/>
      <c r="N33" s="73" t="s">
        <v>11</v>
      </c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5"/>
      <c r="AD33" s="66" t="s">
        <v>50</v>
      </c>
      <c r="AE33" s="68" t="s">
        <v>44</v>
      </c>
      <c r="AF33" s="76" t="s">
        <v>53</v>
      </c>
      <c r="AG33" s="77"/>
      <c r="AH33" s="77"/>
      <c r="AI33" s="77"/>
      <c r="AJ33" s="77"/>
      <c r="AK33" s="78"/>
      <c r="AL33" s="89" t="s">
        <v>36</v>
      </c>
      <c r="AM33" s="70" t="s">
        <v>46</v>
      </c>
      <c r="AN33" s="71"/>
      <c r="AO33" s="72"/>
      <c r="AP33" s="85" t="s">
        <v>24</v>
      </c>
      <c r="AQ33" s="79" t="s">
        <v>25</v>
      </c>
    </row>
    <row r="34" spans="1:43" ht="30" x14ac:dyDescent="0.25">
      <c r="A34" s="98"/>
      <c r="B34" s="99"/>
      <c r="C34" s="104"/>
      <c r="D34" s="105"/>
      <c r="E34" s="9" t="s">
        <v>12</v>
      </c>
      <c r="F34" s="3" t="s">
        <v>13</v>
      </c>
      <c r="G34" s="4" t="s">
        <v>9</v>
      </c>
      <c r="H34" s="3" t="s">
        <v>14</v>
      </c>
      <c r="I34" s="4" t="s">
        <v>10</v>
      </c>
      <c r="J34" s="4" t="s">
        <v>26</v>
      </c>
      <c r="K34" s="3" t="s">
        <v>37</v>
      </c>
      <c r="L34" s="30" t="s">
        <v>38</v>
      </c>
      <c r="M34" s="11" t="s">
        <v>39</v>
      </c>
      <c r="N34" s="9" t="s">
        <v>15</v>
      </c>
      <c r="O34" s="3" t="s">
        <v>16</v>
      </c>
      <c r="P34" s="4" t="s">
        <v>17</v>
      </c>
      <c r="Q34" s="3" t="s">
        <v>52</v>
      </c>
      <c r="R34" s="4" t="s">
        <v>18</v>
      </c>
      <c r="S34" s="4" t="s">
        <v>19</v>
      </c>
      <c r="T34" s="3" t="s">
        <v>20</v>
      </c>
      <c r="U34" s="3" t="s">
        <v>54</v>
      </c>
      <c r="V34" s="3" t="s">
        <v>40</v>
      </c>
      <c r="W34" s="3" t="s">
        <v>41</v>
      </c>
      <c r="X34" s="30" t="s">
        <v>38</v>
      </c>
      <c r="Y34" s="4" t="s">
        <v>26</v>
      </c>
      <c r="Z34" s="3" t="s">
        <v>42</v>
      </c>
      <c r="AA34" s="3" t="s">
        <v>43</v>
      </c>
      <c r="AB34" s="3" t="s">
        <v>45</v>
      </c>
      <c r="AC34" s="32" t="s">
        <v>55</v>
      </c>
      <c r="AD34" s="67"/>
      <c r="AE34" s="69"/>
      <c r="AF34" s="9" t="s">
        <v>21</v>
      </c>
      <c r="AG34" s="3" t="s">
        <v>51</v>
      </c>
      <c r="AH34" s="3" t="s">
        <v>22</v>
      </c>
      <c r="AI34" s="3" t="s">
        <v>23</v>
      </c>
      <c r="AJ34" s="3" t="s">
        <v>56</v>
      </c>
      <c r="AK34" s="11" t="s">
        <v>57</v>
      </c>
      <c r="AL34" s="90"/>
      <c r="AM34" s="38" t="s">
        <v>47</v>
      </c>
      <c r="AN34" s="39" t="s">
        <v>48</v>
      </c>
      <c r="AO34" s="40" t="s">
        <v>49</v>
      </c>
      <c r="AP34" s="86"/>
      <c r="AQ34" s="80"/>
    </row>
    <row r="35" spans="1:43" x14ac:dyDescent="0.25">
      <c r="A35" s="100">
        <v>5</v>
      </c>
      <c r="B35" s="106" t="s">
        <v>31</v>
      </c>
      <c r="C35" s="5">
        <v>1</v>
      </c>
      <c r="D35" s="6" t="s">
        <v>0</v>
      </c>
      <c r="E35" s="13">
        <v>552.99999999889997</v>
      </c>
      <c r="F35" s="14">
        <v>467.32494087487999</v>
      </c>
      <c r="G35" s="14">
        <v>0.3602870887788</v>
      </c>
      <c r="H35" s="14">
        <v>71.074090201741996</v>
      </c>
      <c r="I35" s="14">
        <v>0.58072853368623001</v>
      </c>
      <c r="J35" s="14">
        <v>0.98200868548207998</v>
      </c>
      <c r="K35" s="14">
        <v>2153.3248917664</v>
      </c>
      <c r="L35" s="14">
        <v>3229.0595164181</v>
      </c>
      <c r="M35" s="15">
        <v>424.78793248158001</v>
      </c>
      <c r="N35" s="16">
        <v>6100</v>
      </c>
      <c r="O35" s="17">
        <v>3379.15</v>
      </c>
      <c r="P35" s="18">
        <v>1.8049999999999999</v>
      </c>
      <c r="Q35" s="18">
        <v>100</v>
      </c>
      <c r="R35" s="18">
        <v>0.74390000000000001</v>
      </c>
      <c r="S35" s="18">
        <v>1.1659999999999999</v>
      </c>
      <c r="T35" s="14">
        <v>92</v>
      </c>
      <c r="U35" s="14">
        <v>365.00400000000002</v>
      </c>
      <c r="V35" s="14">
        <v>3967.2280000000001</v>
      </c>
      <c r="W35" s="14">
        <v>165.72499999999999</v>
      </c>
      <c r="X35" s="14">
        <v>3229.0770000000002</v>
      </c>
      <c r="Y35" s="14">
        <v>0.99060000000000004</v>
      </c>
      <c r="Z35" s="14">
        <v>0.90510000000000002</v>
      </c>
      <c r="AA35" s="14">
        <v>61.18</v>
      </c>
      <c r="AB35" s="48">
        <v>66640000</v>
      </c>
      <c r="AC35" s="48">
        <v>29800000</v>
      </c>
      <c r="AD35" s="54">
        <v>0.99780000000000002</v>
      </c>
      <c r="AE35" s="55">
        <v>0.99780000000000002</v>
      </c>
      <c r="AF35" s="34"/>
      <c r="AG35" s="2"/>
      <c r="AH35" s="2"/>
      <c r="AI35" s="2"/>
      <c r="AJ35" s="2"/>
      <c r="AK35" s="35"/>
      <c r="AL35" s="44">
        <f>$AS$3*(1-J35*Y35*AE35)</f>
        <v>4.4043460994844459</v>
      </c>
      <c r="AM35" s="34">
        <v>0.99</v>
      </c>
      <c r="AN35" s="2">
        <v>0.99</v>
      </c>
      <c r="AO35" s="35">
        <v>0.99</v>
      </c>
      <c r="AP35" s="33">
        <f t="shared" ref="AP35:AP39" si="12">I35*J35*R35*Y35*AE35*AM35*AN35*AO35</f>
        <v>0.40686512005852449</v>
      </c>
      <c r="AQ35" s="24">
        <f>1/AP35</f>
        <v>2.4578169784034509</v>
      </c>
    </row>
    <row r="36" spans="1:43" x14ac:dyDescent="0.25">
      <c r="A36" s="100"/>
      <c r="B36" s="106"/>
      <c r="C36" s="5">
        <v>2</v>
      </c>
      <c r="D36" s="6" t="s">
        <v>1</v>
      </c>
      <c r="E36" s="13">
        <v>552.99999999889997</v>
      </c>
      <c r="F36" s="14">
        <v>467.31004932386003</v>
      </c>
      <c r="G36" s="14">
        <v>0.3602870887788</v>
      </c>
      <c r="H36" s="14">
        <v>71.074090201741996</v>
      </c>
      <c r="I36" s="14">
        <v>0.58072853368623001</v>
      </c>
      <c r="J36" s="14">
        <v>0.98201433562945994</v>
      </c>
      <c r="K36" s="14">
        <v>2153.3248917664</v>
      </c>
      <c r="L36" s="14">
        <v>3022.7235520763002</v>
      </c>
      <c r="M36" s="15">
        <v>424.78793261636002</v>
      </c>
      <c r="N36" s="16">
        <v>6100</v>
      </c>
      <c r="O36" s="17">
        <v>3379.08</v>
      </c>
      <c r="P36" s="18">
        <v>1.8049999999999999</v>
      </c>
      <c r="Q36" s="18">
        <v>100</v>
      </c>
      <c r="R36" s="18">
        <v>0.74390000000000001</v>
      </c>
      <c r="S36" s="18">
        <v>1.1659999999999999</v>
      </c>
      <c r="T36" s="14">
        <v>92.01</v>
      </c>
      <c r="U36" s="14">
        <v>364.952</v>
      </c>
      <c r="V36" s="14">
        <v>3966.5430000000001</v>
      </c>
      <c r="W36" s="14">
        <v>165.69900000000001</v>
      </c>
      <c r="X36" s="14">
        <v>3022.7240000000002</v>
      </c>
      <c r="Y36" s="14">
        <v>0.99060000000000004</v>
      </c>
      <c r="Z36" s="14">
        <v>0.90529999999999999</v>
      </c>
      <c r="AA36" s="14">
        <v>69.63</v>
      </c>
      <c r="AB36" s="48">
        <v>136300000</v>
      </c>
      <c r="AC36" s="48">
        <v>59600000</v>
      </c>
      <c r="AD36" s="54">
        <v>0.99790000000000001</v>
      </c>
      <c r="AE36" s="55">
        <v>0.99790000000000001</v>
      </c>
      <c r="AF36" s="34"/>
      <c r="AG36" s="2"/>
      <c r="AH36" s="2"/>
      <c r="AI36" s="2"/>
      <c r="AJ36" s="2"/>
      <c r="AK36" s="35"/>
      <c r="AL36" s="44">
        <f t="shared" ref="AL36:AL39" si="13">$AS$3*(1-J36*Y36*AE36)</f>
        <v>4.3889166400940152</v>
      </c>
      <c r="AM36" s="34">
        <v>0.99</v>
      </c>
      <c r="AN36" s="2">
        <v>0.99</v>
      </c>
      <c r="AO36" s="35">
        <v>0.99</v>
      </c>
      <c r="AP36" s="33">
        <f t="shared" si="12"/>
        <v>0.40690823747775473</v>
      </c>
      <c r="AQ36" s="24">
        <f t="shared" ref="AQ36:AQ39" si="14">1/AP36</f>
        <v>2.4575565395248824</v>
      </c>
    </row>
    <row r="37" spans="1:43" x14ac:dyDescent="0.25">
      <c r="A37" s="100"/>
      <c r="B37" s="106"/>
      <c r="C37" s="5">
        <v>3</v>
      </c>
      <c r="D37" s="6" t="s">
        <v>2</v>
      </c>
      <c r="E37" s="13">
        <v>552.99999999889997</v>
      </c>
      <c r="F37" s="14">
        <v>468.77777740826002</v>
      </c>
      <c r="G37" s="14">
        <v>0.3602870887788</v>
      </c>
      <c r="H37" s="14">
        <v>71.074090201741996</v>
      </c>
      <c r="I37" s="14">
        <v>0.58072853368623001</v>
      </c>
      <c r="J37" s="14">
        <v>0.98145845244778995</v>
      </c>
      <c r="K37" s="14">
        <v>2153.3248917664</v>
      </c>
      <c r="L37" s="14">
        <v>2817.6850111130998</v>
      </c>
      <c r="M37" s="15">
        <v>424.78793261369998</v>
      </c>
      <c r="N37" s="16">
        <v>6100</v>
      </c>
      <c r="O37" s="17">
        <v>3413.76</v>
      </c>
      <c r="P37" s="18">
        <v>1.7869999999999999</v>
      </c>
      <c r="Q37" s="18">
        <v>100</v>
      </c>
      <c r="R37" s="18">
        <v>0.74299999999999999</v>
      </c>
      <c r="S37" s="18">
        <v>1.1639999999999999</v>
      </c>
      <c r="T37" s="14">
        <v>90.6</v>
      </c>
      <c r="U37" s="14">
        <v>365.51299999999998</v>
      </c>
      <c r="V37" s="14">
        <v>4034.5279999999998</v>
      </c>
      <c r="W37" s="14">
        <v>167.18700000000001</v>
      </c>
      <c r="X37" s="14">
        <v>2817.6849999999999</v>
      </c>
      <c r="Y37" s="14">
        <v>0.99060000000000004</v>
      </c>
      <c r="Z37" s="14">
        <v>0.8972</v>
      </c>
      <c r="AA37" s="14">
        <v>84.33</v>
      </c>
      <c r="AB37" s="48">
        <v>177500000</v>
      </c>
      <c r="AC37" s="48">
        <v>83420000</v>
      </c>
      <c r="AD37" s="54">
        <v>0.99809999999999999</v>
      </c>
      <c r="AE37" s="55">
        <v>0.99809999999999999</v>
      </c>
      <c r="AF37" s="34"/>
      <c r="AG37" s="2"/>
      <c r="AH37" s="2"/>
      <c r="AI37" s="2"/>
      <c r="AJ37" s="2"/>
      <c r="AK37" s="35"/>
      <c r="AL37" s="44">
        <f t="shared" si="13"/>
        <v>4.4421748825363929</v>
      </c>
      <c r="AM37" s="34">
        <v>0.99</v>
      </c>
      <c r="AN37" s="2">
        <v>0.99</v>
      </c>
      <c r="AO37" s="35">
        <v>0.99</v>
      </c>
      <c r="AP37" s="33">
        <f t="shared" si="12"/>
        <v>0.40626729421164809</v>
      </c>
      <c r="AQ37" s="24">
        <f t="shared" si="14"/>
        <v>2.4614336774031389</v>
      </c>
    </row>
    <row r="38" spans="1:43" x14ac:dyDescent="0.25">
      <c r="A38" s="100"/>
      <c r="B38" s="106"/>
      <c r="C38" s="5">
        <v>4</v>
      </c>
      <c r="D38" s="6" t="s">
        <v>3</v>
      </c>
      <c r="E38" s="13">
        <v>552.99999999889997</v>
      </c>
      <c r="F38" s="14">
        <v>478.93539342877</v>
      </c>
      <c r="G38" s="14">
        <v>0.3602870887788</v>
      </c>
      <c r="H38" s="14">
        <v>71.074090201741996</v>
      </c>
      <c r="I38" s="14">
        <v>0.58072853368623001</v>
      </c>
      <c r="J38" s="14">
        <v>0.97766767153774004</v>
      </c>
      <c r="K38" s="14">
        <v>2153.3248917664</v>
      </c>
      <c r="L38" s="14">
        <v>5568.3205197913003</v>
      </c>
      <c r="M38" s="15">
        <v>424.78793261371999</v>
      </c>
      <c r="N38" s="16">
        <v>4900</v>
      </c>
      <c r="O38" s="17">
        <v>2933.76</v>
      </c>
      <c r="P38" s="18">
        <v>1.67</v>
      </c>
      <c r="Q38" s="18">
        <v>100</v>
      </c>
      <c r="R38" s="18">
        <v>0.74560000000000004</v>
      </c>
      <c r="S38" s="18">
        <v>1.1639999999999999</v>
      </c>
      <c r="T38" s="14">
        <v>79.64</v>
      </c>
      <c r="U38" s="14">
        <v>365.995</v>
      </c>
      <c r="V38" s="14">
        <v>4595.5020000000004</v>
      </c>
      <c r="W38" s="14">
        <v>224.745</v>
      </c>
      <c r="X38" s="14">
        <v>5568.3209999999999</v>
      </c>
      <c r="Y38" s="14">
        <v>0.99060000000000004</v>
      </c>
      <c r="Z38" s="14">
        <v>0.66739999999999999</v>
      </c>
      <c r="AA38" s="14">
        <v>41.23</v>
      </c>
      <c r="AB38" s="48">
        <v>49110000</v>
      </c>
      <c r="AC38" s="48">
        <v>17890000</v>
      </c>
      <c r="AD38" s="54">
        <v>0.99719999999999998</v>
      </c>
      <c r="AE38" s="55">
        <v>0.99719999999999998</v>
      </c>
      <c r="AF38" s="34"/>
      <c r="AG38" s="2"/>
      <c r="AH38" s="2"/>
      <c r="AI38" s="2"/>
      <c r="AJ38" s="2"/>
      <c r="AK38" s="35"/>
      <c r="AL38" s="44">
        <f t="shared" si="13"/>
        <v>5.1351212762858314</v>
      </c>
      <c r="AM38" s="34">
        <v>0.99</v>
      </c>
      <c r="AN38" s="2">
        <v>0.99</v>
      </c>
      <c r="AO38" s="35">
        <v>0.99</v>
      </c>
      <c r="AP38" s="33">
        <f t="shared" si="12"/>
        <v>0.40574810162373626</v>
      </c>
      <c r="AQ38" s="24">
        <f t="shared" si="14"/>
        <v>2.4645833116610198</v>
      </c>
    </row>
    <row r="39" spans="1:43" ht="15.75" thickBot="1" x14ac:dyDescent="0.3">
      <c r="A39" s="101"/>
      <c r="B39" s="107"/>
      <c r="C39" s="7">
        <v>5</v>
      </c>
      <c r="D39" s="8" t="s">
        <v>4</v>
      </c>
      <c r="E39" s="19">
        <v>552.99999999889997</v>
      </c>
      <c r="F39" s="20">
        <v>467.31004932796998</v>
      </c>
      <c r="G39" s="20">
        <v>0.3602870887788</v>
      </c>
      <c r="H39" s="20">
        <v>71.074090201741996</v>
      </c>
      <c r="I39" s="20">
        <v>0.58072853368623001</v>
      </c>
      <c r="J39" s="20">
        <v>0.98201433567509</v>
      </c>
      <c r="K39" s="20">
        <v>2153.3248917664</v>
      </c>
      <c r="L39" s="20">
        <v>5388.3332884838001</v>
      </c>
      <c r="M39" s="31">
        <v>424.78793259595</v>
      </c>
      <c r="N39" s="21">
        <v>6100</v>
      </c>
      <c r="O39" s="22">
        <v>3378.12</v>
      </c>
      <c r="P39" s="23">
        <v>1.806</v>
      </c>
      <c r="Q39" s="23">
        <v>100</v>
      </c>
      <c r="R39" s="23">
        <v>0.74390000000000001</v>
      </c>
      <c r="S39" s="23">
        <v>1.1659999999999999</v>
      </c>
      <c r="T39" s="20">
        <v>92.05</v>
      </c>
      <c r="U39" s="20">
        <v>365.11500000000001</v>
      </c>
      <c r="V39" s="20">
        <v>3966.5659999999998</v>
      </c>
      <c r="W39" s="20">
        <v>165.739</v>
      </c>
      <c r="X39" s="20">
        <v>5388.3329999999996</v>
      </c>
      <c r="Y39" s="20">
        <v>0.99060000000000004</v>
      </c>
      <c r="Z39" s="20">
        <v>0.90500000000000003</v>
      </c>
      <c r="AA39" s="20">
        <v>45.67</v>
      </c>
      <c r="AB39" s="50">
        <v>108600000</v>
      </c>
      <c r="AC39" s="50">
        <v>53660000</v>
      </c>
      <c r="AD39" s="56">
        <v>0.99739999999999995</v>
      </c>
      <c r="AE39" s="57">
        <v>0.99750000000000005</v>
      </c>
      <c r="AF39" s="36"/>
      <c r="AG39" s="10"/>
      <c r="AH39" s="10"/>
      <c r="AI39" s="10"/>
      <c r="AJ39" s="10"/>
      <c r="AK39" s="37"/>
      <c r="AL39" s="45">
        <f t="shared" si="13"/>
        <v>4.4472836373832703</v>
      </c>
      <c r="AM39" s="36">
        <v>0.99</v>
      </c>
      <c r="AN39" s="10">
        <v>0.99</v>
      </c>
      <c r="AO39" s="37">
        <v>0.99</v>
      </c>
      <c r="AP39" s="33">
        <f t="shared" si="12"/>
        <v>0.40674513167944737</v>
      </c>
      <c r="AQ39" s="41">
        <f t="shared" si="14"/>
        <v>2.4585420257422825</v>
      </c>
    </row>
    <row r="40" spans="1:43" ht="15.75" thickBot="1" x14ac:dyDescent="0.3"/>
    <row r="41" spans="1:43" ht="15" customHeight="1" x14ac:dyDescent="0.25">
      <c r="A41" s="96" t="s">
        <v>6</v>
      </c>
      <c r="B41" s="97"/>
      <c r="C41" s="102" t="s">
        <v>5</v>
      </c>
      <c r="D41" s="103"/>
      <c r="E41" s="91" t="s">
        <v>8</v>
      </c>
      <c r="F41" s="92"/>
      <c r="G41" s="92"/>
      <c r="H41" s="92"/>
      <c r="I41" s="92"/>
      <c r="J41" s="92"/>
      <c r="K41" s="92"/>
      <c r="L41" s="92"/>
      <c r="M41" s="93"/>
      <c r="N41" s="73" t="s">
        <v>11</v>
      </c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5"/>
      <c r="AD41" s="66" t="s">
        <v>50</v>
      </c>
      <c r="AE41" s="68" t="s">
        <v>44</v>
      </c>
      <c r="AF41" s="76" t="s">
        <v>53</v>
      </c>
      <c r="AG41" s="77"/>
      <c r="AH41" s="77"/>
      <c r="AI41" s="77"/>
      <c r="AJ41" s="77"/>
      <c r="AK41" s="78"/>
      <c r="AL41" s="89" t="s">
        <v>36</v>
      </c>
      <c r="AM41" s="70" t="s">
        <v>46</v>
      </c>
      <c r="AN41" s="71"/>
      <c r="AO41" s="72"/>
      <c r="AP41" s="85" t="s">
        <v>24</v>
      </c>
      <c r="AQ41" s="79" t="s">
        <v>25</v>
      </c>
    </row>
    <row r="42" spans="1:43" ht="30" x14ac:dyDescent="0.25">
      <c r="A42" s="98"/>
      <c r="B42" s="99"/>
      <c r="C42" s="104"/>
      <c r="D42" s="105"/>
      <c r="E42" s="9" t="s">
        <v>12</v>
      </c>
      <c r="F42" s="3" t="s">
        <v>13</v>
      </c>
      <c r="G42" s="4" t="s">
        <v>9</v>
      </c>
      <c r="H42" s="3" t="s">
        <v>14</v>
      </c>
      <c r="I42" s="4" t="s">
        <v>10</v>
      </c>
      <c r="J42" s="4" t="s">
        <v>26</v>
      </c>
      <c r="K42" s="3" t="s">
        <v>37</v>
      </c>
      <c r="L42" s="30" t="s">
        <v>38</v>
      </c>
      <c r="M42" s="11" t="s">
        <v>39</v>
      </c>
      <c r="N42" s="9" t="s">
        <v>15</v>
      </c>
      <c r="O42" s="3" t="s">
        <v>16</v>
      </c>
      <c r="P42" s="4" t="s">
        <v>17</v>
      </c>
      <c r="Q42" s="3" t="s">
        <v>52</v>
      </c>
      <c r="R42" s="4" t="s">
        <v>18</v>
      </c>
      <c r="S42" s="4" t="s">
        <v>19</v>
      </c>
      <c r="T42" s="3" t="s">
        <v>20</v>
      </c>
      <c r="U42" s="3" t="s">
        <v>54</v>
      </c>
      <c r="V42" s="3" t="s">
        <v>40</v>
      </c>
      <c r="W42" s="3" t="s">
        <v>41</v>
      </c>
      <c r="X42" s="30" t="s">
        <v>38</v>
      </c>
      <c r="Y42" s="4" t="s">
        <v>26</v>
      </c>
      <c r="Z42" s="3" t="s">
        <v>42</v>
      </c>
      <c r="AA42" s="3" t="s">
        <v>43</v>
      </c>
      <c r="AB42" s="3" t="s">
        <v>45</v>
      </c>
      <c r="AC42" s="32" t="s">
        <v>55</v>
      </c>
      <c r="AD42" s="67"/>
      <c r="AE42" s="69"/>
      <c r="AF42" s="9" t="s">
        <v>21</v>
      </c>
      <c r="AG42" s="3" t="s">
        <v>51</v>
      </c>
      <c r="AH42" s="3" t="s">
        <v>22</v>
      </c>
      <c r="AI42" s="3" t="s">
        <v>23</v>
      </c>
      <c r="AJ42" s="3" t="s">
        <v>56</v>
      </c>
      <c r="AK42" s="11" t="s">
        <v>57</v>
      </c>
      <c r="AL42" s="90"/>
      <c r="AM42" s="38" t="s">
        <v>47</v>
      </c>
      <c r="AN42" s="39" t="s">
        <v>48</v>
      </c>
      <c r="AO42" s="40" t="s">
        <v>49</v>
      </c>
      <c r="AP42" s="86"/>
      <c r="AQ42" s="80"/>
    </row>
    <row r="43" spans="1:43" x14ac:dyDescent="0.25">
      <c r="A43" s="100">
        <v>6</v>
      </c>
      <c r="B43" s="106" t="s">
        <v>32</v>
      </c>
      <c r="C43" s="5">
        <v>1</v>
      </c>
      <c r="D43" s="6" t="s">
        <v>0</v>
      </c>
      <c r="E43" s="13">
        <v>552.99999999889997</v>
      </c>
      <c r="F43" s="14">
        <v>467.32494087487999</v>
      </c>
      <c r="G43" s="14">
        <v>0.3602870887788</v>
      </c>
      <c r="H43" s="14">
        <v>71.074090201741996</v>
      </c>
      <c r="I43" s="14">
        <v>0.58072853368623001</v>
      </c>
      <c r="J43" s="14">
        <v>0.98200868548207998</v>
      </c>
      <c r="K43" s="14">
        <v>2153.3248917664</v>
      </c>
      <c r="L43" s="14">
        <v>3229.0595164181</v>
      </c>
      <c r="M43" s="15">
        <v>424.78793248158001</v>
      </c>
      <c r="N43" s="16">
        <v>20000</v>
      </c>
      <c r="O43" s="17">
        <v>13794</v>
      </c>
      <c r="P43" s="18">
        <v>1.45</v>
      </c>
      <c r="Q43" s="18">
        <v>100</v>
      </c>
      <c r="R43" s="18">
        <v>0.77859999999999996</v>
      </c>
      <c r="S43" s="18">
        <v>1.2210000000000001</v>
      </c>
      <c r="T43" s="14">
        <v>81.08</v>
      </c>
      <c r="U43" s="14">
        <v>348.7</v>
      </c>
      <c r="V43" s="14">
        <v>4300</v>
      </c>
      <c r="W43" s="14">
        <v>66.75</v>
      </c>
      <c r="X43" s="14">
        <v>3229.08</v>
      </c>
      <c r="Y43" s="14">
        <v>0.99070000000000003</v>
      </c>
      <c r="Z43" s="14">
        <v>2.2469999999999999</v>
      </c>
      <c r="AA43" s="14">
        <v>61.18</v>
      </c>
      <c r="AB43" s="48">
        <v>66640000</v>
      </c>
      <c r="AC43" s="48">
        <v>29800000</v>
      </c>
      <c r="AD43" s="54">
        <v>0.99780000000000002</v>
      </c>
      <c r="AE43" s="55">
        <v>0.99780000000000002</v>
      </c>
      <c r="AF43" s="34"/>
      <c r="AG43" s="2"/>
      <c r="AH43" s="2"/>
      <c r="AI43" s="2"/>
      <c r="AJ43" s="2"/>
      <c r="AK43" s="35"/>
      <c r="AL43" s="44">
        <f>$AS$3*(1-J43*Y43*AE43)</f>
        <v>4.3896483754888411</v>
      </c>
      <c r="AM43" s="34">
        <v>0.99</v>
      </c>
      <c r="AN43" s="2">
        <v>0.99</v>
      </c>
      <c r="AO43" s="35">
        <v>0.99</v>
      </c>
      <c r="AP43" s="33">
        <f t="shared" ref="AP43:AP47" si="15">I43*J43*R43*Y43*AE43*AM43*AN43*AO43</f>
        <v>0.42588676112321772</v>
      </c>
      <c r="AQ43" s="24">
        <f>1/AP43</f>
        <v>2.3480419944556097</v>
      </c>
    </row>
    <row r="44" spans="1:43" x14ac:dyDescent="0.25">
      <c r="A44" s="100"/>
      <c r="B44" s="106"/>
      <c r="C44" s="5">
        <v>2</v>
      </c>
      <c r="D44" s="6" t="s">
        <v>1</v>
      </c>
      <c r="E44" s="13">
        <v>552.99999999889997</v>
      </c>
      <c r="F44" s="14">
        <v>467.31004932386003</v>
      </c>
      <c r="G44" s="14">
        <v>0.3602870887788</v>
      </c>
      <c r="H44" s="14">
        <v>71.074090201741996</v>
      </c>
      <c r="I44" s="14">
        <v>0.58072853368623001</v>
      </c>
      <c r="J44" s="14">
        <v>0.98201433562945994</v>
      </c>
      <c r="K44" s="14">
        <v>2153.3248917664</v>
      </c>
      <c r="L44" s="14">
        <v>3022.7235520763002</v>
      </c>
      <c r="M44" s="15">
        <v>424.78793261636002</v>
      </c>
      <c r="N44" s="16">
        <v>20000</v>
      </c>
      <c r="O44" s="17">
        <v>13793</v>
      </c>
      <c r="P44" s="18">
        <v>1.45</v>
      </c>
      <c r="Q44" s="18">
        <v>100</v>
      </c>
      <c r="R44" s="18">
        <v>0.77859999999999996</v>
      </c>
      <c r="S44" s="18">
        <v>1.2210000000000001</v>
      </c>
      <c r="T44" s="14">
        <v>81.09</v>
      </c>
      <c r="U44" s="14">
        <v>348.6</v>
      </c>
      <c r="V44" s="14">
        <v>4299</v>
      </c>
      <c r="W44" s="14">
        <v>66.739999999999995</v>
      </c>
      <c r="X44" s="14">
        <v>3022.72</v>
      </c>
      <c r="Y44" s="14">
        <v>0.99070000000000003</v>
      </c>
      <c r="Z44" s="14">
        <v>2.2469999999999999</v>
      </c>
      <c r="AA44" s="14">
        <v>69.63</v>
      </c>
      <c r="AB44" s="48">
        <v>136300000</v>
      </c>
      <c r="AC44" s="48">
        <v>59600000</v>
      </c>
      <c r="AD44" s="54">
        <v>0.99790000000000001</v>
      </c>
      <c r="AE44" s="55">
        <v>0.99790000000000001</v>
      </c>
      <c r="AF44" s="34"/>
      <c r="AG44" s="2"/>
      <c r="AH44" s="2"/>
      <c r="AI44" s="2"/>
      <c r="AJ44" s="2"/>
      <c r="AK44" s="35"/>
      <c r="AL44" s="44">
        <f t="shared" ref="AL44:AL47" si="16">$AS$3*(1-J44*Y44*AE44)</f>
        <v>4.3742173585111672</v>
      </c>
      <c r="AM44" s="34">
        <v>0.99</v>
      </c>
      <c r="AN44" s="2">
        <v>0.99</v>
      </c>
      <c r="AO44" s="35">
        <v>0.99</v>
      </c>
      <c r="AP44" s="33">
        <f t="shared" si="15"/>
        <v>0.42593189435562984</v>
      </c>
      <c r="AQ44" s="24">
        <f t="shared" ref="AQ44:AQ47" si="17">1/AP44</f>
        <v>2.3477931877180689</v>
      </c>
    </row>
    <row r="45" spans="1:43" x14ac:dyDescent="0.25">
      <c r="A45" s="100"/>
      <c r="B45" s="106"/>
      <c r="C45" s="5">
        <v>3</v>
      </c>
      <c r="D45" s="6" t="s">
        <v>2</v>
      </c>
      <c r="E45" s="13">
        <v>552.99999999889997</v>
      </c>
      <c r="F45" s="14">
        <v>468.77777740826002</v>
      </c>
      <c r="G45" s="14">
        <v>0.3602870887788</v>
      </c>
      <c r="H45" s="14">
        <v>71.074090201741996</v>
      </c>
      <c r="I45" s="14">
        <v>0.58072853368623001</v>
      </c>
      <c r="J45" s="14">
        <v>0.98145845244778995</v>
      </c>
      <c r="K45" s="14">
        <v>2153.3248917664</v>
      </c>
      <c r="L45" s="14">
        <v>2817.6850111130998</v>
      </c>
      <c r="M45" s="15">
        <v>424.78793261369998</v>
      </c>
      <c r="N45" s="16">
        <v>20000</v>
      </c>
      <c r="O45" s="17">
        <v>13883</v>
      </c>
      <c r="P45" s="18">
        <v>1.4410000000000001</v>
      </c>
      <c r="Q45" s="18">
        <v>100</v>
      </c>
      <c r="R45" s="18">
        <v>0.77829999999999999</v>
      </c>
      <c r="S45" s="18">
        <v>1.22</v>
      </c>
      <c r="T45" s="14">
        <v>79.78</v>
      </c>
      <c r="U45" s="14">
        <v>348.9</v>
      </c>
      <c r="V45" s="14">
        <v>4373</v>
      </c>
      <c r="W45" s="14">
        <v>67.59</v>
      </c>
      <c r="X45" s="14">
        <v>2817.69</v>
      </c>
      <c r="Y45" s="14">
        <v>0.99070000000000003</v>
      </c>
      <c r="Z45" s="14">
        <v>2.2189999999999999</v>
      </c>
      <c r="AA45" s="14">
        <v>84.33</v>
      </c>
      <c r="AB45" s="48">
        <v>177500000</v>
      </c>
      <c r="AC45" s="48">
        <v>83420000</v>
      </c>
      <c r="AD45" s="54">
        <v>0.99809999999999999</v>
      </c>
      <c r="AE45" s="55">
        <v>0.99809999999999999</v>
      </c>
      <c r="AF45" s="34"/>
      <c r="AG45" s="2"/>
      <c r="AH45" s="2"/>
      <c r="AI45" s="2"/>
      <c r="AJ45" s="2"/>
      <c r="AK45" s="35"/>
      <c r="AL45" s="44">
        <f t="shared" si="16"/>
        <v>4.4274809773155841</v>
      </c>
      <c r="AM45" s="34">
        <v>0.99</v>
      </c>
      <c r="AN45" s="2">
        <v>0.99</v>
      </c>
      <c r="AO45" s="35">
        <v>0.99</v>
      </c>
      <c r="AP45" s="33">
        <f t="shared" si="15"/>
        <v>0.4256120523752831</v>
      </c>
      <c r="AQ45" s="24">
        <f t="shared" si="17"/>
        <v>2.349557524085927</v>
      </c>
    </row>
    <row r="46" spans="1:43" x14ac:dyDescent="0.25">
      <c r="A46" s="100"/>
      <c r="B46" s="106"/>
      <c r="C46" s="5">
        <v>4</v>
      </c>
      <c r="D46" s="6" t="s">
        <v>3</v>
      </c>
      <c r="E46" s="13">
        <v>552.99999999889997</v>
      </c>
      <c r="F46" s="14">
        <v>478.93539342877</v>
      </c>
      <c r="G46" s="14">
        <v>0.3602870887788</v>
      </c>
      <c r="H46" s="14">
        <v>71.074090201741996</v>
      </c>
      <c r="I46" s="14">
        <v>0.58072853368623001</v>
      </c>
      <c r="J46" s="14">
        <v>0.97766767153774004</v>
      </c>
      <c r="K46" s="14">
        <v>2153.3248917664</v>
      </c>
      <c r="L46" s="14">
        <v>5568.3205197913003</v>
      </c>
      <c r="M46" s="15">
        <v>424.78793261371999</v>
      </c>
      <c r="N46" s="16">
        <v>20000</v>
      </c>
      <c r="O46" s="17">
        <v>14501</v>
      </c>
      <c r="P46" s="18">
        <v>1.379</v>
      </c>
      <c r="Q46" s="18">
        <v>100</v>
      </c>
      <c r="R46" s="18">
        <v>0.7752</v>
      </c>
      <c r="S46" s="18">
        <v>1.21</v>
      </c>
      <c r="T46" s="14">
        <v>70.89</v>
      </c>
      <c r="U46" s="14">
        <v>351.9</v>
      </c>
      <c r="V46" s="14">
        <v>4965</v>
      </c>
      <c r="W46" s="14">
        <v>74.510000000000005</v>
      </c>
      <c r="X46" s="14">
        <v>5568.32</v>
      </c>
      <c r="Y46" s="14">
        <v>0.99070000000000003</v>
      </c>
      <c r="Z46" s="14">
        <v>2.0129999999999999</v>
      </c>
      <c r="AA46" s="14">
        <v>41.23</v>
      </c>
      <c r="AB46" s="48">
        <v>49110000</v>
      </c>
      <c r="AC46" s="48">
        <v>17890000</v>
      </c>
      <c r="AD46" s="54">
        <v>0.99719999999999998</v>
      </c>
      <c r="AE46" s="55">
        <v>0.99719999999999998</v>
      </c>
      <c r="AF46" s="34"/>
      <c r="AG46" s="2"/>
      <c r="AH46" s="2"/>
      <c r="AI46" s="2"/>
      <c r="AJ46" s="2"/>
      <c r="AK46" s="35"/>
      <c r="AL46" s="44">
        <f t="shared" si="16"/>
        <v>5.1204973232549635</v>
      </c>
      <c r="AM46" s="34">
        <v>0.99</v>
      </c>
      <c r="AN46" s="2">
        <v>0.99</v>
      </c>
      <c r="AO46" s="35">
        <v>0.99</v>
      </c>
      <c r="AP46" s="33">
        <f t="shared" si="15"/>
        <v>0.42189871303774557</v>
      </c>
      <c r="AQ46" s="24">
        <f t="shared" si="17"/>
        <v>2.3702371424644144</v>
      </c>
    </row>
    <row r="47" spans="1:43" ht="15.75" thickBot="1" x14ac:dyDescent="0.3">
      <c r="A47" s="101"/>
      <c r="B47" s="107"/>
      <c r="C47" s="7">
        <v>5</v>
      </c>
      <c r="D47" s="8" t="s">
        <v>4</v>
      </c>
      <c r="E47" s="19">
        <v>552.99999999889997</v>
      </c>
      <c r="F47" s="20">
        <v>467.31004932796998</v>
      </c>
      <c r="G47" s="20">
        <v>0.3602870887788</v>
      </c>
      <c r="H47" s="20">
        <v>71.074090201741996</v>
      </c>
      <c r="I47" s="20">
        <v>0.58072853368623001</v>
      </c>
      <c r="J47" s="20">
        <v>0.98201433567509</v>
      </c>
      <c r="K47" s="20">
        <v>2153.3248917664</v>
      </c>
      <c r="L47" s="20">
        <v>5388.3332884838001</v>
      </c>
      <c r="M47" s="31">
        <v>424.78793259595</v>
      </c>
      <c r="N47" s="21">
        <v>20000</v>
      </c>
      <c r="O47" s="22">
        <v>13791</v>
      </c>
      <c r="P47" s="23">
        <v>1.45</v>
      </c>
      <c r="Q47" s="23">
        <v>100</v>
      </c>
      <c r="R47" s="23">
        <v>0.77859999999999996</v>
      </c>
      <c r="S47" s="23">
        <v>1.2210000000000001</v>
      </c>
      <c r="T47" s="20">
        <v>81.12</v>
      </c>
      <c r="U47" s="20">
        <v>348.8</v>
      </c>
      <c r="V47" s="20">
        <v>4299</v>
      </c>
      <c r="W47" s="20">
        <v>66.75</v>
      </c>
      <c r="X47" s="20">
        <v>5388.33</v>
      </c>
      <c r="Y47" s="20">
        <v>0.99070000000000003</v>
      </c>
      <c r="Z47" s="20">
        <v>2.2469999999999999</v>
      </c>
      <c r="AA47" s="20">
        <v>45.67</v>
      </c>
      <c r="AB47" s="50">
        <v>108600000</v>
      </c>
      <c r="AC47" s="50">
        <v>53660000</v>
      </c>
      <c r="AD47" s="56">
        <v>0.99739999999999995</v>
      </c>
      <c r="AE47" s="57">
        <v>0.99750000000000005</v>
      </c>
      <c r="AF47" s="36"/>
      <c r="AG47" s="10"/>
      <c r="AH47" s="10"/>
      <c r="AI47" s="10"/>
      <c r="AJ47" s="10"/>
      <c r="AK47" s="37"/>
      <c r="AL47" s="45">
        <f t="shared" si="16"/>
        <v>4.4325902478857255</v>
      </c>
      <c r="AM47" s="36">
        <v>0.99</v>
      </c>
      <c r="AN47" s="10">
        <v>0.99</v>
      </c>
      <c r="AO47" s="37">
        <v>0.99</v>
      </c>
      <c r="AP47" s="33">
        <f t="shared" si="15"/>
        <v>0.42576116308195466</v>
      </c>
      <c r="AQ47" s="41">
        <f t="shared" si="17"/>
        <v>2.3487346585614017</v>
      </c>
    </row>
    <row r="48" spans="1:43" ht="15.75" thickBot="1" x14ac:dyDescent="0.3">
      <c r="AA48" s="62"/>
    </row>
    <row r="49" spans="1:43" ht="15" customHeight="1" x14ac:dyDescent="0.25">
      <c r="A49" s="96" t="s">
        <v>6</v>
      </c>
      <c r="B49" s="97"/>
      <c r="C49" s="102" t="s">
        <v>5</v>
      </c>
      <c r="D49" s="103"/>
      <c r="E49" s="91" t="s">
        <v>8</v>
      </c>
      <c r="F49" s="92"/>
      <c r="G49" s="92"/>
      <c r="H49" s="92"/>
      <c r="I49" s="92"/>
      <c r="J49" s="92"/>
      <c r="K49" s="92"/>
      <c r="L49" s="92"/>
      <c r="M49" s="93"/>
      <c r="N49" s="73" t="s">
        <v>11</v>
      </c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5"/>
      <c r="AD49" s="66" t="s">
        <v>50</v>
      </c>
      <c r="AE49" s="68" t="s">
        <v>44</v>
      </c>
      <c r="AF49" s="76" t="s">
        <v>53</v>
      </c>
      <c r="AG49" s="77"/>
      <c r="AH49" s="77"/>
      <c r="AI49" s="77"/>
      <c r="AJ49" s="77"/>
      <c r="AK49" s="78"/>
      <c r="AL49" s="89" t="s">
        <v>36</v>
      </c>
      <c r="AM49" s="70" t="s">
        <v>46</v>
      </c>
      <c r="AN49" s="71"/>
      <c r="AO49" s="72"/>
      <c r="AP49" s="85" t="s">
        <v>24</v>
      </c>
      <c r="AQ49" s="79" t="s">
        <v>25</v>
      </c>
    </row>
    <row r="50" spans="1:43" ht="30" x14ac:dyDescent="0.25">
      <c r="A50" s="98"/>
      <c r="B50" s="99"/>
      <c r="C50" s="104"/>
      <c r="D50" s="105"/>
      <c r="E50" s="9" t="s">
        <v>12</v>
      </c>
      <c r="F50" s="3" t="s">
        <v>13</v>
      </c>
      <c r="G50" s="4" t="s">
        <v>9</v>
      </c>
      <c r="H50" s="3" t="s">
        <v>14</v>
      </c>
      <c r="I50" s="4" t="s">
        <v>10</v>
      </c>
      <c r="J50" s="4" t="s">
        <v>26</v>
      </c>
      <c r="K50" s="3" t="s">
        <v>37</v>
      </c>
      <c r="L50" s="30" t="s">
        <v>38</v>
      </c>
      <c r="M50" s="11" t="s">
        <v>39</v>
      </c>
      <c r="N50" s="9" t="s">
        <v>15</v>
      </c>
      <c r="O50" s="3" t="s">
        <v>16</v>
      </c>
      <c r="P50" s="4" t="s">
        <v>17</v>
      </c>
      <c r="Q50" s="3" t="s">
        <v>52</v>
      </c>
      <c r="R50" s="4" t="s">
        <v>18</v>
      </c>
      <c r="S50" s="4" t="s">
        <v>19</v>
      </c>
      <c r="T50" s="3" t="s">
        <v>20</v>
      </c>
      <c r="U50" s="3" t="s">
        <v>54</v>
      </c>
      <c r="V50" s="3" t="s">
        <v>40</v>
      </c>
      <c r="W50" s="3" t="s">
        <v>41</v>
      </c>
      <c r="X50" s="30" t="s">
        <v>38</v>
      </c>
      <c r="Y50" s="4" t="s">
        <v>26</v>
      </c>
      <c r="Z50" s="3" t="s">
        <v>42</v>
      </c>
      <c r="AA50" s="3" t="s">
        <v>43</v>
      </c>
      <c r="AB50" s="3" t="s">
        <v>45</v>
      </c>
      <c r="AC50" s="32" t="s">
        <v>55</v>
      </c>
      <c r="AD50" s="67"/>
      <c r="AE50" s="69"/>
      <c r="AF50" s="9" t="s">
        <v>21</v>
      </c>
      <c r="AG50" s="3" t="s">
        <v>51</v>
      </c>
      <c r="AH50" s="3" t="s">
        <v>22</v>
      </c>
      <c r="AI50" s="3" t="s">
        <v>23</v>
      </c>
      <c r="AJ50" s="3" t="s">
        <v>56</v>
      </c>
      <c r="AK50" s="11" t="s">
        <v>57</v>
      </c>
      <c r="AL50" s="90"/>
      <c r="AM50" s="38" t="s">
        <v>47</v>
      </c>
      <c r="AN50" s="39" t="s">
        <v>48</v>
      </c>
      <c r="AO50" s="40" t="s">
        <v>49</v>
      </c>
      <c r="AP50" s="86"/>
      <c r="AQ50" s="80"/>
    </row>
    <row r="51" spans="1:43" x14ac:dyDescent="0.25">
      <c r="A51" s="100">
        <v>7</v>
      </c>
      <c r="B51" s="106" t="s">
        <v>30</v>
      </c>
      <c r="C51" s="5">
        <v>1</v>
      </c>
      <c r="D51" s="6" t="s">
        <v>0</v>
      </c>
      <c r="E51" s="13">
        <v>552.99999999889997</v>
      </c>
      <c r="F51" s="14">
        <v>467.32494087487999</v>
      </c>
      <c r="G51" s="14">
        <v>0.3602870887788</v>
      </c>
      <c r="H51" s="14">
        <v>71.074090201741996</v>
      </c>
      <c r="I51" s="14">
        <v>0.58072853368623001</v>
      </c>
      <c r="J51" s="14">
        <v>0.98200868548207998</v>
      </c>
      <c r="K51" s="14">
        <v>2153.3248917664</v>
      </c>
      <c r="L51" s="14">
        <v>3229.0595164181</v>
      </c>
      <c r="M51" s="15">
        <v>424.78793248158001</v>
      </c>
      <c r="N51" s="16">
        <v>20000</v>
      </c>
      <c r="O51" s="17">
        <v>15685</v>
      </c>
      <c r="P51" s="18">
        <v>1.2749999999999999</v>
      </c>
      <c r="Q51" s="18">
        <v>100</v>
      </c>
      <c r="R51" s="18">
        <v>0.77890000000000004</v>
      </c>
      <c r="S51" s="18">
        <v>1.2210000000000001</v>
      </c>
      <c r="T51" s="14">
        <v>38.43</v>
      </c>
      <c r="U51" s="14">
        <v>348.5</v>
      </c>
      <c r="V51" s="14">
        <v>9070</v>
      </c>
      <c r="W51" s="14">
        <v>89.79</v>
      </c>
      <c r="X51" s="14">
        <v>3229</v>
      </c>
      <c r="Y51" s="14">
        <v>0.99070000000000003</v>
      </c>
      <c r="Z51" s="14">
        <v>1.671</v>
      </c>
      <c r="AA51" s="14">
        <v>61.18</v>
      </c>
      <c r="AB51" s="48">
        <v>66640000</v>
      </c>
      <c r="AC51" s="48">
        <v>29800000</v>
      </c>
      <c r="AD51" s="54">
        <v>0.99780000000000002</v>
      </c>
      <c r="AE51" s="55">
        <v>0.99780000000000002</v>
      </c>
      <c r="AF51" s="34"/>
      <c r="AG51" s="2"/>
      <c r="AH51" s="2"/>
      <c r="AI51" s="2"/>
      <c r="AJ51" s="2"/>
      <c r="AK51" s="35"/>
      <c r="AL51" s="44">
        <f>$AS$3*(1-J51*Y51*AE51)</f>
        <v>4.3896483754888411</v>
      </c>
      <c r="AM51" s="34">
        <v>0.99</v>
      </c>
      <c r="AN51" s="2">
        <v>0.99</v>
      </c>
      <c r="AO51" s="35">
        <v>0.99</v>
      </c>
      <c r="AP51" s="33">
        <f t="shared" ref="AP51:AP55" si="18">I51*J51*R51*Y51*AE51*AM51*AN51*AO51</f>
        <v>0.42605085825696676</v>
      </c>
      <c r="AQ51" s="24">
        <f>1/AP51</f>
        <v>2.3471376259893924</v>
      </c>
    </row>
    <row r="52" spans="1:43" x14ac:dyDescent="0.25">
      <c r="A52" s="100"/>
      <c r="B52" s="106"/>
      <c r="C52" s="5">
        <v>2</v>
      </c>
      <c r="D52" s="6" t="s">
        <v>1</v>
      </c>
      <c r="E52" s="13">
        <v>552.99999999889997</v>
      </c>
      <c r="F52" s="14">
        <v>467.31004932386003</v>
      </c>
      <c r="G52" s="14">
        <v>0.3602870887788</v>
      </c>
      <c r="H52" s="14">
        <v>71.074090201741996</v>
      </c>
      <c r="I52" s="14">
        <v>0.58072853368623001</v>
      </c>
      <c r="J52" s="14">
        <v>0.98201433562945994</v>
      </c>
      <c r="K52" s="14">
        <v>2153.3248917664</v>
      </c>
      <c r="L52" s="14">
        <v>3022.7235520763002</v>
      </c>
      <c r="M52" s="15">
        <v>424.78793261636002</v>
      </c>
      <c r="N52" s="16">
        <v>20000</v>
      </c>
      <c r="O52" s="17">
        <v>15685</v>
      </c>
      <c r="P52" s="18">
        <v>1.2749999999999999</v>
      </c>
      <c r="Q52" s="18">
        <v>100</v>
      </c>
      <c r="R52" s="18">
        <v>0.77890000000000004</v>
      </c>
      <c r="S52" s="18">
        <v>1.2210000000000001</v>
      </c>
      <c r="T52" s="14">
        <v>38.43</v>
      </c>
      <c r="U52" s="14">
        <v>348.5</v>
      </c>
      <c r="V52" s="14">
        <v>9069</v>
      </c>
      <c r="W52" s="14">
        <v>89.77</v>
      </c>
      <c r="X52" s="14">
        <v>3023</v>
      </c>
      <c r="Y52" s="14">
        <v>0.99070000000000003</v>
      </c>
      <c r="Z52" s="14">
        <v>1.671</v>
      </c>
      <c r="AA52" s="14">
        <v>69.63</v>
      </c>
      <c r="AB52" s="48">
        <v>136300000</v>
      </c>
      <c r="AC52" s="48">
        <v>59600000</v>
      </c>
      <c r="AD52" s="54">
        <v>0.99790000000000001</v>
      </c>
      <c r="AE52" s="55">
        <v>0.99790000000000001</v>
      </c>
      <c r="AF52" s="34"/>
      <c r="AG52" s="2"/>
      <c r="AH52" s="2"/>
      <c r="AI52" s="2"/>
      <c r="AJ52" s="2"/>
      <c r="AK52" s="35"/>
      <c r="AL52" s="44">
        <f t="shared" ref="AL52:AL55" si="19">$AS$3*(1-J52*Y52*AE52)</f>
        <v>4.3742173585111672</v>
      </c>
      <c r="AM52" s="34">
        <v>0.99</v>
      </c>
      <c r="AN52" s="2">
        <v>0.99</v>
      </c>
      <c r="AO52" s="35">
        <v>0.99</v>
      </c>
      <c r="AP52" s="33">
        <f t="shared" si="18"/>
        <v>0.42609600887952748</v>
      </c>
      <c r="AQ52" s="24">
        <f t="shared" ref="AQ52:AQ55" si="20">1/AP52</f>
        <v>2.3468889150818955</v>
      </c>
    </row>
    <row r="53" spans="1:43" x14ac:dyDescent="0.25">
      <c r="A53" s="100"/>
      <c r="B53" s="106"/>
      <c r="C53" s="5">
        <v>3</v>
      </c>
      <c r="D53" s="6" t="s">
        <v>2</v>
      </c>
      <c r="E53" s="13">
        <v>552.99999999889997</v>
      </c>
      <c r="F53" s="14">
        <v>468.77777740826002</v>
      </c>
      <c r="G53" s="14">
        <v>0.3602870887788</v>
      </c>
      <c r="H53" s="14">
        <v>71.074090201741996</v>
      </c>
      <c r="I53" s="14">
        <v>0.58072853368623001</v>
      </c>
      <c r="J53" s="14">
        <v>0.98145845244778995</v>
      </c>
      <c r="K53" s="14">
        <v>2153.3248917664</v>
      </c>
      <c r="L53" s="14">
        <v>2817.6850111130998</v>
      </c>
      <c r="M53" s="15">
        <v>424.78793261369998</v>
      </c>
      <c r="N53" s="16">
        <v>20000</v>
      </c>
      <c r="O53" s="17">
        <v>15752</v>
      </c>
      <c r="P53" s="18">
        <v>1.27</v>
      </c>
      <c r="Q53" s="18">
        <v>100</v>
      </c>
      <c r="R53" s="18">
        <v>0.77849999999999997</v>
      </c>
      <c r="S53" s="18">
        <v>1.22</v>
      </c>
      <c r="T53" s="14">
        <v>37.799999999999997</v>
      </c>
      <c r="U53" s="14">
        <v>348.8</v>
      </c>
      <c r="V53" s="14">
        <v>9226</v>
      </c>
      <c r="W53" s="14">
        <v>91.13</v>
      </c>
      <c r="X53" s="14">
        <v>2818</v>
      </c>
      <c r="Y53" s="14">
        <v>0.99070000000000003</v>
      </c>
      <c r="Z53" s="14">
        <v>1.6459999999999999</v>
      </c>
      <c r="AA53" s="14">
        <v>84.33</v>
      </c>
      <c r="AB53" s="48">
        <v>177500000</v>
      </c>
      <c r="AC53" s="48">
        <v>83420000</v>
      </c>
      <c r="AD53" s="54">
        <v>0.99809999999999999</v>
      </c>
      <c r="AE53" s="55">
        <v>0.99809999999999999</v>
      </c>
      <c r="AF53" s="34"/>
      <c r="AG53" s="2"/>
      <c r="AH53" s="2"/>
      <c r="AI53" s="2"/>
      <c r="AJ53" s="2"/>
      <c r="AK53" s="35"/>
      <c r="AL53" s="44">
        <f t="shared" si="19"/>
        <v>4.4274809773155841</v>
      </c>
      <c r="AM53" s="34">
        <v>0.99</v>
      </c>
      <c r="AN53" s="2">
        <v>0.99</v>
      </c>
      <c r="AO53" s="35">
        <v>0.99</v>
      </c>
      <c r="AP53" s="33">
        <f t="shared" si="18"/>
        <v>0.42572142204054719</v>
      </c>
      <c r="AQ53" s="24">
        <f t="shared" si="20"/>
        <v>2.3489539126474979</v>
      </c>
    </row>
    <row r="54" spans="1:43" x14ac:dyDescent="0.25">
      <c r="A54" s="100"/>
      <c r="B54" s="106"/>
      <c r="C54" s="5">
        <v>4</v>
      </c>
      <c r="D54" s="6" t="s">
        <v>3</v>
      </c>
      <c r="E54" s="13">
        <v>552.99999999889997</v>
      </c>
      <c r="F54" s="14">
        <v>478.93539342877</v>
      </c>
      <c r="G54" s="14">
        <v>0.3602870887788</v>
      </c>
      <c r="H54" s="14">
        <v>71.074090201741996</v>
      </c>
      <c r="I54" s="14">
        <v>0.58072853368623001</v>
      </c>
      <c r="J54" s="14">
        <v>0.97766767153774004</v>
      </c>
      <c r="K54" s="14">
        <v>2153.3248917664</v>
      </c>
      <c r="L54" s="14">
        <v>5568.3205197913003</v>
      </c>
      <c r="M54" s="15">
        <v>424.78793261371999</v>
      </c>
      <c r="N54" s="16">
        <v>20000</v>
      </c>
      <c r="O54" s="17">
        <v>16211</v>
      </c>
      <c r="P54" s="18">
        <v>1.234</v>
      </c>
      <c r="Q54" s="18">
        <v>100</v>
      </c>
      <c r="R54" s="18">
        <v>0.77539999999999998</v>
      </c>
      <c r="S54" s="18">
        <v>1.2110000000000001</v>
      </c>
      <c r="T54" s="14">
        <v>33.56</v>
      </c>
      <c r="U54" s="14">
        <v>351.9</v>
      </c>
      <c r="V54" s="14">
        <v>10486</v>
      </c>
      <c r="W54" s="14">
        <v>102.1</v>
      </c>
      <c r="X54" s="14">
        <v>5568</v>
      </c>
      <c r="Y54" s="14">
        <v>0.99070000000000003</v>
      </c>
      <c r="Z54" s="14">
        <v>1.47</v>
      </c>
      <c r="AA54" s="14">
        <v>41.23</v>
      </c>
      <c r="AB54" s="48">
        <v>49110000</v>
      </c>
      <c r="AC54" s="48">
        <v>17890000</v>
      </c>
      <c r="AD54" s="54">
        <v>0.99719999999999998</v>
      </c>
      <c r="AE54" s="55">
        <v>0.99719999999999998</v>
      </c>
      <c r="AF54" s="34"/>
      <c r="AG54" s="2"/>
      <c r="AH54" s="2"/>
      <c r="AI54" s="2"/>
      <c r="AJ54" s="2"/>
      <c r="AK54" s="35"/>
      <c r="AL54" s="44">
        <f t="shared" si="19"/>
        <v>5.1204973232549635</v>
      </c>
      <c r="AM54" s="34">
        <v>0.99</v>
      </c>
      <c r="AN54" s="2">
        <v>0.99</v>
      </c>
      <c r="AO54" s="35">
        <v>0.99</v>
      </c>
      <c r="AP54" s="33">
        <f t="shared" si="18"/>
        <v>0.42200756203491735</v>
      </c>
      <c r="AQ54" s="24">
        <f t="shared" si="20"/>
        <v>2.3696257839030359</v>
      </c>
    </row>
    <row r="55" spans="1:43" ht="15.75" thickBot="1" x14ac:dyDescent="0.3">
      <c r="A55" s="101"/>
      <c r="B55" s="107"/>
      <c r="C55" s="7">
        <v>5</v>
      </c>
      <c r="D55" s="8" t="s">
        <v>4</v>
      </c>
      <c r="E55" s="19">
        <v>552.99999999889997</v>
      </c>
      <c r="F55" s="20">
        <v>467.31004932796998</v>
      </c>
      <c r="G55" s="20">
        <v>0.3602870887788</v>
      </c>
      <c r="H55" s="20">
        <v>71.074090201741996</v>
      </c>
      <c r="I55" s="20">
        <v>0.58072853368623001</v>
      </c>
      <c r="J55" s="20">
        <v>0.98201433567509</v>
      </c>
      <c r="K55" s="20">
        <v>2153.3248917664</v>
      </c>
      <c r="L55" s="20">
        <v>5388.3332884838001</v>
      </c>
      <c r="M55" s="31">
        <v>424.78793259595</v>
      </c>
      <c r="N55" s="21">
        <v>20000</v>
      </c>
      <c r="O55" s="22">
        <v>15683</v>
      </c>
      <c r="P55" s="23">
        <v>1.2749999999999999</v>
      </c>
      <c r="Q55" s="23">
        <v>100</v>
      </c>
      <c r="R55" s="23">
        <v>0.77890000000000004</v>
      </c>
      <c r="S55" s="23">
        <v>1.222</v>
      </c>
      <c r="T55" s="20">
        <v>38.450000000000003</v>
      </c>
      <c r="U55" s="20">
        <v>348.7</v>
      </c>
      <c r="V55" s="20">
        <v>9069</v>
      </c>
      <c r="W55" s="20">
        <v>89.78</v>
      </c>
      <c r="X55" s="20">
        <v>5388</v>
      </c>
      <c r="Y55" s="20">
        <v>0.99070000000000003</v>
      </c>
      <c r="Z55" s="20">
        <v>1.671</v>
      </c>
      <c r="AA55" s="20">
        <v>45.67</v>
      </c>
      <c r="AB55" s="50">
        <v>108600000</v>
      </c>
      <c r="AC55" s="50">
        <v>53660000</v>
      </c>
      <c r="AD55" s="56">
        <v>0.99739999999999995</v>
      </c>
      <c r="AE55" s="57">
        <v>0.99750000000000005</v>
      </c>
      <c r="AF55" s="36"/>
      <c r="AG55" s="10"/>
      <c r="AH55" s="10"/>
      <c r="AI55" s="10"/>
      <c r="AJ55" s="10"/>
      <c r="AK55" s="37"/>
      <c r="AL55" s="45">
        <f t="shared" si="19"/>
        <v>4.4325902478857255</v>
      </c>
      <c r="AM55" s="36">
        <v>0.99</v>
      </c>
      <c r="AN55" s="10">
        <v>0.99</v>
      </c>
      <c r="AO55" s="37">
        <v>0.99</v>
      </c>
      <c r="AP55" s="33">
        <f t="shared" si="18"/>
        <v>0.42592521182190407</v>
      </c>
      <c r="AQ55" s="41">
        <f t="shared" si="20"/>
        <v>2.3478300233096765</v>
      </c>
    </row>
    <row r="56" spans="1:43" ht="15.75" thickBot="1" x14ac:dyDescent="0.3">
      <c r="X56" s="62"/>
    </row>
    <row r="57" spans="1:43" ht="15" customHeight="1" x14ac:dyDescent="0.25">
      <c r="A57" s="96" t="s">
        <v>6</v>
      </c>
      <c r="B57" s="97"/>
      <c r="C57" s="102" t="s">
        <v>5</v>
      </c>
      <c r="D57" s="103"/>
      <c r="E57" s="91" t="s">
        <v>8</v>
      </c>
      <c r="F57" s="92"/>
      <c r="G57" s="92"/>
      <c r="H57" s="92"/>
      <c r="I57" s="92"/>
      <c r="J57" s="92"/>
      <c r="K57" s="92"/>
      <c r="L57" s="92"/>
      <c r="M57" s="93"/>
      <c r="N57" s="73" t="s">
        <v>11</v>
      </c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5"/>
      <c r="AD57" s="66" t="s">
        <v>50</v>
      </c>
      <c r="AE57" s="68" t="s">
        <v>44</v>
      </c>
      <c r="AF57" s="76" t="s">
        <v>53</v>
      </c>
      <c r="AG57" s="77"/>
      <c r="AH57" s="77"/>
      <c r="AI57" s="77"/>
      <c r="AJ57" s="77"/>
      <c r="AK57" s="78"/>
      <c r="AL57" s="89" t="s">
        <v>36</v>
      </c>
      <c r="AM57" s="70" t="s">
        <v>46</v>
      </c>
      <c r="AN57" s="71"/>
      <c r="AO57" s="72"/>
      <c r="AP57" s="85" t="s">
        <v>24</v>
      </c>
      <c r="AQ57" s="79" t="s">
        <v>25</v>
      </c>
    </row>
    <row r="58" spans="1:43" ht="30" x14ac:dyDescent="0.25">
      <c r="A58" s="98"/>
      <c r="B58" s="99"/>
      <c r="C58" s="104"/>
      <c r="D58" s="105"/>
      <c r="E58" s="9" t="s">
        <v>12</v>
      </c>
      <c r="F58" s="3" t="s">
        <v>13</v>
      </c>
      <c r="G58" s="4" t="s">
        <v>9</v>
      </c>
      <c r="H58" s="3" t="s">
        <v>14</v>
      </c>
      <c r="I58" s="4" t="s">
        <v>10</v>
      </c>
      <c r="J58" s="4" t="s">
        <v>26</v>
      </c>
      <c r="K58" s="3" t="s">
        <v>37</v>
      </c>
      <c r="L58" s="30" t="s">
        <v>38</v>
      </c>
      <c r="M58" s="11" t="s">
        <v>39</v>
      </c>
      <c r="N58" s="9" t="s">
        <v>15</v>
      </c>
      <c r="O58" s="3" t="s">
        <v>16</v>
      </c>
      <c r="P58" s="4" t="s">
        <v>17</v>
      </c>
      <c r="Q58" s="3" t="s">
        <v>52</v>
      </c>
      <c r="R58" s="4" t="s">
        <v>18</v>
      </c>
      <c r="S58" s="4" t="s">
        <v>19</v>
      </c>
      <c r="T58" s="3" t="s">
        <v>20</v>
      </c>
      <c r="U58" s="3" t="s">
        <v>54</v>
      </c>
      <c r="V58" s="3" t="s">
        <v>40</v>
      </c>
      <c r="W58" s="3" t="s">
        <v>41</v>
      </c>
      <c r="X58" s="30" t="s">
        <v>38</v>
      </c>
      <c r="Y58" s="4" t="s">
        <v>26</v>
      </c>
      <c r="Z58" s="3" t="s">
        <v>42</v>
      </c>
      <c r="AA58" s="3" t="s">
        <v>43</v>
      </c>
      <c r="AB58" s="3" t="s">
        <v>45</v>
      </c>
      <c r="AC58" s="32" t="s">
        <v>55</v>
      </c>
      <c r="AD58" s="67"/>
      <c r="AE58" s="69"/>
      <c r="AF58" s="9" t="s">
        <v>21</v>
      </c>
      <c r="AG58" s="3" t="s">
        <v>51</v>
      </c>
      <c r="AH58" s="3" t="s">
        <v>22</v>
      </c>
      <c r="AI58" s="3" t="s">
        <v>23</v>
      </c>
      <c r="AJ58" s="3" t="s">
        <v>56</v>
      </c>
      <c r="AK58" s="11" t="s">
        <v>57</v>
      </c>
      <c r="AL58" s="90"/>
      <c r="AM58" s="38" t="s">
        <v>47</v>
      </c>
      <c r="AN58" s="39" t="s">
        <v>48</v>
      </c>
      <c r="AO58" s="40" t="s">
        <v>49</v>
      </c>
      <c r="AP58" s="86"/>
      <c r="AQ58" s="80"/>
    </row>
    <row r="59" spans="1:43" x14ac:dyDescent="0.25">
      <c r="A59" s="100">
        <v>9</v>
      </c>
      <c r="B59" s="108" t="s">
        <v>33</v>
      </c>
      <c r="C59" s="5">
        <v>1</v>
      </c>
      <c r="D59" s="6" t="s">
        <v>0</v>
      </c>
      <c r="E59" s="13">
        <v>552.99999999944998</v>
      </c>
      <c r="F59" s="14">
        <v>483.66692222197997</v>
      </c>
      <c r="G59" s="14">
        <v>0.37335808524389003</v>
      </c>
      <c r="H59" s="14">
        <v>59.692517817503997</v>
      </c>
      <c r="I59" s="14">
        <v>0.59685408862247002</v>
      </c>
      <c r="J59" s="14">
        <v>0.98401706630161001</v>
      </c>
      <c r="K59" s="14">
        <v>2563.8993493114999</v>
      </c>
      <c r="L59" s="14">
        <v>3846.9379496401998</v>
      </c>
      <c r="M59" s="15">
        <v>409.91641259775002</v>
      </c>
      <c r="N59" s="16">
        <v>4100</v>
      </c>
      <c r="O59" s="17">
        <v>2533</v>
      </c>
      <c r="P59" s="18">
        <v>1.619</v>
      </c>
      <c r="Q59" s="18">
        <v>100</v>
      </c>
      <c r="R59" s="18">
        <v>0.74809999999999999</v>
      </c>
      <c r="S59" s="18">
        <v>1.1659999999999999</v>
      </c>
      <c r="T59" s="14">
        <v>74.31</v>
      </c>
      <c r="U59" s="14">
        <v>352.5</v>
      </c>
      <c r="V59" s="14">
        <v>4744.1899999999996</v>
      </c>
      <c r="W59" s="14">
        <v>270.47000000000003</v>
      </c>
      <c r="X59" s="14">
        <v>3846.96</v>
      </c>
      <c r="Y59" s="14">
        <v>0.99060000000000004</v>
      </c>
      <c r="Z59" s="14">
        <v>0.55459999999999998</v>
      </c>
      <c r="AA59" s="14">
        <v>49.53</v>
      </c>
      <c r="AB59" s="48">
        <v>79460000</v>
      </c>
      <c r="AC59" s="48">
        <v>28770000</v>
      </c>
      <c r="AD59" s="54">
        <v>0.99739999999999995</v>
      </c>
      <c r="AE59" s="55">
        <v>0.99739999999999995</v>
      </c>
      <c r="AF59" s="34"/>
      <c r="AG59" s="2"/>
      <c r="AH59" s="2"/>
      <c r="AI59" s="2"/>
      <c r="AJ59" s="2"/>
      <c r="AK59" s="35"/>
      <c r="AL59" s="44">
        <f>$AS$3*(1-J59*Y59*AE59)</f>
        <v>4.1650633675363427</v>
      </c>
      <c r="AM59" s="34">
        <v>0.99</v>
      </c>
      <c r="AN59" s="2">
        <v>0.99</v>
      </c>
      <c r="AO59" s="35">
        <v>0.99</v>
      </c>
      <c r="AP59" s="33">
        <f t="shared" ref="AP59:AP63" si="21">I59*J59*R59*Y59*AE59*AM59*AN59*AO59</f>
        <v>0.42121490440571779</v>
      </c>
      <c r="AQ59" s="24">
        <f>1/AP59</f>
        <v>2.3740850324631233</v>
      </c>
    </row>
    <row r="60" spans="1:43" x14ac:dyDescent="0.25">
      <c r="A60" s="100"/>
      <c r="B60" s="108"/>
      <c r="C60" s="5">
        <v>2</v>
      </c>
      <c r="D60" s="6" t="s">
        <v>1</v>
      </c>
      <c r="E60" s="13">
        <v>552.99999999943998</v>
      </c>
      <c r="F60" s="14">
        <v>483.6592200211</v>
      </c>
      <c r="G60" s="14">
        <v>0.37335808524389003</v>
      </c>
      <c r="H60" s="14">
        <v>59.692517817503997</v>
      </c>
      <c r="I60" s="14">
        <v>0.59685408862247002</v>
      </c>
      <c r="J60" s="14">
        <v>0.98401988952845998</v>
      </c>
      <c r="K60" s="14">
        <v>2563.8993493114999</v>
      </c>
      <c r="L60" s="14">
        <v>3604.6469804105</v>
      </c>
      <c r="M60" s="15">
        <v>409.91641439821001</v>
      </c>
      <c r="N60" s="16">
        <v>4100</v>
      </c>
      <c r="O60" s="17">
        <v>2533</v>
      </c>
      <c r="P60" s="18">
        <v>1.619</v>
      </c>
      <c r="Q60" s="18">
        <v>100</v>
      </c>
      <c r="R60" s="18">
        <v>0.74809999999999999</v>
      </c>
      <c r="S60" s="18">
        <v>1.1659999999999999</v>
      </c>
      <c r="T60" s="14">
        <v>74.3</v>
      </c>
      <c r="U60" s="14">
        <v>352.5</v>
      </c>
      <c r="V60" s="14">
        <v>4743.67</v>
      </c>
      <c r="W60" s="14">
        <v>270.44</v>
      </c>
      <c r="X60" s="14">
        <v>3604.65</v>
      </c>
      <c r="Y60" s="14">
        <v>0.99060000000000004</v>
      </c>
      <c r="Z60" s="14">
        <v>0.55469999999999997</v>
      </c>
      <c r="AA60" s="14">
        <v>56.37</v>
      </c>
      <c r="AB60" s="48">
        <v>162600000</v>
      </c>
      <c r="AC60" s="48">
        <v>57530000</v>
      </c>
      <c r="AD60" s="54">
        <v>0.99750000000000005</v>
      </c>
      <c r="AE60" s="55">
        <v>0.99760000000000004</v>
      </c>
      <c r="AF60" s="34"/>
      <c r="AG60" s="2"/>
      <c r="AH60" s="2"/>
      <c r="AI60" s="2"/>
      <c r="AJ60" s="2"/>
      <c r="AK60" s="35"/>
      <c r="AL60" s="44">
        <f t="shared" ref="AL60:AL63" si="22">$AS$3*(1-J60*Y60*AE60)</f>
        <v>4.135401851890208</v>
      </c>
      <c r="AM60" s="34">
        <v>0.99</v>
      </c>
      <c r="AN60" s="2">
        <v>0.99</v>
      </c>
      <c r="AO60" s="35">
        <v>0.99</v>
      </c>
      <c r="AP60" s="33">
        <f t="shared" si="21"/>
        <v>0.42130057573225937</v>
      </c>
      <c r="AQ60" s="24">
        <f t="shared" ref="AQ60:AQ63" si="23">1/AP60</f>
        <v>2.3736022630918732</v>
      </c>
    </row>
    <row r="61" spans="1:43" x14ac:dyDescent="0.25">
      <c r="A61" s="100"/>
      <c r="B61" s="108"/>
      <c r="C61" s="5">
        <v>3</v>
      </c>
      <c r="D61" s="6" t="s">
        <v>2</v>
      </c>
      <c r="E61" s="13">
        <v>552.99999999944998</v>
      </c>
      <c r="F61" s="14">
        <v>483.6592200211</v>
      </c>
      <c r="G61" s="14">
        <v>0.37335808524389003</v>
      </c>
      <c r="H61" s="14">
        <v>59.692517817503997</v>
      </c>
      <c r="I61" s="14">
        <v>0.59685408862247002</v>
      </c>
      <c r="J61" s="14">
        <v>0.98401988952845998</v>
      </c>
      <c r="K61" s="14">
        <v>2563.8993493114999</v>
      </c>
      <c r="L61" s="14">
        <v>3302.5815909907001</v>
      </c>
      <c r="M61" s="15">
        <v>409.91641439821001</v>
      </c>
      <c r="N61" s="16">
        <v>4100</v>
      </c>
      <c r="O61" s="17">
        <v>2533</v>
      </c>
      <c r="P61" s="18">
        <v>1.619</v>
      </c>
      <c r="Q61" s="18">
        <v>100</v>
      </c>
      <c r="R61" s="18">
        <v>0.74809999999999999</v>
      </c>
      <c r="S61" s="18">
        <v>1.1659999999999999</v>
      </c>
      <c r="T61" s="14">
        <v>74.290000000000006</v>
      </c>
      <c r="U61" s="14">
        <v>352.4</v>
      </c>
      <c r="V61" s="14">
        <v>4743.6499999999996</v>
      </c>
      <c r="W61" s="14">
        <v>270.41000000000003</v>
      </c>
      <c r="X61" s="14">
        <v>3302.58</v>
      </c>
      <c r="Y61" s="14">
        <v>0.99060000000000004</v>
      </c>
      <c r="Z61" s="14">
        <v>0.55469999999999997</v>
      </c>
      <c r="AA61" s="14">
        <v>69.45</v>
      </c>
      <c r="AB61" s="48">
        <v>208100000</v>
      </c>
      <c r="AC61" s="48">
        <v>80520000</v>
      </c>
      <c r="AD61" s="54">
        <v>0.99780000000000002</v>
      </c>
      <c r="AE61" s="55">
        <v>0.99780000000000002</v>
      </c>
      <c r="AF61" s="34"/>
      <c r="AG61" s="2"/>
      <c r="AH61" s="2"/>
      <c r="AI61" s="2"/>
      <c r="AJ61" s="2"/>
      <c r="AK61" s="35"/>
      <c r="AL61" s="44">
        <f t="shared" si="22"/>
        <v>4.1061587488131988</v>
      </c>
      <c r="AM61" s="34">
        <v>0.99</v>
      </c>
      <c r="AN61" s="2">
        <v>0.99</v>
      </c>
      <c r="AO61" s="35">
        <v>0.99</v>
      </c>
      <c r="AP61" s="33">
        <f t="shared" si="21"/>
        <v>0.4213850385581881</v>
      </c>
      <c r="AQ61" s="24">
        <f t="shared" si="23"/>
        <v>2.3731264959515461</v>
      </c>
    </row>
    <row r="62" spans="1:43" x14ac:dyDescent="0.25">
      <c r="A62" s="100"/>
      <c r="B62" s="108"/>
      <c r="C62" s="5">
        <v>4</v>
      </c>
      <c r="D62" s="6" t="s">
        <v>3</v>
      </c>
      <c r="E62" s="13">
        <v>552.99999999944998</v>
      </c>
      <c r="F62" s="14">
        <v>485.63554290445001</v>
      </c>
      <c r="G62" s="14">
        <v>0.37335808524389003</v>
      </c>
      <c r="H62" s="14">
        <v>59.692517817503997</v>
      </c>
      <c r="I62" s="14">
        <v>0.59685408862247002</v>
      </c>
      <c r="J62" s="14">
        <v>0.98329614039027002</v>
      </c>
      <c r="K62" s="14">
        <v>2563.8993493114999</v>
      </c>
      <c r="L62" s="14">
        <v>5907.8202143606004</v>
      </c>
      <c r="M62" s="15">
        <v>409.91641439821001</v>
      </c>
      <c r="N62" s="16">
        <v>4000</v>
      </c>
      <c r="O62" s="17">
        <v>2503</v>
      </c>
      <c r="P62" s="18">
        <v>1.5980000000000001</v>
      </c>
      <c r="Q62" s="18">
        <v>100</v>
      </c>
      <c r="R62" s="18">
        <v>0.74750000000000005</v>
      </c>
      <c r="S62" s="18">
        <v>1.1639999999999999</v>
      </c>
      <c r="T62" s="14">
        <v>72.349999999999994</v>
      </c>
      <c r="U62" s="14">
        <v>353.2</v>
      </c>
      <c r="V62" s="14">
        <v>4882.3900000000003</v>
      </c>
      <c r="W62" s="14">
        <v>282.38</v>
      </c>
      <c r="X62" s="14">
        <v>5907.82</v>
      </c>
      <c r="Y62" s="14">
        <v>0.99060000000000004</v>
      </c>
      <c r="Z62" s="14">
        <v>0.53120000000000001</v>
      </c>
      <c r="AA62" s="14">
        <v>37.51</v>
      </c>
      <c r="AB62" s="48">
        <v>52110000</v>
      </c>
      <c r="AC62" s="48">
        <v>17270000</v>
      </c>
      <c r="AD62" s="54">
        <v>0.997</v>
      </c>
      <c r="AE62" s="55">
        <v>0.997</v>
      </c>
      <c r="AF62" s="34"/>
      <c r="AG62" s="2"/>
      <c r="AH62" s="2"/>
      <c r="AI62" s="2"/>
      <c r="AJ62" s="2"/>
      <c r="AK62" s="35"/>
      <c r="AL62" s="44">
        <f t="shared" si="22"/>
        <v>4.3303504199115439</v>
      </c>
      <c r="AM62" s="34">
        <v>0.99</v>
      </c>
      <c r="AN62" s="2">
        <v>0.99</v>
      </c>
      <c r="AO62" s="35">
        <v>0.99</v>
      </c>
      <c r="AP62" s="33">
        <f t="shared" si="21"/>
        <v>0.4204000611093911</v>
      </c>
      <c r="AQ62" s="24">
        <f t="shared" si="23"/>
        <v>2.3786866190292795</v>
      </c>
    </row>
    <row r="63" spans="1:43" ht="15.75" thickBot="1" x14ac:dyDescent="0.3">
      <c r="A63" s="101"/>
      <c r="B63" s="109"/>
      <c r="C63" s="7">
        <v>5</v>
      </c>
      <c r="D63" s="8" t="s">
        <v>4</v>
      </c>
      <c r="E63" s="19">
        <v>552.99999999944998</v>
      </c>
      <c r="F63" s="20">
        <v>483.6592200211</v>
      </c>
      <c r="G63" s="20">
        <v>0.37335808524389003</v>
      </c>
      <c r="H63" s="20">
        <v>59.692517817503997</v>
      </c>
      <c r="I63" s="20">
        <v>0.59685408862247002</v>
      </c>
      <c r="J63" s="20">
        <v>0.98401988952845998</v>
      </c>
      <c r="K63" s="20">
        <v>2563.8993493114999</v>
      </c>
      <c r="L63" s="20">
        <v>6425.6750520363003</v>
      </c>
      <c r="M63" s="31">
        <v>409.91641439821001</v>
      </c>
      <c r="N63" s="21">
        <v>4100</v>
      </c>
      <c r="O63" s="22">
        <v>2532</v>
      </c>
      <c r="P63" s="23">
        <v>1.619</v>
      </c>
      <c r="Q63" s="23">
        <v>100</v>
      </c>
      <c r="R63" s="23">
        <v>0.74819999999999998</v>
      </c>
      <c r="S63" s="23">
        <v>1.1659999999999999</v>
      </c>
      <c r="T63" s="20">
        <v>74.34</v>
      </c>
      <c r="U63" s="20">
        <v>352.7</v>
      </c>
      <c r="V63" s="20">
        <v>4743.6899999999996</v>
      </c>
      <c r="W63" s="20">
        <v>270.5</v>
      </c>
      <c r="X63" s="20">
        <v>6425.68</v>
      </c>
      <c r="Y63" s="20">
        <v>0.99060000000000004</v>
      </c>
      <c r="Z63" s="20">
        <v>0.55449999999999999</v>
      </c>
      <c r="AA63" s="20">
        <v>36.97</v>
      </c>
      <c r="AB63" s="50">
        <v>129500000</v>
      </c>
      <c r="AC63" s="50">
        <v>51810000</v>
      </c>
      <c r="AD63" s="56">
        <v>0.997</v>
      </c>
      <c r="AE63" s="57">
        <v>0.997</v>
      </c>
      <c r="AF63" s="36"/>
      <c r="AG63" s="10"/>
      <c r="AH63" s="10"/>
      <c r="AI63" s="10"/>
      <c r="AJ63" s="10"/>
      <c r="AK63" s="37"/>
      <c r="AL63" s="45">
        <f t="shared" si="22"/>
        <v>4.223131161121235</v>
      </c>
      <c r="AM63" s="36">
        <v>0.99</v>
      </c>
      <c r="AN63" s="10">
        <v>0.99</v>
      </c>
      <c r="AO63" s="37">
        <v>0.99</v>
      </c>
      <c r="AP63" s="33">
        <f t="shared" si="21"/>
        <v>0.42110346946103067</v>
      </c>
      <c r="AQ63" s="41">
        <f t="shared" si="23"/>
        <v>2.3747132771902772</v>
      </c>
    </row>
    <row r="64" spans="1:43" ht="15.75" thickBot="1" x14ac:dyDescent="0.3"/>
    <row r="65" spans="1:43" ht="15" customHeight="1" x14ac:dyDescent="0.25">
      <c r="A65" s="96" t="s">
        <v>6</v>
      </c>
      <c r="B65" s="97"/>
      <c r="C65" s="102" t="s">
        <v>5</v>
      </c>
      <c r="D65" s="103"/>
      <c r="E65" s="91" t="s">
        <v>8</v>
      </c>
      <c r="F65" s="92"/>
      <c r="G65" s="92"/>
      <c r="H65" s="92"/>
      <c r="I65" s="92"/>
      <c r="J65" s="92"/>
      <c r="K65" s="92"/>
      <c r="L65" s="92"/>
      <c r="M65" s="93"/>
      <c r="N65" s="73" t="s">
        <v>11</v>
      </c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5"/>
      <c r="AD65" s="66" t="s">
        <v>50</v>
      </c>
      <c r="AE65" s="68" t="s">
        <v>44</v>
      </c>
      <c r="AF65" s="76" t="s">
        <v>53</v>
      </c>
      <c r="AG65" s="77"/>
      <c r="AH65" s="77"/>
      <c r="AI65" s="77"/>
      <c r="AJ65" s="77"/>
      <c r="AK65" s="78"/>
      <c r="AL65" s="89" t="s">
        <v>36</v>
      </c>
      <c r="AM65" s="70" t="s">
        <v>46</v>
      </c>
      <c r="AN65" s="71"/>
      <c r="AO65" s="72"/>
      <c r="AP65" s="85" t="s">
        <v>24</v>
      </c>
      <c r="AQ65" s="79" t="s">
        <v>25</v>
      </c>
    </row>
    <row r="66" spans="1:43" ht="30" x14ac:dyDescent="0.25">
      <c r="A66" s="98"/>
      <c r="B66" s="99"/>
      <c r="C66" s="104"/>
      <c r="D66" s="105"/>
      <c r="E66" s="9" t="s">
        <v>12</v>
      </c>
      <c r="F66" s="3" t="s">
        <v>13</v>
      </c>
      <c r="G66" s="4" t="s">
        <v>9</v>
      </c>
      <c r="H66" s="3" t="s">
        <v>14</v>
      </c>
      <c r="I66" s="4" t="s">
        <v>10</v>
      </c>
      <c r="J66" s="4" t="s">
        <v>26</v>
      </c>
      <c r="K66" s="3" t="s">
        <v>37</v>
      </c>
      <c r="L66" s="30" t="s">
        <v>38</v>
      </c>
      <c r="M66" s="11" t="s">
        <v>39</v>
      </c>
      <c r="N66" s="9" t="s">
        <v>15</v>
      </c>
      <c r="O66" s="3" t="s">
        <v>16</v>
      </c>
      <c r="P66" s="4" t="s">
        <v>17</v>
      </c>
      <c r="Q66" s="3" t="s">
        <v>52</v>
      </c>
      <c r="R66" s="4" t="s">
        <v>18</v>
      </c>
      <c r="S66" s="4" t="s">
        <v>19</v>
      </c>
      <c r="T66" s="3" t="s">
        <v>20</v>
      </c>
      <c r="U66" s="3" t="s">
        <v>54</v>
      </c>
      <c r="V66" s="3" t="s">
        <v>40</v>
      </c>
      <c r="W66" s="3" t="s">
        <v>41</v>
      </c>
      <c r="X66" s="30" t="s">
        <v>38</v>
      </c>
      <c r="Y66" s="4" t="s">
        <v>26</v>
      </c>
      <c r="Z66" s="3" t="s">
        <v>42</v>
      </c>
      <c r="AA66" s="3" t="s">
        <v>43</v>
      </c>
      <c r="AB66" s="3" t="s">
        <v>45</v>
      </c>
      <c r="AC66" s="32" t="s">
        <v>55</v>
      </c>
      <c r="AD66" s="67"/>
      <c r="AE66" s="69"/>
      <c r="AF66" s="9" t="s">
        <v>21</v>
      </c>
      <c r="AG66" s="3" t="s">
        <v>51</v>
      </c>
      <c r="AH66" s="3" t="s">
        <v>22</v>
      </c>
      <c r="AI66" s="3" t="s">
        <v>23</v>
      </c>
      <c r="AJ66" s="3" t="s">
        <v>56</v>
      </c>
      <c r="AK66" s="11" t="s">
        <v>57</v>
      </c>
      <c r="AL66" s="90"/>
      <c r="AM66" s="38" t="s">
        <v>47</v>
      </c>
      <c r="AN66" s="39" t="s">
        <v>48</v>
      </c>
      <c r="AO66" s="40" t="s">
        <v>49</v>
      </c>
      <c r="AP66" s="86"/>
      <c r="AQ66" s="80"/>
    </row>
    <row r="67" spans="1:43" x14ac:dyDescent="0.25">
      <c r="A67" s="100">
        <v>10</v>
      </c>
      <c r="B67" s="108" t="s">
        <v>34</v>
      </c>
      <c r="C67" s="5">
        <v>1</v>
      </c>
      <c r="D67" s="6" t="s">
        <v>0</v>
      </c>
      <c r="E67" s="13">
        <v>552.99999999944998</v>
      </c>
      <c r="F67" s="14">
        <v>483.66692222197997</v>
      </c>
      <c r="G67" s="14">
        <v>0.37335808524389003</v>
      </c>
      <c r="H67" s="14">
        <v>59.692517817503997</v>
      </c>
      <c r="I67" s="14">
        <v>0.59685408862247002</v>
      </c>
      <c r="J67" s="14">
        <v>0.98401706630161001</v>
      </c>
      <c r="K67" s="14">
        <v>2563.8993493114999</v>
      </c>
      <c r="L67" s="14">
        <v>3846.9379496401998</v>
      </c>
      <c r="M67" s="15">
        <v>409.91641259775002</v>
      </c>
      <c r="N67" s="16">
        <v>20000</v>
      </c>
      <c r="O67" s="17">
        <v>14798</v>
      </c>
      <c r="P67" s="18">
        <v>1.3520000000000001</v>
      </c>
      <c r="Q67" s="18">
        <v>100</v>
      </c>
      <c r="R67" s="18">
        <v>0.7732</v>
      </c>
      <c r="S67" s="18">
        <v>1.2050000000000001</v>
      </c>
      <c r="T67" s="14">
        <v>66.69</v>
      </c>
      <c r="U67" s="14">
        <v>341.1</v>
      </c>
      <c r="V67" s="14">
        <v>5114.09</v>
      </c>
      <c r="W67" s="14">
        <v>75.7</v>
      </c>
      <c r="X67" s="14">
        <v>3846.96</v>
      </c>
      <c r="Y67" s="14">
        <v>0.99070000000000003</v>
      </c>
      <c r="Z67" s="14">
        <v>1.9810000000000001</v>
      </c>
      <c r="AA67" s="14">
        <v>49.53</v>
      </c>
      <c r="AB67" s="48">
        <v>79460000</v>
      </c>
      <c r="AC67" s="48">
        <v>28770000</v>
      </c>
      <c r="AD67" s="54">
        <v>0.99739999999999995</v>
      </c>
      <c r="AE67" s="55">
        <v>0.99739999999999995</v>
      </c>
      <c r="AF67" s="34"/>
      <c r="AG67" s="2"/>
      <c r="AH67" s="2"/>
      <c r="AI67" s="2"/>
      <c r="AJ67" s="2"/>
      <c r="AK67" s="35"/>
      <c r="AL67" s="44">
        <f>$AS$3*(1-J67*Y67*AE67)</f>
        <v>4.1503414882074043</v>
      </c>
      <c r="AM67" s="34">
        <v>0.99</v>
      </c>
      <c r="AN67" s="2">
        <v>0.99</v>
      </c>
      <c r="AO67" s="35">
        <v>0.99</v>
      </c>
      <c r="AP67" s="33">
        <f t="shared" ref="AP67:AP71" si="24">I67*J67*R67*Y67*AE67*AM67*AN67*AO67</f>
        <v>0.4353913132874182</v>
      </c>
      <c r="AQ67" s="24">
        <f>1/AP67</f>
        <v>2.2967844545393179</v>
      </c>
    </row>
    <row r="68" spans="1:43" x14ac:dyDescent="0.25">
      <c r="A68" s="100"/>
      <c r="B68" s="108"/>
      <c r="C68" s="5">
        <v>2</v>
      </c>
      <c r="D68" s="6" t="s">
        <v>1</v>
      </c>
      <c r="E68" s="13">
        <v>552.99999999943998</v>
      </c>
      <c r="F68" s="14">
        <v>483.6592200211</v>
      </c>
      <c r="G68" s="14">
        <v>0.37335808524389003</v>
      </c>
      <c r="H68" s="14">
        <v>59.692517817503997</v>
      </c>
      <c r="I68" s="14">
        <v>0.59685408862247002</v>
      </c>
      <c r="J68" s="14">
        <v>0.98401988952845998</v>
      </c>
      <c r="K68" s="14">
        <v>2563.8993493114999</v>
      </c>
      <c r="L68" s="14">
        <v>3604.6469804105</v>
      </c>
      <c r="M68" s="15">
        <v>409.91641439821001</v>
      </c>
      <c r="N68" s="16">
        <v>20000</v>
      </c>
      <c r="O68" s="17">
        <v>14798</v>
      </c>
      <c r="P68" s="18">
        <v>1.3520000000000001</v>
      </c>
      <c r="Q68" s="18">
        <v>100</v>
      </c>
      <c r="R68" s="18">
        <v>0.7732</v>
      </c>
      <c r="S68" s="18">
        <v>1.2050000000000001</v>
      </c>
      <c r="T68" s="14">
        <v>66.69</v>
      </c>
      <c r="U68" s="14">
        <v>341</v>
      </c>
      <c r="V68" s="14">
        <v>5113.5200000000004</v>
      </c>
      <c r="W68" s="14">
        <v>75.69</v>
      </c>
      <c r="X68" s="14">
        <v>3604.65</v>
      </c>
      <c r="Y68" s="14">
        <v>0.99070000000000003</v>
      </c>
      <c r="Z68" s="14">
        <v>1.982</v>
      </c>
      <c r="AA68" s="14">
        <v>56.37</v>
      </c>
      <c r="AB68" s="48">
        <v>162600000</v>
      </c>
      <c r="AC68" s="48">
        <v>57530000</v>
      </c>
      <c r="AD68" s="54">
        <v>0.99750000000000005</v>
      </c>
      <c r="AE68" s="55">
        <v>0.99760000000000004</v>
      </c>
      <c r="AF68" s="34"/>
      <c r="AG68" s="2"/>
      <c r="AH68" s="2"/>
      <c r="AI68" s="2"/>
      <c r="AJ68" s="2"/>
      <c r="AK68" s="35"/>
      <c r="AL68" s="44">
        <f t="shared" ref="AL68:AL71" si="25">$AS$3*(1-J68*Y68*AE68)</f>
        <v>4.1206769782633099</v>
      </c>
      <c r="AM68" s="34">
        <v>0.99</v>
      </c>
      <c r="AN68" s="2">
        <v>0.99</v>
      </c>
      <c r="AO68" s="35">
        <v>0.99</v>
      </c>
      <c r="AP68" s="33">
        <f t="shared" si="24"/>
        <v>0.43547986796813792</v>
      </c>
      <c r="AQ68" s="24">
        <f t="shared" ref="AQ68:AQ71" si="26">1/AP68</f>
        <v>2.2963174042138852</v>
      </c>
    </row>
    <row r="69" spans="1:43" x14ac:dyDescent="0.25">
      <c r="A69" s="100"/>
      <c r="B69" s="108"/>
      <c r="C69" s="5">
        <v>3</v>
      </c>
      <c r="D69" s="6" t="s">
        <v>2</v>
      </c>
      <c r="E69" s="13">
        <v>552.99999999944998</v>
      </c>
      <c r="F69" s="14">
        <v>483.6592200211</v>
      </c>
      <c r="G69" s="14">
        <v>0.37335808524389003</v>
      </c>
      <c r="H69" s="14">
        <v>59.692517817503997</v>
      </c>
      <c r="I69" s="14">
        <v>0.59685408862247002</v>
      </c>
      <c r="J69" s="14">
        <v>0.98401988952845998</v>
      </c>
      <c r="K69" s="14">
        <v>2563.8993493114999</v>
      </c>
      <c r="L69" s="14">
        <v>3302.5815909907001</v>
      </c>
      <c r="M69" s="15">
        <v>409.91641439821001</v>
      </c>
      <c r="N69" s="16">
        <v>20000</v>
      </c>
      <c r="O69" s="17">
        <v>14799</v>
      </c>
      <c r="P69" s="18">
        <v>1.351</v>
      </c>
      <c r="Q69" s="18">
        <v>100</v>
      </c>
      <c r="R69" s="18">
        <v>0.7732</v>
      </c>
      <c r="S69" s="18">
        <v>1.2050000000000001</v>
      </c>
      <c r="T69" s="14">
        <v>66.67</v>
      </c>
      <c r="U69" s="14">
        <v>340.9</v>
      </c>
      <c r="V69" s="14">
        <v>5113.51</v>
      </c>
      <c r="W69" s="14">
        <v>75.69</v>
      </c>
      <c r="X69" s="14">
        <v>3302.58</v>
      </c>
      <c r="Y69" s="14">
        <v>0.99070000000000003</v>
      </c>
      <c r="Z69" s="14">
        <v>1.982</v>
      </c>
      <c r="AA69" s="14">
        <v>69.45</v>
      </c>
      <c r="AB69" s="48">
        <v>208100000</v>
      </c>
      <c r="AC69" s="48">
        <v>80520000</v>
      </c>
      <c r="AD69" s="54">
        <v>0.99780000000000002</v>
      </c>
      <c r="AE69" s="55">
        <v>0.99780000000000002</v>
      </c>
      <c r="AF69" s="34"/>
      <c r="AG69" s="2"/>
      <c r="AH69" s="2"/>
      <c r="AI69" s="2"/>
      <c r="AJ69" s="2"/>
      <c r="AK69" s="35"/>
      <c r="AL69" s="44">
        <f t="shared" si="25"/>
        <v>4.0914309231266373</v>
      </c>
      <c r="AM69" s="34">
        <v>0.99</v>
      </c>
      <c r="AN69" s="2">
        <v>0.99</v>
      </c>
      <c r="AO69" s="35">
        <v>0.99</v>
      </c>
      <c r="AP69" s="33">
        <f t="shared" si="24"/>
        <v>0.435567173474948</v>
      </c>
      <c r="AQ69" s="24">
        <f t="shared" si="26"/>
        <v>2.2958571281256481</v>
      </c>
    </row>
    <row r="70" spans="1:43" x14ac:dyDescent="0.25">
      <c r="A70" s="100"/>
      <c r="B70" s="108"/>
      <c r="C70" s="5">
        <v>4</v>
      </c>
      <c r="D70" s="6" t="s">
        <v>3</v>
      </c>
      <c r="E70" s="13">
        <v>552.99999999944998</v>
      </c>
      <c r="F70" s="14">
        <v>485.63554290445001</v>
      </c>
      <c r="G70" s="14">
        <v>0.37335808524389003</v>
      </c>
      <c r="H70" s="14">
        <v>59.692517817503997</v>
      </c>
      <c r="I70" s="14">
        <v>0.59685408862247002</v>
      </c>
      <c r="J70" s="14">
        <v>0.98329614039027002</v>
      </c>
      <c r="K70" s="14">
        <v>2563.8993493114999</v>
      </c>
      <c r="L70" s="14">
        <v>5907.8202143606004</v>
      </c>
      <c r="M70" s="15">
        <v>409.91641439821001</v>
      </c>
      <c r="N70" s="16">
        <v>20000</v>
      </c>
      <c r="O70" s="17">
        <v>14920</v>
      </c>
      <c r="P70" s="18">
        <v>1.34</v>
      </c>
      <c r="Q70" s="18">
        <v>100</v>
      </c>
      <c r="R70" s="18">
        <v>0.77229999999999999</v>
      </c>
      <c r="S70" s="18">
        <v>1.2030000000000001</v>
      </c>
      <c r="T70" s="14">
        <v>64.97</v>
      </c>
      <c r="U70" s="14">
        <v>341.9</v>
      </c>
      <c r="V70" s="14">
        <v>5261.91</v>
      </c>
      <c r="W70" s="14">
        <v>77.459999999999994</v>
      </c>
      <c r="X70" s="14">
        <v>5907.82</v>
      </c>
      <c r="Y70" s="14">
        <v>0.99070000000000003</v>
      </c>
      <c r="Z70" s="14">
        <v>1.9370000000000001</v>
      </c>
      <c r="AA70" s="14">
        <v>37.51</v>
      </c>
      <c r="AB70" s="48">
        <v>52110000</v>
      </c>
      <c r="AC70" s="48">
        <v>17270000</v>
      </c>
      <c r="AD70" s="54">
        <v>0.997</v>
      </c>
      <c r="AE70" s="55">
        <v>0.997</v>
      </c>
      <c r="AF70" s="34"/>
      <c r="AG70" s="2"/>
      <c r="AH70" s="2"/>
      <c r="AI70" s="2"/>
      <c r="AJ70" s="2"/>
      <c r="AK70" s="35"/>
      <c r="AL70" s="44">
        <f t="shared" si="25"/>
        <v>4.3156452261320144</v>
      </c>
      <c r="AM70" s="34">
        <v>0.99</v>
      </c>
      <c r="AN70" s="2">
        <v>0.99</v>
      </c>
      <c r="AO70" s="35">
        <v>0.99</v>
      </c>
      <c r="AP70" s="33">
        <f t="shared" si="24"/>
        <v>0.43439162913982915</v>
      </c>
      <c r="AQ70" s="24">
        <f t="shared" si="26"/>
        <v>2.3020701434329518</v>
      </c>
    </row>
    <row r="71" spans="1:43" ht="15.75" thickBot="1" x14ac:dyDescent="0.3">
      <c r="A71" s="101"/>
      <c r="B71" s="109"/>
      <c r="C71" s="7">
        <v>5</v>
      </c>
      <c r="D71" s="8" t="s">
        <v>4</v>
      </c>
      <c r="E71" s="19">
        <v>552.99999999944998</v>
      </c>
      <c r="F71" s="20">
        <v>483.6592200211</v>
      </c>
      <c r="G71" s="20">
        <v>0.37335808524389003</v>
      </c>
      <c r="H71" s="20">
        <v>59.692517817503997</v>
      </c>
      <c r="I71" s="20">
        <v>0.59685408862247002</v>
      </c>
      <c r="J71" s="20">
        <v>0.98401988952845998</v>
      </c>
      <c r="K71" s="20">
        <v>2563.8993493114999</v>
      </c>
      <c r="L71" s="20">
        <v>6425.6750520363003</v>
      </c>
      <c r="M71" s="31">
        <v>409.91641439821001</v>
      </c>
      <c r="N71" s="21">
        <v>20000</v>
      </c>
      <c r="O71" s="22">
        <v>14795</v>
      </c>
      <c r="P71" s="23">
        <v>1.3520000000000001</v>
      </c>
      <c r="Q71" s="23">
        <v>100</v>
      </c>
      <c r="R71" s="23">
        <v>0.7732</v>
      </c>
      <c r="S71" s="23">
        <v>1.2050000000000001</v>
      </c>
      <c r="T71" s="20">
        <v>66.72</v>
      </c>
      <c r="U71" s="20">
        <v>341.2</v>
      </c>
      <c r="V71" s="20">
        <v>5113.55</v>
      </c>
      <c r="W71" s="20">
        <v>75.7</v>
      </c>
      <c r="X71" s="20">
        <v>6425.68</v>
      </c>
      <c r="Y71" s="20">
        <v>0.99070000000000003</v>
      </c>
      <c r="Z71" s="20">
        <v>1.9810000000000001</v>
      </c>
      <c r="AA71" s="20">
        <v>36.97</v>
      </c>
      <c r="AB71" s="50">
        <v>129500000</v>
      </c>
      <c r="AC71" s="50">
        <v>51810000</v>
      </c>
      <c r="AD71" s="56">
        <v>0.997</v>
      </c>
      <c r="AE71" s="57">
        <v>0.997</v>
      </c>
      <c r="AF71" s="36"/>
      <c r="AG71" s="10"/>
      <c r="AH71" s="10"/>
      <c r="AI71" s="10"/>
      <c r="AJ71" s="10"/>
      <c r="AK71" s="37"/>
      <c r="AL71" s="45">
        <f t="shared" si="25"/>
        <v>4.2084151436733439</v>
      </c>
      <c r="AM71" s="36">
        <v>0.99</v>
      </c>
      <c r="AN71" s="10">
        <v>0.99</v>
      </c>
      <c r="AO71" s="37">
        <v>0.99</v>
      </c>
      <c r="AP71" s="33">
        <f t="shared" si="24"/>
        <v>0.43521795144770803</v>
      </c>
      <c r="AQ71" s="41">
        <f t="shared" si="26"/>
        <v>2.2976993404651673</v>
      </c>
    </row>
    <row r="72" spans="1:43" ht="15.75" thickBot="1" x14ac:dyDescent="0.3"/>
    <row r="73" spans="1:43" ht="15" customHeight="1" x14ac:dyDescent="0.25">
      <c r="A73" s="96" t="s">
        <v>6</v>
      </c>
      <c r="B73" s="97"/>
      <c r="C73" s="102" t="s">
        <v>5</v>
      </c>
      <c r="D73" s="103"/>
      <c r="E73" s="91" t="s">
        <v>8</v>
      </c>
      <c r="F73" s="92"/>
      <c r="G73" s="92"/>
      <c r="H73" s="92"/>
      <c r="I73" s="92"/>
      <c r="J73" s="92"/>
      <c r="K73" s="92"/>
      <c r="L73" s="92"/>
      <c r="M73" s="93"/>
      <c r="N73" s="73" t="s">
        <v>11</v>
      </c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5"/>
      <c r="AD73" s="66" t="s">
        <v>50</v>
      </c>
      <c r="AE73" s="68" t="s">
        <v>44</v>
      </c>
      <c r="AF73" s="76" t="s">
        <v>53</v>
      </c>
      <c r="AG73" s="77"/>
      <c r="AH73" s="77"/>
      <c r="AI73" s="77"/>
      <c r="AJ73" s="77"/>
      <c r="AK73" s="78"/>
      <c r="AL73" s="89" t="s">
        <v>36</v>
      </c>
      <c r="AM73" s="70" t="s">
        <v>46</v>
      </c>
      <c r="AN73" s="71"/>
      <c r="AO73" s="72"/>
      <c r="AP73" s="85" t="s">
        <v>24</v>
      </c>
      <c r="AQ73" s="79" t="s">
        <v>25</v>
      </c>
    </row>
    <row r="74" spans="1:43" ht="30" x14ac:dyDescent="0.25">
      <c r="A74" s="98"/>
      <c r="B74" s="99"/>
      <c r="C74" s="104"/>
      <c r="D74" s="105"/>
      <c r="E74" s="9" t="s">
        <v>12</v>
      </c>
      <c r="F74" s="3" t="s">
        <v>13</v>
      </c>
      <c r="G74" s="4" t="s">
        <v>9</v>
      </c>
      <c r="H74" s="3" t="s">
        <v>14</v>
      </c>
      <c r="I74" s="4" t="s">
        <v>10</v>
      </c>
      <c r="J74" s="4" t="s">
        <v>26</v>
      </c>
      <c r="K74" s="3" t="s">
        <v>37</v>
      </c>
      <c r="L74" s="30" t="s">
        <v>38</v>
      </c>
      <c r="M74" s="11" t="s">
        <v>39</v>
      </c>
      <c r="N74" s="9" t="s">
        <v>15</v>
      </c>
      <c r="O74" s="3" t="s">
        <v>16</v>
      </c>
      <c r="P74" s="4" t="s">
        <v>17</v>
      </c>
      <c r="Q74" s="3" t="s">
        <v>52</v>
      </c>
      <c r="R74" s="4" t="s">
        <v>18</v>
      </c>
      <c r="S74" s="4" t="s">
        <v>19</v>
      </c>
      <c r="T74" s="3" t="s">
        <v>20</v>
      </c>
      <c r="U74" s="3" t="s">
        <v>54</v>
      </c>
      <c r="V74" s="3" t="s">
        <v>40</v>
      </c>
      <c r="W74" s="3" t="s">
        <v>41</v>
      </c>
      <c r="X74" s="30" t="s">
        <v>38</v>
      </c>
      <c r="Y74" s="4" t="s">
        <v>26</v>
      </c>
      <c r="Z74" s="3" t="s">
        <v>42</v>
      </c>
      <c r="AA74" s="3" t="s">
        <v>43</v>
      </c>
      <c r="AB74" s="3" t="s">
        <v>45</v>
      </c>
      <c r="AC74" s="32" t="s">
        <v>55</v>
      </c>
      <c r="AD74" s="67"/>
      <c r="AE74" s="69"/>
      <c r="AF74" s="9" t="s">
        <v>21</v>
      </c>
      <c r="AG74" s="3" t="s">
        <v>51</v>
      </c>
      <c r="AH74" s="3" t="s">
        <v>22</v>
      </c>
      <c r="AI74" s="3" t="s">
        <v>23</v>
      </c>
      <c r="AJ74" s="3" t="s">
        <v>56</v>
      </c>
      <c r="AK74" s="11" t="s">
        <v>57</v>
      </c>
      <c r="AL74" s="90"/>
      <c r="AM74" s="38" t="s">
        <v>47</v>
      </c>
      <c r="AN74" s="39" t="s">
        <v>48</v>
      </c>
      <c r="AO74" s="40" t="s">
        <v>49</v>
      </c>
      <c r="AP74" s="86"/>
      <c r="AQ74" s="80"/>
    </row>
    <row r="75" spans="1:43" x14ac:dyDescent="0.25">
      <c r="A75" s="100">
        <v>11</v>
      </c>
      <c r="B75" s="108" t="s">
        <v>35</v>
      </c>
      <c r="C75" s="5">
        <v>1</v>
      </c>
      <c r="D75" s="6" t="s">
        <v>0</v>
      </c>
      <c r="E75" s="13">
        <v>552.99999999944998</v>
      </c>
      <c r="F75" s="14">
        <v>483.66692222197997</v>
      </c>
      <c r="G75" s="14">
        <v>0.37335808524389003</v>
      </c>
      <c r="H75" s="14">
        <v>59.692517817503997</v>
      </c>
      <c r="I75" s="14">
        <v>0.59685408862247002</v>
      </c>
      <c r="J75" s="14">
        <v>0.98401706630161001</v>
      </c>
      <c r="K75" s="14">
        <v>2563.8993493114999</v>
      </c>
      <c r="L75" s="14">
        <v>3846.9379496401998</v>
      </c>
      <c r="M75" s="15">
        <v>409.91641259775002</v>
      </c>
      <c r="N75" s="16">
        <v>20000</v>
      </c>
      <c r="O75" s="17">
        <v>16428.535950752001</v>
      </c>
      <c r="P75" s="18">
        <v>1.2173939333337001</v>
      </c>
      <c r="Q75" s="18">
        <v>100</v>
      </c>
      <c r="R75" s="18">
        <v>0.77330217700806003</v>
      </c>
      <c r="S75" s="18">
        <v>1.2051822633919</v>
      </c>
      <c r="T75" s="14">
        <v>31.555570074001</v>
      </c>
      <c r="U75" s="14">
        <v>341.02680236725001</v>
      </c>
      <c r="V75" s="14">
        <v>10807.182426669</v>
      </c>
      <c r="W75" s="14">
        <v>104.48159981758</v>
      </c>
      <c r="X75" s="14">
        <v>3846.9581913541001</v>
      </c>
      <c r="Y75" s="14">
        <v>0.99070105718747004</v>
      </c>
      <c r="Z75" s="14">
        <v>1.4356594870474</v>
      </c>
      <c r="AA75" s="14">
        <v>49.530337382474997</v>
      </c>
      <c r="AB75" s="48">
        <v>79461012.688922003</v>
      </c>
      <c r="AC75" s="48">
        <v>28769961.748798002</v>
      </c>
      <c r="AD75" s="54">
        <v>0.99736486132794999</v>
      </c>
      <c r="AE75" s="55">
        <v>0.99740076082436002</v>
      </c>
      <c r="AF75" s="34"/>
      <c r="AG75" s="2"/>
      <c r="AH75" s="2"/>
      <c r="AI75" s="2"/>
      <c r="AJ75" s="2"/>
      <c r="AK75" s="35"/>
      <c r="AL75" s="44">
        <f>$AS$3*(1-J75*Y75*AE75)</f>
        <v>4.1500745949883457</v>
      </c>
      <c r="AM75" s="34">
        <v>0.99</v>
      </c>
      <c r="AN75" s="2">
        <v>0.99</v>
      </c>
      <c r="AO75" s="35">
        <v>0.99</v>
      </c>
      <c r="AP75" s="33">
        <f t="shared" ref="AP75:AP79" si="27">I75*J75*R75*Y75*AE75*AM75*AN75*AO75</f>
        <v>0.43544964631351979</v>
      </c>
      <c r="AQ75" s="24">
        <f>1/AP75</f>
        <v>2.2964767762838165</v>
      </c>
    </row>
    <row r="76" spans="1:43" x14ac:dyDescent="0.25">
      <c r="A76" s="100"/>
      <c r="B76" s="108"/>
      <c r="C76" s="5">
        <v>2</v>
      </c>
      <c r="D76" s="6" t="s">
        <v>1</v>
      </c>
      <c r="E76" s="13">
        <v>552.99999999943998</v>
      </c>
      <c r="F76" s="14">
        <v>483.6592200211</v>
      </c>
      <c r="G76" s="14">
        <v>0.37335808524389003</v>
      </c>
      <c r="H76" s="14">
        <v>59.692517817503997</v>
      </c>
      <c r="I76" s="14">
        <v>0.59685408862247002</v>
      </c>
      <c r="J76" s="14">
        <v>0.98401988952845998</v>
      </c>
      <c r="K76" s="14">
        <v>2563.8993493114999</v>
      </c>
      <c r="L76" s="14">
        <v>3604.6469804105</v>
      </c>
      <c r="M76" s="15">
        <v>409.91641439821001</v>
      </c>
      <c r="N76" s="16">
        <v>20000</v>
      </c>
      <c r="O76" s="17">
        <v>16428.696886926002</v>
      </c>
      <c r="P76" s="18">
        <v>1.2173820076938999</v>
      </c>
      <c r="Q76" s="18">
        <v>100</v>
      </c>
      <c r="R76" s="18">
        <v>0.77329964332800005</v>
      </c>
      <c r="S76" s="18">
        <v>1.2051789592158</v>
      </c>
      <c r="T76" s="14">
        <v>31.553960864667999</v>
      </c>
      <c r="U76" s="14">
        <v>340.97139272031001</v>
      </c>
      <c r="V76" s="14">
        <v>10805.977550099</v>
      </c>
      <c r="W76" s="14">
        <v>104.46908329176</v>
      </c>
      <c r="X76" s="14">
        <v>3604.6469758031999</v>
      </c>
      <c r="Y76" s="14">
        <v>0.99070097259080003</v>
      </c>
      <c r="Z76" s="14">
        <v>1.4358314945781001</v>
      </c>
      <c r="AA76" s="14">
        <v>56.366912604436997</v>
      </c>
      <c r="AB76" s="48">
        <v>162598415.78453001</v>
      </c>
      <c r="AC76" s="48">
        <v>57530416.748140998</v>
      </c>
      <c r="AD76" s="54">
        <v>0.99752967567115003</v>
      </c>
      <c r="AE76" s="55">
        <v>0.99756333224917004</v>
      </c>
      <c r="AF76" s="34"/>
      <c r="AG76" s="2"/>
      <c r="AH76" s="2"/>
      <c r="AI76" s="2"/>
      <c r="AJ76" s="2"/>
      <c r="AK76" s="35"/>
      <c r="AL76" s="44">
        <f t="shared" ref="AL76:AL79" si="28">$AS$3*(1-J76*Y76*AE76)</f>
        <v>4.1258957060735737</v>
      </c>
      <c r="AM76" s="34">
        <v>0.99</v>
      </c>
      <c r="AN76" s="2">
        <v>0.99</v>
      </c>
      <c r="AO76" s="35">
        <v>0.99</v>
      </c>
      <c r="AP76" s="33">
        <f t="shared" si="27"/>
        <v>0.43552040786012114</v>
      </c>
      <c r="AQ76" s="24">
        <f t="shared" ref="AQ76:AQ79" si="29">1/AP76</f>
        <v>2.2961036542773821</v>
      </c>
    </row>
    <row r="77" spans="1:43" x14ac:dyDescent="0.25">
      <c r="A77" s="100"/>
      <c r="B77" s="108"/>
      <c r="C77" s="5">
        <v>3</v>
      </c>
      <c r="D77" s="6" t="s">
        <v>2</v>
      </c>
      <c r="E77" s="13">
        <v>552.99999999944998</v>
      </c>
      <c r="F77" s="14">
        <v>483.6592200211</v>
      </c>
      <c r="G77" s="14">
        <v>0.37335808524389003</v>
      </c>
      <c r="H77" s="14">
        <v>59.692517817503997</v>
      </c>
      <c r="I77" s="14">
        <v>0.59685408862247002</v>
      </c>
      <c r="J77" s="14">
        <v>0.98401988952845998</v>
      </c>
      <c r="K77" s="14">
        <v>2563.8993493114999</v>
      </c>
      <c r="L77" s="14">
        <v>3302.5815909907001</v>
      </c>
      <c r="M77" s="15">
        <v>409.91641439821001</v>
      </c>
      <c r="N77" s="16">
        <v>20000</v>
      </c>
      <c r="O77" s="17">
        <v>16429.462291332002</v>
      </c>
      <c r="P77" s="18">
        <v>1.2173252931444001</v>
      </c>
      <c r="Q77" s="18">
        <v>100</v>
      </c>
      <c r="R77" s="18">
        <v>0.77329042255263003</v>
      </c>
      <c r="S77" s="18">
        <v>1.2051603722833</v>
      </c>
      <c r="T77" s="14">
        <v>31.546748684047</v>
      </c>
      <c r="U77" s="14">
        <v>340.89305633369003</v>
      </c>
      <c r="V77" s="14">
        <v>10805.964815832</v>
      </c>
      <c r="W77" s="14">
        <v>104.46596591025001</v>
      </c>
      <c r="X77" s="14">
        <v>3302.5815867694</v>
      </c>
      <c r="Y77" s="14">
        <v>0.9907008240606</v>
      </c>
      <c r="Z77" s="14">
        <v>1.4358743413991</v>
      </c>
      <c r="AA77" s="14">
        <v>69.454917454639997</v>
      </c>
      <c r="AB77" s="48">
        <v>208062639.96645999</v>
      </c>
      <c r="AC77" s="48">
        <v>80522837.325260997</v>
      </c>
      <c r="AD77" s="54">
        <v>0.99777429376294002</v>
      </c>
      <c r="AE77" s="55">
        <v>0.99780461701748002</v>
      </c>
      <c r="AF77" s="34"/>
      <c r="AG77" s="2"/>
      <c r="AH77" s="2"/>
      <c r="AI77" s="2"/>
      <c r="AJ77" s="2"/>
      <c r="AK77" s="35"/>
      <c r="AL77" s="44">
        <f t="shared" si="28"/>
        <v>4.0906344086173885</v>
      </c>
      <c r="AM77" s="34">
        <v>0.99</v>
      </c>
      <c r="AN77" s="2">
        <v>0.99</v>
      </c>
      <c r="AO77" s="35">
        <v>0.99</v>
      </c>
      <c r="AP77" s="33">
        <f t="shared" si="27"/>
        <v>0.43562048929850961</v>
      </c>
      <c r="AQ77" s="24">
        <f t="shared" si="29"/>
        <v>2.2955761369496752</v>
      </c>
    </row>
    <row r="78" spans="1:43" x14ac:dyDescent="0.25">
      <c r="A78" s="100"/>
      <c r="B78" s="108"/>
      <c r="C78" s="5">
        <v>4</v>
      </c>
      <c r="D78" s="6" t="s">
        <v>3</v>
      </c>
      <c r="E78" s="13">
        <v>552.99999999944998</v>
      </c>
      <c r="F78" s="14">
        <v>485.63554290445001</v>
      </c>
      <c r="G78" s="14">
        <v>0.37335808524389003</v>
      </c>
      <c r="H78" s="14">
        <v>59.692517817503997</v>
      </c>
      <c r="I78" s="14">
        <v>0.59685408862247002</v>
      </c>
      <c r="J78" s="14">
        <v>0.98329614039027002</v>
      </c>
      <c r="K78" s="14">
        <v>2563.8993493114999</v>
      </c>
      <c r="L78" s="14">
        <v>5907.8202143606004</v>
      </c>
      <c r="M78" s="15">
        <v>409.91641439821001</v>
      </c>
      <c r="N78" s="16">
        <v>20000</v>
      </c>
      <c r="O78" s="17">
        <v>16518.131233886001</v>
      </c>
      <c r="P78" s="18">
        <v>1.2107907194108001</v>
      </c>
      <c r="Q78" s="18">
        <v>100</v>
      </c>
      <c r="R78" s="18">
        <v>0.77233784110577997</v>
      </c>
      <c r="S78" s="18">
        <v>1.2027982575195999</v>
      </c>
      <c r="T78" s="14">
        <v>30.735856245607</v>
      </c>
      <c r="U78" s="14">
        <v>341.84272716407997</v>
      </c>
      <c r="V78" s="14">
        <v>11121.952303279</v>
      </c>
      <c r="W78" s="14">
        <v>107.22804799991999</v>
      </c>
      <c r="X78" s="14">
        <v>5907.8202169857996</v>
      </c>
      <c r="Y78" s="14">
        <v>0.99069731214964996</v>
      </c>
      <c r="Z78" s="14">
        <v>1.3988877238548001</v>
      </c>
      <c r="AA78" s="14">
        <v>37.505166112483003</v>
      </c>
      <c r="AB78" s="48">
        <v>52106974.313813999</v>
      </c>
      <c r="AC78" s="48">
        <v>17269049.136303999</v>
      </c>
      <c r="AD78" s="54">
        <v>0.99695641908887001</v>
      </c>
      <c r="AE78" s="55">
        <v>0.99699669370392996</v>
      </c>
      <c r="AF78" s="34"/>
      <c r="AG78" s="2"/>
      <c r="AH78" s="2"/>
      <c r="AI78" s="2"/>
      <c r="AJ78" s="2"/>
      <c r="AK78" s="35"/>
      <c r="AL78" s="44">
        <f t="shared" si="28"/>
        <v>4.3165236034083456</v>
      </c>
      <c r="AM78" s="34">
        <v>0.99</v>
      </c>
      <c r="AN78" s="2">
        <v>0.99</v>
      </c>
      <c r="AO78" s="35">
        <v>0.99</v>
      </c>
      <c r="AP78" s="33">
        <f t="shared" si="27"/>
        <v>0.43441029421944405</v>
      </c>
      <c r="AQ78" s="24">
        <f t="shared" si="29"/>
        <v>2.3019712315906724</v>
      </c>
    </row>
    <row r="79" spans="1:43" ht="15.75" thickBot="1" x14ac:dyDescent="0.3">
      <c r="A79" s="101"/>
      <c r="B79" s="109"/>
      <c r="C79" s="7">
        <v>5</v>
      </c>
      <c r="D79" s="8" t="s">
        <v>4</v>
      </c>
      <c r="E79" s="19">
        <v>552.99999999944998</v>
      </c>
      <c r="F79" s="20">
        <v>483.6592200211</v>
      </c>
      <c r="G79" s="20">
        <v>0.37335808524389003</v>
      </c>
      <c r="H79" s="20">
        <v>59.692517817503997</v>
      </c>
      <c r="I79" s="20">
        <v>0.59685408862247002</v>
      </c>
      <c r="J79" s="20">
        <v>0.98401988952845998</v>
      </c>
      <c r="K79" s="20">
        <v>2563.8993493114999</v>
      </c>
      <c r="L79" s="20">
        <v>6425.6750520363003</v>
      </c>
      <c r="M79" s="31">
        <v>409.91641439821001</v>
      </c>
      <c r="N79" s="21">
        <v>20000</v>
      </c>
      <c r="O79" s="22">
        <v>16426.883709434998</v>
      </c>
      <c r="P79" s="23">
        <v>1.2175163806944</v>
      </c>
      <c r="Q79" s="23">
        <v>100</v>
      </c>
      <c r="R79" s="23">
        <v>0.77332146499958998</v>
      </c>
      <c r="S79" s="23">
        <v>1.2052229578981</v>
      </c>
      <c r="T79" s="20">
        <v>31.571046761822</v>
      </c>
      <c r="U79" s="20">
        <v>341.1569749372</v>
      </c>
      <c r="V79" s="20">
        <v>10806.007716848</v>
      </c>
      <c r="W79" s="20">
        <v>104.47646903184</v>
      </c>
      <c r="X79" s="20">
        <v>6425.6750438229001</v>
      </c>
      <c r="Y79" s="20">
        <v>0.99070132443767001</v>
      </c>
      <c r="Z79" s="20">
        <v>1.4357299915474999</v>
      </c>
      <c r="AA79" s="20">
        <v>36.971215238753999</v>
      </c>
      <c r="AB79" s="50">
        <v>129541608.88347</v>
      </c>
      <c r="AC79" s="50">
        <v>51807447.523615003</v>
      </c>
      <c r="AD79" s="56">
        <v>0.99695064383277998</v>
      </c>
      <c r="AE79" s="57">
        <v>0.99699219045915999</v>
      </c>
      <c r="AF79" s="36"/>
      <c r="AG79" s="10"/>
      <c r="AH79" s="10"/>
      <c r="AI79" s="10"/>
      <c r="AJ79" s="10"/>
      <c r="AK79" s="37"/>
      <c r="AL79" s="45">
        <f t="shared" si="28"/>
        <v>4.2093622320314159</v>
      </c>
      <c r="AM79" s="36">
        <v>0.99</v>
      </c>
      <c r="AN79" s="10">
        <v>0.99</v>
      </c>
      <c r="AO79" s="37">
        <v>0.99</v>
      </c>
      <c r="AP79" s="33">
        <f t="shared" si="27"/>
        <v>0.43528349383262371</v>
      </c>
      <c r="AQ79" s="41">
        <f t="shared" si="29"/>
        <v>2.2973533666418384</v>
      </c>
    </row>
  </sheetData>
  <mergeCells count="130">
    <mergeCell ref="AP57:AP58"/>
    <mergeCell ref="AQ57:AQ58"/>
    <mergeCell ref="AP65:AP66"/>
    <mergeCell ref="AQ65:AQ66"/>
    <mergeCell ref="E65:M65"/>
    <mergeCell ref="AM65:AO65"/>
    <mergeCell ref="E73:M73"/>
    <mergeCell ref="AL57:AL58"/>
    <mergeCell ref="AL65:AL66"/>
    <mergeCell ref="N65:AC65"/>
    <mergeCell ref="AD57:AD58"/>
    <mergeCell ref="AE57:AE58"/>
    <mergeCell ref="AD65:AD66"/>
    <mergeCell ref="AE65:AE66"/>
    <mergeCell ref="AF65:AK65"/>
    <mergeCell ref="E57:M57"/>
    <mergeCell ref="AF57:AK57"/>
    <mergeCell ref="A67:A71"/>
    <mergeCell ref="B67:B71"/>
    <mergeCell ref="A73:B74"/>
    <mergeCell ref="C73:D74"/>
    <mergeCell ref="A75:A79"/>
    <mergeCell ref="B75:B79"/>
    <mergeCell ref="AP73:AP74"/>
    <mergeCell ref="AQ73:AQ74"/>
    <mergeCell ref="AM73:AO73"/>
    <mergeCell ref="AL73:AL74"/>
    <mergeCell ref="N73:AC73"/>
    <mergeCell ref="AD73:AD74"/>
    <mergeCell ref="AE73:AE74"/>
    <mergeCell ref="AF73:AK73"/>
    <mergeCell ref="A26:B27"/>
    <mergeCell ref="C26:D27"/>
    <mergeCell ref="A57:B58"/>
    <mergeCell ref="C57:D58"/>
    <mergeCell ref="A59:A63"/>
    <mergeCell ref="B59:B63"/>
    <mergeCell ref="A33:B34"/>
    <mergeCell ref="C33:D34"/>
    <mergeCell ref="A65:B66"/>
    <mergeCell ref="C65:D66"/>
    <mergeCell ref="A43:A47"/>
    <mergeCell ref="B43:B47"/>
    <mergeCell ref="C41:D42"/>
    <mergeCell ref="A35:A39"/>
    <mergeCell ref="B35:B39"/>
    <mergeCell ref="A41:B42"/>
    <mergeCell ref="AQ49:AQ50"/>
    <mergeCell ref="A51:A55"/>
    <mergeCell ref="B51:B55"/>
    <mergeCell ref="A49:B50"/>
    <mergeCell ref="C49:D50"/>
    <mergeCell ref="AL49:AL50"/>
    <mergeCell ref="AP49:AP50"/>
    <mergeCell ref="A28:A31"/>
    <mergeCell ref="B28:B31"/>
    <mergeCell ref="E41:M41"/>
    <mergeCell ref="E49:M49"/>
    <mergeCell ref="AF49:AK49"/>
    <mergeCell ref="AD41:AD42"/>
    <mergeCell ref="AE41:AE42"/>
    <mergeCell ref="AD49:AD50"/>
    <mergeCell ref="AE49:AE50"/>
    <mergeCell ref="B20:B24"/>
    <mergeCell ref="A2:B3"/>
    <mergeCell ref="A10:B11"/>
    <mergeCell ref="A18:B19"/>
    <mergeCell ref="A4:A8"/>
    <mergeCell ref="A12:A16"/>
    <mergeCell ref="A20:A24"/>
    <mergeCell ref="B12:B16"/>
    <mergeCell ref="C18:D19"/>
    <mergeCell ref="C10:D11"/>
    <mergeCell ref="B4:B8"/>
    <mergeCell ref="AQ10:AQ11"/>
    <mergeCell ref="C2:D3"/>
    <mergeCell ref="AP2:AP3"/>
    <mergeCell ref="AQ2:AQ3"/>
    <mergeCell ref="AP41:AP42"/>
    <mergeCell ref="AQ41:AQ42"/>
    <mergeCell ref="AQ26:AQ27"/>
    <mergeCell ref="AP33:AP34"/>
    <mergeCell ref="AQ33:AQ34"/>
    <mergeCell ref="AQ18:AQ19"/>
    <mergeCell ref="AP18:AP19"/>
    <mergeCell ref="AL2:AL3"/>
    <mergeCell ref="AL10:AL11"/>
    <mergeCell ref="AL18:AL19"/>
    <mergeCell ref="AL26:AL27"/>
    <mergeCell ref="AL33:AL34"/>
    <mergeCell ref="AL41:AL42"/>
    <mergeCell ref="AP26:AP27"/>
    <mergeCell ref="AP10:AP11"/>
    <mergeCell ref="E2:M2"/>
    <mergeCell ref="E10:M10"/>
    <mergeCell ref="E18:M18"/>
    <mergeCell ref="E26:M26"/>
    <mergeCell ref="E33:M33"/>
    <mergeCell ref="AM33:AO33"/>
    <mergeCell ref="AM41:AO41"/>
    <mergeCell ref="AM49:AO49"/>
    <mergeCell ref="AM57:AO57"/>
    <mergeCell ref="N2:AC2"/>
    <mergeCell ref="N10:AC10"/>
    <mergeCell ref="N18:AC18"/>
    <mergeCell ref="N26:AC26"/>
    <mergeCell ref="N33:AC33"/>
    <mergeCell ref="N41:AC41"/>
    <mergeCell ref="N49:AC49"/>
    <mergeCell ref="N57:AC57"/>
    <mergeCell ref="AD33:AD34"/>
    <mergeCell ref="AE33:AE34"/>
    <mergeCell ref="AF2:AK2"/>
    <mergeCell ref="AF10:AK10"/>
    <mergeCell ref="AF18:AK18"/>
    <mergeCell ref="AF26:AK26"/>
    <mergeCell ref="AF33:AK33"/>
    <mergeCell ref="AF41:AK41"/>
    <mergeCell ref="AE2:AE3"/>
    <mergeCell ref="AD10:AD11"/>
    <mergeCell ref="AE10:AE11"/>
    <mergeCell ref="AD18:AD19"/>
    <mergeCell ref="AE18:AE19"/>
    <mergeCell ref="AD26:AD27"/>
    <mergeCell ref="AE26:AE27"/>
    <mergeCell ref="AD2:AD3"/>
    <mergeCell ref="AM2:AO2"/>
    <mergeCell ref="AM10:AO10"/>
    <mergeCell ref="AM18:AO18"/>
    <mergeCell ref="AM26:AO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0793-29DB-4AC0-8559-B42577E1FC9E}">
  <dimension ref="A1:AT51"/>
  <sheetViews>
    <sheetView zoomScale="60" zoomScaleNormal="60" workbookViewId="0">
      <pane xSplit="4" topLeftCell="AB1" activePane="topRight" state="frozen"/>
      <selection pane="topRight" activeCell="C22" sqref="A22:XFD22"/>
    </sheetView>
  </sheetViews>
  <sheetFormatPr baseColWidth="10" defaultColWidth="11.42578125" defaultRowHeight="15" x14ac:dyDescent="0.25"/>
  <cols>
    <col min="1" max="1" width="3.85546875" bestFit="1" customWidth="1"/>
    <col min="2" max="2" width="26.42578125" bestFit="1" customWidth="1"/>
    <col min="3" max="3" width="5.85546875" customWidth="1"/>
    <col min="4" max="4" width="44.85546875" bestFit="1" customWidth="1"/>
    <col min="5" max="5" width="15.7109375" bestFit="1" customWidth="1"/>
    <col min="6" max="6" width="15.140625" bestFit="1" customWidth="1"/>
    <col min="7" max="7" width="10.85546875" customWidth="1"/>
    <col min="8" max="8" width="11" bestFit="1" customWidth="1"/>
    <col min="9" max="9" width="9.7109375" bestFit="1" customWidth="1"/>
    <col min="10" max="10" width="8.28515625" bestFit="1" customWidth="1"/>
    <col min="11" max="12" width="16" bestFit="1" customWidth="1"/>
    <col min="13" max="13" width="15.140625" bestFit="1" customWidth="1"/>
    <col min="14" max="14" width="16.85546875" bestFit="1" customWidth="1"/>
    <col min="15" max="15" width="16.28515625" bestFit="1" customWidth="1"/>
    <col min="16" max="16" width="11.5703125" bestFit="1" customWidth="1"/>
    <col min="17" max="17" width="10.85546875" bestFit="1" customWidth="1"/>
    <col min="18" max="18" width="14.42578125" bestFit="1" customWidth="1"/>
    <col min="19" max="19" width="13" bestFit="1" customWidth="1"/>
    <col min="20" max="20" width="10.5703125" bestFit="1" customWidth="1"/>
    <col min="21" max="21" width="14.7109375" bestFit="1" customWidth="1"/>
    <col min="22" max="23" width="16" bestFit="1" customWidth="1"/>
    <col min="24" max="24" width="16" customWidth="1"/>
    <col min="25" max="25" width="10.5703125" customWidth="1"/>
    <col min="26" max="26" width="19.140625" bestFit="1" customWidth="1"/>
    <col min="27" max="27" width="15" bestFit="1" customWidth="1"/>
    <col min="28" max="28" width="18" bestFit="1" customWidth="1"/>
    <col min="29" max="29" width="17.28515625" bestFit="1" customWidth="1"/>
    <col min="30" max="31" width="17.28515625" customWidth="1"/>
    <col min="32" max="32" width="10.140625" bestFit="1" customWidth="1"/>
    <col min="33" max="33" width="10" bestFit="1" customWidth="1"/>
    <col min="34" max="34" width="10.5703125" bestFit="1" customWidth="1"/>
    <col min="35" max="35" width="18.7109375" bestFit="1" customWidth="1"/>
    <col min="36" max="38" width="18.7109375" customWidth="1"/>
    <col min="39" max="41" width="16" customWidth="1"/>
    <col min="42" max="42" width="13.5703125" bestFit="1" customWidth="1"/>
    <col min="43" max="43" width="14.28515625" bestFit="1" customWidth="1"/>
  </cols>
  <sheetData>
    <row r="1" spans="1:46" ht="15" customHeight="1" x14ac:dyDescent="0.25">
      <c r="A1" s="96" t="s">
        <v>6</v>
      </c>
      <c r="B1" s="97"/>
      <c r="C1" s="81" t="s">
        <v>5</v>
      </c>
      <c r="D1" s="82"/>
      <c r="E1" s="91" t="s">
        <v>8</v>
      </c>
      <c r="F1" s="92"/>
      <c r="G1" s="92"/>
      <c r="H1" s="92"/>
      <c r="I1" s="92"/>
      <c r="J1" s="92"/>
      <c r="K1" s="92"/>
      <c r="L1" s="92"/>
      <c r="M1" s="93"/>
      <c r="N1" s="73" t="s">
        <v>11</v>
      </c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66" t="s">
        <v>50</v>
      </c>
      <c r="AE1" s="64" t="s">
        <v>44</v>
      </c>
      <c r="AF1" s="76" t="s">
        <v>53</v>
      </c>
      <c r="AG1" s="77"/>
      <c r="AH1" s="77"/>
      <c r="AI1" s="77"/>
      <c r="AJ1" s="77"/>
      <c r="AK1" s="78"/>
      <c r="AL1" s="87" t="s">
        <v>36</v>
      </c>
      <c r="AM1" s="70" t="s">
        <v>46</v>
      </c>
      <c r="AN1" s="71"/>
      <c r="AO1" s="72"/>
      <c r="AP1" s="85" t="s">
        <v>24</v>
      </c>
      <c r="AQ1" s="79" t="s">
        <v>25</v>
      </c>
    </row>
    <row r="2" spans="1:46" ht="32.25" customHeight="1" x14ac:dyDescent="0.25">
      <c r="A2" s="98"/>
      <c r="B2" s="99"/>
      <c r="C2" s="83"/>
      <c r="D2" s="84"/>
      <c r="E2" s="9" t="s">
        <v>12</v>
      </c>
      <c r="F2" s="3" t="s">
        <v>13</v>
      </c>
      <c r="G2" s="4" t="s">
        <v>9</v>
      </c>
      <c r="H2" s="3" t="s">
        <v>14</v>
      </c>
      <c r="I2" s="4" t="s">
        <v>10</v>
      </c>
      <c r="J2" s="4" t="s">
        <v>26</v>
      </c>
      <c r="K2" s="3" t="s">
        <v>37</v>
      </c>
      <c r="L2" s="30" t="s">
        <v>38</v>
      </c>
      <c r="M2" s="11" t="s">
        <v>39</v>
      </c>
      <c r="N2" s="27" t="s">
        <v>15</v>
      </c>
      <c r="O2" s="3" t="s">
        <v>16</v>
      </c>
      <c r="P2" s="4" t="s">
        <v>17</v>
      </c>
      <c r="Q2" s="3" t="s">
        <v>52</v>
      </c>
      <c r="R2" s="4" t="s">
        <v>18</v>
      </c>
      <c r="S2" s="4" t="s">
        <v>19</v>
      </c>
      <c r="T2" s="3" t="s">
        <v>20</v>
      </c>
      <c r="U2" s="3" t="s">
        <v>54</v>
      </c>
      <c r="V2" s="3" t="s">
        <v>40</v>
      </c>
      <c r="W2" s="3" t="s">
        <v>41</v>
      </c>
      <c r="X2" s="30" t="s">
        <v>38</v>
      </c>
      <c r="Y2" s="4" t="s">
        <v>26</v>
      </c>
      <c r="Z2" s="3" t="s">
        <v>42</v>
      </c>
      <c r="AA2" s="3" t="s">
        <v>43</v>
      </c>
      <c r="AB2" s="3" t="s">
        <v>45</v>
      </c>
      <c r="AC2" s="32" t="s">
        <v>55</v>
      </c>
      <c r="AD2" s="67"/>
      <c r="AE2" s="65"/>
      <c r="AF2" s="9" t="s">
        <v>21</v>
      </c>
      <c r="AG2" s="3" t="s">
        <v>51</v>
      </c>
      <c r="AH2" s="3" t="s">
        <v>22</v>
      </c>
      <c r="AI2" s="3" t="s">
        <v>23</v>
      </c>
      <c r="AJ2" s="3" t="s">
        <v>56</v>
      </c>
      <c r="AK2" s="11" t="s">
        <v>57</v>
      </c>
      <c r="AL2" s="88"/>
      <c r="AM2" s="38" t="s">
        <v>47</v>
      </c>
      <c r="AN2" s="39" t="s">
        <v>48</v>
      </c>
      <c r="AO2" s="40" t="s">
        <v>49</v>
      </c>
      <c r="AP2" s="86"/>
      <c r="AQ2" s="80"/>
      <c r="AR2" s="63" t="s">
        <v>61</v>
      </c>
      <c r="AS2">
        <v>150</v>
      </c>
      <c r="AT2">
        <f>1/(2*14/12.3)</f>
        <v>0.43928571428571428</v>
      </c>
    </row>
    <row r="3" spans="1:46" x14ac:dyDescent="0.25">
      <c r="A3" s="100">
        <v>1</v>
      </c>
      <c r="B3" s="94" t="s">
        <v>7</v>
      </c>
      <c r="C3" s="1">
        <v>1</v>
      </c>
      <c r="D3" s="25" t="s">
        <v>0</v>
      </c>
      <c r="E3" s="13">
        <v>553</v>
      </c>
      <c r="F3" s="14">
        <v>299.02377591895998</v>
      </c>
      <c r="G3" s="14">
        <v>0.41232247255414001</v>
      </c>
      <c r="H3" s="14">
        <v>1129.2184966028999</v>
      </c>
      <c r="I3" s="14">
        <v>0.74880838844219</v>
      </c>
      <c r="J3" s="14">
        <v>0.94358600936495995</v>
      </c>
      <c r="K3" s="14">
        <v>135.53232439203001</v>
      </c>
      <c r="L3" s="14">
        <v>960.87885254481</v>
      </c>
      <c r="M3" s="15">
        <v>371.17934483698002</v>
      </c>
      <c r="N3" s="28">
        <v>20000</v>
      </c>
      <c r="O3" s="17">
        <v>3164</v>
      </c>
      <c r="P3" s="18">
        <v>6.3209999999999997</v>
      </c>
      <c r="Q3" s="18">
        <v>0.77739999999999998</v>
      </c>
      <c r="R3" s="18">
        <v>0.76190000000000002</v>
      </c>
      <c r="S3" s="18">
        <v>1.294</v>
      </c>
      <c r="T3" s="14">
        <v>252</v>
      </c>
      <c r="U3" s="14">
        <v>287.10000000000002</v>
      </c>
      <c r="V3" s="14">
        <v>1139.07</v>
      </c>
      <c r="W3" s="14">
        <v>38.44</v>
      </c>
      <c r="X3" s="14">
        <v>960.9</v>
      </c>
      <c r="Y3" s="14">
        <v>0.99070000000000003</v>
      </c>
      <c r="Z3" s="14">
        <v>3.903</v>
      </c>
      <c r="AA3" s="14">
        <v>181.16</v>
      </c>
      <c r="AB3" s="48">
        <v>19640000</v>
      </c>
      <c r="AC3" s="49">
        <v>26010000</v>
      </c>
      <c r="AD3" s="46">
        <v>0.99890000000000001</v>
      </c>
      <c r="AE3" s="42">
        <v>0.999</v>
      </c>
      <c r="AF3" s="34"/>
      <c r="AG3" s="2"/>
      <c r="AH3" s="2"/>
      <c r="AI3" s="2"/>
      <c r="AJ3" s="2"/>
      <c r="AK3" s="35"/>
      <c r="AL3" s="52">
        <f>$AS$2*(1-J3*Y3*AE3)</f>
        <v>9.918622677241796</v>
      </c>
      <c r="AM3" s="34">
        <v>0.99</v>
      </c>
      <c r="AN3" s="2">
        <v>0.99</v>
      </c>
      <c r="AO3" s="35">
        <v>0.99</v>
      </c>
      <c r="AP3" s="33">
        <f>I3*J3*R3*Y3*AE3*AM3*AN3*AO3</f>
        <v>0.51696769175440238</v>
      </c>
      <c r="AQ3" s="24">
        <f>1/AP3</f>
        <v>1.9343568581749466</v>
      </c>
      <c r="AR3">
        <f>AA3*$AT$2</f>
        <v>79.581000000000003</v>
      </c>
    </row>
    <row r="4" spans="1:46" x14ac:dyDescent="0.25">
      <c r="A4" s="100"/>
      <c r="B4" s="94"/>
      <c r="C4" s="1">
        <v>2</v>
      </c>
      <c r="D4" s="25" t="s">
        <v>1</v>
      </c>
      <c r="E4" s="13">
        <v>552.99999999944998</v>
      </c>
      <c r="F4" s="14">
        <v>299.80293137484</v>
      </c>
      <c r="G4" s="14">
        <v>0.41232247255414001</v>
      </c>
      <c r="H4" s="14">
        <v>1129.2184966028999</v>
      </c>
      <c r="I4" s="14">
        <v>0.74880838844219</v>
      </c>
      <c r="J4" s="14">
        <v>0.94367181495543995</v>
      </c>
      <c r="K4" s="14">
        <v>135.53232439203001</v>
      </c>
      <c r="L4" s="14">
        <v>893.88434774978998</v>
      </c>
      <c r="M4" s="15">
        <v>371.17939032542</v>
      </c>
      <c r="N4" s="28">
        <v>20000</v>
      </c>
      <c r="O4" s="17">
        <v>3185</v>
      </c>
      <c r="P4" s="18">
        <v>6.2789999999999999</v>
      </c>
      <c r="Q4" s="18">
        <v>0.7772</v>
      </c>
      <c r="R4" s="18">
        <v>0.76190000000000002</v>
      </c>
      <c r="S4" s="18">
        <v>1.294</v>
      </c>
      <c r="T4" s="14">
        <v>251.4</v>
      </c>
      <c r="U4" s="14">
        <v>287.2</v>
      </c>
      <c r="V4" s="14">
        <v>1142.57</v>
      </c>
      <c r="W4" s="14">
        <v>38.35</v>
      </c>
      <c r="X4" s="14">
        <v>893.9</v>
      </c>
      <c r="Y4" s="14">
        <v>0.99070000000000003</v>
      </c>
      <c r="Z4" s="14">
        <v>3.911</v>
      </c>
      <c r="AA4" s="14">
        <v>205.53</v>
      </c>
      <c r="AB4" s="48">
        <v>40320000</v>
      </c>
      <c r="AC4" s="49">
        <v>52020000</v>
      </c>
      <c r="AD4" s="46">
        <v>0.999</v>
      </c>
      <c r="AE4" s="42">
        <v>0.99909999999999999</v>
      </c>
      <c r="AF4" s="34"/>
      <c r="AG4" s="2"/>
      <c r="AH4" s="2"/>
      <c r="AI4" s="2"/>
      <c r="AJ4" s="2"/>
      <c r="AK4" s="35"/>
      <c r="AL4" s="52">
        <f t="shared" ref="AL4:AL7" si="0">$AS$2*(1-J4*Y4*AE4)</f>
        <v>9.8918608536021519</v>
      </c>
      <c r="AM4" s="34">
        <v>0.99</v>
      </c>
      <c r="AN4" s="2">
        <v>0.99</v>
      </c>
      <c r="AO4" s="35">
        <v>0.99</v>
      </c>
      <c r="AP4" s="33">
        <f t="shared" ref="AP4:AP7" si="1">I4*J4*R4*Y4*AE4*AM4*AN4*AO4</f>
        <v>0.51706645576185672</v>
      </c>
      <c r="AQ4" s="24">
        <f t="shared" ref="AQ4:AQ7" si="2">1/AP4</f>
        <v>1.9339873798747564</v>
      </c>
      <c r="AR4">
        <f t="shared" ref="AR4:AR51" si="3">AA4*$AT$2</f>
        <v>90.286392857142857</v>
      </c>
    </row>
    <row r="5" spans="1:46" x14ac:dyDescent="0.25">
      <c r="A5" s="100"/>
      <c r="B5" s="94"/>
      <c r="C5" s="1">
        <v>3</v>
      </c>
      <c r="D5" s="25" t="s">
        <v>2</v>
      </c>
      <c r="E5" s="13">
        <v>552.99999999944998</v>
      </c>
      <c r="F5" s="14">
        <v>429.99999999956998</v>
      </c>
      <c r="G5" s="14">
        <v>0.41232247255414001</v>
      </c>
      <c r="H5" s="14">
        <v>1129.2184966028999</v>
      </c>
      <c r="I5" s="14">
        <v>0.74880838844219</v>
      </c>
      <c r="J5" s="14">
        <v>0.88477934857856999</v>
      </c>
      <c r="K5" s="14">
        <v>135.53232439203001</v>
      </c>
      <c r="L5" s="14">
        <v>1685.8763328973</v>
      </c>
      <c r="M5" s="15">
        <v>371.17939221194001</v>
      </c>
      <c r="N5" s="28">
        <v>8000</v>
      </c>
      <c r="O5" s="17">
        <v>3420</v>
      </c>
      <c r="P5" s="18">
        <v>2.34</v>
      </c>
      <c r="Q5" s="18">
        <v>0.96750000000000003</v>
      </c>
      <c r="R5" s="18">
        <v>0.74950000000000006</v>
      </c>
      <c r="S5" s="18">
        <v>1.1930000000000001</v>
      </c>
      <c r="T5" s="14">
        <v>128.9</v>
      </c>
      <c r="U5" s="14">
        <v>311.60000000000002</v>
      </c>
      <c r="V5" s="14">
        <v>2417</v>
      </c>
      <c r="W5" s="14">
        <v>94.39</v>
      </c>
      <c r="X5" s="14">
        <v>1686</v>
      </c>
      <c r="Y5" s="14">
        <v>0.99050000000000005</v>
      </c>
      <c r="Z5" s="14">
        <v>1.589</v>
      </c>
      <c r="AA5" s="14">
        <v>123.1</v>
      </c>
      <c r="AB5" s="48">
        <v>106200000</v>
      </c>
      <c r="AC5" s="49">
        <v>72860000</v>
      </c>
      <c r="AD5" s="46">
        <v>0.99850000000000005</v>
      </c>
      <c r="AE5" s="42">
        <v>0.99850000000000005</v>
      </c>
      <c r="AF5" s="34"/>
      <c r="AG5" s="2"/>
      <c r="AH5" s="2"/>
      <c r="AI5" s="2"/>
      <c r="AJ5" s="2"/>
      <c r="AK5" s="35"/>
      <c r="AL5" s="52">
        <f t="shared" si="0"/>
        <v>18.741092422511535</v>
      </c>
      <c r="AM5" s="34">
        <v>0.99</v>
      </c>
      <c r="AN5" s="2">
        <v>0.99</v>
      </c>
      <c r="AO5" s="35">
        <v>0.99</v>
      </c>
      <c r="AP5" s="33">
        <f t="shared" si="1"/>
        <v>0.47652473473231677</v>
      </c>
      <c r="AQ5" s="24">
        <f t="shared" si="2"/>
        <v>2.0985269538248428</v>
      </c>
      <c r="AR5">
        <f t="shared" si="3"/>
        <v>54.076071428571424</v>
      </c>
    </row>
    <row r="6" spans="1:46" x14ac:dyDescent="0.25">
      <c r="A6" s="100"/>
      <c r="B6" s="94"/>
      <c r="C6" s="1">
        <v>4</v>
      </c>
      <c r="D6" s="25" t="s">
        <v>3</v>
      </c>
      <c r="E6" s="13">
        <v>552.99999999944998</v>
      </c>
      <c r="F6" s="14">
        <v>455.99999999955003</v>
      </c>
      <c r="G6" s="14">
        <v>0.41232247255414001</v>
      </c>
      <c r="H6" s="14">
        <v>1129.2184966028999</v>
      </c>
      <c r="I6" s="14">
        <v>0.74880838844219</v>
      </c>
      <c r="J6" s="14">
        <v>0.87544748549962004</v>
      </c>
      <c r="K6" s="14">
        <v>135.53232439203001</v>
      </c>
      <c r="L6" s="14">
        <v>3715.1381106336999</v>
      </c>
      <c r="M6" s="15">
        <v>371.17944863547001</v>
      </c>
      <c r="N6" s="28">
        <v>6700</v>
      </c>
      <c r="O6" s="17">
        <v>3433</v>
      </c>
      <c r="P6" s="18">
        <v>1.9510000000000001</v>
      </c>
      <c r="Q6" s="18">
        <v>0.996</v>
      </c>
      <c r="R6" s="18">
        <v>0.74580000000000002</v>
      </c>
      <c r="S6" s="18">
        <v>1.175</v>
      </c>
      <c r="T6" s="14">
        <v>103.4</v>
      </c>
      <c r="U6" s="14">
        <v>316.8</v>
      </c>
      <c r="V6" s="14">
        <v>3063</v>
      </c>
      <c r="W6" s="14">
        <v>123.9</v>
      </c>
      <c r="X6" s="14">
        <v>3715</v>
      </c>
      <c r="Y6" s="14">
        <v>0.99060000000000004</v>
      </c>
      <c r="Z6" s="14">
        <v>1.2110000000000001</v>
      </c>
      <c r="AA6" s="14">
        <v>53.97</v>
      </c>
      <c r="AB6" s="48">
        <v>32770000</v>
      </c>
      <c r="AC6" s="49">
        <v>15630000</v>
      </c>
      <c r="AD6" s="46">
        <v>0.99750000000000005</v>
      </c>
      <c r="AE6" s="42">
        <v>0.99760000000000004</v>
      </c>
      <c r="AF6" s="34"/>
      <c r="AG6" s="2"/>
      <c r="AH6" s="2"/>
      <c r="AI6" s="2"/>
      <c r="AJ6" s="2"/>
      <c r="AK6" s="35"/>
      <c r="AL6" s="52">
        <f t="shared" si="0"/>
        <v>20.229456710100386</v>
      </c>
      <c r="AM6" s="34">
        <v>0.99</v>
      </c>
      <c r="AN6" s="2">
        <v>0.99</v>
      </c>
      <c r="AO6" s="35">
        <v>0.99</v>
      </c>
      <c r="AP6" s="33">
        <f t="shared" si="1"/>
        <v>0.46879560068785364</v>
      </c>
      <c r="AQ6" s="24">
        <f t="shared" si="2"/>
        <v>2.1331258197233969</v>
      </c>
      <c r="AR6">
        <f t="shared" si="3"/>
        <v>23.70825</v>
      </c>
    </row>
    <row r="7" spans="1:46" ht="15.75" thickBot="1" x14ac:dyDescent="0.3">
      <c r="A7" s="101"/>
      <c r="B7" s="95"/>
      <c r="C7" s="12">
        <v>5</v>
      </c>
      <c r="D7" s="26" t="s">
        <v>4</v>
      </c>
      <c r="E7" s="19">
        <v>552.99999999944998</v>
      </c>
      <c r="F7" s="20">
        <v>299.80293293616</v>
      </c>
      <c r="G7" s="20">
        <v>0.41232247255414001</v>
      </c>
      <c r="H7" s="20">
        <v>1129.2184966028999</v>
      </c>
      <c r="I7" s="20">
        <v>0.74880838844219</v>
      </c>
      <c r="J7" s="20">
        <v>0.94367179240401</v>
      </c>
      <c r="K7" s="20">
        <v>135.53232439203001</v>
      </c>
      <c r="L7" s="20">
        <v>1593.4460576649001</v>
      </c>
      <c r="M7" s="31">
        <v>371.17939885668</v>
      </c>
      <c r="N7" s="29">
        <v>20000</v>
      </c>
      <c r="O7" s="22">
        <v>3184</v>
      </c>
      <c r="P7" s="23">
        <v>6.282</v>
      </c>
      <c r="Q7" s="23">
        <v>0.7772</v>
      </c>
      <c r="R7" s="23">
        <v>0.76190000000000002</v>
      </c>
      <c r="S7" s="23">
        <v>1.294</v>
      </c>
      <c r="T7" s="20">
        <v>251.4</v>
      </c>
      <c r="U7" s="20">
        <v>287.3</v>
      </c>
      <c r="V7" s="20">
        <v>1142.57</v>
      </c>
      <c r="W7" s="20">
        <v>38.369999999999997</v>
      </c>
      <c r="X7" s="20">
        <v>1593</v>
      </c>
      <c r="Y7" s="20">
        <v>0.99070000000000003</v>
      </c>
      <c r="Z7" s="20">
        <v>3.91</v>
      </c>
      <c r="AA7" s="20">
        <v>134.76</v>
      </c>
      <c r="AB7" s="50">
        <v>32120000</v>
      </c>
      <c r="AC7" s="51">
        <v>46830000</v>
      </c>
      <c r="AD7" s="47">
        <v>0.99870000000000003</v>
      </c>
      <c r="AE7" s="43">
        <v>0.99880000000000002</v>
      </c>
      <c r="AF7" s="36"/>
      <c r="AG7" s="10"/>
      <c r="AH7" s="10"/>
      <c r="AI7" s="10"/>
      <c r="AJ7" s="10"/>
      <c r="AK7" s="37"/>
      <c r="AL7" s="53">
        <f t="shared" si="0"/>
        <v>9.9339345058543245</v>
      </c>
      <c r="AM7" s="36">
        <v>0.99</v>
      </c>
      <c r="AN7" s="10">
        <v>0.99</v>
      </c>
      <c r="AO7" s="37">
        <v>0.99</v>
      </c>
      <c r="AP7" s="33">
        <f t="shared" si="1"/>
        <v>0.5169111837385213</v>
      </c>
      <c r="AQ7" s="41">
        <f t="shared" si="2"/>
        <v>1.9345683193920764</v>
      </c>
      <c r="AR7">
        <f t="shared" si="3"/>
        <v>59.198142857142855</v>
      </c>
    </row>
    <row r="8" spans="1:46" x14ac:dyDescent="0.25">
      <c r="A8" s="100">
        <v>2</v>
      </c>
      <c r="B8" s="94" t="s">
        <v>27</v>
      </c>
      <c r="C8" s="5">
        <v>1</v>
      </c>
      <c r="D8" s="6" t="s">
        <v>0</v>
      </c>
      <c r="E8" s="13">
        <v>553</v>
      </c>
      <c r="F8" s="14">
        <v>299.02377591895998</v>
      </c>
      <c r="G8" s="14">
        <v>0.41232247255414001</v>
      </c>
      <c r="H8" s="14">
        <v>1129.2184966028999</v>
      </c>
      <c r="I8" s="14">
        <v>0.74880838844219</v>
      </c>
      <c r="J8" s="14">
        <v>0.94358600936495995</v>
      </c>
      <c r="K8" s="14">
        <v>135.53232439203001</v>
      </c>
      <c r="L8" s="14">
        <v>960.87885254481</v>
      </c>
      <c r="M8" s="15">
        <v>371.17934483698002</v>
      </c>
      <c r="N8" s="16">
        <v>20000</v>
      </c>
      <c r="O8" s="17">
        <v>6026</v>
      </c>
      <c r="P8" s="18">
        <v>3.319</v>
      </c>
      <c r="Q8" s="18">
        <v>100</v>
      </c>
      <c r="R8" s="18">
        <v>0.753</v>
      </c>
      <c r="S8" s="18">
        <v>1.278</v>
      </c>
      <c r="T8" s="14">
        <v>223.3</v>
      </c>
      <c r="U8" s="14">
        <v>290.8</v>
      </c>
      <c r="V8" s="14">
        <v>1303</v>
      </c>
      <c r="W8" s="14">
        <v>35.450000000000003</v>
      </c>
      <c r="X8" s="14">
        <v>960.9</v>
      </c>
      <c r="Y8" s="14">
        <v>0.98960000000000004</v>
      </c>
      <c r="Z8" s="14">
        <v>4.2320000000000002</v>
      </c>
      <c r="AA8" s="14">
        <v>181.16</v>
      </c>
      <c r="AB8" s="48">
        <v>19640000</v>
      </c>
      <c r="AC8" s="48">
        <v>26010000</v>
      </c>
      <c r="AD8" s="54">
        <v>0.99890000000000001</v>
      </c>
      <c r="AE8" s="55">
        <v>0.999</v>
      </c>
      <c r="AF8" s="34"/>
      <c r="AG8" s="2"/>
      <c r="AH8" s="2"/>
      <c r="AI8" s="2"/>
      <c r="AJ8" s="2"/>
      <c r="AK8" s="35"/>
      <c r="AL8" s="52">
        <f>$AS$2*(1-J8*Y8*AE8)</f>
        <v>10.074158677095479</v>
      </c>
      <c r="AM8" s="34">
        <v>0.99</v>
      </c>
      <c r="AN8" s="2">
        <v>0.99</v>
      </c>
      <c r="AO8" s="35">
        <v>0.99</v>
      </c>
      <c r="AP8" s="33">
        <f t="shared" ref="AP8:AP12" si="4">I8*J8*R8*Y8*AE8*AM8*AN8*AO8</f>
        <v>0.51036152758705278</v>
      </c>
      <c r="AQ8" s="24">
        <f>1/AP8</f>
        <v>1.9593953422153851</v>
      </c>
      <c r="AR8">
        <f t="shared" si="3"/>
        <v>79.581000000000003</v>
      </c>
    </row>
    <row r="9" spans="1:46" x14ac:dyDescent="0.25">
      <c r="A9" s="100"/>
      <c r="B9" s="94"/>
      <c r="C9" s="5">
        <v>2</v>
      </c>
      <c r="D9" s="6" t="s">
        <v>1</v>
      </c>
      <c r="E9" s="13">
        <v>552.99999999944998</v>
      </c>
      <c r="F9" s="14">
        <v>299.80293137484</v>
      </c>
      <c r="G9" s="14">
        <v>0.41232247255414001</v>
      </c>
      <c r="H9" s="14">
        <v>1129.2184966028999</v>
      </c>
      <c r="I9" s="14">
        <v>0.74880838844219</v>
      </c>
      <c r="J9" s="14">
        <v>0.94367181495543995</v>
      </c>
      <c r="K9" s="14">
        <v>135.53232439203001</v>
      </c>
      <c r="L9" s="14">
        <v>893.88434774978998</v>
      </c>
      <c r="M9" s="15">
        <v>371.17939032542</v>
      </c>
      <c r="N9" s="16">
        <v>20000</v>
      </c>
      <c r="O9" s="17">
        <v>6053</v>
      </c>
      <c r="P9" s="18">
        <v>3.3039999999999998</v>
      </c>
      <c r="Q9" s="18">
        <v>100</v>
      </c>
      <c r="R9" s="18">
        <v>0.75329999999999997</v>
      </c>
      <c r="S9" s="18">
        <v>1.278</v>
      </c>
      <c r="T9" s="14">
        <v>222.6</v>
      </c>
      <c r="U9" s="14">
        <v>290.8</v>
      </c>
      <c r="V9" s="14">
        <v>1306</v>
      </c>
      <c r="W9" s="14">
        <v>35.44</v>
      </c>
      <c r="X9" s="14">
        <v>893.9</v>
      </c>
      <c r="Y9" s="14">
        <v>0.98960000000000004</v>
      </c>
      <c r="Z9" s="14">
        <v>4.2320000000000002</v>
      </c>
      <c r="AA9" s="14">
        <v>205.53</v>
      </c>
      <c r="AB9" s="48">
        <v>40320000</v>
      </c>
      <c r="AC9" s="48">
        <v>52020000</v>
      </c>
      <c r="AD9" s="54">
        <v>0.999</v>
      </c>
      <c r="AE9" s="55">
        <v>0.99909999999999999</v>
      </c>
      <c r="AF9" s="34"/>
      <c r="AG9" s="2"/>
      <c r="AH9" s="2"/>
      <c r="AI9" s="2"/>
      <c r="AJ9" s="2"/>
      <c r="AK9" s="35"/>
      <c r="AL9" s="52">
        <f t="shared" ref="AL9:AL12" si="5">$AS$2*(1-J9*Y9*AE9)</f>
        <v>10.047426567805285</v>
      </c>
      <c r="AM9" s="34">
        <v>0.99</v>
      </c>
      <c r="AN9" s="2">
        <v>0.99</v>
      </c>
      <c r="AO9" s="35">
        <v>0.99</v>
      </c>
      <c r="AP9" s="33">
        <f t="shared" si="4"/>
        <v>0.51066239965224602</v>
      </c>
      <c r="AQ9" s="24">
        <f t="shared" ref="AQ9:AQ12" si="6">1/AP9</f>
        <v>1.9582409056961823</v>
      </c>
      <c r="AR9">
        <f t="shared" si="3"/>
        <v>90.286392857142857</v>
      </c>
    </row>
    <row r="10" spans="1:46" x14ac:dyDescent="0.25">
      <c r="A10" s="100"/>
      <c r="B10" s="94"/>
      <c r="C10" s="5">
        <v>3</v>
      </c>
      <c r="D10" s="6" t="s">
        <v>2</v>
      </c>
      <c r="E10" s="13">
        <v>552.99999999944998</v>
      </c>
      <c r="F10" s="14">
        <v>429.99999999956998</v>
      </c>
      <c r="G10" s="14">
        <v>0.41232247255414001</v>
      </c>
      <c r="H10" s="14">
        <v>1129.2184966028999</v>
      </c>
      <c r="I10" s="14">
        <v>0.74880838844219</v>
      </c>
      <c r="J10" s="14">
        <v>0.88477934857856999</v>
      </c>
      <c r="K10" s="14">
        <v>135.53232439203001</v>
      </c>
      <c r="L10" s="14">
        <v>1685.8763328973</v>
      </c>
      <c r="M10" s="15">
        <v>371.17939221194001</v>
      </c>
      <c r="N10" s="16">
        <v>20000</v>
      </c>
      <c r="O10" s="17">
        <v>11681</v>
      </c>
      <c r="P10" s="18">
        <v>1.712</v>
      </c>
      <c r="Q10" s="18">
        <v>100</v>
      </c>
      <c r="R10" s="18">
        <v>0.78110000000000002</v>
      </c>
      <c r="S10" s="18">
        <v>1.2430000000000001</v>
      </c>
      <c r="T10" s="14">
        <v>113.6</v>
      </c>
      <c r="U10" s="14">
        <v>299</v>
      </c>
      <c r="V10" s="14">
        <v>2633</v>
      </c>
      <c r="W10" s="14">
        <v>45.75</v>
      </c>
      <c r="X10" s="14">
        <v>1686</v>
      </c>
      <c r="Y10" s="14">
        <v>0.99070000000000003</v>
      </c>
      <c r="Z10" s="14">
        <v>3.2789999999999999</v>
      </c>
      <c r="AA10" s="14">
        <v>123.12</v>
      </c>
      <c r="AB10" s="48">
        <v>106200000</v>
      </c>
      <c r="AC10" s="48">
        <v>72860000</v>
      </c>
      <c r="AD10" s="54">
        <v>0.99850000000000005</v>
      </c>
      <c r="AE10" s="55">
        <v>0.99850000000000005</v>
      </c>
      <c r="AF10" s="34"/>
      <c r="AG10" s="2"/>
      <c r="AH10" s="2"/>
      <c r="AI10" s="2"/>
      <c r="AJ10" s="2"/>
      <c r="AK10" s="35"/>
      <c r="AL10" s="52">
        <f t="shared" si="5"/>
        <v>18.714588857124877</v>
      </c>
      <c r="AM10" s="34">
        <v>0.99</v>
      </c>
      <c r="AN10" s="2">
        <v>0.99</v>
      </c>
      <c r="AO10" s="35">
        <v>0.99</v>
      </c>
      <c r="AP10" s="33">
        <f t="shared" si="4"/>
        <v>0.49671597996258388</v>
      </c>
      <c r="AQ10" s="24">
        <f t="shared" si="6"/>
        <v>2.0132229288764316</v>
      </c>
      <c r="AR10">
        <f t="shared" si="3"/>
        <v>54.084857142857146</v>
      </c>
    </row>
    <row r="11" spans="1:46" x14ac:dyDescent="0.25">
      <c r="A11" s="100"/>
      <c r="B11" s="94"/>
      <c r="C11" s="5">
        <v>4</v>
      </c>
      <c r="D11" s="6" t="s">
        <v>3</v>
      </c>
      <c r="E11" s="13">
        <v>552.99999999944998</v>
      </c>
      <c r="F11" s="14">
        <v>455.99999999955003</v>
      </c>
      <c r="G11" s="14">
        <v>0.41232247255414001</v>
      </c>
      <c r="H11" s="14">
        <v>1129.2184966028999</v>
      </c>
      <c r="I11" s="14">
        <v>0.74880838844219</v>
      </c>
      <c r="J11" s="14">
        <v>0.87544748549962004</v>
      </c>
      <c r="K11" s="14">
        <v>135.53232439203001</v>
      </c>
      <c r="L11" s="14">
        <v>3715.1381106336999</v>
      </c>
      <c r="M11" s="15">
        <v>371.17944863547001</v>
      </c>
      <c r="N11" s="16">
        <v>20000</v>
      </c>
      <c r="O11" s="17">
        <v>13124</v>
      </c>
      <c r="P11" s="18">
        <v>1.524</v>
      </c>
      <c r="Q11" s="18">
        <v>100</v>
      </c>
      <c r="R11" s="18">
        <v>0.78039999999999998</v>
      </c>
      <c r="S11" s="18">
        <v>1.2290000000000001</v>
      </c>
      <c r="T11" s="14">
        <v>91.04</v>
      </c>
      <c r="U11" s="14">
        <v>302.7</v>
      </c>
      <c r="V11" s="14">
        <v>3325</v>
      </c>
      <c r="W11" s="14">
        <v>53.38</v>
      </c>
      <c r="X11" s="14">
        <v>3715</v>
      </c>
      <c r="Y11" s="14">
        <v>0.99070000000000003</v>
      </c>
      <c r="Z11" s="14">
        <v>2.81</v>
      </c>
      <c r="AA11" s="14">
        <v>53.97</v>
      </c>
      <c r="AB11" s="48">
        <v>32770000</v>
      </c>
      <c r="AC11" s="48">
        <v>15630000</v>
      </c>
      <c r="AD11" s="54">
        <v>0.99750000000000005</v>
      </c>
      <c r="AE11" s="55">
        <v>0.99760000000000004</v>
      </c>
      <c r="AF11" s="34"/>
      <c r="AG11" s="2"/>
      <c r="AH11" s="2"/>
      <c r="AI11" s="2"/>
      <c r="AJ11" s="2"/>
      <c r="AK11" s="35"/>
      <c r="AL11" s="52">
        <f t="shared" si="5"/>
        <v>20.216356513927359</v>
      </c>
      <c r="AM11" s="34">
        <v>0.99</v>
      </c>
      <c r="AN11" s="2">
        <v>0.99</v>
      </c>
      <c r="AO11" s="35">
        <v>0.99</v>
      </c>
      <c r="AP11" s="33">
        <f t="shared" si="4"/>
        <v>0.49059401816303183</v>
      </c>
      <c r="AQ11" s="24">
        <f t="shared" si="6"/>
        <v>2.0383452773117279</v>
      </c>
      <c r="AR11">
        <f t="shared" si="3"/>
        <v>23.70825</v>
      </c>
    </row>
    <row r="12" spans="1:46" ht="15.75" thickBot="1" x14ac:dyDescent="0.3">
      <c r="A12" s="101"/>
      <c r="B12" s="95"/>
      <c r="C12" s="7">
        <v>5</v>
      </c>
      <c r="D12" s="8" t="s">
        <v>4</v>
      </c>
      <c r="E12" s="19">
        <v>552.99999999944998</v>
      </c>
      <c r="F12" s="20">
        <v>299.80293293616</v>
      </c>
      <c r="G12" s="20">
        <v>0.41232247255414001</v>
      </c>
      <c r="H12" s="20">
        <v>1129.2184966028999</v>
      </c>
      <c r="I12" s="20">
        <v>0.74880838844219</v>
      </c>
      <c r="J12" s="20">
        <v>0.94367179240401</v>
      </c>
      <c r="K12" s="20">
        <v>135.53232439203001</v>
      </c>
      <c r="L12" s="20">
        <v>1593.4460576649001</v>
      </c>
      <c r="M12" s="31">
        <v>371.17939885668</v>
      </c>
      <c r="N12" s="21">
        <v>20000</v>
      </c>
      <c r="O12" s="22">
        <v>6051</v>
      </c>
      <c r="P12" s="23">
        <v>3.3050000000000002</v>
      </c>
      <c r="Q12" s="23">
        <v>100</v>
      </c>
      <c r="R12" s="23">
        <v>0.75329999999999997</v>
      </c>
      <c r="S12" s="23">
        <v>1.278</v>
      </c>
      <c r="T12" s="20">
        <v>222.7</v>
      </c>
      <c r="U12" s="20">
        <v>290.89999999999998</v>
      </c>
      <c r="V12" s="20">
        <v>1306</v>
      </c>
      <c r="W12" s="20">
        <v>35.450000000000003</v>
      </c>
      <c r="X12" s="20">
        <v>1593</v>
      </c>
      <c r="Y12" s="20">
        <v>0.98960000000000004</v>
      </c>
      <c r="Z12" s="20">
        <v>4.2309999999999999</v>
      </c>
      <c r="AA12" s="20">
        <v>134.76</v>
      </c>
      <c r="AB12" s="50">
        <v>32120000</v>
      </c>
      <c r="AC12" s="50">
        <v>46830000</v>
      </c>
      <c r="AD12" s="56">
        <v>0.99870000000000003</v>
      </c>
      <c r="AE12" s="57">
        <v>0.99880000000000002</v>
      </c>
      <c r="AF12" s="36"/>
      <c r="AG12" s="10"/>
      <c r="AH12" s="10"/>
      <c r="AI12" s="10"/>
      <c r="AJ12" s="10"/>
      <c r="AK12" s="37"/>
      <c r="AL12" s="53">
        <f t="shared" si="5"/>
        <v>10.089453504586082</v>
      </c>
      <c r="AM12" s="36">
        <v>0.99</v>
      </c>
      <c r="AN12" s="10">
        <v>0.99</v>
      </c>
      <c r="AO12" s="37">
        <v>0.99</v>
      </c>
      <c r="AP12" s="33">
        <f t="shared" si="4"/>
        <v>0.51050905072939179</v>
      </c>
      <c r="AQ12" s="41">
        <f t="shared" si="6"/>
        <v>1.9588291305927801</v>
      </c>
      <c r="AR12">
        <f t="shared" si="3"/>
        <v>59.198142857142855</v>
      </c>
    </row>
    <row r="13" spans="1:46" x14ac:dyDescent="0.25">
      <c r="A13" s="100">
        <v>3</v>
      </c>
      <c r="B13" s="94" t="s">
        <v>28</v>
      </c>
      <c r="C13" s="5">
        <v>1</v>
      </c>
      <c r="D13" s="6" t="s">
        <v>0</v>
      </c>
      <c r="E13" s="13">
        <v>553</v>
      </c>
      <c r="F13" s="14">
        <v>299.02377591895998</v>
      </c>
      <c r="G13" s="14">
        <v>0.41232247255414001</v>
      </c>
      <c r="H13" s="14">
        <v>1129.2184966028999</v>
      </c>
      <c r="I13" s="14">
        <v>0.74880838844219</v>
      </c>
      <c r="J13" s="14">
        <v>0.94358600936495995</v>
      </c>
      <c r="K13" s="14">
        <v>135.53232439203001</v>
      </c>
      <c r="L13" s="14">
        <v>960.87885254481</v>
      </c>
      <c r="M13" s="15">
        <v>371.17934483698002</v>
      </c>
      <c r="N13" s="16">
        <v>20000</v>
      </c>
      <c r="O13" s="17">
        <v>8973</v>
      </c>
      <c r="P13" s="18">
        <v>2.2290000000000001</v>
      </c>
      <c r="Q13" s="18">
        <v>100</v>
      </c>
      <c r="R13" s="18">
        <v>0.75439999999999996</v>
      </c>
      <c r="S13" s="18">
        <v>1.282</v>
      </c>
      <c r="T13" s="14">
        <v>107.6</v>
      </c>
      <c r="U13" s="14">
        <v>289.89999999999998</v>
      </c>
      <c r="V13" s="14">
        <v>2696</v>
      </c>
      <c r="W13" s="14">
        <v>35.72</v>
      </c>
      <c r="X13" s="14">
        <v>960.9</v>
      </c>
      <c r="Y13" s="14">
        <v>0.99080000000000001</v>
      </c>
      <c r="Z13" s="14">
        <v>4.1989999999999998</v>
      </c>
      <c r="AA13" s="14">
        <v>181.16</v>
      </c>
      <c r="AB13" s="48">
        <v>19640000</v>
      </c>
      <c r="AC13" s="48">
        <v>26010000</v>
      </c>
      <c r="AD13" s="54">
        <v>0.99890000000000001</v>
      </c>
      <c r="AE13" s="55">
        <v>0.999</v>
      </c>
      <c r="AF13" s="34"/>
      <c r="AG13" s="2"/>
      <c r="AH13" s="2"/>
      <c r="AI13" s="2"/>
      <c r="AJ13" s="2"/>
      <c r="AK13" s="35"/>
      <c r="AL13" s="52">
        <f>$AS$2*(1-J13*Y13*AE13)</f>
        <v>9.9044830408914706</v>
      </c>
      <c r="AM13" s="34">
        <v>0.99</v>
      </c>
      <c r="AN13" s="2">
        <v>0.99</v>
      </c>
      <c r="AO13" s="35">
        <v>0.99</v>
      </c>
      <c r="AP13" s="33">
        <f t="shared" ref="AP13:AP17" si="7">I13*J13*R13*Y13*AE13*AM13*AN13*AO13</f>
        <v>0.51193042762483509</v>
      </c>
      <c r="AQ13" s="24">
        <f>1/AP13</f>
        <v>1.9533904336173655</v>
      </c>
      <c r="AR13">
        <f t="shared" si="3"/>
        <v>79.581000000000003</v>
      </c>
    </row>
    <row r="14" spans="1:46" x14ac:dyDescent="0.25">
      <c r="A14" s="100"/>
      <c r="B14" s="94"/>
      <c r="C14" s="5">
        <v>2</v>
      </c>
      <c r="D14" s="6" t="s">
        <v>1</v>
      </c>
      <c r="E14" s="13">
        <v>552.99999999944998</v>
      </c>
      <c r="F14" s="14">
        <v>299.80293137484</v>
      </c>
      <c r="G14" s="14">
        <v>0.41232247255414001</v>
      </c>
      <c r="H14" s="14">
        <v>1129.2184966028999</v>
      </c>
      <c r="I14" s="14">
        <v>0.74880838844219</v>
      </c>
      <c r="J14" s="14">
        <v>0.94367181495543995</v>
      </c>
      <c r="K14" s="14">
        <v>135.53232439203001</v>
      </c>
      <c r="L14" s="14">
        <v>893.88434774978998</v>
      </c>
      <c r="M14" s="15">
        <v>371.17939032542</v>
      </c>
      <c r="N14" s="16">
        <v>20000</v>
      </c>
      <c r="O14" s="17">
        <v>9000</v>
      </c>
      <c r="P14" s="18">
        <v>2.222</v>
      </c>
      <c r="Q14" s="18">
        <v>100</v>
      </c>
      <c r="R14" s="18">
        <v>0.75470000000000004</v>
      </c>
      <c r="S14" s="18">
        <v>1.282</v>
      </c>
      <c r="T14" s="14">
        <v>107.2</v>
      </c>
      <c r="U14" s="14">
        <v>289.89999999999998</v>
      </c>
      <c r="V14" s="14">
        <v>2704</v>
      </c>
      <c r="W14" s="14">
        <v>35.770000000000003</v>
      </c>
      <c r="X14" s="14">
        <v>893.9</v>
      </c>
      <c r="Y14" s="14">
        <v>0.99080000000000001</v>
      </c>
      <c r="Z14" s="14">
        <v>4.1929999999999996</v>
      </c>
      <c r="AA14" s="14">
        <v>205.53</v>
      </c>
      <c r="AB14" s="48">
        <v>40320000</v>
      </c>
      <c r="AC14" s="48">
        <v>52020000</v>
      </c>
      <c r="AD14" s="54">
        <v>0.999</v>
      </c>
      <c r="AE14" s="55">
        <v>0.99909999999999999</v>
      </c>
      <c r="AF14" s="34"/>
      <c r="AG14" s="2"/>
      <c r="AH14" s="2"/>
      <c r="AI14" s="2"/>
      <c r="AJ14" s="2"/>
      <c r="AK14" s="35"/>
      <c r="AL14" s="52">
        <f t="shared" ref="AL14:AL17" si="8">$AS$2*(1-J14*Y14*AE14)</f>
        <v>9.8777185159473309</v>
      </c>
      <c r="AM14" s="34">
        <v>0.99</v>
      </c>
      <c r="AN14" s="2">
        <v>0.99</v>
      </c>
      <c r="AO14" s="35">
        <v>0.99</v>
      </c>
      <c r="AP14" s="33">
        <f t="shared" si="7"/>
        <v>0.5122318460291676</v>
      </c>
      <c r="AQ14" s="24">
        <f t="shared" ref="AQ14:AQ17" si="9">1/AP14</f>
        <v>1.9522409778931586</v>
      </c>
      <c r="AR14">
        <f t="shared" si="3"/>
        <v>90.286392857142857</v>
      </c>
    </row>
    <row r="15" spans="1:46" x14ac:dyDescent="0.25">
      <c r="A15" s="100"/>
      <c r="B15" s="94"/>
      <c r="C15" s="5">
        <v>3</v>
      </c>
      <c r="D15" s="6" t="s">
        <v>2</v>
      </c>
      <c r="E15" s="13">
        <v>552.99999999944998</v>
      </c>
      <c r="F15" s="14">
        <v>429.99999999956998</v>
      </c>
      <c r="G15" s="14">
        <v>0.41232247255414001</v>
      </c>
      <c r="H15" s="14">
        <v>1129.2184966028999</v>
      </c>
      <c r="I15" s="14">
        <v>0.74880838844219</v>
      </c>
      <c r="J15" s="14">
        <v>0.88477934857856999</v>
      </c>
      <c r="K15" s="14">
        <v>135.53232439203001</v>
      </c>
      <c r="L15" s="14">
        <v>1685.8763328973</v>
      </c>
      <c r="M15" s="15">
        <v>371.17939221194001</v>
      </c>
      <c r="N15" s="16">
        <v>20000</v>
      </c>
      <c r="O15" s="17">
        <v>14046</v>
      </c>
      <c r="P15" s="18">
        <v>1.4239999999999999</v>
      </c>
      <c r="Q15" s="18">
        <v>100</v>
      </c>
      <c r="R15" s="18">
        <v>0.78169999999999995</v>
      </c>
      <c r="S15" s="18">
        <v>1.2450000000000001</v>
      </c>
      <c r="T15" s="14">
        <v>54.01</v>
      </c>
      <c r="U15" s="14">
        <v>298.7</v>
      </c>
      <c r="V15" s="14">
        <v>5531</v>
      </c>
      <c r="W15" s="14">
        <v>57.94</v>
      </c>
      <c r="X15" s="14">
        <v>1686</v>
      </c>
      <c r="Y15" s="14">
        <v>0.99080000000000001</v>
      </c>
      <c r="Z15" s="14">
        <v>2.589</v>
      </c>
      <c r="AA15" s="14">
        <v>123.12</v>
      </c>
      <c r="AB15" s="48">
        <v>106200000</v>
      </c>
      <c r="AC15" s="48">
        <v>72860000</v>
      </c>
      <c r="AD15" s="54">
        <v>0.99850000000000005</v>
      </c>
      <c r="AE15" s="55">
        <v>0.99850000000000005</v>
      </c>
      <c r="AF15" s="34"/>
      <c r="AG15" s="2"/>
      <c r="AH15" s="2"/>
      <c r="AI15" s="2"/>
      <c r="AJ15" s="2"/>
      <c r="AK15" s="35"/>
      <c r="AL15" s="52">
        <f t="shared" si="8"/>
        <v>18.701337074431528</v>
      </c>
      <c r="AM15" s="34">
        <v>0.99</v>
      </c>
      <c r="AN15" s="2">
        <v>0.99</v>
      </c>
      <c r="AO15" s="35">
        <v>0.99</v>
      </c>
      <c r="AP15" s="33">
        <f t="shared" si="7"/>
        <v>0.49714770748658166</v>
      </c>
      <c r="AQ15" s="24">
        <f t="shared" si="9"/>
        <v>2.0114746280450073</v>
      </c>
      <c r="AR15">
        <f t="shared" si="3"/>
        <v>54.084857142857146</v>
      </c>
    </row>
    <row r="16" spans="1:46" x14ac:dyDescent="0.25">
      <c r="A16" s="100"/>
      <c r="B16" s="94"/>
      <c r="C16" s="5">
        <v>4</v>
      </c>
      <c r="D16" s="6" t="s">
        <v>3</v>
      </c>
      <c r="E16" s="13">
        <v>552.99999999944998</v>
      </c>
      <c r="F16" s="14">
        <v>455.99999999955003</v>
      </c>
      <c r="G16" s="14">
        <v>0.41232247255414001</v>
      </c>
      <c r="H16" s="14">
        <v>1129.2184966028999</v>
      </c>
      <c r="I16" s="14">
        <v>0.74880838844219</v>
      </c>
      <c r="J16" s="14">
        <v>0.87544748549962004</v>
      </c>
      <c r="K16" s="14">
        <v>135.53232439203001</v>
      </c>
      <c r="L16" s="14">
        <v>3715.1381106336999</v>
      </c>
      <c r="M16" s="15">
        <v>371.17944863547001</v>
      </c>
      <c r="N16" s="16">
        <v>20000</v>
      </c>
      <c r="O16" s="17">
        <v>15177</v>
      </c>
      <c r="P16" s="18">
        <v>1.3180000000000001</v>
      </c>
      <c r="Q16" s="18">
        <v>100</v>
      </c>
      <c r="R16" s="18">
        <v>0.78080000000000005</v>
      </c>
      <c r="S16" s="18">
        <v>1.23</v>
      </c>
      <c r="T16" s="14">
        <v>43.19</v>
      </c>
      <c r="U16" s="14">
        <v>302.5</v>
      </c>
      <c r="V16" s="14">
        <v>7004</v>
      </c>
      <c r="W16" s="14">
        <v>70.52</v>
      </c>
      <c r="X16" s="14">
        <v>3715</v>
      </c>
      <c r="Y16" s="14">
        <v>0.99080000000000001</v>
      </c>
      <c r="Z16" s="14">
        <v>2.1269999999999998</v>
      </c>
      <c r="AA16" s="14">
        <v>53.97</v>
      </c>
      <c r="AB16" s="48">
        <v>32770000</v>
      </c>
      <c r="AC16" s="48">
        <v>15630000</v>
      </c>
      <c r="AD16" s="54">
        <v>0.99750000000000005</v>
      </c>
      <c r="AE16" s="55">
        <v>0.99760000000000004</v>
      </c>
      <c r="AF16" s="34"/>
      <c r="AG16" s="2"/>
      <c r="AH16" s="2"/>
      <c r="AI16" s="2"/>
      <c r="AJ16" s="2"/>
      <c r="AK16" s="35"/>
      <c r="AL16" s="52">
        <f t="shared" si="8"/>
        <v>20.203256317754349</v>
      </c>
      <c r="AM16" s="34">
        <v>0.99</v>
      </c>
      <c r="AN16" s="2">
        <v>0.99</v>
      </c>
      <c r="AO16" s="35">
        <v>0.99</v>
      </c>
      <c r="AP16" s="33">
        <f t="shared" si="7"/>
        <v>0.49089502120538997</v>
      </c>
      <c r="AQ16" s="24">
        <f t="shared" si="9"/>
        <v>2.0370954212257146</v>
      </c>
      <c r="AR16">
        <f t="shared" si="3"/>
        <v>23.70825</v>
      </c>
    </row>
    <row r="17" spans="1:44" ht="15.75" thickBot="1" x14ac:dyDescent="0.3">
      <c r="A17" s="101"/>
      <c r="B17" s="95"/>
      <c r="C17" s="7">
        <v>5</v>
      </c>
      <c r="D17" s="8" t="s">
        <v>4</v>
      </c>
      <c r="E17" s="19">
        <v>552.99999999944998</v>
      </c>
      <c r="F17" s="20">
        <v>299.80293293616</v>
      </c>
      <c r="G17" s="20">
        <v>0.41232247255414001</v>
      </c>
      <c r="H17" s="20">
        <v>1129.2184966028999</v>
      </c>
      <c r="I17" s="20">
        <v>0.74880838844219</v>
      </c>
      <c r="J17" s="20">
        <v>0.94367179240401</v>
      </c>
      <c r="K17" s="20">
        <v>135.53232439203001</v>
      </c>
      <c r="L17" s="20">
        <v>1593.4460576649001</v>
      </c>
      <c r="M17" s="31">
        <v>371.17939885668</v>
      </c>
      <c r="N17" s="21">
        <v>20000</v>
      </c>
      <c r="O17" s="22">
        <v>8998</v>
      </c>
      <c r="P17" s="23">
        <v>2.2229999999999999</v>
      </c>
      <c r="Q17" s="23">
        <v>100</v>
      </c>
      <c r="R17" s="23">
        <v>0.75470000000000004</v>
      </c>
      <c r="S17" s="23">
        <v>1.282</v>
      </c>
      <c r="T17" s="20">
        <v>107.3</v>
      </c>
      <c r="U17" s="20">
        <v>290</v>
      </c>
      <c r="V17" s="20">
        <v>2704</v>
      </c>
      <c r="W17" s="20">
        <v>35.78</v>
      </c>
      <c r="X17" s="20">
        <v>1593</v>
      </c>
      <c r="Y17" s="20">
        <v>0.99080000000000001</v>
      </c>
      <c r="Z17" s="20">
        <v>4.1929999999999996</v>
      </c>
      <c r="AA17" s="20">
        <v>134.76</v>
      </c>
      <c r="AB17" s="50">
        <v>32120000</v>
      </c>
      <c r="AC17" s="50">
        <v>46830000</v>
      </c>
      <c r="AD17" s="56">
        <v>0.99870000000000003</v>
      </c>
      <c r="AE17" s="57">
        <v>0.99880000000000002</v>
      </c>
      <c r="AF17" s="36"/>
      <c r="AG17" s="10"/>
      <c r="AH17" s="10"/>
      <c r="AI17" s="10"/>
      <c r="AJ17" s="10"/>
      <c r="AK17" s="37"/>
      <c r="AL17" s="53">
        <f t="shared" si="8"/>
        <v>9.9197964150605333</v>
      </c>
      <c r="AM17" s="36">
        <v>0.99</v>
      </c>
      <c r="AN17" s="10">
        <v>0.99</v>
      </c>
      <c r="AO17" s="37">
        <v>0.99</v>
      </c>
      <c r="AP17" s="33">
        <f t="shared" si="7"/>
        <v>0.51207802581077322</v>
      </c>
      <c r="AQ17" s="41">
        <f t="shared" si="9"/>
        <v>1.9528274005054207</v>
      </c>
      <c r="AR17">
        <f t="shared" si="3"/>
        <v>59.198142857142855</v>
      </c>
    </row>
    <row r="18" spans="1:44" x14ac:dyDescent="0.25">
      <c r="A18" s="100">
        <v>4</v>
      </c>
      <c r="B18" s="94" t="s">
        <v>29</v>
      </c>
      <c r="C18" s="5">
        <v>1</v>
      </c>
      <c r="D18" s="6" t="s">
        <v>0</v>
      </c>
      <c r="E18" s="13">
        <v>553</v>
      </c>
      <c r="F18" s="14">
        <v>299.02377591895998</v>
      </c>
      <c r="G18" s="14">
        <v>0.41232247255414001</v>
      </c>
      <c r="H18" s="14">
        <v>1129.2184966028999</v>
      </c>
      <c r="I18" s="14">
        <v>0.74880838844219</v>
      </c>
      <c r="J18" s="14">
        <v>0.94358600936495995</v>
      </c>
      <c r="K18" s="14">
        <v>135.53232439203001</v>
      </c>
      <c r="L18" s="14">
        <v>960.87885254481</v>
      </c>
      <c r="M18" s="15">
        <v>371.17934483698002</v>
      </c>
      <c r="N18" s="16">
        <v>12200</v>
      </c>
      <c r="O18" s="17">
        <v>3410</v>
      </c>
      <c r="P18" s="18">
        <v>3.5779999999999998</v>
      </c>
      <c r="Q18" s="18">
        <v>0.87419999999999998</v>
      </c>
      <c r="R18" s="18">
        <v>0.72960000000000003</v>
      </c>
      <c r="S18" s="18">
        <v>1.292</v>
      </c>
      <c r="T18" s="14">
        <v>160.4</v>
      </c>
      <c r="U18" s="14">
        <v>317</v>
      </c>
      <c r="V18" s="14">
        <v>1166</v>
      </c>
      <c r="W18" s="14">
        <v>36.61</v>
      </c>
      <c r="X18" s="14">
        <v>960.9</v>
      </c>
      <c r="Y18" s="14">
        <v>0.98750000000000004</v>
      </c>
      <c r="Z18" s="14">
        <v>4.0970000000000004</v>
      </c>
      <c r="AA18" s="14">
        <v>181.16</v>
      </c>
      <c r="AB18" s="48">
        <v>19640000</v>
      </c>
      <c r="AC18" s="48">
        <v>26010000</v>
      </c>
      <c r="AD18" s="54">
        <v>0.99890000000000001</v>
      </c>
      <c r="AE18" s="55">
        <v>0.999</v>
      </c>
      <c r="AF18" s="13">
        <v>135.19999999999999</v>
      </c>
      <c r="AG18" s="14">
        <v>0.63119999999999998</v>
      </c>
      <c r="AH18" s="14">
        <v>329.9</v>
      </c>
      <c r="AI18" s="14">
        <v>0.68359999999999999</v>
      </c>
      <c r="AJ18" s="14">
        <v>187</v>
      </c>
      <c r="AK18" s="15">
        <v>130</v>
      </c>
      <c r="AL18" s="52">
        <f>$AS$2*(1-J18*Y18*AE18)</f>
        <v>10.371091040452491</v>
      </c>
      <c r="AM18" s="34">
        <v>0.99</v>
      </c>
      <c r="AN18" s="2">
        <v>0.99</v>
      </c>
      <c r="AO18" s="35">
        <v>0.99</v>
      </c>
      <c r="AP18" s="33">
        <f>I18*J18*AI18*AE18*AM18*AN18*AO18</f>
        <v>0.46819343517671341</v>
      </c>
      <c r="AQ18" s="24">
        <f>1/AP18</f>
        <v>2.1358693327738849</v>
      </c>
      <c r="AR18">
        <f t="shared" si="3"/>
        <v>79.581000000000003</v>
      </c>
    </row>
    <row r="19" spans="1:44" x14ac:dyDescent="0.25">
      <c r="A19" s="100"/>
      <c r="B19" s="94"/>
      <c r="C19" s="5">
        <v>2</v>
      </c>
      <c r="D19" s="6" t="s">
        <v>1</v>
      </c>
      <c r="E19" s="13">
        <v>552.99999999944998</v>
      </c>
      <c r="F19" s="14">
        <v>299.80293137484</v>
      </c>
      <c r="G19" s="14">
        <v>0.41232247255414001</v>
      </c>
      <c r="H19" s="14">
        <v>1129.2184966028999</v>
      </c>
      <c r="I19" s="14">
        <v>0.74880838844219</v>
      </c>
      <c r="J19" s="14">
        <v>0.94367181495543995</v>
      </c>
      <c r="K19" s="14">
        <v>135.53232439203001</v>
      </c>
      <c r="L19" s="14">
        <v>893.88434774978998</v>
      </c>
      <c r="M19" s="15">
        <v>371.17939032542</v>
      </c>
      <c r="N19" s="16">
        <v>12200</v>
      </c>
      <c r="O19" s="17">
        <v>3432</v>
      </c>
      <c r="P19" s="18">
        <v>3.5539999999999998</v>
      </c>
      <c r="Q19" s="18">
        <v>0.874</v>
      </c>
      <c r="R19" s="18">
        <v>0.72950000000000004</v>
      </c>
      <c r="S19" s="18">
        <v>1.2909999999999999</v>
      </c>
      <c r="T19" s="14">
        <v>159.69999999999999</v>
      </c>
      <c r="U19" s="14">
        <v>316.89999999999998</v>
      </c>
      <c r="V19" s="14">
        <v>1176</v>
      </c>
      <c r="W19" s="14">
        <v>36.72</v>
      </c>
      <c r="X19" s="14">
        <v>893.9</v>
      </c>
      <c r="Y19" s="14">
        <v>0.98750000000000004</v>
      </c>
      <c r="Z19" s="14">
        <v>4.085</v>
      </c>
      <c r="AA19" s="14">
        <v>205.53</v>
      </c>
      <c r="AB19" s="48">
        <v>40320000</v>
      </c>
      <c r="AC19" s="48">
        <v>52020000</v>
      </c>
      <c r="AD19" s="54">
        <v>0.999</v>
      </c>
      <c r="AE19" s="55">
        <v>0.99909999999999999</v>
      </c>
      <c r="AF19" s="13">
        <v>144.5</v>
      </c>
      <c r="AG19" s="14">
        <v>0.63119999999999998</v>
      </c>
      <c r="AH19" s="14">
        <v>354.6</v>
      </c>
      <c r="AI19" s="14">
        <v>0.68400000000000005</v>
      </c>
      <c r="AJ19" s="14">
        <v>187.8</v>
      </c>
      <c r="AK19" s="15">
        <v>129.1</v>
      </c>
      <c r="AL19" s="52">
        <f t="shared" ref="AL19:AL21" si="10">$AS$2*(1-J19*Y19*AE19)</f>
        <v>10.344415658556711</v>
      </c>
      <c r="AM19" s="34">
        <v>0.99</v>
      </c>
      <c r="AN19" s="2">
        <v>0.99</v>
      </c>
      <c r="AO19" s="35">
        <v>0.99</v>
      </c>
      <c r="AP19" s="33">
        <f t="shared" ref="AP19:AP21" si="11">I19*J19*AI19*AE19*AM19*AN19*AO19</f>
        <v>0.4685568909921331</v>
      </c>
      <c r="AQ19" s="24">
        <f t="shared" ref="AQ19:AQ21" si="12">1/AP19</f>
        <v>2.1342125560944734</v>
      </c>
      <c r="AR19">
        <f t="shared" si="3"/>
        <v>90.286392857142857</v>
      </c>
    </row>
    <row r="20" spans="1:44" x14ac:dyDescent="0.25">
      <c r="A20" s="100"/>
      <c r="B20" s="94"/>
      <c r="C20" s="5">
        <v>3</v>
      </c>
      <c r="D20" s="6" t="s">
        <v>2</v>
      </c>
      <c r="E20" s="13">
        <v>552.99999999944998</v>
      </c>
      <c r="F20" s="14">
        <v>429.99999999956998</v>
      </c>
      <c r="G20" s="14">
        <v>0.41232247255414001</v>
      </c>
      <c r="H20" s="14">
        <v>1129.2184966028999</v>
      </c>
      <c r="I20" s="14">
        <v>0.74880838844219</v>
      </c>
      <c r="J20" s="14">
        <v>0.88477934857856999</v>
      </c>
      <c r="K20" s="14">
        <v>135.53232439203001</v>
      </c>
      <c r="L20" s="14">
        <v>1685.8763328973</v>
      </c>
      <c r="M20" s="15">
        <v>371.17939221194001</v>
      </c>
      <c r="N20" s="16">
        <v>4400</v>
      </c>
      <c r="O20" s="17">
        <v>3335</v>
      </c>
      <c r="P20" s="18">
        <v>1.319</v>
      </c>
      <c r="Q20" s="18">
        <v>100</v>
      </c>
      <c r="R20" s="18">
        <v>0.67979999999999996</v>
      </c>
      <c r="S20" s="18">
        <v>1.119</v>
      </c>
      <c r="T20" s="14">
        <v>38.79</v>
      </c>
      <c r="U20" s="14">
        <v>360.5</v>
      </c>
      <c r="V20" s="14">
        <v>2443</v>
      </c>
      <c r="W20" s="14">
        <v>98.38</v>
      </c>
      <c r="X20" s="14">
        <v>1686</v>
      </c>
      <c r="Y20" s="14">
        <v>0.98750000000000004</v>
      </c>
      <c r="Z20" s="14">
        <v>1.5249999999999999</v>
      </c>
      <c r="AA20" s="14">
        <v>123.12</v>
      </c>
      <c r="AB20" s="48">
        <v>106200000</v>
      </c>
      <c r="AC20" s="48">
        <v>72860000</v>
      </c>
      <c r="AD20" s="54">
        <v>0.99850000000000005</v>
      </c>
      <c r="AE20" s="55">
        <v>0.99850000000000005</v>
      </c>
      <c r="AF20" s="13">
        <v>157.6</v>
      </c>
      <c r="AG20" s="14">
        <v>0.63119999999999998</v>
      </c>
      <c r="AH20" s="14">
        <v>213.8</v>
      </c>
      <c r="AI20" s="14">
        <v>0.64180000000000004</v>
      </c>
      <c r="AJ20" s="14">
        <v>94.77</v>
      </c>
      <c r="AK20" s="15">
        <v>265.7</v>
      </c>
      <c r="AL20" s="52">
        <f t="shared" si="10"/>
        <v>19.138645903311613</v>
      </c>
      <c r="AM20" s="34">
        <v>0.99</v>
      </c>
      <c r="AN20" s="2">
        <v>0.99</v>
      </c>
      <c r="AO20" s="35">
        <v>0.99</v>
      </c>
      <c r="AP20" s="33">
        <f t="shared" si="11"/>
        <v>0.41196378908665121</v>
      </c>
      <c r="AQ20" s="24">
        <f t="shared" si="12"/>
        <v>2.4273978113878911</v>
      </c>
      <c r="AR20">
        <f t="shared" si="3"/>
        <v>54.084857142857146</v>
      </c>
    </row>
    <row r="21" spans="1:44" ht="15.75" thickBot="1" x14ac:dyDescent="0.3">
      <c r="A21" s="101"/>
      <c r="B21" s="95"/>
      <c r="C21" s="7">
        <v>5</v>
      </c>
      <c r="D21" s="8" t="s">
        <v>4</v>
      </c>
      <c r="E21" s="19">
        <v>552.99999999944998</v>
      </c>
      <c r="F21" s="20">
        <v>299.80293293616</v>
      </c>
      <c r="G21" s="20">
        <v>0.41232247255414001</v>
      </c>
      <c r="H21" s="20">
        <v>1129.2184966028999</v>
      </c>
      <c r="I21" s="20">
        <v>0.74880838844219</v>
      </c>
      <c r="J21" s="20">
        <v>0.94367179240401</v>
      </c>
      <c r="K21" s="20">
        <v>135.53232439203001</v>
      </c>
      <c r="L21" s="20">
        <v>1593.4460576649001</v>
      </c>
      <c r="M21" s="31">
        <v>371.17939885668</v>
      </c>
      <c r="N21" s="21">
        <v>12200</v>
      </c>
      <c r="O21" s="22">
        <v>3431</v>
      </c>
      <c r="P21" s="23">
        <v>3.556</v>
      </c>
      <c r="Q21" s="23">
        <v>0.874</v>
      </c>
      <c r="R21" s="23">
        <v>0.72950000000000004</v>
      </c>
      <c r="S21" s="23">
        <v>1.2909999999999999</v>
      </c>
      <c r="T21" s="20">
        <v>159.80000000000001</v>
      </c>
      <c r="U21" s="20">
        <v>317</v>
      </c>
      <c r="V21" s="20">
        <v>1176</v>
      </c>
      <c r="W21" s="20">
        <v>36.729999999999997</v>
      </c>
      <c r="X21" s="20">
        <v>1593</v>
      </c>
      <c r="Y21" s="20">
        <v>0.98750000000000004</v>
      </c>
      <c r="Z21" s="20">
        <v>4.0839999999999996</v>
      </c>
      <c r="AA21" s="20">
        <v>134.76</v>
      </c>
      <c r="AB21" s="50">
        <v>32120000</v>
      </c>
      <c r="AC21" s="50">
        <v>46830000</v>
      </c>
      <c r="AD21" s="56">
        <v>0.99870000000000003</v>
      </c>
      <c r="AE21" s="57">
        <v>0.99880000000000002</v>
      </c>
      <c r="AF21" s="19">
        <v>81.06</v>
      </c>
      <c r="AG21" s="20">
        <v>0.63119999999999998</v>
      </c>
      <c r="AH21" s="20">
        <v>198.9</v>
      </c>
      <c r="AI21" s="20">
        <v>0.68400000000000005</v>
      </c>
      <c r="AJ21" s="20">
        <v>187.8</v>
      </c>
      <c r="AK21" s="31">
        <v>129.19999999999999</v>
      </c>
      <c r="AL21" s="53">
        <f t="shared" si="10"/>
        <v>10.386353411255822</v>
      </c>
      <c r="AM21" s="36">
        <v>0.99</v>
      </c>
      <c r="AN21" s="10">
        <v>0.99</v>
      </c>
      <c r="AO21" s="37">
        <v>0.99</v>
      </c>
      <c r="AP21" s="33">
        <f t="shared" si="11"/>
        <v>0.46841618610652075</v>
      </c>
      <c r="AQ21" s="41">
        <f t="shared" si="12"/>
        <v>2.1348536401186484</v>
      </c>
      <c r="AR21">
        <f t="shared" si="3"/>
        <v>59.198142857142855</v>
      </c>
    </row>
    <row r="22" spans="1:44" x14ac:dyDescent="0.25">
      <c r="A22" s="100">
        <v>5</v>
      </c>
      <c r="B22" s="106" t="s">
        <v>31</v>
      </c>
      <c r="C22" s="5">
        <v>1</v>
      </c>
      <c r="D22" s="6" t="s">
        <v>0</v>
      </c>
      <c r="E22" s="13">
        <v>552.99999999889997</v>
      </c>
      <c r="F22" s="14">
        <v>467.32494087487999</v>
      </c>
      <c r="G22" s="14">
        <v>0.3602870887788</v>
      </c>
      <c r="H22" s="14">
        <v>71.074090201741996</v>
      </c>
      <c r="I22" s="14">
        <v>0.58072853368623001</v>
      </c>
      <c r="J22" s="14">
        <v>0.98200868548207998</v>
      </c>
      <c r="K22" s="14">
        <v>2153.3248917664</v>
      </c>
      <c r="L22" s="14">
        <v>3229.0595164181</v>
      </c>
      <c r="M22" s="15">
        <v>424.78793248158001</v>
      </c>
      <c r="N22" s="16">
        <v>6100</v>
      </c>
      <c r="O22" s="17">
        <v>3379.15</v>
      </c>
      <c r="P22" s="18">
        <v>1.8049999999999999</v>
      </c>
      <c r="Q22" s="18">
        <v>100</v>
      </c>
      <c r="R22" s="18">
        <v>0.74390000000000001</v>
      </c>
      <c r="S22" s="18">
        <v>1.1659999999999999</v>
      </c>
      <c r="T22" s="14">
        <v>92</v>
      </c>
      <c r="U22" s="14">
        <v>365.00400000000002</v>
      </c>
      <c r="V22" s="14">
        <v>3967.2280000000001</v>
      </c>
      <c r="W22" s="14">
        <v>165.72499999999999</v>
      </c>
      <c r="X22" s="14">
        <v>3229.0770000000002</v>
      </c>
      <c r="Y22" s="14">
        <v>0.99060000000000004</v>
      </c>
      <c r="Z22" s="14">
        <v>0.90510000000000002</v>
      </c>
      <c r="AA22" s="14">
        <v>61.18</v>
      </c>
      <c r="AB22" s="48">
        <v>66640000</v>
      </c>
      <c r="AC22" s="48">
        <v>29800000</v>
      </c>
      <c r="AD22" s="54">
        <v>0.99780000000000002</v>
      </c>
      <c r="AE22" s="55">
        <v>0.99780000000000002</v>
      </c>
      <c r="AF22" s="34"/>
      <c r="AG22" s="2"/>
      <c r="AH22" s="2"/>
      <c r="AI22" s="2"/>
      <c r="AJ22" s="2"/>
      <c r="AK22" s="35"/>
      <c r="AL22" s="44">
        <f>$AS$2*(1-J22*Y22*AE22)</f>
        <v>4.4043460994844459</v>
      </c>
      <c r="AM22" s="34">
        <v>0.99</v>
      </c>
      <c r="AN22" s="2">
        <v>0.99</v>
      </c>
      <c r="AO22" s="35">
        <v>0.99</v>
      </c>
      <c r="AP22" s="33">
        <f t="shared" ref="AP22:AP26" si="13">I22*J22*R22*Y22*AE22*AM22*AN22*AO22</f>
        <v>0.40686512005852449</v>
      </c>
      <c r="AQ22" s="24">
        <f>1/AP22</f>
        <v>2.4578169784034509</v>
      </c>
      <c r="AR22">
        <f t="shared" si="3"/>
        <v>26.875499999999999</v>
      </c>
    </row>
    <row r="23" spans="1:44" x14ac:dyDescent="0.25">
      <c r="A23" s="100"/>
      <c r="B23" s="106"/>
      <c r="C23" s="5">
        <v>2</v>
      </c>
      <c r="D23" s="6" t="s">
        <v>1</v>
      </c>
      <c r="E23" s="13">
        <v>552.99999999889997</v>
      </c>
      <c r="F23" s="14">
        <v>467.31004932386003</v>
      </c>
      <c r="G23" s="14">
        <v>0.3602870887788</v>
      </c>
      <c r="H23" s="14">
        <v>71.074090201741996</v>
      </c>
      <c r="I23" s="14">
        <v>0.58072853368623001</v>
      </c>
      <c r="J23" s="14">
        <v>0.98201433562945994</v>
      </c>
      <c r="K23" s="14">
        <v>2153.3248917664</v>
      </c>
      <c r="L23" s="14">
        <v>3022.7235520763002</v>
      </c>
      <c r="M23" s="15">
        <v>424.78793261636002</v>
      </c>
      <c r="N23" s="16">
        <v>6100</v>
      </c>
      <c r="O23" s="17">
        <v>3379.08</v>
      </c>
      <c r="P23" s="18">
        <v>1.8049999999999999</v>
      </c>
      <c r="Q23" s="18">
        <v>100</v>
      </c>
      <c r="R23" s="18">
        <v>0.74390000000000001</v>
      </c>
      <c r="S23" s="18">
        <v>1.1659999999999999</v>
      </c>
      <c r="T23" s="14">
        <v>92.01</v>
      </c>
      <c r="U23" s="14">
        <v>364.952</v>
      </c>
      <c r="V23" s="14">
        <v>3966.5430000000001</v>
      </c>
      <c r="W23" s="14">
        <v>165.69900000000001</v>
      </c>
      <c r="X23" s="14">
        <v>3022.7240000000002</v>
      </c>
      <c r="Y23" s="14">
        <v>0.99060000000000004</v>
      </c>
      <c r="Z23" s="14">
        <v>0.90529999999999999</v>
      </c>
      <c r="AA23" s="14">
        <v>69.63</v>
      </c>
      <c r="AB23" s="48">
        <v>136300000</v>
      </c>
      <c r="AC23" s="48">
        <v>59600000</v>
      </c>
      <c r="AD23" s="54">
        <v>0.99790000000000001</v>
      </c>
      <c r="AE23" s="55">
        <v>0.99790000000000001</v>
      </c>
      <c r="AF23" s="34"/>
      <c r="AG23" s="2"/>
      <c r="AH23" s="2"/>
      <c r="AI23" s="2"/>
      <c r="AJ23" s="2"/>
      <c r="AK23" s="35"/>
      <c r="AL23" s="44">
        <f t="shared" ref="AL23:AL26" si="14">$AS$2*(1-J23*Y23*AE23)</f>
        <v>4.3889166400940152</v>
      </c>
      <c r="AM23" s="34">
        <v>0.99</v>
      </c>
      <c r="AN23" s="2">
        <v>0.99</v>
      </c>
      <c r="AO23" s="35">
        <v>0.99</v>
      </c>
      <c r="AP23" s="33">
        <f t="shared" si="13"/>
        <v>0.40690823747775473</v>
      </c>
      <c r="AQ23" s="24">
        <f t="shared" ref="AQ23:AQ26" si="15">1/AP23</f>
        <v>2.4575565395248824</v>
      </c>
      <c r="AR23">
        <f t="shared" si="3"/>
        <v>30.587464285714283</v>
      </c>
    </row>
    <row r="24" spans="1:44" x14ac:dyDescent="0.25">
      <c r="A24" s="100"/>
      <c r="B24" s="106"/>
      <c r="C24" s="5">
        <v>3</v>
      </c>
      <c r="D24" s="6" t="s">
        <v>2</v>
      </c>
      <c r="E24" s="13">
        <v>552.99999999889997</v>
      </c>
      <c r="F24" s="14">
        <v>468.77777740826002</v>
      </c>
      <c r="G24" s="14">
        <v>0.3602870887788</v>
      </c>
      <c r="H24" s="14">
        <v>71.074090201741996</v>
      </c>
      <c r="I24" s="14">
        <v>0.58072853368623001</v>
      </c>
      <c r="J24" s="14">
        <v>0.98145845244778995</v>
      </c>
      <c r="K24" s="14">
        <v>2153.3248917664</v>
      </c>
      <c r="L24" s="14">
        <v>2817.6850111130998</v>
      </c>
      <c r="M24" s="15">
        <v>424.78793261369998</v>
      </c>
      <c r="N24" s="16">
        <v>6100</v>
      </c>
      <c r="O24" s="17">
        <v>3413.76</v>
      </c>
      <c r="P24" s="18">
        <v>1.7869999999999999</v>
      </c>
      <c r="Q24" s="18">
        <v>100</v>
      </c>
      <c r="R24" s="18">
        <v>0.74299999999999999</v>
      </c>
      <c r="S24" s="18">
        <v>1.1639999999999999</v>
      </c>
      <c r="T24" s="14">
        <v>90.6</v>
      </c>
      <c r="U24" s="14">
        <v>365.51299999999998</v>
      </c>
      <c r="V24" s="14">
        <v>4034.5279999999998</v>
      </c>
      <c r="W24" s="14">
        <v>167.18700000000001</v>
      </c>
      <c r="X24" s="14">
        <v>2817.6849999999999</v>
      </c>
      <c r="Y24" s="14">
        <v>0.99060000000000004</v>
      </c>
      <c r="Z24" s="14">
        <v>0.8972</v>
      </c>
      <c r="AA24" s="14">
        <v>84.33</v>
      </c>
      <c r="AB24" s="48">
        <v>177500000</v>
      </c>
      <c r="AC24" s="48">
        <v>83420000</v>
      </c>
      <c r="AD24" s="54">
        <v>0.99809999999999999</v>
      </c>
      <c r="AE24" s="55">
        <v>0.99809999999999999</v>
      </c>
      <c r="AF24" s="34"/>
      <c r="AG24" s="2"/>
      <c r="AH24" s="2"/>
      <c r="AI24" s="2"/>
      <c r="AJ24" s="2"/>
      <c r="AK24" s="35"/>
      <c r="AL24" s="44">
        <f t="shared" si="14"/>
        <v>4.4421748825363929</v>
      </c>
      <c r="AM24" s="34">
        <v>0.99</v>
      </c>
      <c r="AN24" s="2">
        <v>0.99</v>
      </c>
      <c r="AO24" s="35">
        <v>0.99</v>
      </c>
      <c r="AP24" s="33">
        <f t="shared" si="13"/>
        <v>0.40626729421164809</v>
      </c>
      <c r="AQ24" s="24">
        <f t="shared" si="15"/>
        <v>2.4614336774031389</v>
      </c>
      <c r="AR24">
        <f t="shared" si="3"/>
        <v>37.044964285714286</v>
      </c>
    </row>
    <row r="25" spans="1:44" x14ac:dyDescent="0.25">
      <c r="A25" s="100"/>
      <c r="B25" s="106"/>
      <c r="C25" s="5">
        <v>4</v>
      </c>
      <c r="D25" s="6" t="s">
        <v>3</v>
      </c>
      <c r="E25" s="13">
        <v>552.99999999889997</v>
      </c>
      <c r="F25" s="14">
        <v>478.93539342877</v>
      </c>
      <c r="G25" s="14">
        <v>0.3602870887788</v>
      </c>
      <c r="H25" s="14">
        <v>71.074090201741996</v>
      </c>
      <c r="I25" s="14">
        <v>0.58072853368623001</v>
      </c>
      <c r="J25" s="14">
        <v>0.97766767153774004</v>
      </c>
      <c r="K25" s="14">
        <v>2153.3248917664</v>
      </c>
      <c r="L25" s="14">
        <v>5568.3205197913003</v>
      </c>
      <c r="M25" s="15">
        <v>424.78793261371999</v>
      </c>
      <c r="N25" s="16">
        <v>4900</v>
      </c>
      <c r="O25" s="17">
        <v>2933.76</v>
      </c>
      <c r="P25" s="18">
        <v>1.67</v>
      </c>
      <c r="Q25" s="18">
        <v>100</v>
      </c>
      <c r="R25" s="18">
        <v>0.74560000000000004</v>
      </c>
      <c r="S25" s="18">
        <v>1.1639999999999999</v>
      </c>
      <c r="T25" s="14">
        <v>79.64</v>
      </c>
      <c r="U25" s="14">
        <v>365.995</v>
      </c>
      <c r="V25" s="14">
        <v>4595.5020000000004</v>
      </c>
      <c r="W25" s="14">
        <v>224.745</v>
      </c>
      <c r="X25" s="14">
        <v>5568.3209999999999</v>
      </c>
      <c r="Y25" s="14">
        <v>0.99060000000000004</v>
      </c>
      <c r="Z25" s="14">
        <v>0.66739999999999999</v>
      </c>
      <c r="AA25" s="14">
        <v>41.23</v>
      </c>
      <c r="AB25" s="48">
        <v>49110000</v>
      </c>
      <c r="AC25" s="48">
        <v>17890000</v>
      </c>
      <c r="AD25" s="54">
        <v>0.99719999999999998</v>
      </c>
      <c r="AE25" s="55">
        <v>0.99719999999999998</v>
      </c>
      <c r="AF25" s="34"/>
      <c r="AG25" s="2"/>
      <c r="AH25" s="2"/>
      <c r="AI25" s="2"/>
      <c r="AJ25" s="2"/>
      <c r="AK25" s="35"/>
      <c r="AL25" s="44">
        <f t="shared" si="14"/>
        <v>5.1351212762858314</v>
      </c>
      <c r="AM25" s="34">
        <v>0.99</v>
      </c>
      <c r="AN25" s="2">
        <v>0.99</v>
      </c>
      <c r="AO25" s="35">
        <v>0.99</v>
      </c>
      <c r="AP25" s="33">
        <f t="shared" si="13"/>
        <v>0.40574810162373626</v>
      </c>
      <c r="AQ25" s="24">
        <f t="shared" si="15"/>
        <v>2.4645833116610198</v>
      </c>
      <c r="AR25">
        <f t="shared" si="3"/>
        <v>18.111749999999997</v>
      </c>
    </row>
    <row r="26" spans="1:44" ht="15.75" thickBot="1" x14ac:dyDescent="0.3">
      <c r="A26" s="101"/>
      <c r="B26" s="107"/>
      <c r="C26" s="7">
        <v>5</v>
      </c>
      <c r="D26" s="8" t="s">
        <v>4</v>
      </c>
      <c r="E26" s="19">
        <v>552.99999999889997</v>
      </c>
      <c r="F26" s="20">
        <v>467.31004932796998</v>
      </c>
      <c r="G26" s="20">
        <v>0.3602870887788</v>
      </c>
      <c r="H26" s="20">
        <v>71.074090201741996</v>
      </c>
      <c r="I26" s="20">
        <v>0.58072853368623001</v>
      </c>
      <c r="J26" s="20">
        <v>0.98201433567509</v>
      </c>
      <c r="K26" s="20">
        <v>2153.3248917664</v>
      </c>
      <c r="L26" s="20">
        <v>5388.3332884838001</v>
      </c>
      <c r="M26" s="31">
        <v>424.78793259595</v>
      </c>
      <c r="N26" s="21">
        <v>6100</v>
      </c>
      <c r="O26" s="22">
        <v>3378.12</v>
      </c>
      <c r="P26" s="23">
        <v>1.806</v>
      </c>
      <c r="Q26" s="23">
        <v>100</v>
      </c>
      <c r="R26" s="23">
        <v>0.74390000000000001</v>
      </c>
      <c r="S26" s="23">
        <v>1.1659999999999999</v>
      </c>
      <c r="T26" s="20">
        <v>92.05</v>
      </c>
      <c r="U26" s="20">
        <v>365.11500000000001</v>
      </c>
      <c r="V26" s="20">
        <v>3966.5659999999998</v>
      </c>
      <c r="W26" s="20">
        <v>165.739</v>
      </c>
      <c r="X26" s="20">
        <v>5388.3329999999996</v>
      </c>
      <c r="Y26" s="20">
        <v>0.99060000000000004</v>
      </c>
      <c r="Z26" s="20">
        <v>0.90500000000000003</v>
      </c>
      <c r="AA26" s="20">
        <v>45.67</v>
      </c>
      <c r="AB26" s="50">
        <v>108600000</v>
      </c>
      <c r="AC26" s="50">
        <v>53660000</v>
      </c>
      <c r="AD26" s="56">
        <v>0.99739999999999995</v>
      </c>
      <c r="AE26" s="57">
        <v>0.99750000000000005</v>
      </c>
      <c r="AF26" s="36"/>
      <c r="AG26" s="10"/>
      <c r="AH26" s="10"/>
      <c r="AI26" s="10"/>
      <c r="AJ26" s="10"/>
      <c r="AK26" s="37"/>
      <c r="AL26" s="45">
        <f t="shared" si="14"/>
        <v>4.4472836373832703</v>
      </c>
      <c r="AM26" s="36">
        <v>0.99</v>
      </c>
      <c r="AN26" s="10">
        <v>0.99</v>
      </c>
      <c r="AO26" s="37">
        <v>0.99</v>
      </c>
      <c r="AP26" s="33">
        <f t="shared" si="13"/>
        <v>0.40674513167944737</v>
      </c>
      <c r="AQ26" s="41">
        <f t="shared" si="15"/>
        <v>2.4585420257422825</v>
      </c>
      <c r="AR26">
        <f t="shared" si="3"/>
        <v>20.062178571428571</v>
      </c>
    </row>
    <row r="27" spans="1:44" x14ac:dyDescent="0.25">
      <c r="A27" s="100">
        <v>6</v>
      </c>
      <c r="B27" s="106" t="s">
        <v>32</v>
      </c>
      <c r="C27" s="5">
        <v>1</v>
      </c>
      <c r="D27" s="6" t="s">
        <v>0</v>
      </c>
      <c r="E27" s="13">
        <v>552.99999999889997</v>
      </c>
      <c r="F27" s="14">
        <v>467.32494087487999</v>
      </c>
      <c r="G27" s="14">
        <v>0.3602870887788</v>
      </c>
      <c r="H27" s="14">
        <v>71.074090201741996</v>
      </c>
      <c r="I27" s="14">
        <v>0.58072853368623001</v>
      </c>
      <c r="J27" s="14">
        <v>0.98200868548207998</v>
      </c>
      <c r="K27" s="14">
        <v>2153.3248917664</v>
      </c>
      <c r="L27" s="14">
        <v>3229.0595164181</v>
      </c>
      <c r="M27" s="15">
        <v>424.78793248158001</v>
      </c>
      <c r="N27" s="16">
        <v>20000</v>
      </c>
      <c r="O27" s="17">
        <v>13794</v>
      </c>
      <c r="P27" s="18">
        <v>1.45</v>
      </c>
      <c r="Q27" s="18">
        <v>100</v>
      </c>
      <c r="R27" s="18">
        <v>0.77859999999999996</v>
      </c>
      <c r="S27" s="18">
        <v>1.2210000000000001</v>
      </c>
      <c r="T27" s="14">
        <v>81.08</v>
      </c>
      <c r="U27" s="14">
        <v>348.7</v>
      </c>
      <c r="V27" s="14">
        <v>4300</v>
      </c>
      <c r="W27" s="14">
        <v>66.75</v>
      </c>
      <c r="X27" s="14">
        <v>3229.08</v>
      </c>
      <c r="Y27" s="14">
        <v>0.99070000000000003</v>
      </c>
      <c r="Z27" s="14">
        <v>2.2469999999999999</v>
      </c>
      <c r="AA27" s="14">
        <v>61.18</v>
      </c>
      <c r="AB27" s="48">
        <v>66640000</v>
      </c>
      <c r="AC27" s="48">
        <v>29800000</v>
      </c>
      <c r="AD27" s="54">
        <v>0.99780000000000002</v>
      </c>
      <c r="AE27" s="55">
        <v>0.99780000000000002</v>
      </c>
      <c r="AF27" s="34"/>
      <c r="AG27" s="2"/>
      <c r="AH27" s="2"/>
      <c r="AI27" s="2"/>
      <c r="AJ27" s="2"/>
      <c r="AK27" s="35"/>
      <c r="AL27" s="44">
        <f>$AS$2*(1-J27*Y27*AE27)</f>
        <v>4.3896483754888411</v>
      </c>
      <c r="AM27" s="34">
        <v>0.99</v>
      </c>
      <c r="AN27" s="2">
        <v>0.99</v>
      </c>
      <c r="AO27" s="35">
        <v>0.99</v>
      </c>
      <c r="AP27" s="33">
        <f t="shared" ref="AP27:AP31" si="16">I27*J27*R27*Y27*AE27*AM27*AN27*AO27</f>
        <v>0.42588676112321772</v>
      </c>
      <c r="AQ27" s="24">
        <f>1/AP27</f>
        <v>2.3480419944556097</v>
      </c>
      <c r="AR27">
        <f t="shared" si="3"/>
        <v>26.875499999999999</v>
      </c>
    </row>
    <row r="28" spans="1:44" x14ac:dyDescent="0.25">
      <c r="A28" s="100"/>
      <c r="B28" s="106"/>
      <c r="C28" s="5">
        <v>2</v>
      </c>
      <c r="D28" s="6" t="s">
        <v>1</v>
      </c>
      <c r="E28" s="13">
        <v>552.99999999889997</v>
      </c>
      <c r="F28" s="14">
        <v>467.31004932386003</v>
      </c>
      <c r="G28" s="14">
        <v>0.3602870887788</v>
      </c>
      <c r="H28" s="14">
        <v>71.074090201741996</v>
      </c>
      <c r="I28" s="14">
        <v>0.58072853368623001</v>
      </c>
      <c r="J28" s="14">
        <v>0.98201433562945994</v>
      </c>
      <c r="K28" s="14">
        <v>2153.3248917664</v>
      </c>
      <c r="L28" s="14">
        <v>3022.7235520763002</v>
      </c>
      <c r="M28" s="15">
        <v>424.78793261636002</v>
      </c>
      <c r="N28" s="16">
        <v>20000</v>
      </c>
      <c r="O28" s="17">
        <v>13793</v>
      </c>
      <c r="P28" s="18">
        <v>1.45</v>
      </c>
      <c r="Q28" s="18">
        <v>100</v>
      </c>
      <c r="R28" s="18">
        <v>0.77859999999999996</v>
      </c>
      <c r="S28" s="18">
        <v>1.2210000000000001</v>
      </c>
      <c r="T28" s="14">
        <v>81.09</v>
      </c>
      <c r="U28" s="14">
        <v>348.6</v>
      </c>
      <c r="V28" s="14">
        <v>4299</v>
      </c>
      <c r="W28" s="14">
        <v>66.739999999999995</v>
      </c>
      <c r="X28" s="14">
        <v>3022.72</v>
      </c>
      <c r="Y28" s="14">
        <v>0.99070000000000003</v>
      </c>
      <c r="Z28" s="14">
        <v>2.2469999999999999</v>
      </c>
      <c r="AA28" s="14">
        <v>69.63</v>
      </c>
      <c r="AB28" s="48">
        <v>136300000</v>
      </c>
      <c r="AC28" s="48">
        <v>59600000</v>
      </c>
      <c r="AD28" s="54">
        <v>0.99790000000000001</v>
      </c>
      <c r="AE28" s="55">
        <v>0.99790000000000001</v>
      </c>
      <c r="AF28" s="34"/>
      <c r="AG28" s="2"/>
      <c r="AH28" s="2"/>
      <c r="AI28" s="2"/>
      <c r="AJ28" s="2"/>
      <c r="AK28" s="35"/>
      <c r="AL28" s="44">
        <f t="shared" ref="AL28:AL31" si="17">$AS$2*(1-J28*Y28*AE28)</f>
        <v>4.3742173585111672</v>
      </c>
      <c r="AM28" s="34">
        <v>0.99</v>
      </c>
      <c r="AN28" s="2">
        <v>0.99</v>
      </c>
      <c r="AO28" s="35">
        <v>0.99</v>
      </c>
      <c r="AP28" s="33">
        <f t="shared" si="16"/>
        <v>0.42593189435562984</v>
      </c>
      <c r="AQ28" s="24">
        <f t="shared" ref="AQ28:AQ31" si="18">1/AP28</f>
        <v>2.3477931877180689</v>
      </c>
      <c r="AR28">
        <f t="shared" si="3"/>
        <v>30.587464285714283</v>
      </c>
    </row>
    <row r="29" spans="1:44" x14ac:dyDescent="0.25">
      <c r="A29" s="100"/>
      <c r="B29" s="106"/>
      <c r="C29" s="5">
        <v>3</v>
      </c>
      <c r="D29" s="6" t="s">
        <v>2</v>
      </c>
      <c r="E29" s="13">
        <v>552.99999999889997</v>
      </c>
      <c r="F29" s="14">
        <v>468.77777740826002</v>
      </c>
      <c r="G29" s="14">
        <v>0.3602870887788</v>
      </c>
      <c r="H29" s="14">
        <v>71.074090201741996</v>
      </c>
      <c r="I29" s="14">
        <v>0.58072853368623001</v>
      </c>
      <c r="J29" s="14">
        <v>0.98145845244778995</v>
      </c>
      <c r="K29" s="14">
        <v>2153.3248917664</v>
      </c>
      <c r="L29" s="14">
        <v>2817.6850111130998</v>
      </c>
      <c r="M29" s="15">
        <v>424.78793261369998</v>
      </c>
      <c r="N29" s="16">
        <v>20000</v>
      </c>
      <c r="O29" s="17">
        <v>13883</v>
      </c>
      <c r="P29" s="18">
        <v>1.4410000000000001</v>
      </c>
      <c r="Q29" s="18">
        <v>100</v>
      </c>
      <c r="R29" s="18">
        <v>0.77829999999999999</v>
      </c>
      <c r="S29" s="18">
        <v>1.22</v>
      </c>
      <c r="T29" s="14">
        <v>79.78</v>
      </c>
      <c r="U29" s="14">
        <v>348.9</v>
      </c>
      <c r="V29" s="14">
        <v>4373</v>
      </c>
      <c r="W29" s="14">
        <v>67.59</v>
      </c>
      <c r="X29" s="14">
        <v>2817.69</v>
      </c>
      <c r="Y29" s="14">
        <v>0.99070000000000003</v>
      </c>
      <c r="Z29" s="14">
        <v>2.2189999999999999</v>
      </c>
      <c r="AA29" s="14">
        <v>84.33</v>
      </c>
      <c r="AB29" s="48">
        <v>177500000</v>
      </c>
      <c r="AC29" s="48">
        <v>83420000</v>
      </c>
      <c r="AD29" s="54">
        <v>0.99809999999999999</v>
      </c>
      <c r="AE29" s="55">
        <v>0.99809999999999999</v>
      </c>
      <c r="AF29" s="34"/>
      <c r="AG29" s="2"/>
      <c r="AH29" s="2"/>
      <c r="AI29" s="2"/>
      <c r="AJ29" s="2"/>
      <c r="AK29" s="35"/>
      <c r="AL29" s="44">
        <f t="shared" si="17"/>
        <v>4.4274809773155841</v>
      </c>
      <c r="AM29" s="34">
        <v>0.99</v>
      </c>
      <c r="AN29" s="2">
        <v>0.99</v>
      </c>
      <c r="AO29" s="35">
        <v>0.99</v>
      </c>
      <c r="AP29" s="33">
        <f t="shared" si="16"/>
        <v>0.4256120523752831</v>
      </c>
      <c r="AQ29" s="24">
        <f t="shared" si="18"/>
        <v>2.349557524085927</v>
      </c>
      <c r="AR29">
        <f t="shared" si="3"/>
        <v>37.044964285714286</v>
      </c>
    </row>
    <row r="30" spans="1:44" x14ac:dyDescent="0.25">
      <c r="A30" s="100"/>
      <c r="B30" s="106"/>
      <c r="C30" s="5">
        <v>4</v>
      </c>
      <c r="D30" s="6" t="s">
        <v>3</v>
      </c>
      <c r="E30" s="13">
        <v>552.99999999889997</v>
      </c>
      <c r="F30" s="14">
        <v>478.93539342877</v>
      </c>
      <c r="G30" s="14">
        <v>0.3602870887788</v>
      </c>
      <c r="H30" s="14">
        <v>71.074090201741996</v>
      </c>
      <c r="I30" s="14">
        <v>0.58072853368623001</v>
      </c>
      <c r="J30" s="14">
        <v>0.97766767153774004</v>
      </c>
      <c r="K30" s="14">
        <v>2153.3248917664</v>
      </c>
      <c r="L30" s="14">
        <v>5568.3205197913003</v>
      </c>
      <c r="M30" s="15">
        <v>424.78793261371999</v>
      </c>
      <c r="N30" s="16">
        <v>20000</v>
      </c>
      <c r="O30" s="17">
        <v>14501</v>
      </c>
      <c r="P30" s="18">
        <v>1.379</v>
      </c>
      <c r="Q30" s="18">
        <v>100</v>
      </c>
      <c r="R30" s="18">
        <v>0.7752</v>
      </c>
      <c r="S30" s="18">
        <v>1.21</v>
      </c>
      <c r="T30" s="14">
        <v>70.89</v>
      </c>
      <c r="U30" s="14">
        <v>351.9</v>
      </c>
      <c r="V30" s="14">
        <v>4965</v>
      </c>
      <c r="W30" s="14">
        <v>74.510000000000005</v>
      </c>
      <c r="X30" s="14">
        <v>5568.32</v>
      </c>
      <c r="Y30" s="14">
        <v>0.99070000000000003</v>
      </c>
      <c r="Z30" s="14">
        <v>2.0129999999999999</v>
      </c>
      <c r="AA30" s="14">
        <v>41.23</v>
      </c>
      <c r="AB30" s="48">
        <v>49110000</v>
      </c>
      <c r="AC30" s="48">
        <v>17890000</v>
      </c>
      <c r="AD30" s="54">
        <v>0.99719999999999998</v>
      </c>
      <c r="AE30" s="55">
        <v>0.99719999999999998</v>
      </c>
      <c r="AF30" s="34"/>
      <c r="AG30" s="2"/>
      <c r="AH30" s="2"/>
      <c r="AI30" s="2"/>
      <c r="AJ30" s="2"/>
      <c r="AK30" s="35"/>
      <c r="AL30" s="44">
        <f t="shared" si="17"/>
        <v>5.1204973232549635</v>
      </c>
      <c r="AM30" s="34">
        <v>0.99</v>
      </c>
      <c r="AN30" s="2">
        <v>0.99</v>
      </c>
      <c r="AO30" s="35">
        <v>0.99</v>
      </c>
      <c r="AP30" s="33">
        <f t="shared" si="16"/>
        <v>0.42189871303774557</v>
      </c>
      <c r="AQ30" s="24">
        <f t="shared" si="18"/>
        <v>2.3702371424644144</v>
      </c>
      <c r="AR30">
        <f t="shared" si="3"/>
        <v>18.111749999999997</v>
      </c>
    </row>
    <row r="31" spans="1:44" ht="15.75" thickBot="1" x14ac:dyDescent="0.3">
      <c r="A31" s="101"/>
      <c r="B31" s="107"/>
      <c r="C31" s="7">
        <v>5</v>
      </c>
      <c r="D31" s="8" t="s">
        <v>4</v>
      </c>
      <c r="E31" s="19">
        <v>552.99999999889997</v>
      </c>
      <c r="F31" s="20">
        <v>467.31004932796998</v>
      </c>
      <c r="G31" s="20">
        <v>0.3602870887788</v>
      </c>
      <c r="H31" s="20">
        <v>71.074090201741996</v>
      </c>
      <c r="I31" s="20">
        <v>0.58072853368623001</v>
      </c>
      <c r="J31" s="20">
        <v>0.98201433567509</v>
      </c>
      <c r="K31" s="20">
        <v>2153.3248917664</v>
      </c>
      <c r="L31" s="20">
        <v>5388.3332884838001</v>
      </c>
      <c r="M31" s="31">
        <v>424.78793259595</v>
      </c>
      <c r="N31" s="21">
        <v>20000</v>
      </c>
      <c r="O31" s="22">
        <v>13791</v>
      </c>
      <c r="P31" s="23">
        <v>1.45</v>
      </c>
      <c r="Q31" s="23">
        <v>100</v>
      </c>
      <c r="R31" s="23">
        <v>0.77859999999999996</v>
      </c>
      <c r="S31" s="23">
        <v>1.2210000000000001</v>
      </c>
      <c r="T31" s="20">
        <v>81.12</v>
      </c>
      <c r="U31" s="20">
        <v>348.8</v>
      </c>
      <c r="V31" s="20">
        <v>4299</v>
      </c>
      <c r="W31" s="20">
        <v>66.75</v>
      </c>
      <c r="X31" s="20">
        <v>5388.33</v>
      </c>
      <c r="Y31" s="20">
        <v>0.99070000000000003</v>
      </c>
      <c r="Z31" s="20">
        <v>2.2469999999999999</v>
      </c>
      <c r="AA31" s="20">
        <v>45.67</v>
      </c>
      <c r="AB31" s="50">
        <v>108600000</v>
      </c>
      <c r="AC31" s="50">
        <v>53660000</v>
      </c>
      <c r="AD31" s="56">
        <v>0.99739999999999995</v>
      </c>
      <c r="AE31" s="57">
        <v>0.99750000000000005</v>
      </c>
      <c r="AF31" s="36"/>
      <c r="AG31" s="10"/>
      <c r="AH31" s="10"/>
      <c r="AI31" s="10"/>
      <c r="AJ31" s="10"/>
      <c r="AK31" s="37"/>
      <c r="AL31" s="45">
        <f t="shared" si="17"/>
        <v>4.4325902478857255</v>
      </c>
      <c r="AM31" s="36">
        <v>0.99</v>
      </c>
      <c r="AN31" s="10">
        <v>0.99</v>
      </c>
      <c r="AO31" s="37">
        <v>0.99</v>
      </c>
      <c r="AP31" s="33">
        <f t="shared" si="16"/>
        <v>0.42576116308195466</v>
      </c>
      <c r="AQ31" s="41">
        <f t="shared" si="18"/>
        <v>2.3487346585614017</v>
      </c>
      <c r="AR31">
        <f t="shared" si="3"/>
        <v>20.062178571428571</v>
      </c>
    </row>
    <row r="32" spans="1:44" x14ac:dyDescent="0.25">
      <c r="A32" s="100">
        <v>7</v>
      </c>
      <c r="B32" s="106" t="s">
        <v>30</v>
      </c>
      <c r="C32" s="5">
        <v>1</v>
      </c>
      <c r="D32" s="6" t="s">
        <v>0</v>
      </c>
      <c r="E32" s="13">
        <v>552.99999999889997</v>
      </c>
      <c r="F32" s="14">
        <v>467.32494087487999</v>
      </c>
      <c r="G32" s="14">
        <v>0.3602870887788</v>
      </c>
      <c r="H32" s="14">
        <v>71.074090201741996</v>
      </c>
      <c r="I32" s="14">
        <v>0.58072853368623001</v>
      </c>
      <c r="J32" s="14">
        <v>0.98200868548207998</v>
      </c>
      <c r="K32" s="14">
        <v>2153.3248917664</v>
      </c>
      <c r="L32" s="14">
        <v>3229.0595164181</v>
      </c>
      <c r="M32" s="15">
        <v>424.78793248158001</v>
      </c>
      <c r="N32" s="16">
        <v>20000</v>
      </c>
      <c r="O32" s="17">
        <v>15685</v>
      </c>
      <c r="P32" s="18">
        <v>1.2749999999999999</v>
      </c>
      <c r="Q32" s="18">
        <v>100</v>
      </c>
      <c r="R32" s="18">
        <v>0.77890000000000004</v>
      </c>
      <c r="S32" s="18">
        <v>1.2210000000000001</v>
      </c>
      <c r="T32" s="14">
        <v>38.43</v>
      </c>
      <c r="U32" s="14">
        <v>348.5</v>
      </c>
      <c r="V32" s="14">
        <v>9070</v>
      </c>
      <c r="W32" s="14">
        <v>89.79</v>
      </c>
      <c r="X32" s="14">
        <v>3229</v>
      </c>
      <c r="Y32" s="14">
        <v>0.99070000000000003</v>
      </c>
      <c r="Z32" s="14">
        <v>1.671</v>
      </c>
      <c r="AA32" s="14">
        <v>61.18</v>
      </c>
      <c r="AB32" s="48">
        <v>66640000</v>
      </c>
      <c r="AC32" s="48">
        <v>29800000</v>
      </c>
      <c r="AD32" s="54">
        <v>0.99780000000000002</v>
      </c>
      <c r="AE32" s="55">
        <v>0.99780000000000002</v>
      </c>
      <c r="AF32" s="34"/>
      <c r="AG32" s="2"/>
      <c r="AH32" s="2"/>
      <c r="AI32" s="2"/>
      <c r="AJ32" s="2"/>
      <c r="AK32" s="35"/>
      <c r="AL32" s="44">
        <f>$AS$2*(1-J32*Y32*AE32)</f>
        <v>4.3896483754888411</v>
      </c>
      <c r="AM32" s="34">
        <v>0.99</v>
      </c>
      <c r="AN32" s="2">
        <v>0.99</v>
      </c>
      <c r="AO32" s="35">
        <v>0.99</v>
      </c>
      <c r="AP32" s="33">
        <f t="shared" ref="AP32:AP36" si="19">I32*J32*R32*Y32*AE32*AM32*AN32*AO32</f>
        <v>0.42605085825696676</v>
      </c>
      <c r="AQ32" s="24">
        <f>1/AP32</f>
        <v>2.3471376259893924</v>
      </c>
      <c r="AR32">
        <f t="shared" si="3"/>
        <v>26.875499999999999</v>
      </c>
    </row>
    <row r="33" spans="1:44" x14ac:dyDescent="0.25">
      <c r="A33" s="100"/>
      <c r="B33" s="106"/>
      <c r="C33" s="5">
        <v>2</v>
      </c>
      <c r="D33" s="6" t="s">
        <v>1</v>
      </c>
      <c r="E33" s="13">
        <v>552.99999999889997</v>
      </c>
      <c r="F33" s="14">
        <v>467.31004932386003</v>
      </c>
      <c r="G33" s="14">
        <v>0.3602870887788</v>
      </c>
      <c r="H33" s="14">
        <v>71.074090201741996</v>
      </c>
      <c r="I33" s="14">
        <v>0.58072853368623001</v>
      </c>
      <c r="J33" s="14">
        <v>0.98201433562945994</v>
      </c>
      <c r="K33" s="14">
        <v>2153.3248917664</v>
      </c>
      <c r="L33" s="14">
        <v>3022.7235520763002</v>
      </c>
      <c r="M33" s="15">
        <v>424.78793261636002</v>
      </c>
      <c r="N33" s="16">
        <v>20000</v>
      </c>
      <c r="O33" s="17">
        <v>15685</v>
      </c>
      <c r="P33" s="18">
        <v>1.2749999999999999</v>
      </c>
      <c r="Q33" s="18">
        <v>100</v>
      </c>
      <c r="R33" s="18">
        <v>0.77890000000000004</v>
      </c>
      <c r="S33" s="18">
        <v>1.2210000000000001</v>
      </c>
      <c r="T33" s="14">
        <v>38.43</v>
      </c>
      <c r="U33" s="14">
        <v>348.5</v>
      </c>
      <c r="V33" s="14">
        <v>9069</v>
      </c>
      <c r="W33" s="14">
        <v>89.77</v>
      </c>
      <c r="X33" s="14">
        <v>3023</v>
      </c>
      <c r="Y33" s="14">
        <v>0.99070000000000003</v>
      </c>
      <c r="Z33" s="14">
        <v>1.671</v>
      </c>
      <c r="AA33" s="14">
        <v>69.63</v>
      </c>
      <c r="AB33" s="48">
        <v>136300000</v>
      </c>
      <c r="AC33" s="48">
        <v>59600000</v>
      </c>
      <c r="AD33" s="54">
        <v>0.99790000000000001</v>
      </c>
      <c r="AE33" s="55">
        <v>0.99790000000000001</v>
      </c>
      <c r="AF33" s="34"/>
      <c r="AG33" s="2"/>
      <c r="AH33" s="2"/>
      <c r="AI33" s="2"/>
      <c r="AJ33" s="2"/>
      <c r="AK33" s="35"/>
      <c r="AL33" s="44">
        <f t="shared" ref="AL33:AL36" si="20">$AS$2*(1-J33*Y33*AE33)</f>
        <v>4.3742173585111672</v>
      </c>
      <c r="AM33" s="34">
        <v>0.99</v>
      </c>
      <c r="AN33" s="2">
        <v>0.99</v>
      </c>
      <c r="AO33" s="35">
        <v>0.99</v>
      </c>
      <c r="AP33" s="33">
        <f t="shared" si="19"/>
        <v>0.42609600887952748</v>
      </c>
      <c r="AQ33" s="24">
        <f t="shared" ref="AQ33:AQ36" si="21">1/AP33</f>
        <v>2.3468889150818955</v>
      </c>
      <c r="AR33">
        <f t="shared" si="3"/>
        <v>30.587464285714283</v>
      </c>
    </row>
    <row r="34" spans="1:44" x14ac:dyDescent="0.25">
      <c r="A34" s="100"/>
      <c r="B34" s="106"/>
      <c r="C34" s="5">
        <v>3</v>
      </c>
      <c r="D34" s="6" t="s">
        <v>2</v>
      </c>
      <c r="E34" s="13">
        <v>552.99999999889997</v>
      </c>
      <c r="F34" s="14">
        <v>468.77777740826002</v>
      </c>
      <c r="G34" s="14">
        <v>0.3602870887788</v>
      </c>
      <c r="H34" s="14">
        <v>71.074090201741996</v>
      </c>
      <c r="I34" s="14">
        <v>0.58072853368623001</v>
      </c>
      <c r="J34" s="14">
        <v>0.98145845244778995</v>
      </c>
      <c r="K34" s="14">
        <v>2153.3248917664</v>
      </c>
      <c r="L34" s="14">
        <v>2817.6850111130998</v>
      </c>
      <c r="M34" s="15">
        <v>424.78793261369998</v>
      </c>
      <c r="N34" s="16">
        <v>20000</v>
      </c>
      <c r="O34" s="17">
        <v>15752</v>
      </c>
      <c r="P34" s="18">
        <v>1.27</v>
      </c>
      <c r="Q34" s="18">
        <v>100</v>
      </c>
      <c r="R34" s="18">
        <v>0.77849999999999997</v>
      </c>
      <c r="S34" s="18">
        <v>1.22</v>
      </c>
      <c r="T34" s="14">
        <v>37.799999999999997</v>
      </c>
      <c r="U34" s="14">
        <v>348.8</v>
      </c>
      <c r="V34" s="14">
        <v>9226</v>
      </c>
      <c r="W34" s="14">
        <v>91.13</v>
      </c>
      <c r="X34" s="14">
        <v>2818</v>
      </c>
      <c r="Y34" s="14">
        <v>0.99070000000000003</v>
      </c>
      <c r="Z34" s="14">
        <v>1.6459999999999999</v>
      </c>
      <c r="AA34" s="14">
        <v>84.33</v>
      </c>
      <c r="AB34" s="48">
        <v>177500000</v>
      </c>
      <c r="AC34" s="48">
        <v>83420000</v>
      </c>
      <c r="AD34" s="54">
        <v>0.99809999999999999</v>
      </c>
      <c r="AE34" s="55">
        <v>0.99809999999999999</v>
      </c>
      <c r="AF34" s="34"/>
      <c r="AG34" s="2"/>
      <c r="AH34" s="2"/>
      <c r="AI34" s="2"/>
      <c r="AJ34" s="2"/>
      <c r="AK34" s="35"/>
      <c r="AL34" s="44">
        <f t="shared" si="20"/>
        <v>4.4274809773155841</v>
      </c>
      <c r="AM34" s="34">
        <v>0.99</v>
      </c>
      <c r="AN34" s="2">
        <v>0.99</v>
      </c>
      <c r="AO34" s="35">
        <v>0.99</v>
      </c>
      <c r="AP34" s="33">
        <f t="shared" si="19"/>
        <v>0.42572142204054719</v>
      </c>
      <c r="AQ34" s="24">
        <f t="shared" si="21"/>
        <v>2.3489539126474979</v>
      </c>
      <c r="AR34">
        <f t="shared" si="3"/>
        <v>37.044964285714286</v>
      </c>
    </row>
    <row r="35" spans="1:44" x14ac:dyDescent="0.25">
      <c r="A35" s="100"/>
      <c r="B35" s="106"/>
      <c r="C35" s="5">
        <v>4</v>
      </c>
      <c r="D35" s="6" t="s">
        <v>3</v>
      </c>
      <c r="E35" s="13">
        <v>552.99999999889997</v>
      </c>
      <c r="F35" s="14">
        <v>478.93539342877</v>
      </c>
      <c r="G35" s="14">
        <v>0.3602870887788</v>
      </c>
      <c r="H35" s="14">
        <v>71.074090201741996</v>
      </c>
      <c r="I35" s="14">
        <v>0.58072853368623001</v>
      </c>
      <c r="J35" s="14">
        <v>0.97766767153774004</v>
      </c>
      <c r="K35" s="14">
        <v>2153.3248917664</v>
      </c>
      <c r="L35" s="14">
        <v>5568.3205197913003</v>
      </c>
      <c r="M35" s="15">
        <v>424.78793261371999</v>
      </c>
      <c r="N35" s="16">
        <v>20000</v>
      </c>
      <c r="O35" s="17">
        <v>16211</v>
      </c>
      <c r="P35" s="18">
        <v>1.234</v>
      </c>
      <c r="Q35" s="18">
        <v>100</v>
      </c>
      <c r="R35" s="18">
        <v>0.77539999999999998</v>
      </c>
      <c r="S35" s="18">
        <v>1.2110000000000001</v>
      </c>
      <c r="T35" s="14">
        <v>33.56</v>
      </c>
      <c r="U35" s="14">
        <v>351.9</v>
      </c>
      <c r="V35" s="14">
        <v>10486</v>
      </c>
      <c r="W35" s="14">
        <v>102.1</v>
      </c>
      <c r="X35" s="14">
        <v>5568</v>
      </c>
      <c r="Y35" s="14">
        <v>0.99070000000000003</v>
      </c>
      <c r="Z35" s="14">
        <v>1.47</v>
      </c>
      <c r="AA35" s="14">
        <v>41.23</v>
      </c>
      <c r="AB35" s="48">
        <v>49110000</v>
      </c>
      <c r="AC35" s="48">
        <v>17890000</v>
      </c>
      <c r="AD35" s="54">
        <v>0.99719999999999998</v>
      </c>
      <c r="AE35" s="55">
        <v>0.99719999999999998</v>
      </c>
      <c r="AF35" s="34"/>
      <c r="AG35" s="2"/>
      <c r="AH35" s="2"/>
      <c r="AI35" s="2"/>
      <c r="AJ35" s="2"/>
      <c r="AK35" s="35"/>
      <c r="AL35" s="44">
        <f t="shared" si="20"/>
        <v>5.1204973232549635</v>
      </c>
      <c r="AM35" s="34">
        <v>0.99</v>
      </c>
      <c r="AN35" s="2">
        <v>0.99</v>
      </c>
      <c r="AO35" s="35">
        <v>0.99</v>
      </c>
      <c r="AP35" s="33">
        <f t="shared" si="19"/>
        <v>0.42200756203491735</v>
      </c>
      <c r="AQ35" s="24">
        <f t="shared" si="21"/>
        <v>2.3696257839030359</v>
      </c>
      <c r="AR35">
        <f t="shared" si="3"/>
        <v>18.111749999999997</v>
      </c>
    </row>
    <row r="36" spans="1:44" ht="15.75" thickBot="1" x14ac:dyDescent="0.3">
      <c r="A36" s="101"/>
      <c r="B36" s="107"/>
      <c r="C36" s="7">
        <v>5</v>
      </c>
      <c r="D36" s="8" t="s">
        <v>4</v>
      </c>
      <c r="E36" s="19">
        <v>552.99999999889997</v>
      </c>
      <c r="F36" s="20">
        <v>467.31004932796998</v>
      </c>
      <c r="G36" s="20">
        <v>0.3602870887788</v>
      </c>
      <c r="H36" s="20">
        <v>71.074090201741996</v>
      </c>
      <c r="I36" s="20">
        <v>0.58072853368623001</v>
      </c>
      <c r="J36" s="20">
        <v>0.98201433567509</v>
      </c>
      <c r="K36" s="20">
        <v>2153.3248917664</v>
      </c>
      <c r="L36" s="20">
        <v>5388.3332884838001</v>
      </c>
      <c r="M36" s="31">
        <v>424.78793259595</v>
      </c>
      <c r="N36" s="21">
        <v>20000</v>
      </c>
      <c r="O36" s="22">
        <v>15683</v>
      </c>
      <c r="P36" s="23">
        <v>1.2749999999999999</v>
      </c>
      <c r="Q36" s="23">
        <v>100</v>
      </c>
      <c r="R36" s="23">
        <v>0.77890000000000004</v>
      </c>
      <c r="S36" s="23">
        <v>1.222</v>
      </c>
      <c r="T36" s="20">
        <v>38.450000000000003</v>
      </c>
      <c r="U36" s="20">
        <v>348.7</v>
      </c>
      <c r="V36" s="20">
        <v>9069</v>
      </c>
      <c r="W36" s="20">
        <v>89.78</v>
      </c>
      <c r="X36" s="20">
        <v>5388</v>
      </c>
      <c r="Y36" s="20">
        <v>0.99070000000000003</v>
      </c>
      <c r="Z36" s="20">
        <v>1.671</v>
      </c>
      <c r="AA36" s="20">
        <v>45.67</v>
      </c>
      <c r="AB36" s="50">
        <v>108600000</v>
      </c>
      <c r="AC36" s="50">
        <v>53660000</v>
      </c>
      <c r="AD36" s="56">
        <v>0.99739999999999995</v>
      </c>
      <c r="AE36" s="57">
        <v>0.99750000000000005</v>
      </c>
      <c r="AF36" s="36"/>
      <c r="AG36" s="10"/>
      <c r="AH36" s="10"/>
      <c r="AI36" s="10"/>
      <c r="AJ36" s="10"/>
      <c r="AK36" s="37"/>
      <c r="AL36" s="45">
        <f t="shared" si="20"/>
        <v>4.4325902478857255</v>
      </c>
      <c r="AM36" s="36">
        <v>0.99</v>
      </c>
      <c r="AN36" s="10">
        <v>0.99</v>
      </c>
      <c r="AO36" s="37">
        <v>0.99</v>
      </c>
      <c r="AP36" s="33">
        <f t="shared" si="19"/>
        <v>0.42592521182190407</v>
      </c>
      <c r="AQ36" s="41">
        <f t="shared" si="21"/>
        <v>2.3478300233096765</v>
      </c>
      <c r="AR36">
        <f t="shared" si="3"/>
        <v>20.062178571428571</v>
      </c>
    </row>
    <row r="37" spans="1:44" x14ac:dyDescent="0.25">
      <c r="A37" s="100">
        <v>9</v>
      </c>
      <c r="B37" s="108" t="s">
        <v>33</v>
      </c>
      <c r="C37" s="5">
        <v>1</v>
      </c>
      <c r="D37" s="6" t="s">
        <v>0</v>
      </c>
      <c r="E37" s="13">
        <v>552.99999999944998</v>
      </c>
      <c r="F37" s="14">
        <v>483.66692222197997</v>
      </c>
      <c r="G37" s="14">
        <v>0.37335808524389003</v>
      </c>
      <c r="H37" s="14">
        <v>59.692517817503997</v>
      </c>
      <c r="I37" s="14">
        <v>0.59685408862247002</v>
      </c>
      <c r="J37" s="14">
        <v>0.98401706630161001</v>
      </c>
      <c r="K37" s="14">
        <v>2563.8993493114999</v>
      </c>
      <c r="L37" s="14">
        <v>3846.9379496401998</v>
      </c>
      <c r="M37" s="15">
        <v>409.91641259775002</v>
      </c>
      <c r="N37" s="16">
        <v>4100</v>
      </c>
      <c r="O37" s="17">
        <v>2533</v>
      </c>
      <c r="P37" s="18">
        <v>1.619</v>
      </c>
      <c r="Q37" s="18">
        <v>100</v>
      </c>
      <c r="R37" s="18">
        <v>0.74809999999999999</v>
      </c>
      <c r="S37" s="18">
        <v>1.1659999999999999</v>
      </c>
      <c r="T37" s="14">
        <v>74.31</v>
      </c>
      <c r="U37" s="14">
        <v>352.5</v>
      </c>
      <c r="V37" s="14">
        <v>4744.1899999999996</v>
      </c>
      <c r="W37" s="14">
        <v>270.47000000000003</v>
      </c>
      <c r="X37" s="14">
        <v>3846.96</v>
      </c>
      <c r="Y37" s="14">
        <v>0.99060000000000004</v>
      </c>
      <c r="Z37" s="14">
        <v>0.55459999999999998</v>
      </c>
      <c r="AA37" s="14">
        <v>49.53</v>
      </c>
      <c r="AB37" s="48">
        <v>79460000</v>
      </c>
      <c r="AC37" s="48">
        <v>28770000</v>
      </c>
      <c r="AD37" s="54">
        <v>0.99739999999999995</v>
      </c>
      <c r="AE37" s="55">
        <v>0.99739999999999995</v>
      </c>
      <c r="AF37" s="34"/>
      <c r="AG37" s="2"/>
      <c r="AH37" s="2"/>
      <c r="AI37" s="2"/>
      <c r="AJ37" s="2"/>
      <c r="AK37" s="35"/>
      <c r="AL37" s="44">
        <f>$AS$2*(1-J37*Y37*AE37)</f>
        <v>4.1650633675363427</v>
      </c>
      <c r="AM37" s="34">
        <v>0.99</v>
      </c>
      <c r="AN37" s="2">
        <v>0.99</v>
      </c>
      <c r="AO37" s="35">
        <v>0.99</v>
      </c>
      <c r="AP37" s="33">
        <f t="shared" ref="AP37:AP41" si="22">I37*J37*R37*Y37*AE37*AM37*AN37*AO37</f>
        <v>0.42121490440571779</v>
      </c>
      <c r="AQ37" s="24">
        <f>1/AP37</f>
        <v>2.3740850324631233</v>
      </c>
      <c r="AR37">
        <f t="shared" si="3"/>
        <v>21.757821428571429</v>
      </c>
    </row>
    <row r="38" spans="1:44" x14ac:dyDescent="0.25">
      <c r="A38" s="100"/>
      <c r="B38" s="108"/>
      <c r="C38" s="5">
        <v>2</v>
      </c>
      <c r="D38" s="6" t="s">
        <v>1</v>
      </c>
      <c r="E38" s="13">
        <v>552.99999999943998</v>
      </c>
      <c r="F38" s="14">
        <v>483.6592200211</v>
      </c>
      <c r="G38" s="14">
        <v>0.37335808524389003</v>
      </c>
      <c r="H38" s="14">
        <v>59.692517817503997</v>
      </c>
      <c r="I38" s="14">
        <v>0.59685408862247002</v>
      </c>
      <c r="J38" s="14">
        <v>0.98401988952845998</v>
      </c>
      <c r="K38" s="14">
        <v>2563.8993493114999</v>
      </c>
      <c r="L38" s="14">
        <v>3604.6469804105</v>
      </c>
      <c r="M38" s="15">
        <v>409.91641439821001</v>
      </c>
      <c r="N38" s="16">
        <v>4100</v>
      </c>
      <c r="O38" s="17">
        <v>2533</v>
      </c>
      <c r="P38" s="18">
        <v>1.619</v>
      </c>
      <c r="Q38" s="18">
        <v>100</v>
      </c>
      <c r="R38" s="18">
        <v>0.74809999999999999</v>
      </c>
      <c r="S38" s="18">
        <v>1.1659999999999999</v>
      </c>
      <c r="T38" s="14">
        <v>74.3</v>
      </c>
      <c r="U38" s="14">
        <v>352.5</v>
      </c>
      <c r="V38" s="14">
        <v>4743.67</v>
      </c>
      <c r="W38" s="14">
        <v>270.44</v>
      </c>
      <c r="X38" s="14">
        <v>3604.65</v>
      </c>
      <c r="Y38" s="14">
        <v>0.99060000000000004</v>
      </c>
      <c r="Z38" s="14">
        <v>0.55469999999999997</v>
      </c>
      <c r="AA38" s="14">
        <v>56.37</v>
      </c>
      <c r="AB38" s="48">
        <v>162600000</v>
      </c>
      <c r="AC38" s="48">
        <v>57530000</v>
      </c>
      <c r="AD38" s="54">
        <v>0.99750000000000005</v>
      </c>
      <c r="AE38" s="55">
        <v>0.99760000000000004</v>
      </c>
      <c r="AF38" s="34"/>
      <c r="AG38" s="2"/>
      <c r="AH38" s="2"/>
      <c r="AI38" s="2"/>
      <c r="AJ38" s="2"/>
      <c r="AK38" s="35"/>
      <c r="AL38" s="44">
        <f t="shared" ref="AL38:AL41" si="23">$AS$2*(1-J38*Y38*AE38)</f>
        <v>4.135401851890208</v>
      </c>
      <c r="AM38" s="34">
        <v>0.99</v>
      </c>
      <c r="AN38" s="2">
        <v>0.99</v>
      </c>
      <c r="AO38" s="35">
        <v>0.99</v>
      </c>
      <c r="AP38" s="33">
        <f t="shared" si="22"/>
        <v>0.42130057573225937</v>
      </c>
      <c r="AQ38" s="24">
        <f t="shared" ref="AQ38:AQ41" si="24">1/AP38</f>
        <v>2.3736022630918732</v>
      </c>
      <c r="AR38">
        <f t="shared" si="3"/>
        <v>24.762535714285711</v>
      </c>
    </row>
    <row r="39" spans="1:44" x14ac:dyDescent="0.25">
      <c r="A39" s="100"/>
      <c r="B39" s="108"/>
      <c r="C39" s="5">
        <v>3</v>
      </c>
      <c r="D39" s="6" t="s">
        <v>2</v>
      </c>
      <c r="E39" s="13">
        <v>552.99999999944998</v>
      </c>
      <c r="F39" s="14">
        <v>483.6592200211</v>
      </c>
      <c r="G39" s="14">
        <v>0.37335808524389003</v>
      </c>
      <c r="H39" s="14">
        <v>59.692517817503997</v>
      </c>
      <c r="I39" s="14">
        <v>0.59685408862247002</v>
      </c>
      <c r="J39" s="14">
        <v>0.98401988952845998</v>
      </c>
      <c r="K39" s="14">
        <v>2563.8993493114999</v>
      </c>
      <c r="L39" s="14">
        <v>3302.5815909907001</v>
      </c>
      <c r="M39" s="15">
        <v>409.91641439821001</v>
      </c>
      <c r="N39" s="16">
        <v>4100</v>
      </c>
      <c r="O39" s="17">
        <v>2533</v>
      </c>
      <c r="P39" s="18">
        <v>1.619</v>
      </c>
      <c r="Q39" s="18">
        <v>100</v>
      </c>
      <c r="R39" s="18">
        <v>0.74809999999999999</v>
      </c>
      <c r="S39" s="18">
        <v>1.1659999999999999</v>
      </c>
      <c r="T39" s="14">
        <v>74.290000000000006</v>
      </c>
      <c r="U39" s="14">
        <v>352.4</v>
      </c>
      <c r="V39" s="14">
        <v>4743.6499999999996</v>
      </c>
      <c r="W39" s="14">
        <v>270.41000000000003</v>
      </c>
      <c r="X39" s="14">
        <v>3302.58</v>
      </c>
      <c r="Y39" s="14">
        <v>0.99060000000000004</v>
      </c>
      <c r="Z39" s="14">
        <v>0.55469999999999997</v>
      </c>
      <c r="AA39" s="14">
        <v>69.45</v>
      </c>
      <c r="AB39" s="48">
        <v>208100000</v>
      </c>
      <c r="AC39" s="48">
        <v>80520000</v>
      </c>
      <c r="AD39" s="54">
        <v>0.99780000000000002</v>
      </c>
      <c r="AE39" s="55">
        <v>0.99780000000000002</v>
      </c>
      <c r="AF39" s="34"/>
      <c r="AG39" s="2"/>
      <c r="AH39" s="2"/>
      <c r="AI39" s="2"/>
      <c r="AJ39" s="2"/>
      <c r="AK39" s="35"/>
      <c r="AL39" s="44">
        <f t="shared" si="23"/>
        <v>4.1061587488131988</v>
      </c>
      <c r="AM39" s="34">
        <v>0.99</v>
      </c>
      <c r="AN39" s="2">
        <v>0.99</v>
      </c>
      <c r="AO39" s="35">
        <v>0.99</v>
      </c>
      <c r="AP39" s="33">
        <f t="shared" si="22"/>
        <v>0.4213850385581881</v>
      </c>
      <c r="AQ39" s="24">
        <f t="shared" si="24"/>
        <v>2.3731264959515461</v>
      </c>
      <c r="AR39">
        <f t="shared" si="3"/>
        <v>30.508392857142859</v>
      </c>
    </row>
    <row r="40" spans="1:44" x14ac:dyDescent="0.25">
      <c r="A40" s="100"/>
      <c r="B40" s="108"/>
      <c r="C40" s="5">
        <v>4</v>
      </c>
      <c r="D40" s="6" t="s">
        <v>3</v>
      </c>
      <c r="E40" s="13">
        <v>552.99999999944998</v>
      </c>
      <c r="F40" s="14">
        <v>485.63554290445001</v>
      </c>
      <c r="G40" s="14">
        <v>0.37335808524389003</v>
      </c>
      <c r="H40" s="14">
        <v>59.692517817503997</v>
      </c>
      <c r="I40" s="14">
        <v>0.59685408862247002</v>
      </c>
      <c r="J40" s="14">
        <v>0.98329614039027002</v>
      </c>
      <c r="K40" s="14">
        <v>2563.8993493114999</v>
      </c>
      <c r="L40" s="14">
        <v>5907.8202143606004</v>
      </c>
      <c r="M40" s="15">
        <v>409.91641439821001</v>
      </c>
      <c r="N40" s="16">
        <v>4000</v>
      </c>
      <c r="O40" s="17">
        <v>2503</v>
      </c>
      <c r="P40" s="18">
        <v>1.5980000000000001</v>
      </c>
      <c r="Q40" s="18">
        <v>100</v>
      </c>
      <c r="R40" s="18">
        <v>0.74750000000000005</v>
      </c>
      <c r="S40" s="18">
        <v>1.1639999999999999</v>
      </c>
      <c r="T40" s="14">
        <v>72.349999999999994</v>
      </c>
      <c r="U40" s="14">
        <v>353.2</v>
      </c>
      <c r="V40" s="14">
        <v>4882.3900000000003</v>
      </c>
      <c r="W40" s="14">
        <v>282.38</v>
      </c>
      <c r="X40" s="14">
        <v>5907.82</v>
      </c>
      <c r="Y40" s="14">
        <v>0.99060000000000004</v>
      </c>
      <c r="Z40" s="14">
        <v>0.53120000000000001</v>
      </c>
      <c r="AA40" s="14">
        <v>37.51</v>
      </c>
      <c r="AB40" s="48">
        <v>52110000</v>
      </c>
      <c r="AC40" s="48">
        <v>17270000</v>
      </c>
      <c r="AD40" s="54">
        <v>0.997</v>
      </c>
      <c r="AE40" s="55">
        <v>0.997</v>
      </c>
      <c r="AF40" s="34"/>
      <c r="AG40" s="2"/>
      <c r="AH40" s="2"/>
      <c r="AI40" s="2"/>
      <c r="AJ40" s="2"/>
      <c r="AK40" s="35"/>
      <c r="AL40" s="44">
        <f t="shared" si="23"/>
        <v>4.3303504199115439</v>
      </c>
      <c r="AM40" s="34">
        <v>0.99</v>
      </c>
      <c r="AN40" s="2">
        <v>0.99</v>
      </c>
      <c r="AO40" s="35">
        <v>0.99</v>
      </c>
      <c r="AP40" s="33">
        <f t="shared" si="22"/>
        <v>0.4204000611093911</v>
      </c>
      <c r="AQ40" s="24">
        <f t="shared" si="24"/>
        <v>2.3786866190292795</v>
      </c>
      <c r="AR40">
        <f t="shared" si="3"/>
        <v>16.477607142857142</v>
      </c>
    </row>
    <row r="41" spans="1:44" ht="15.75" thickBot="1" x14ac:dyDescent="0.3">
      <c r="A41" s="101"/>
      <c r="B41" s="109"/>
      <c r="C41" s="7">
        <v>5</v>
      </c>
      <c r="D41" s="8" t="s">
        <v>4</v>
      </c>
      <c r="E41" s="19">
        <v>552.99999999944998</v>
      </c>
      <c r="F41" s="20">
        <v>483.6592200211</v>
      </c>
      <c r="G41" s="20">
        <v>0.37335808524389003</v>
      </c>
      <c r="H41" s="20">
        <v>59.692517817503997</v>
      </c>
      <c r="I41" s="20">
        <v>0.59685408862247002</v>
      </c>
      <c r="J41" s="20">
        <v>0.98401988952845998</v>
      </c>
      <c r="K41" s="20">
        <v>2563.8993493114999</v>
      </c>
      <c r="L41" s="20">
        <v>6425.6750520363003</v>
      </c>
      <c r="M41" s="31">
        <v>409.91641439821001</v>
      </c>
      <c r="N41" s="21">
        <v>4100</v>
      </c>
      <c r="O41" s="22">
        <v>2532</v>
      </c>
      <c r="P41" s="23">
        <v>1.619</v>
      </c>
      <c r="Q41" s="23">
        <v>100</v>
      </c>
      <c r="R41" s="23">
        <v>0.74819999999999998</v>
      </c>
      <c r="S41" s="23">
        <v>1.1659999999999999</v>
      </c>
      <c r="T41" s="20">
        <v>74.34</v>
      </c>
      <c r="U41" s="20">
        <v>352.7</v>
      </c>
      <c r="V41" s="20">
        <v>4743.6899999999996</v>
      </c>
      <c r="W41" s="20">
        <v>270.5</v>
      </c>
      <c r="X41" s="20">
        <v>6425.68</v>
      </c>
      <c r="Y41" s="20">
        <v>0.99060000000000004</v>
      </c>
      <c r="Z41" s="20">
        <v>0.55449999999999999</v>
      </c>
      <c r="AA41" s="20">
        <v>36.97</v>
      </c>
      <c r="AB41" s="50">
        <v>129500000</v>
      </c>
      <c r="AC41" s="50">
        <v>51810000</v>
      </c>
      <c r="AD41" s="56">
        <v>0.997</v>
      </c>
      <c r="AE41" s="57">
        <v>0.997</v>
      </c>
      <c r="AF41" s="36"/>
      <c r="AG41" s="10"/>
      <c r="AH41" s="10"/>
      <c r="AI41" s="10"/>
      <c r="AJ41" s="10"/>
      <c r="AK41" s="37"/>
      <c r="AL41" s="45">
        <f t="shared" si="23"/>
        <v>4.223131161121235</v>
      </c>
      <c r="AM41" s="36">
        <v>0.99</v>
      </c>
      <c r="AN41" s="10">
        <v>0.99</v>
      </c>
      <c r="AO41" s="37">
        <v>0.99</v>
      </c>
      <c r="AP41" s="33">
        <f t="shared" si="22"/>
        <v>0.42110346946103067</v>
      </c>
      <c r="AQ41" s="41">
        <f t="shared" si="24"/>
        <v>2.3747132771902772</v>
      </c>
      <c r="AR41">
        <f t="shared" si="3"/>
        <v>16.240392857142858</v>
      </c>
    </row>
    <row r="42" spans="1:44" x14ac:dyDescent="0.25">
      <c r="A42" s="100">
        <v>10</v>
      </c>
      <c r="B42" s="108" t="s">
        <v>34</v>
      </c>
      <c r="C42" s="5">
        <v>1</v>
      </c>
      <c r="D42" s="6" t="s">
        <v>0</v>
      </c>
      <c r="E42" s="13">
        <v>552.99999999944998</v>
      </c>
      <c r="F42" s="14">
        <v>483.66692222197997</v>
      </c>
      <c r="G42" s="14">
        <v>0.37335808524389003</v>
      </c>
      <c r="H42" s="14">
        <v>59.692517817503997</v>
      </c>
      <c r="I42" s="14">
        <v>0.59685408862247002</v>
      </c>
      <c r="J42" s="14">
        <v>0.98401706630161001</v>
      </c>
      <c r="K42" s="14">
        <v>2563.8993493114999</v>
      </c>
      <c r="L42" s="14">
        <v>3846.9379496401998</v>
      </c>
      <c r="M42" s="15">
        <v>409.91641259775002</v>
      </c>
      <c r="N42" s="16">
        <v>20000</v>
      </c>
      <c r="O42" s="17">
        <v>14798</v>
      </c>
      <c r="P42" s="18">
        <v>1.3520000000000001</v>
      </c>
      <c r="Q42" s="18">
        <v>100</v>
      </c>
      <c r="R42" s="18">
        <v>0.7732</v>
      </c>
      <c r="S42" s="18">
        <v>1.2050000000000001</v>
      </c>
      <c r="T42" s="14">
        <v>66.69</v>
      </c>
      <c r="U42" s="14">
        <v>341.1</v>
      </c>
      <c r="V42" s="14">
        <v>5114.09</v>
      </c>
      <c r="W42" s="14">
        <v>75.7</v>
      </c>
      <c r="X42" s="14">
        <v>3846.96</v>
      </c>
      <c r="Y42" s="14">
        <v>0.99070000000000003</v>
      </c>
      <c r="Z42" s="14">
        <v>1.9810000000000001</v>
      </c>
      <c r="AA42" s="14">
        <v>49.53</v>
      </c>
      <c r="AB42" s="48">
        <v>79460000</v>
      </c>
      <c r="AC42" s="48">
        <v>28770000</v>
      </c>
      <c r="AD42" s="54">
        <v>0.99739999999999995</v>
      </c>
      <c r="AE42" s="55">
        <v>0.99739999999999995</v>
      </c>
      <c r="AF42" s="34"/>
      <c r="AG42" s="2"/>
      <c r="AH42" s="2"/>
      <c r="AI42" s="2"/>
      <c r="AJ42" s="2"/>
      <c r="AK42" s="35"/>
      <c r="AL42" s="44">
        <f>$AS$2*(1-J42*Y42*AE42)</f>
        <v>4.1503414882074043</v>
      </c>
      <c r="AM42" s="34">
        <v>0.99</v>
      </c>
      <c r="AN42" s="2">
        <v>0.99</v>
      </c>
      <c r="AO42" s="35">
        <v>0.99</v>
      </c>
      <c r="AP42" s="33">
        <f t="shared" ref="AP42:AP46" si="25">I42*J42*R42*Y42*AE42*AM42*AN42*AO42</f>
        <v>0.4353913132874182</v>
      </c>
      <c r="AQ42" s="24">
        <f>1/AP42</f>
        <v>2.2967844545393179</v>
      </c>
      <c r="AR42">
        <f t="shared" si="3"/>
        <v>21.757821428571429</v>
      </c>
    </row>
    <row r="43" spans="1:44" x14ac:dyDescent="0.25">
      <c r="A43" s="100"/>
      <c r="B43" s="108"/>
      <c r="C43" s="5">
        <v>2</v>
      </c>
      <c r="D43" s="6" t="s">
        <v>1</v>
      </c>
      <c r="E43" s="13">
        <v>552.99999999943998</v>
      </c>
      <c r="F43" s="14">
        <v>483.6592200211</v>
      </c>
      <c r="G43" s="14">
        <v>0.37335808524389003</v>
      </c>
      <c r="H43" s="14">
        <v>59.692517817503997</v>
      </c>
      <c r="I43" s="14">
        <v>0.59685408862247002</v>
      </c>
      <c r="J43" s="14">
        <v>0.98401988952845998</v>
      </c>
      <c r="K43" s="14">
        <v>2563.8993493114999</v>
      </c>
      <c r="L43" s="14">
        <v>3604.6469804105</v>
      </c>
      <c r="M43" s="15">
        <v>409.91641439821001</v>
      </c>
      <c r="N43" s="16">
        <v>20000</v>
      </c>
      <c r="O43" s="17">
        <v>14798</v>
      </c>
      <c r="P43" s="18">
        <v>1.3520000000000001</v>
      </c>
      <c r="Q43" s="18">
        <v>100</v>
      </c>
      <c r="R43" s="18">
        <v>0.7732</v>
      </c>
      <c r="S43" s="18">
        <v>1.2050000000000001</v>
      </c>
      <c r="T43" s="14">
        <v>66.69</v>
      </c>
      <c r="U43" s="14">
        <v>341</v>
      </c>
      <c r="V43" s="14">
        <v>5113.5200000000004</v>
      </c>
      <c r="W43" s="14">
        <v>75.69</v>
      </c>
      <c r="X43" s="14">
        <v>3604.65</v>
      </c>
      <c r="Y43" s="14">
        <v>0.99070000000000003</v>
      </c>
      <c r="Z43" s="14">
        <v>1.982</v>
      </c>
      <c r="AA43" s="14">
        <v>56.37</v>
      </c>
      <c r="AB43" s="48">
        <v>162600000</v>
      </c>
      <c r="AC43" s="48">
        <v>57530000</v>
      </c>
      <c r="AD43" s="54">
        <v>0.99750000000000005</v>
      </c>
      <c r="AE43" s="55">
        <v>0.99760000000000004</v>
      </c>
      <c r="AF43" s="34"/>
      <c r="AG43" s="2"/>
      <c r="AH43" s="2"/>
      <c r="AI43" s="2"/>
      <c r="AJ43" s="2"/>
      <c r="AK43" s="35"/>
      <c r="AL43" s="44">
        <f t="shared" ref="AL43:AL46" si="26">$AS$2*(1-J43*Y43*AE43)</f>
        <v>4.1206769782633099</v>
      </c>
      <c r="AM43" s="34">
        <v>0.99</v>
      </c>
      <c r="AN43" s="2">
        <v>0.99</v>
      </c>
      <c r="AO43" s="35">
        <v>0.99</v>
      </c>
      <c r="AP43" s="33">
        <f t="shared" si="25"/>
        <v>0.43547986796813792</v>
      </c>
      <c r="AQ43" s="24">
        <f t="shared" ref="AQ43:AQ46" si="27">1/AP43</f>
        <v>2.2963174042138852</v>
      </c>
      <c r="AR43">
        <f t="shared" si="3"/>
        <v>24.762535714285711</v>
      </c>
    </row>
    <row r="44" spans="1:44" x14ac:dyDescent="0.25">
      <c r="A44" s="100"/>
      <c r="B44" s="108"/>
      <c r="C44" s="5">
        <v>3</v>
      </c>
      <c r="D44" s="6" t="s">
        <v>2</v>
      </c>
      <c r="E44" s="13">
        <v>552.99999999944998</v>
      </c>
      <c r="F44" s="14">
        <v>483.6592200211</v>
      </c>
      <c r="G44" s="14">
        <v>0.37335808524389003</v>
      </c>
      <c r="H44" s="14">
        <v>59.692517817503997</v>
      </c>
      <c r="I44" s="14">
        <v>0.59685408862247002</v>
      </c>
      <c r="J44" s="14">
        <v>0.98401988952845998</v>
      </c>
      <c r="K44" s="14">
        <v>2563.8993493114999</v>
      </c>
      <c r="L44" s="14">
        <v>3302.5815909907001</v>
      </c>
      <c r="M44" s="15">
        <v>409.91641439821001</v>
      </c>
      <c r="N44" s="16">
        <v>20000</v>
      </c>
      <c r="O44" s="17">
        <v>14799</v>
      </c>
      <c r="P44" s="18">
        <v>1.351</v>
      </c>
      <c r="Q44" s="18">
        <v>100</v>
      </c>
      <c r="R44" s="18">
        <v>0.7732</v>
      </c>
      <c r="S44" s="18">
        <v>1.2050000000000001</v>
      </c>
      <c r="T44" s="14">
        <v>66.67</v>
      </c>
      <c r="U44" s="14">
        <v>340.9</v>
      </c>
      <c r="V44" s="14">
        <v>5113.51</v>
      </c>
      <c r="W44" s="14">
        <v>75.69</v>
      </c>
      <c r="X44" s="14">
        <v>3302.58</v>
      </c>
      <c r="Y44" s="14">
        <v>0.99070000000000003</v>
      </c>
      <c r="Z44" s="14">
        <v>1.982</v>
      </c>
      <c r="AA44" s="14">
        <v>69.45</v>
      </c>
      <c r="AB44" s="48">
        <v>208100000</v>
      </c>
      <c r="AC44" s="48">
        <v>80520000</v>
      </c>
      <c r="AD44" s="54">
        <v>0.99780000000000002</v>
      </c>
      <c r="AE44" s="55">
        <v>0.99780000000000002</v>
      </c>
      <c r="AF44" s="34"/>
      <c r="AG44" s="2"/>
      <c r="AH44" s="2"/>
      <c r="AI44" s="2"/>
      <c r="AJ44" s="2"/>
      <c r="AK44" s="35"/>
      <c r="AL44" s="44">
        <f t="shared" si="26"/>
        <v>4.0914309231266373</v>
      </c>
      <c r="AM44" s="34">
        <v>0.99</v>
      </c>
      <c r="AN44" s="2">
        <v>0.99</v>
      </c>
      <c r="AO44" s="35">
        <v>0.99</v>
      </c>
      <c r="AP44" s="33">
        <f t="shared" si="25"/>
        <v>0.435567173474948</v>
      </c>
      <c r="AQ44" s="24">
        <f t="shared" si="27"/>
        <v>2.2958571281256481</v>
      </c>
      <c r="AR44">
        <f t="shared" si="3"/>
        <v>30.508392857142859</v>
      </c>
    </row>
    <row r="45" spans="1:44" x14ac:dyDescent="0.25">
      <c r="A45" s="100"/>
      <c r="B45" s="108"/>
      <c r="C45" s="5">
        <v>4</v>
      </c>
      <c r="D45" s="6" t="s">
        <v>3</v>
      </c>
      <c r="E45" s="13">
        <v>552.99999999944998</v>
      </c>
      <c r="F45" s="14">
        <v>485.63554290445001</v>
      </c>
      <c r="G45" s="14">
        <v>0.37335808524389003</v>
      </c>
      <c r="H45" s="14">
        <v>59.692517817503997</v>
      </c>
      <c r="I45" s="14">
        <v>0.59685408862247002</v>
      </c>
      <c r="J45" s="14">
        <v>0.98329614039027002</v>
      </c>
      <c r="K45" s="14">
        <v>2563.8993493114999</v>
      </c>
      <c r="L45" s="14">
        <v>5907.8202143606004</v>
      </c>
      <c r="M45" s="15">
        <v>409.91641439821001</v>
      </c>
      <c r="N45" s="16">
        <v>20000</v>
      </c>
      <c r="O45" s="17">
        <v>14920</v>
      </c>
      <c r="P45" s="18">
        <v>1.34</v>
      </c>
      <c r="Q45" s="18">
        <v>100</v>
      </c>
      <c r="R45" s="18">
        <v>0.77229999999999999</v>
      </c>
      <c r="S45" s="18">
        <v>1.2030000000000001</v>
      </c>
      <c r="T45" s="14">
        <v>64.97</v>
      </c>
      <c r="U45" s="14">
        <v>341.9</v>
      </c>
      <c r="V45" s="14">
        <v>5261.91</v>
      </c>
      <c r="W45" s="14">
        <v>77.459999999999994</v>
      </c>
      <c r="X45" s="14">
        <v>5907.82</v>
      </c>
      <c r="Y45" s="14">
        <v>0.99070000000000003</v>
      </c>
      <c r="Z45" s="14">
        <v>1.9370000000000001</v>
      </c>
      <c r="AA45" s="14">
        <v>37.51</v>
      </c>
      <c r="AB45" s="48">
        <v>52110000</v>
      </c>
      <c r="AC45" s="48">
        <v>17270000</v>
      </c>
      <c r="AD45" s="54">
        <v>0.997</v>
      </c>
      <c r="AE45" s="55">
        <v>0.997</v>
      </c>
      <c r="AF45" s="34"/>
      <c r="AG45" s="2"/>
      <c r="AH45" s="2"/>
      <c r="AI45" s="2"/>
      <c r="AJ45" s="2"/>
      <c r="AK45" s="35"/>
      <c r="AL45" s="44">
        <f t="shared" si="26"/>
        <v>4.3156452261320144</v>
      </c>
      <c r="AM45" s="34">
        <v>0.99</v>
      </c>
      <c r="AN45" s="2">
        <v>0.99</v>
      </c>
      <c r="AO45" s="35">
        <v>0.99</v>
      </c>
      <c r="AP45" s="33">
        <f t="shared" si="25"/>
        <v>0.43439162913982915</v>
      </c>
      <c r="AQ45" s="24">
        <f t="shared" si="27"/>
        <v>2.3020701434329518</v>
      </c>
      <c r="AR45">
        <f t="shared" si="3"/>
        <v>16.477607142857142</v>
      </c>
    </row>
    <row r="46" spans="1:44" ht="15.75" thickBot="1" x14ac:dyDescent="0.3">
      <c r="A46" s="101"/>
      <c r="B46" s="109"/>
      <c r="C46" s="7">
        <v>5</v>
      </c>
      <c r="D46" s="8" t="s">
        <v>4</v>
      </c>
      <c r="E46" s="19">
        <v>552.99999999944998</v>
      </c>
      <c r="F46" s="20">
        <v>483.6592200211</v>
      </c>
      <c r="G46" s="20">
        <v>0.37335808524389003</v>
      </c>
      <c r="H46" s="20">
        <v>59.692517817503997</v>
      </c>
      <c r="I46" s="20">
        <v>0.59685408862247002</v>
      </c>
      <c r="J46" s="20">
        <v>0.98401988952845998</v>
      </c>
      <c r="K46" s="20">
        <v>2563.8993493114999</v>
      </c>
      <c r="L46" s="20">
        <v>6425.6750520363003</v>
      </c>
      <c r="M46" s="31">
        <v>409.91641439821001</v>
      </c>
      <c r="N46" s="21">
        <v>20000</v>
      </c>
      <c r="O46" s="22">
        <v>14795</v>
      </c>
      <c r="P46" s="23">
        <v>1.3520000000000001</v>
      </c>
      <c r="Q46" s="23">
        <v>100</v>
      </c>
      <c r="R46" s="23">
        <v>0.7732</v>
      </c>
      <c r="S46" s="23">
        <v>1.2050000000000001</v>
      </c>
      <c r="T46" s="20">
        <v>66.72</v>
      </c>
      <c r="U46" s="20">
        <v>341.2</v>
      </c>
      <c r="V46" s="20">
        <v>5113.55</v>
      </c>
      <c r="W46" s="20">
        <v>75.7</v>
      </c>
      <c r="X46" s="20">
        <v>6425.68</v>
      </c>
      <c r="Y46" s="20">
        <v>0.99070000000000003</v>
      </c>
      <c r="Z46" s="20">
        <v>1.9810000000000001</v>
      </c>
      <c r="AA46" s="20">
        <v>36.97</v>
      </c>
      <c r="AB46" s="50">
        <v>129500000</v>
      </c>
      <c r="AC46" s="50">
        <v>51810000</v>
      </c>
      <c r="AD46" s="56">
        <v>0.997</v>
      </c>
      <c r="AE46" s="57">
        <v>0.997</v>
      </c>
      <c r="AF46" s="36"/>
      <c r="AG46" s="10"/>
      <c r="AH46" s="10"/>
      <c r="AI46" s="10"/>
      <c r="AJ46" s="10"/>
      <c r="AK46" s="37"/>
      <c r="AL46" s="45">
        <f t="shared" si="26"/>
        <v>4.2084151436733439</v>
      </c>
      <c r="AM46" s="36">
        <v>0.99</v>
      </c>
      <c r="AN46" s="10">
        <v>0.99</v>
      </c>
      <c r="AO46" s="37">
        <v>0.99</v>
      </c>
      <c r="AP46" s="33">
        <f t="shared" si="25"/>
        <v>0.43521795144770803</v>
      </c>
      <c r="AQ46" s="41">
        <f t="shared" si="27"/>
        <v>2.2976993404651673</v>
      </c>
      <c r="AR46">
        <f t="shared" si="3"/>
        <v>16.240392857142858</v>
      </c>
    </row>
    <row r="47" spans="1:44" x14ac:dyDescent="0.25">
      <c r="A47" s="100">
        <v>11</v>
      </c>
      <c r="B47" s="108" t="s">
        <v>35</v>
      </c>
      <c r="C47" s="5">
        <v>1</v>
      </c>
      <c r="D47" s="6" t="s">
        <v>0</v>
      </c>
      <c r="E47" s="13">
        <v>552.99999999944998</v>
      </c>
      <c r="F47" s="14">
        <v>483.66692222197997</v>
      </c>
      <c r="G47" s="14">
        <v>0.37335808524389003</v>
      </c>
      <c r="H47" s="14">
        <v>59.692517817503997</v>
      </c>
      <c r="I47" s="14">
        <v>0.59685408862247002</v>
      </c>
      <c r="J47" s="14">
        <v>0.98401706630161001</v>
      </c>
      <c r="K47" s="14">
        <v>2563.8993493114999</v>
      </c>
      <c r="L47" s="14">
        <v>3846.9379496401998</v>
      </c>
      <c r="M47" s="15">
        <v>409.91641259775002</v>
      </c>
      <c r="N47" s="16">
        <v>20000</v>
      </c>
      <c r="O47" s="17">
        <v>16428.535950752001</v>
      </c>
      <c r="P47" s="18">
        <v>1.2173939333337001</v>
      </c>
      <c r="Q47" s="18">
        <v>100</v>
      </c>
      <c r="R47" s="18">
        <v>0.77330217700806003</v>
      </c>
      <c r="S47" s="18">
        <v>1.2051822633919</v>
      </c>
      <c r="T47" s="14">
        <v>31.555570074001</v>
      </c>
      <c r="U47" s="14">
        <v>341.02680236725001</v>
      </c>
      <c r="V47" s="14">
        <v>10807.182426669</v>
      </c>
      <c r="W47" s="14">
        <v>104.48159981758</v>
      </c>
      <c r="X47" s="14">
        <v>3846.9581913541001</v>
      </c>
      <c r="Y47" s="14">
        <v>0.99070105718747004</v>
      </c>
      <c r="Z47" s="14">
        <v>1.4356594870474</v>
      </c>
      <c r="AA47" s="14">
        <v>49.530337382474997</v>
      </c>
      <c r="AB47" s="48">
        <v>79461012.688922003</v>
      </c>
      <c r="AC47" s="48">
        <v>28769961.748798002</v>
      </c>
      <c r="AD47" s="54">
        <v>0.99736486132794999</v>
      </c>
      <c r="AE47" s="55">
        <v>0.99740076082436002</v>
      </c>
      <c r="AF47" s="34"/>
      <c r="AG47" s="2"/>
      <c r="AH47" s="2"/>
      <c r="AI47" s="2"/>
      <c r="AJ47" s="2"/>
      <c r="AK47" s="35"/>
      <c r="AL47" s="44">
        <f>$AS$2*(1-J47*Y47*AE47)</f>
        <v>4.1500745949883457</v>
      </c>
      <c r="AM47" s="34">
        <v>0.99</v>
      </c>
      <c r="AN47" s="2">
        <v>0.99</v>
      </c>
      <c r="AO47" s="35">
        <v>0.99</v>
      </c>
      <c r="AP47" s="33">
        <f t="shared" ref="AP47:AP51" si="28">I47*J47*R47*Y47*AE47*AM47*AN47*AO47</f>
        <v>0.43544964631351979</v>
      </c>
      <c r="AQ47" s="24">
        <f>1/AP47</f>
        <v>2.2964767762838165</v>
      </c>
      <c r="AR47">
        <f t="shared" si="3"/>
        <v>21.757969635872946</v>
      </c>
    </row>
    <row r="48" spans="1:44" x14ac:dyDescent="0.25">
      <c r="A48" s="100"/>
      <c r="B48" s="108"/>
      <c r="C48" s="5">
        <v>2</v>
      </c>
      <c r="D48" s="6" t="s">
        <v>1</v>
      </c>
      <c r="E48" s="13">
        <v>552.99999999943998</v>
      </c>
      <c r="F48" s="14">
        <v>483.6592200211</v>
      </c>
      <c r="G48" s="14">
        <v>0.37335808524389003</v>
      </c>
      <c r="H48" s="14">
        <v>59.692517817503997</v>
      </c>
      <c r="I48" s="14">
        <v>0.59685408862247002</v>
      </c>
      <c r="J48" s="14">
        <v>0.98401988952845998</v>
      </c>
      <c r="K48" s="14">
        <v>2563.8993493114999</v>
      </c>
      <c r="L48" s="14">
        <v>3604.6469804105</v>
      </c>
      <c r="M48" s="15">
        <v>409.91641439821001</v>
      </c>
      <c r="N48" s="16">
        <v>20000</v>
      </c>
      <c r="O48" s="17">
        <v>16428.696886926002</v>
      </c>
      <c r="P48" s="18">
        <v>1.2173820076938999</v>
      </c>
      <c r="Q48" s="18">
        <v>100</v>
      </c>
      <c r="R48" s="18">
        <v>0.77329964332800005</v>
      </c>
      <c r="S48" s="18">
        <v>1.2051789592158</v>
      </c>
      <c r="T48" s="14">
        <v>31.553960864667999</v>
      </c>
      <c r="U48" s="14">
        <v>340.97139272031001</v>
      </c>
      <c r="V48" s="14">
        <v>10805.977550099</v>
      </c>
      <c r="W48" s="14">
        <v>104.46908329176</v>
      </c>
      <c r="X48" s="14">
        <v>3604.6469758031999</v>
      </c>
      <c r="Y48" s="14">
        <v>0.99070097259080003</v>
      </c>
      <c r="Z48" s="14">
        <v>1.4358314945781001</v>
      </c>
      <c r="AA48" s="14">
        <v>56.366912604436997</v>
      </c>
      <c r="AB48" s="48">
        <v>162598415.78453001</v>
      </c>
      <c r="AC48" s="48">
        <v>57530416.748140998</v>
      </c>
      <c r="AD48" s="54">
        <v>0.99752967567115003</v>
      </c>
      <c r="AE48" s="55">
        <v>0.99756333224917004</v>
      </c>
      <c r="AF48" s="34"/>
      <c r="AG48" s="2"/>
      <c r="AH48" s="2"/>
      <c r="AI48" s="2"/>
      <c r="AJ48" s="2"/>
      <c r="AK48" s="35"/>
      <c r="AL48" s="44">
        <f t="shared" ref="AL48:AL51" si="29">$AS$2*(1-J48*Y48*AE48)</f>
        <v>4.1258957060735737</v>
      </c>
      <c r="AM48" s="34">
        <v>0.99</v>
      </c>
      <c r="AN48" s="2">
        <v>0.99</v>
      </c>
      <c r="AO48" s="35">
        <v>0.99</v>
      </c>
      <c r="AP48" s="33">
        <f t="shared" si="28"/>
        <v>0.43552040786012114</v>
      </c>
      <c r="AQ48" s="24">
        <f t="shared" ref="AQ48:AQ51" si="30">1/AP48</f>
        <v>2.2961036542773821</v>
      </c>
      <c r="AR48">
        <f t="shared" si="3"/>
        <v>24.761179465520538</v>
      </c>
    </row>
    <row r="49" spans="1:44" x14ac:dyDescent="0.25">
      <c r="A49" s="100"/>
      <c r="B49" s="108"/>
      <c r="C49" s="5">
        <v>3</v>
      </c>
      <c r="D49" s="6" t="s">
        <v>2</v>
      </c>
      <c r="E49" s="13">
        <v>552.99999999944998</v>
      </c>
      <c r="F49" s="14">
        <v>483.6592200211</v>
      </c>
      <c r="G49" s="14">
        <v>0.37335808524389003</v>
      </c>
      <c r="H49" s="14">
        <v>59.692517817503997</v>
      </c>
      <c r="I49" s="14">
        <v>0.59685408862247002</v>
      </c>
      <c r="J49" s="14">
        <v>0.98401988952845998</v>
      </c>
      <c r="K49" s="14">
        <v>2563.8993493114999</v>
      </c>
      <c r="L49" s="14">
        <v>3302.5815909907001</v>
      </c>
      <c r="M49" s="15">
        <v>409.91641439821001</v>
      </c>
      <c r="N49" s="16">
        <v>20000</v>
      </c>
      <c r="O49" s="17">
        <v>16429.462291332002</v>
      </c>
      <c r="P49" s="18">
        <v>1.2173252931444001</v>
      </c>
      <c r="Q49" s="18">
        <v>100</v>
      </c>
      <c r="R49" s="18">
        <v>0.77329042255263003</v>
      </c>
      <c r="S49" s="18">
        <v>1.2051603722833</v>
      </c>
      <c r="T49" s="14">
        <v>31.546748684047</v>
      </c>
      <c r="U49" s="14">
        <v>340.89305633369003</v>
      </c>
      <c r="V49" s="14">
        <v>10805.964815832</v>
      </c>
      <c r="W49" s="14">
        <v>104.46596591025001</v>
      </c>
      <c r="X49" s="14">
        <v>3302.5815867694</v>
      </c>
      <c r="Y49" s="14">
        <v>0.9907008240606</v>
      </c>
      <c r="Z49" s="14">
        <v>1.4358743413991</v>
      </c>
      <c r="AA49" s="14">
        <v>69.454917454639997</v>
      </c>
      <c r="AB49" s="48">
        <v>208062639.96645999</v>
      </c>
      <c r="AC49" s="48">
        <v>80522837.325260997</v>
      </c>
      <c r="AD49" s="54">
        <v>0.99777429376294002</v>
      </c>
      <c r="AE49" s="55">
        <v>0.99780461701748002</v>
      </c>
      <c r="AF49" s="34"/>
      <c r="AG49" s="2"/>
      <c r="AH49" s="2"/>
      <c r="AI49" s="2"/>
      <c r="AJ49" s="2"/>
      <c r="AK49" s="35"/>
      <c r="AL49" s="44">
        <f t="shared" si="29"/>
        <v>4.0906344086173885</v>
      </c>
      <c r="AM49" s="34">
        <v>0.99</v>
      </c>
      <c r="AN49" s="2">
        <v>0.99</v>
      </c>
      <c r="AO49" s="35">
        <v>0.99</v>
      </c>
      <c r="AP49" s="33">
        <f t="shared" si="28"/>
        <v>0.43562048929850961</v>
      </c>
      <c r="AQ49" s="24">
        <f t="shared" si="30"/>
        <v>2.2955761369496752</v>
      </c>
      <c r="AR49">
        <f t="shared" si="3"/>
        <v>30.510553024716856</v>
      </c>
    </row>
    <row r="50" spans="1:44" x14ac:dyDescent="0.25">
      <c r="A50" s="100"/>
      <c r="B50" s="108"/>
      <c r="C50" s="5">
        <v>4</v>
      </c>
      <c r="D50" s="6" t="s">
        <v>3</v>
      </c>
      <c r="E50" s="13">
        <v>552.99999999944998</v>
      </c>
      <c r="F50" s="14">
        <v>485.63554290445001</v>
      </c>
      <c r="G50" s="14">
        <v>0.37335808524389003</v>
      </c>
      <c r="H50" s="14">
        <v>59.692517817503997</v>
      </c>
      <c r="I50" s="14">
        <v>0.59685408862247002</v>
      </c>
      <c r="J50" s="14">
        <v>0.98329614039027002</v>
      </c>
      <c r="K50" s="14">
        <v>2563.8993493114999</v>
      </c>
      <c r="L50" s="14">
        <v>5907.8202143606004</v>
      </c>
      <c r="M50" s="15">
        <v>409.91641439821001</v>
      </c>
      <c r="N50" s="16">
        <v>20000</v>
      </c>
      <c r="O50" s="17">
        <v>16518.131233886001</v>
      </c>
      <c r="P50" s="18">
        <v>1.2107907194108001</v>
      </c>
      <c r="Q50" s="18">
        <v>100</v>
      </c>
      <c r="R50" s="18">
        <v>0.77233784110577997</v>
      </c>
      <c r="S50" s="18">
        <v>1.2027982575195999</v>
      </c>
      <c r="T50" s="14">
        <v>30.735856245607</v>
      </c>
      <c r="U50" s="14">
        <v>341.84272716407997</v>
      </c>
      <c r="V50" s="14">
        <v>11121.952303279</v>
      </c>
      <c r="W50" s="14">
        <v>107.22804799991999</v>
      </c>
      <c r="X50" s="14">
        <v>5907.8202169857996</v>
      </c>
      <c r="Y50" s="14">
        <v>0.99069731214964996</v>
      </c>
      <c r="Z50" s="14">
        <v>1.3988877238548001</v>
      </c>
      <c r="AA50" s="14">
        <v>37.505166112483003</v>
      </c>
      <c r="AB50" s="48">
        <v>52106974.313813999</v>
      </c>
      <c r="AC50" s="48">
        <v>17269049.136303999</v>
      </c>
      <c r="AD50" s="54">
        <v>0.99695641908887001</v>
      </c>
      <c r="AE50" s="55">
        <v>0.99699669370392996</v>
      </c>
      <c r="AF50" s="34"/>
      <c r="AG50" s="2"/>
      <c r="AH50" s="2"/>
      <c r="AI50" s="2"/>
      <c r="AJ50" s="2"/>
      <c r="AK50" s="35"/>
      <c r="AL50" s="44">
        <f t="shared" si="29"/>
        <v>4.3165236034083456</v>
      </c>
      <c r="AM50" s="34">
        <v>0.99</v>
      </c>
      <c r="AN50" s="2">
        <v>0.99</v>
      </c>
      <c r="AO50" s="35">
        <v>0.99</v>
      </c>
      <c r="AP50" s="33">
        <f t="shared" si="28"/>
        <v>0.43441029421944405</v>
      </c>
      <c r="AQ50" s="24">
        <f t="shared" si="30"/>
        <v>2.3019712315906724</v>
      </c>
      <c r="AR50">
        <f t="shared" si="3"/>
        <v>16.475483685126463</v>
      </c>
    </row>
    <row r="51" spans="1:44" ht="15.75" thickBot="1" x14ac:dyDescent="0.3">
      <c r="A51" s="101"/>
      <c r="B51" s="109"/>
      <c r="C51" s="7">
        <v>5</v>
      </c>
      <c r="D51" s="8" t="s">
        <v>4</v>
      </c>
      <c r="E51" s="19">
        <v>552.99999999944998</v>
      </c>
      <c r="F51" s="20">
        <v>483.6592200211</v>
      </c>
      <c r="G51" s="20">
        <v>0.37335808524389003</v>
      </c>
      <c r="H51" s="20">
        <v>59.692517817503997</v>
      </c>
      <c r="I51" s="20">
        <v>0.59685408862247002</v>
      </c>
      <c r="J51" s="20">
        <v>0.98401988952845998</v>
      </c>
      <c r="K51" s="20">
        <v>2563.8993493114999</v>
      </c>
      <c r="L51" s="20">
        <v>6425.6750520363003</v>
      </c>
      <c r="M51" s="31">
        <v>409.91641439821001</v>
      </c>
      <c r="N51" s="21">
        <v>20000</v>
      </c>
      <c r="O51" s="22">
        <v>16426.883709434998</v>
      </c>
      <c r="P51" s="23">
        <v>1.2175163806944</v>
      </c>
      <c r="Q51" s="23">
        <v>100</v>
      </c>
      <c r="R51" s="23">
        <v>0.77332146499958998</v>
      </c>
      <c r="S51" s="23">
        <v>1.2052229578981</v>
      </c>
      <c r="T51" s="20">
        <v>31.571046761822</v>
      </c>
      <c r="U51" s="20">
        <v>341.1569749372</v>
      </c>
      <c r="V51" s="20">
        <v>10806.007716848</v>
      </c>
      <c r="W51" s="20">
        <v>104.47646903184</v>
      </c>
      <c r="X51" s="20">
        <v>6425.6750438229001</v>
      </c>
      <c r="Y51" s="20">
        <v>0.99070132443767001</v>
      </c>
      <c r="Z51" s="20">
        <v>1.4357299915474999</v>
      </c>
      <c r="AA51" s="20">
        <v>36.971215238753999</v>
      </c>
      <c r="AB51" s="50">
        <v>129541608.88347</v>
      </c>
      <c r="AC51" s="50">
        <v>51807447.523615003</v>
      </c>
      <c r="AD51" s="56">
        <v>0.99695064383277998</v>
      </c>
      <c r="AE51" s="57">
        <v>0.99699219045915999</v>
      </c>
      <c r="AF51" s="36"/>
      <c r="AG51" s="10"/>
      <c r="AH51" s="10"/>
      <c r="AI51" s="10"/>
      <c r="AJ51" s="10"/>
      <c r="AK51" s="37"/>
      <c r="AL51" s="45">
        <f t="shared" si="29"/>
        <v>4.2093622320314159</v>
      </c>
      <c r="AM51" s="36">
        <v>0.99</v>
      </c>
      <c r="AN51" s="10">
        <v>0.99</v>
      </c>
      <c r="AO51" s="37">
        <v>0.99</v>
      </c>
      <c r="AP51" s="33">
        <f t="shared" si="28"/>
        <v>0.43528349383262371</v>
      </c>
      <c r="AQ51" s="41">
        <f t="shared" si="30"/>
        <v>2.2973533666418384</v>
      </c>
      <c r="AR51">
        <f t="shared" si="3"/>
        <v>16.240926694166934</v>
      </c>
    </row>
  </sheetData>
  <mergeCells count="31">
    <mergeCell ref="N1:AC1"/>
    <mergeCell ref="AD1:AD2"/>
    <mergeCell ref="AE1:AE2"/>
    <mergeCell ref="A3:A7"/>
    <mergeCell ref="B3:B7"/>
    <mergeCell ref="A1:B2"/>
    <mergeCell ref="C1:D2"/>
    <mergeCell ref="E1:M1"/>
    <mergeCell ref="AF1:AK1"/>
    <mergeCell ref="AL1:AL2"/>
    <mergeCell ref="AM1:AO1"/>
    <mergeCell ref="AP1:AP2"/>
    <mergeCell ref="AQ1:AQ2"/>
    <mergeCell ref="A18:A21"/>
    <mergeCell ref="B18:B21"/>
    <mergeCell ref="A13:A17"/>
    <mergeCell ref="B13:B17"/>
    <mergeCell ref="A8:A12"/>
    <mergeCell ref="B8:B12"/>
    <mergeCell ref="A32:A36"/>
    <mergeCell ref="B32:B36"/>
    <mergeCell ref="A27:A31"/>
    <mergeCell ref="B27:B31"/>
    <mergeCell ref="A22:A26"/>
    <mergeCell ref="B22:B26"/>
    <mergeCell ref="A47:A51"/>
    <mergeCell ref="B47:B51"/>
    <mergeCell ref="A42:A46"/>
    <mergeCell ref="B42:B46"/>
    <mergeCell ref="A37:A41"/>
    <mergeCell ref="B37:B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4F7F-A537-45FF-B5D9-14A2B80DD6D4}">
  <sheetPr>
    <tabColor theme="5"/>
  </sheetPr>
  <dimension ref="A1:G50"/>
  <sheetViews>
    <sheetView tabSelected="1" workbookViewId="0">
      <selection activeCell="C1" sqref="C1:C50"/>
    </sheetView>
  </sheetViews>
  <sheetFormatPr baseColWidth="10" defaultColWidth="9.140625" defaultRowHeight="15" x14ac:dyDescent="0.25"/>
  <cols>
    <col min="1" max="2" width="14.28515625" customWidth="1"/>
  </cols>
  <sheetData>
    <row r="1" spans="1:7" x14ac:dyDescent="0.25">
      <c r="A1" t="s">
        <v>69</v>
      </c>
      <c r="B1" t="s">
        <v>70</v>
      </c>
      <c r="C1" t="s">
        <v>62</v>
      </c>
      <c r="D1" s="2" t="s">
        <v>58</v>
      </c>
      <c r="E1" s="2" t="s">
        <v>59</v>
      </c>
      <c r="F1" s="2" t="s">
        <v>60</v>
      </c>
      <c r="G1" s="2" t="s">
        <v>61</v>
      </c>
    </row>
    <row r="2" spans="1:7" x14ac:dyDescent="0.25">
      <c r="A2" s="59" t="s">
        <v>76</v>
      </c>
      <c r="B2" s="59" t="s">
        <v>65</v>
      </c>
      <c r="C2" s="2" t="s">
        <v>72</v>
      </c>
      <c r="D2" s="33">
        <v>0.51696769175440238</v>
      </c>
      <c r="E2" s="18">
        <v>6.3209999999999997</v>
      </c>
      <c r="F2" s="58">
        <v>3.903</v>
      </c>
      <c r="G2" s="58">
        <v>79.581000000000003</v>
      </c>
    </row>
    <row r="3" spans="1:7" x14ac:dyDescent="0.25">
      <c r="A3" s="59" t="s">
        <v>76</v>
      </c>
      <c r="B3" s="59" t="s">
        <v>65</v>
      </c>
      <c r="C3" s="2" t="s">
        <v>73</v>
      </c>
      <c r="D3" s="33">
        <v>0.51706645576185672</v>
      </c>
      <c r="E3" s="18">
        <v>6.2789999999999999</v>
      </c>
      <c r="F3" s="58">
        <v>3.911</v>
      </c>
      <c r="G3" s="58">
        <v>90.286392857142857</v>
      </c>
    </row>
    <row r="4" spans="1:7" x14ac:dyDescent="0.25">
      <c r="A4" s="59" t="s">
        <v>76</v>
      </c>
      <c r="B4" s="59" t="s">
        <v>65</v>
      </c>
      <c r="C4" s="2" t="s">
        <v>71</v>
      </c>
      <c r="D4" s="33">
        <v>0.47652473473231677</v>
      </c>
      <c r="E4" s="18">
        <v>2.34</v>
      </c>
      <c r="F4" s="58">
        <v>1.589</v>
      </c>
      <c r="G4" s="58">
        <v>54.076071428571424</v>
      </c>
    </row>
    <row r="5" spans="1:7" x14ac:dyDescent="0.25">
      <c r="A5" s="59" t="s">
        <v>76</v>
      </c>
      <c r="B5" s="59" t="s">
        <v>65</v>
      </c>
      <c r="C5" s="2" t="s">
        <v>74</v>
      </c>
      <c r="D5" s="33">
        <v>0.46879560068785364</v>
      </c>
      <c r="E5" s="18">
        <v>1.9510000000000001</v>
      </c>
      <c r="F5" s="58">
        <v>1.2110000000000001</v>
      </c>
      <c r="G5" s="58">
        <v>23.70825</v>
      </c>
    </row>
    <row r="6" spans="1:7" x14ac:dyDescent="0.25">
      <c r="A6" s="59" t="s">
        <v>76</v>
      </c>
      <c r="B6" s="59" t="s">
        <v>65</v>
      </c>
      <c r="C6" s="2" t="s">
        <v>75</v>
      </c>
      <c r="D6" s="33">
        <v>0.5169111837385213</v>
      </c>
      <c r="E6" s="18">
        <v>6.282</v>
      </c>
      <c r="F6" s="58">
        <v>3.91</v>
      </c>
      <c r="G6" s="58">
        <v>59.198142857142855</v>
      </c>
    </row>
    <row r="7" spans="1:7" x14ac:dyDescent="0.25">
      <c r="A7" s="59" t="s">
        <v>76</v>
      </c>
      <c r="B7" s="59" t="s">
        <v>66</v>
      </c>
      <c r="C7" s="2" t="s">
        <v>72</v>
      </c>
      <c r="D7" s="2">
        <v>0.51036152758705278</v>
      </c>
      <c r="E7" s="18">
        <v>3.319</v>
      </c>
      <c r="F7" s="58">
        <v>4.2320000000000002</v>
      </c>
      <c r="G7" s="58">
        <v>79.581000000000003</v>
      </c>
    </row>
    <row r="8" spans="1:7" x14ac:dyDescent="0.25">
      <c r="A8" s="59" t="s">
        <v>76</v>
      </c>
      <c r="B8" s="59" t="s">
        <v>66</v>
      </c>
      <c r="C8" s="2" t="s">
        <v>73</v>
      </c>
      <c r="D8" s="2">
        <v>0.51066239965224602</v>
      </c>
      <c r="E8" s="18">
        <v>3.3039999999999998</v>
      </c>
      <c r="F8" s="58">
        <v>4.2320000000000002</v>
      </c>
      <c r="G8" s="58">
        <v>90.286392857142857</v>
      </c>
    </row>
    <row r="9" spans="1:7" x14ac:dyDescent="0.25">
      <c r="A9" s="59" t="s">
        <v>76</v>
      </c>
      <c r="B9" s="59" t="s">
        <v>66</v>
      </c>
      <c r="C9" s="2" t="s">
        <v>71</v>
      </c>
      <c r="D9" s="2">
        <v>0.49671597996258388</v>
      </c>
      <c r="E9" s="18">
        <v>1.712</v>
      </c>
      <c r="F9" s="58">
        <v>3.2789999999999999</v>
      </c>
      <c r="G9" s="58">
        <v>54.084857142857146</v>
      </c>
    </row>
    <row r="10" spans="1:7" x14ac:dyDescent="0.25">
      <c r="A10" s="59" t="s">
        <v>76</v>
      </c>
      <c r="B10" s="59" t="s">
        <v>66</v>
      </c>
      <c r="C10" s="2" t="s">
        <v>74</v>
      </c>
      <c r="D10" s="2">
        <v>0.49059401816303183</v>
      </c>
      <c r="E10" s="18">
        <v>1.524</v>
      </c>
      <c r="F10" s="58">
        <v>2.81</v>
      </c>
      <c r="G10" s="58">
        <v>23.70825</v>
      </c>
    </row>
    <row r="11" spans="1:7" x14ac:dyDescent="0.25">
      <c r="A11" s="59" t="s">
        <v>76</v>
      </c>
      <c r="B11" s="59" t="s">
        <v>66</v>
      </c>
      <c r="C11" s="2" t="s">
        <v>75</v>
      </c>
      <c r="D11" s="2">
        <v>0.51050905072939179</v>
      </c>
      <c r="E11" s="18">
        <v>3.3050000000000002</v>
      </c>
      <c r="F11" s="58">
        <v>4.2309999999999999</v>
      </c>
      <c r="G11" s="58">
        <v>59.198142857142855</v>
      </c>
    </row>
    <row r="12" spans="1:7" x14ac:dyDescent="0.25">
      <c r="A12" s="59" t="s">
        <v>76</v>
      </c>
      <c r="B12" s="59" t="s">
        <v>67</v>
      </c>
      <c r="C12" s="2" t="s">
        <v>72</v>
      </c>
      <c r="D12" s="2">
        <v>0.51193042762483509</v>
      </c>
      <c r="E12" s="18">
        <v>2.2290000000000001</v>
      </c>
      <c r="F12" s="58">
        <v>4.1989999999999998</v>
      </c>
      <c r="G12" s="58">
        <v>79.581000000000003</v>
      </c>
    </row>
    <row r="13" spans="1:7" x14ac:dyDescent="0.25">
      <c r="A13" s="59" t="s">
        <v>76</v>
      </c>
      <c r="B13" s="59" t="s">
        <v>67</v>
      </c>
      <c r="C13" s="2" t="s">
        <v>73</v>
      </c>
      <c r="D13" s="2">
        <v>0.5122318460291676</v>
      </c>
      <c r="E13" s="18">
        <v>2.222</v>
      </c>
      <c r="F13" s="58">
        <v>4.1929999999999996</v>
      </c>
      <c r="G13" s="58">
        <v>90.286392857142857</v>
      </c>
    </row>
    <row r="14" spans="1:7" x14ac:dyDescent="0.25">
      <c r="A14" s="59" t="s">
        <v>76</v>
      </c>
      <c r="B14" s="59" t="s">
        <v>67</v>
      </c>
      <c r="C14" s="2" t="s">
        <v>71</v>
      </c>
      <c r="D14" s="2">
        <v>0.49714770748658166</v>
      </c>
      <c r="E14" s="18">
        <v>1.4239999999999999</v>
      </c>
      <c r="F14" s="58">
        <v>2.589</v>
      </c>
      <c r="G14" s="58">
        <v>54.084857142857146</v>
      </c>
    </row>
    <row r="15" spans="1:7" x14ac:dyDescent="0.25">
      <c r="A15" s="59" t="s">
        <v>76</v>
      </c>
      <c r="B15" s="59" t="s">
        <v>67</v>
      </c>
      <c r="C15" s="2" t="s">
        <v>74</v>
      </c>
      <c r="D15" s="2">
        <v>0.49089502120538997</v>
      </c>
      <c r="E15" s="18">
        <v>1.3180000000000001</v>
      </c>
      <c r="F15" s="58">
        <v>2.1269999999999998</v>
      </c>
      <c r="G15" s="58">
        <v>23.70825</v>
      </c>
    </row>
    <row r="16" spans="1:7" x14ac:dyDescent="0.25">
      <c r="A16" s="59" t="s">
        <v>76</v>
      </c>
      <c r="B16" s="59" t="s">
        <v>67</v>
      </c>
      <c r="C16" s="2" t="s">
        <v>75</v>
      </c>
      <c r="D16" s="2">
        <v>0.51207802581077322</v>
      </c>
      <c r="E16" s="18">
        <v>2.2229999999999999</v>
      </c>
      <c r="F16" s="58">
        <v>4.1929999999999996</v>
      </c>
      <c r="G16" s="58">
        <v>59.198142857142855</v>
      </c>
    </row>
    <row r="17" spans="1:7" x14ac:dyDescent="0.25">
      <c r="A17" s="59" t="s">
        <v>76</v>
      </c>
      <c r="B17" s="59" t="s">
        <v>68</v>
      </c>
      <c r="C17" s="2" t="s">
        <v>72</v>
      </c>
      <c r="D17" s="2">
        <v>0.46819343517671341</v>
      </c>
      <c r="E17" s="18">
        <v>3.5779999999999998</v>
      </c>
      <c r="F17" s="58">
        <v>4.0970000000000004</v>
      </c>
      <c r="G17" s="58">
        <v>79.581000000000003</v>
      </c>
    </row>
    <row r="18" spans="1:7" x14ac:dyDescent="0.25">
      <c r="A18" s="59" t="s">
        <v>76</v>
      </c>
      <c r="B18" s="59" t="s">
        <v>68</v>
      </c>
      <c r="C18" s="2" t="s">
        <v>73</v>
      </c>
      <c r="D18" s="2">
        <v>0.4685568909921331</v>
      </c>
      <c r="E18" s="18">
        <v>3.5539999999999998</v>
      </c>
      <c r="F18" s="58">
        <v>4.085</v>
      </c>
      <c r="G18" s="58">
        <v>90.286392857142857</v>
      </c>
    </row>
    <row r="19" spans="1:7" x14ac:dyDescent="0.25">
      <c r="A19" s="59" t="s">
        <v>76</v>
      </c>
      <c r="B19" s="59" t="s">
        <v>68</v>
      </c>
      <c r="C19" s="2" t="s">
        <v>71</v>
      </c>
      <c r="D19" s="2">
        <v>0.41196378908665121</v>
      </c>
      <c r="E19" s="18">
        <v>1.319</v>
      </c>
      <c r="F19" s="58">
        <v>1.5249999999999999</v>
      </c>
      <c r="G19" s="58">
        <v>54.084857142857146</v>
      </c>
    </row>
    <row r="20" spans="1:7" x14ac:dyDescent="0.25">
      <c r="A20" s="59" t="s">
        <v>76</v>
      </c>
      <c r="B20" s="59" t="s">
        <v>68</v>
      </c>
      <c r="C20" s="2" t="s">
        <v>75</v>
      </c>
      <c r="D20" s="2">
        <v>0.46841618610652075</v>
      </c>
      <c r="E20" s="18">
        <v>3.556</v>
      </c>
      <c r="F20" s="58">
        <v>4.0839999999999996</v>
      </c>
      <c r="G20" s="58">
        <v>59.198142857142855</v>
      </c>
    </row>
    <row r="21" spans="1:7" x14ac:dyDescent="0.25">
      <c r="A21" s="61" t="s">
        <v>63</v>
      </c>
      <c r="B21" s="61" t="s">
        <v>65</v>
      </c>
      <c r="C21" s="2" t="s">
        <v>72</v>
      </c>
      <c r="D21" s="2">
        <v>0.40686512005852449</v>
      </c>
      <c r="E21" s="18">
        <v>1.8049999999999999</v>
      </c>
      <c r="F21" s="58">
        <v>0.90510000000000002</v>
      </c>
      <c r="G21" s="58">
        <v>26.875499999999999</v>
      </c>
    </row>
    <row r="22" spans="1:7" x14ac:dyDescent="0.25">
      <c r="A22" s="61" t="s">
        <v>63</v>
      </c>
      <c r="B22" s="61" t="s">
        <v>65</v>
      </c>
      <c r="C22" s="2" t="s">
        <v>73</v>
      </c>
      <c r="D22" s="2">
        <v>0.40690823747775473</v>
      </c>
      <c r="E22" s="18">
        <v>1.8049999999999999</v>
      </c>
      <c r="F22" s="58">
        <v>0.90529999999999999</v>
      </c>
      <c r="G22" s="58">
        <v>30.587464285714283</v>
      </c>
    </row>
    <row r="23" spans="1:7" x14ac:dyDescent="0.25">
      <c r="A23" s="61" t="s">
        <v>63</v>
      </c>
      <c r="B23" s="61" t="s">
        <v>65</v>
      </c>
      <c r="C23" s="2" t="s">
        <v>71</v>
      </c>
      <c r="D23" s="2">
        <v>0.40626729421164809</v>
      </c>
      <c r="E23" s="18">
        <v>1.7869999999999999</v>
      </c>
      <c r="F23" s="58">
        <v>0.8972</v>
      </c>
      <c r="G23" s="58">
        <v>37.044964285714286</v>
      </c>
    </row>
    <row r="24" spans="1:7" x14ac:dyDescent="0.25">
      <c r="A24" s="61" t="s">
        <v>63</v>
      </c>
      <c r="B24" s="61" t="s">
        <v>65</v>
      </c>
      <c r="C24" s="2" t="s">
        <v>74</v>
      </c>
      <c r="D24" s="2">
        <v>0.40574810162373626</v>
      </c>
      <c r="E24" s="18">
        <v>1.67</v>
      </c>
      <c r="F24" s="58">
        <v>0.66739999999999999</v>
      </c>
      <c r="G24" s="58">
        <v>18.111749999999997</v>
      </c>
    </row>
    <row r="25" spans="1:7" x14ac:dyDescent="0.25">
      <c r="A25" s="61" t="s">
        <v>63</v>
      </c>
      <c r="B25" s="61" t="s">
        <v>65</v>
      </c>
      <c r="C25" s="2" t="s">
        <v>75</v>
      </c>
      <c r="D25" s="2">
        <v>0.40674513167944737</v>
      </c>
      <c r="E25" s="18">
        <v>1.806</v>
      </c>
      <c r="F25" s="58">
        <v>0.90500000000000003</v>
      </c>
      <c r="G25" s="58">
        <v>20.062178571428571</v>
      </c>
    </row>
    <row r="26" spans="1:7" x14ac:dyDescent="0.25">
      <c r="A26" s="61" t="s">
        <v>63</v>
      </c>
      <c r="B26" s="61" t="s">
        <v>66</v>
      </c>
      <c r="C26" s="2" t="s">
        <v>72</v>
      </c>
      <c r="D26" s="2">
        <v>0.42588676112321772</v>
      </c>
      <c r="E26" s="18">
        <v>1.45</v>
      </c>
      <c r="F26" s="58">
        <v>2.2469999999999999</v>
      </c>
      <c r="G26" s="58">
        <v>26.875499999999999</v>
      </c>
    </row>
    <row r="27" spans="1:7" x14ac:dyDescent="0.25">
      <c r="A27" s="61" t="s">
        <v>63</v>
      </c>
      <c r="B27" s="61" t="s">
        <v>66</v>
      </c>
      <c r="C27" s="2" t="s">
        <v>73</v>
      </c>
      <c r="D27" s="2">
        <v>0.42593189435562984</v>
      </c>
      <c r="E27" s="18">
        <v>1.45</v>
      </c>
      <c r="F27" s="58">
        <v>2.2469999999999999</v>
      </c>
      <c r="G27" s="58">
        <v>30.587464285714283</v>
      </c>
    </row>
    <row r="28" spans="1:7" x14ac:dyDescent="0.25">
      <c r="A28" s="61" t="s">
        <v>63</v>
      </c>
      <c r="B28" s="61" t="s">
        <v>66</v>
      </c>
      <c r="C28" s="2" t="s">
        <v>71</v>
      </c>
      <c r="D28" s="2">
        <v>0.4256120523752831</v>
      </c>
      <c r="E28" s="18">
        <v>1.4410000000000001</v>
      </c>
      <c r="F28" s="58">
        <v>2.2189999999999999</v>
      </c>
      <c r="G28" s="58">
        <v>37.044964285714286</v>
      </c>
    </row>
    <row r="29" spans="1:7" x14ac:dyDescent="0.25">
      <c r="A29" s="61" t="s">
        <v>63</v>
      </c>
      <c r="B29" s="61" t="s">
        <v>66</v>
      </c>
      <c r="C29" s="2" t="s">
        <v>74</v>
      </c>
      <c r="D29" s="2">
        <v>0.42189871303774557</v>
      </c>
      <c r="E29" s="18">
        <v>1.379</v>
      </c>
      <c r="F29" s="58">
        <v>2.0129999999999999</v>
      </c>
      <c r="G29" s="58">
        <v>18.111749999999997</v>
      </c>
    </row>
    <row r="30" spans="1:7" x14ac:dyDescent="0.25">
      <c r="A30" s="61" t="s">
        <v>63</v>
      </c>
      <c r="B30" s="61" t="s">
        <v>66</v>
      </c>
      <c r="C30" s="2" t="s">
        <v>75</v>
      </c>
      <c r="D30" s="2">
        <v>0.42576116308195466</v>
      </c>
      <c r="E30" s="18">
        <v>1.45</v>
      </c>
      <c r="F30" s="58">
        <v>2.2469999999999999</v>
      </c>
      <c r="G30" s="58">
        <v>20.062178571428571</v>
      </c>
    </row>
    <row r="31" spans="1:7" x14ac:dyDescent="0.25">
      <c r="A31" s="61" t="s">
        <v>63</v>
      </c>
      <c r="B31" s="61" t="s">
        <v>67</v>
      </c>
      <c r="C31" s="2" t="s">
        <v>72</v>
      </c>
      <c r="D31" s="2">
        <v>0.42605085825696676</v>
      </c>
      <c r="E31" s="18">
        <v>1.2749999999999999</v>
      </c>
      <c r="F31" s="58">
        <v>1.671</v>
      </c>
      <c r="G31" s="58">
        <v>26.875499999999999</v>
      </c>
    </row>
    <row r="32" spans="1:7" x14ac:dyDescent="0.25">
      <c r="A32" s="61" t="s">
        <v>63</v>
      </c>
      <c r="B32" s="61" t="s">
        <v>67</v>
      </c>
      <c r="C32" s="2" t="s">
        <v>73</v>
      </c>
      <c r="D32" s="2">
        <v>0.42609600887952748</v>
      </c>
      <c r="E32" s="18">
        <v>1.2749999999999999</v>
      </c>
      <c r="F32" s="58">
        <v>1.671</v>
      </c>
      <c r="G32" s="58">
        <v>30.587464285714283</v>
      </c>
    </row>
    <row r="33" spans="1:7" x14ac:dyDescent="0.25">
      <c r="A33" s="61" t="s">
        <v>63</v>
      </c>
      <c r="B33" s="61" t="s">
        <v>67</v>
      </c>
      <c r="C33" s="2" t="s">
        <v>71</v>
      </c>
      <c r="D33" s="2">
        <v>0.42572142204054719</v>
      </c>
      <c r="E33" s="18">
        <v>1.27</v>
      </c>
      <c r="F33" s="58">
        <v>1.6459999999999999</v>
      </c>
      <c r="G33" s="58">
        <v>37.044964285714286</v>
      </c>
    </row>
    <row r="34" spans="1:7" x14ac:dyDescent="0.25">
      <c r="A34" s="61" t="s">
        <v>63</v>
      </c>
      <c r="B34" s="61" t="s">
        <v>67</v>
      </c>
      <c r="C34" s="2" t="s">
        <v>74</v>
      </c>
      <c r="D34" s="2">
        <v>0.42200756203491735</v>
      </c>
      <c r="E34" s="18">
        <v>1.234</v>
      </c>
      <c r="F34" s="58">
        <v>1.47</v>
      </c>
      <c r="G34" s="58">
        <v>18.111749999999997</v>
      </c>
    </row>
    <row r="35" spans="1:7" x14ac:dyDescent="0.25">
      <c r="A35" s="61" t="s">
        <v>63</v>
      </c>
      <c r="B35" s="61" t="s">
        <v>67</v>
      </c>
      <c r="C35" s="2" t="s">
        <v>75</v>
      </c>
      <c r="D35" s="2">
        <v>0.42592521182190407</v>
      </c>
      <c r="E35" s="18">
        <v>1.2749999999999999</v>
      </c>
      <c r="F35" s="58">
        <v>1.671</v>
      </c>
      <c r="G35" s="58">
        <v>20.062178571428571</v>
      </c>
    </row>
    <row r="36" spans="1:7" x14ac:dyDescent="0.25">
      <c r="A36" s="60" t="s">
        <v>64</v>
      </c>
      <c r="B36" s="60" t="s">
        <v>65</v>
      </c>
      <c r="C36" s="2" t="s">
        <v>72</v>
      </c>
      <c r="D36" s="2">
        <v>0.42121490440571779</v>
      </c>
      <c r="E36" s="18">
        <v>1.619</v>
      </c>
      <c r="F36" s="58">
        <v>0.55459999999999998</v>
      </c>
      <c r="G36" s="58">
        <v>21.757821428571429</v>
      </c>
    </row>
    <row r="37" spans="1:7" x14ac:dyDescent="0.25">
      <c r="A37" s="60" t="s">
        <v>64</v>
      </c>
      <c r="B37" s="60" t="s">
        <v>65</v>
      </c>
      <c r="C37" s="2" t="s">
        <v>73</v>
      </c>
      <c r="D37" s="2">
        <v>0.42130057573225937</v>
      </c>
      <c r="E37" s="18">
        <v>1.619</v>
      </c>
      <c r="F37" s="58">
        <v>0.55469999999999997</v>
      </c>
      <c r="G37" s="58">
        <v>24.762535714285711</v>
      </c>
    </row>
    <row r="38" spans="1:7" x14ac:dyDescent="0.25">
      <c r="A38" s="60" t="s">
        <v>64</v>
      </c>
      <c r="B38" s="60" t="s">
        <v>65</v>
      </c>
      <c r="C38" s="2" t="s">
        <v>71</v>
      </c>
      <c r="D38" s="2">
        <v>0.4213850385581881</v>
      </c>
      <c r="E38" s="18">
        <v>1.619</v>
      </c>
      <c r="F38" s="58">
        <v>0.55469999999999997</v>
      </c>
      <c r="G38" s="58">
        <v>30.508392857142859</v>
      </c>
    </row>
    <row r="39" spans="1:7" x14ac:dyDescent="0.25">
      <c r="A39" s="60" t="s">
        <v>64</v>
      </c>
      <c r="B39" s="60" t="s">
        <v>65</v>
      </c>
      <c r="C39" s="2" t="s">
        <v>74</v>
      </c>
      <c r="D39" s="2">
        <v>0.4204000611093911</v>
      </c>
      <c r="E39" s="18">
        <v>1.5980000000000001</v>
      </c>
      <c r="F39" s="58">
        <v>0.53120000000000001</v>
      </c>
      <c r="G39" s="58">
        <v>16.477607142857142</v>
      </c>
    </row>
    <row r="40" spans="1:7" x14ac:dyDescent="0.25">
      <c r="A40" s="60" t="s">
        <v>64</v>
      </c>
      <c r="B40" s="60" t="s">
        <v>65</v>
      </c>
      <c r="C40" s="2" t="s">
        <v>75</v>
      </c>
      <c r="D40" s="2">
        <v>0.42110346946103067</v>
      </c>
      <c r="E40" s="18">
        <v>1.619</v>
      </c>
      <c r="F40" s="58">
        <v>0.55449999999999999</v>
      </c>
      <c r="G40" s="58">
        <v>16.240392857142858</v>
      </c>
    </row>
    <row r="41" spans="1:7" x14ac:dyDescent="0.25">
      <c r="A41" s="60" t="s">
        <v>64</v>
      </c>
      <c r="B41" s="60" t="s">
        <v>66</v>
      </c>
      <c r="C41" s="2" t="s">
        <v>72</v>
      </c>
      <c r="D41" s="2">
        <v>0.4353913132874182</v>
      </c>
      <c r="E41" s="18">
        <v>1.3520000000000001</v>
      </c>
      <c r="F41" s="58">
        <v>1.9810000000000001</v>
      </c>
      <c r="G41" s="58">
        <v>21.757821428571429</v>
      </c>
    </row>
    <row r="42" spans="1:7" x14ac:dyDescent="0.25">
      <c r="A42" s="60" t="s">
        <v>64</v>
      </c>
      <c r="B42" s="60" t="s">
        <v>66</v>
      </c>
      <c r="C42" s="2" t="s">
        <v>73</v>
      </c>
      <c r="D42" s="2">
        <v>0.43547986796813792</v>
      </c>
      <c r="E42" s="18">
        <v>1.3520000000000001</v>
      </c>
      <c r="F42" s="58">
        <v>1.982</v>
      </c>
      <c r="G42" s="58">
        <v>24.762535714285711</v>
      </c>
    </row>
    <row r="43" spans="1:7" x14ac:dyDescent="0.25">
      <c r="A43" s="60" t="s">
        <v>64</v>
      </c>
      <c r="B43" s="60" t="s">
        <v>66</v>
      </c>
      <c r="C43" s="2" t="s">
        <v>71</v>
      </c>
      <c r="D43" s="2">
        <v>0.435567173474948</v>
      </c>
      <c r="E43" s="18">
        <v>1.351</v>
      </c>
      <c r="F43" s="58">
        <v>1.982</v>
      </c>
      <c r="G43" s="58">
        <v>30.508392857142859</v>
      </c>
    </row>
    <row r="44" spans="1:7" x14ac:dyDescent="0.25">
      <c r="A44" s="60" t="s">
        <v>64</v>
      </c>
      <c r="B44" s="60" t="s">
        <v>66</v>
      </c>
      <c r="C44" s="2" t="s">
        <v>74</v>
      </c>
      <c r="D44" s="2">
        <v>0.43439162913982915</v>
      </c>
      <c r="E44" s="18">
        <v>1.34</v>
      </c>
      <c r="F44" s="58">
        <v>1.9370000000000001</v>
      </c>
      <c r="G44" s="58">
        <v>16.477607142857142</v>
      </c>
    </row>
    <row r="45" spans="1:7" x14ac:dyDescent="0.25">
      <c r="A45" s="60" t="s">
        <v>64</v>
      </c>
      <c r="B45" s="60" t="s">
        <v>66</v>
      </c>
      <c r="C45" s="2" t="s">
        <v>75</v>
      </c>
      <c r="D45" s="2">
        <v>0.43521795144770803</v>
      </c>
      <c r="E45" s="18">
        <v>1.3520000000000001</v>
      </c>
      <c r="F45" s="58">
        <v>1.9810000000000001</v>
      </c>
      <c r="G45" s="58">
        <v>16.240392857142858</v>
      </c>
    </row>
    <row r="46" spans="1:7" x14ac:dyDescent="0.25">
      <c r="A46" s="60" t="s">
        <v>64</v>
      </c>
      <c r="B46" s="60" t="s">
        <v>67</v>
      </c>
      <c r="C46" s="2" t="s">
        <v>72</v>
      </c>
      <c r="D46" s="2">
        <v>0.43544964631351979</v>
      </c>
      <c r="E46" s="18">
        <v>1.2173939333337001</v>
      </c>
      <c r="F46" s="58">
        <v>1.4356594870474</v>
      </c>
      <c r="G46" s="58">
        <v>21.757969635872946</v>
      </c>
    </row>
    <row r="47" spans="1:7" x14ac:dyDescent="0.25">
      <c r="A47" s="60" t="s">
        <v>64</v>
      </c>
      <c r="B47" s="60" t="s">
        <v>67</v>
      </c>
      <c r="C47" s="2" t="s">
        <v>73</v>
      </c>
      <c r="D47" s="2">
        <v>0.43552040786012114</v>
      </c>
      <c r="E47" s="18">
        <v>1.2173820076938999</v>
      </c>
      <c r="F47" s="58">
        <v>1.4358314945781001</v>
      </c>
      <c r="G47" s="58">
        <v>24.761179465520538</v>
      </c>
    </row>
    <row r="48" spans="1:7" x14ac:dyDescent="0.25">
      <c r="A48" s="60" t="s">
        <v>64</v>
      </c>
      <c r="B48" s="60" t="s">
        <v>67</v>
      </c>
      <c r="C48" s="2" t="s">
        <v>71</v>
      </c>
      <c r="D48" s="2">
        <v>0.43562048929850961</v>
      </c>
      <c r="E48" s="18">
        <v>1.2173252931444001</v>
      </c>
      <c r="F48" s="58">
        <v>1.4358743413991</v>
      </c>
      <c r="G48" s="58">
        <v>30.510553024716856</v>
      </c>
    </row>
    <row r="49" spans="1:7" x14ac:dyDescent="0.25">
      <c r="A49" s="60" t="s">
        <v>64</v>
      </c>
      <c r="B49" s="60" t="s">
        <v>67</v>
      </c>
      <c r="C49" s="2" t="s">
        <v>74</v>
      </c>
      <c r="D49" s="2">
        <v>0.43441029421944405</v>
      </c>
      <c r="E49" s="18">
        <v>1.2107907194108001</v>
      </c>
      <c r="F49" s="58">
        <v>1.3988877238548001</v>
      </c>
      <c r="G49" s="58">
        <v>16.475483685126463</v>
      </c>
    </row>
    <row r="50" spans="1:7" x14ac:dyDescent="0.25">
      <c r="A50" s="60" t="s">
        <v>64</v>
      </c>
      <c r="B50" s="60" t="s">
        <v>67</v>
      </c>
      <c r="C50" s="2" t="s">
        <v>75</v>
      </c>
      <c r="D50" s="2">
        <v>0.43528349383262371</v>
      </c>
      <c r="E50" s="18">
        <v>1.2175163806944</v>
      </c>
      <c r="F50" s="58">
        <v>1.4357299915474999</v>
      </c>
      <c r="G50" s="58">
        <v>16.240926694166934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C860-0397-4EC3-AD10-5ED43DDECA9F}">
  <sheetPr>
    <tabColor theme="9" tint="-0.249977111117893"/>
  </sheetPr>
  <dimension ref="A1:AH50"/>
  <sheetViews>
    <sheetView topLeftCell="S1" workbookViewId="0">
      <selection activeCell="W2" sqref="W2:AE50"/>
    </sheetView>
  </sheetViews>
  <sheetFormatPr baseColWidth="10" defaultRowHeight="15" x14ac:dyDescent="0.25"/>
  <cols>
    <col min="1" max="1" width="14.7109375" bestFit="1" customWidth="1"/>
  </cols>
  <sheetData>
    <row r="1" spans="1:34" x14ac:dyDescent="0.25">
      <c r="A1" t="s">
        <v>87</v>
      </c>
      <c r="B1" t="s">
        <v>62</v>
      </c>
      <c r="C1" s="14" t="s">
        <v>88</v>
      </c>
      <c r="D1" s="113" t="s">
        <v>89</v>
      </c>
      <c r="E1" s="14" t="s">
        <v>90</v>
      </c>
      <c r="F1" s="18" t="s">
        <v>26</v>
      </c>
      <c r="G1" s="113" t="s">
        <v>44</v>
      </c>
      <c r="H1" s="113" t="s">
        <v>26</v>
      </c>
      <c r="I1" s="18" t="s">
        <v>10</v>
      </c>
      <c r="J1" s="14" t="s">
        <v>91</v>
      </c>
      <c r="K1" s="14" t="s">
        <v>92</v>
      </c>
      <c r="L1" s="114" t="s">
        <v>58</v>
      </c>
      <c r="M1" s="116" t="s">
        <v>93</v>
      </c>
      <c r="N1" s="117" t="s">
        <v>94</v>
      </c>
      <c r="O1" s="117" t="s">
        <v>95</v>
      </c>
      <c r="P1" s="117" t="s">
        <v>96</v>
      </c>
      <c r="Q1" s="117" t="s">
        <v>97</v>
      </c>
      <c r="R1" s="117" t="s">
        <v>98</v>
      </c>
      <c r="S1" s="117" t="s">
        <v>97</v>
      </c>
      <c r="T1" s="117" t="s">
        <v>99</v>
      </c>
      <c r="U1" s="117" t="s">
        <v>100</v>
      </c>
      <c r="V1" s="117" t="s">
        <v>101</v>
      </c>
      <c r="W1" s="117" t="s">
        <v>105</v>
      </c>
      <c r="X1" s="117" t="s">
        <v>106</v>
      </c>
      <c r="Y1" s="117" t="s">
        <v>107</v>
      </c>
      <c r="Z1" s="117" t="s">
        <v>108</v>
      </c>
      <c r="AA1" s="117" t="s">
        <v>5</v>
      </c>
      <c r="AB1" s="117" t="s">
        <v>109</v>
      </c>
      <c r="AC1" s="117" t="s">
        <v>110</v>
      </c>
      <c r="AD1" s="117" t="s">
        <v>111</v>
      </c>
      <c r="AE1" s="117" t="s">
        <v>112</v>
      </c>
      <c r="AF1" s="116" t="s">
        <v>102</v>
      </c>
      <c r="AG1" s="116" t="s">
        <v>103</v>
      </c>
      <c r="AH1" s="116" t="s">
        <v>104</v>
      </c>
    </row>
    <row r="2" spans="1:34" x14ac:dyDescent="0.25">
      <c r="A2" s="110" t="s">
        <v>77</v>
      </c>
      <c r="B2" s="2" t="s">
        <v>72</v>
      </c>
      <c r="C2">
        <v>0.99</v>
      </c>
      <c r="D2">
        <v>0.76190000000000002</v>
      </c>
      <c r="F2">
        <v>0.99070000000000003</v>
      </c>
      <c r="G2">
        <v>0.999</v>
      </c>
      <c r="H2">
        <v>0.94358600936495995</v>
      </c>
      <c r="I2">
        <v>0.74880838844219</v>
      </c>
      <c r="J2">
        <v>0.99</v>
      </c>
      <c r="K2">
        <v>0.99</v>
      </c>
      <c r="L2" s="115">
        <f>C2*D2*F2*G2*H2*I2*J2*K2</f>
        <v>0.51696769175440238</v>
      </c>
      <c r="M2" s="117">
        <f>N2/L2</f>
        <v>290.15352872624197</v>
      </c>
      <c r="N2" s="118">
        <v>150</v>
      </c>
      <c r="O2" s="119">
        <f>M2*C2</f>
        <v>287.25199343897953</v>
      </c>
      <c r="P2" s="119">
        <f>O2*D2</f>
        <v>218.85729380115851</v>
      </c>
      <c r="Q2" s="119">
        <f>P2*F2</f>
        <v>216.82192096880775</v>
      </c>
      <c r="R2" s="119">
        <f>Q2*G2</f>
        <v>216.60509904783893</v>
      </c>
      <c r="S2" s="119">
        <f>R2*H2</f>
        <v>204.38554101865222</v>
      </c>
      <c r="T2" s="119">
        <f>S2*I2</f>
        <v>153.04560759106209</v>
      </c>
      <c r="U2" s="119">
        <f>T2*J2</f>
        <v>151.51515151515147</v>
      </c>
      <c r="V2" s="119">
        <f>U2*K2</f>
        <v>149.99999999999994</v>
      </c>
      <c r="W2" s="117">
        <f>M2-O2</f>
        <v>2.9015352872624476</v>
      </c>
      <c r="X2" s="117">
        <f>O2-P2</f>
        <v>68.39469963782102</v>
      </c>
      <c r="Y2" s="117"/>
      <c r="Z2" s="117">
        <f>P2-Q2</f>
        <v>2.0353728323507596</v>
      </c>
      <c r="AA2" s="117">
        <f>Q2-R2</f>
        <v>0.21682192096881181</v>
      </c>
      <c r="AB2" s="117">
        <f>R2-S2</f>
        <v>12.219558029186715</v>
      </c>
      <c r="AC2" s="117">
        <f>S2-T2</f>
        <v>51.339933427590125</v>
      </c>
      <c r="AD2" s="117">
        <f>T2-U2</f>
        <v>1.5304560759106209</v>
      </c>
      <c r="AE2" s="117">
        <f>U2-V2</f>
        <v>1.5151515151515298</v>
      </c>
      <c r="AF2" s="117">
        <f>SUM(W2:AE2)</f>
        <v>140.15352872624203</v>
      </c>
      <c r="AG2" s="117">
        <f>M2-N2</f>
        <v>140.15352872624197</v>
      </c>
      <c r="AH2" s="117">
        <f>(AF2-AG2)/AG2</f>
        <v>4.0557964810032501E-16</v>
      </c>
    </row>
    <row r="3" spans="1:34" x14ac:dyDescent="0.25">
      <c r="A3" s="110" t="s">
        <v>77</v>
      </c>
      <c r="B3" s="2" t="s">
        <v>73</v>
      </c>
      <c r="C3">
        <v>0.99</v>
      </c>
      <c r="D3">
        <v>0.76190000000000002</v>
      </c>
      <c r="F3">
        <v>0.99070000000000003</v>
      </c>
      <c r="G3">
        <v>0.99909999999999999</v>
      </c>
      <c r="H3">
        <v>0.94367181495543995</v>
      </c>
      <c r="I3">
        <v>0.74880838844219</v>
      </c>
      <c r="J3">
        <v>0.99</v>
      </c>
      <c r="K3">
        <v>0.99</v>
      </c>
      <c r="L3" s="115">
        <f t="shared" ref="L3:L16" si="0">C3*D3*F3*G3*H3*I3*J3*K3</f>
        <v>0.51706645576185672</v>
      </c>
      <c r="M3" s="117">
        <f>N3/L3</f>
        <v>290.0981069812135</v>
      </c>
      <c r="N3" s="118">
        <v>150</v>
      </c>
      <c r="O3" s="119">
        <f>M3*C3</f>
        <v>287.19712591140137</v>
      </c>
      <c r="P3" s="119">
        <f>O3*D3</f>
        <v>218.81549023189672</v>
      </c>
      <c r="Q3" s="119">
        <f>P3*F3</f>
        <v>216.78050617274008</v>
      </c>
      <c r="R3" s="119">
        <f>Q3*G3</f>
        <v>216.58540371718462</v>
      </c>
      <c r="S3" s="119">
        <f>R3*H3</f>
        <v>204.3855410186523</v>
      </c>
      <c r="T3" s="119">
        <f>S3*I3</f>
        <v>153.04560759106215</v>
      </c>
      <c r="U3" s="119">
        <f>T3*J3</f>
        <v>151.51515151515153</v>
      </c>
      <c r="V3" s="119">
        <f>U3*K3</f>
        <v>150</v>
      </c>
      <c r="W3" s="117">
        <f>M3-O3</f>
        <v>2.9009810698121328</v>
      </c>
      <c r="X3" s="117">
        <f>O3-P3</f>
        <v>68.381635679504654</v>
      </c>
      <c r="Y3" s="117"/>
      <c r="Z3" s="117">
        <f>P3-Q3</f>
        <v>2.0349840591566419</v>
      </c>
      <c r="AA3" s="117">
        <f>Q3-R3</f>
        <v>0.1951024555554568</v>
      </c>
      <c r="AB3" s="117">
        <f>R3-S3</f>
        <v>12.199862698532314</v>
      </c>
      <c r="AC3" s="117">
        <f>S3-T3</f>
        <v>51.339933427590154</v>
      </c>
      <c r="AD3" s="117">
        <f>T3-U3</f>
        <v>1.5304560759106209</v>
      </c>
      <c r="AE3" s="117">
        <f>U3-V3</f>
        <v>1.5151515151515298</v>
      </c>
      <c r="AF3" s="117">
        <f t="shared" ref="AF3:AF50" si="1">SUM(W3:AE3)</f>
        <v>140.0981069812135</v>
      </c>
      <c r="AG3" s="117">
        <f>M3-N3</f>
        <v>140.0981069812135</v>
      </c>
      <c r="AH3" s="117">
        <f t="shared" ref="AH3:AH50" si="2">(AF3-AG3)/AG3</f>
        <v>0</v>
      </c>
    </row>
    <row r="4" spans="1:34" x14ac:dyDescent="0.25">
      <c r="A4" s="110" t="s">
        <v>77</v>
      </c>
      <c r="B4" s="2" t="s">
        <v>71</v>
      </c>
      <c r="C4">
        <v>0.99</v>
      </c>
      <c r="D4">
        <v>0.74950000000000006</v>
      </c>
      <c r="F4">
        <v>0.99050000000000005</v>
      </c>
      <c r="G4">
        <v>0.99850000000000005</v>
      </c>
      <c r="H4">
        <v>0.88477934857856999</v>
      </c>
      <c r="I4">
        <v>0.74880838844219</v>
      </c>
      <c r="J4">
        <v>0.99</v>
      </c>
      <c r="K4">
        <v>0.99</v>
      </c>
      <c r="L4" s="115">
        <f t="shared" si="0"/>
        <v>0.47652473473231677</v>
      </c>
      <c r="M4" s="117">
        <f>N4/L4</f>
        <v>314.77904307372643</v>
      </c>
      <c r="N4" s="118">
        <v>150</v>
      </c>
      <c r="O4" s="119">
        <f>M4*C4</f>
        <v>311.63125264298918</v>
      </c>
      <c r="P4" s="119">
        <f>O4*D4</f>
        <v>233.5676238559204</v>
      </c>
      <c r="Q4" s="119">
        <f>P4*F4</f>
        <v>231.34873142928916</v>
      </c>
      <c r="R4" s="119">
        <f>Q4*G4</f>
        <v>231.00170833214523</v>
      </c>
      <c r="S4" s="119">
        <f>R4*H4</f>
        <v>204.38554101865228</v>
      </c>
      <c r="T4" s="119">
        <f>S4*I4</f>
        <v>153.04560759106212</v>
      </c>
      <c r="U4" s="119">
        <f>T4*J4</f>
        <v>151.5151515151515</v>
      </c>
      <c r="V4" s="119">
        <f>U4*K4</f>
        <v>149.99999999999997</v>
      </c>
      <c r="W4" s="117">
        <f>M4-O4</f>
        <v>3.1477904307372455</v>
      </c>
      <c r="X4" s="117">
        <f>O4-P4</f>
        <v>78.06362878706878</v>
      </c>
      <c r="Y4" s="117"/>
      <c r="Z4" s="117">
        <f>P4-Q4</f>
        <v>2.2188924266312426</v>
      </c>
      <c r="AA4" s="117">
        <f>Q4-R4</f>
        <v>0.34702309714393209</v>
      </c>
      <c r="AB4" s="117">
        <f>R4-S4</f>
        <v>26.616167313492952</v>
      </c>
      <c r="AC4" s="117">
        <f>S4-T4</f>
        <v>51.339933427590154</v>
      </c>
      <c r="AD4" s="117">
        <f>T4-U4</f>
        <v>1.5304560759106209</v>
      </c>
      <c r="AE4" s="117">
        <f>U4-V4</f>
        <v>1.5151515151515298</v>
      </c>
      <c r="AF4" s="117">
        <f t="shared" si="1"/>
        <v>164.77904307372646</v>
      </c>
      <c r="AG4" s="117">
        <f>M4-N4</f>
        <v>164.77904307372643</v>
      </c>
      <c r="AH4" s="117">
        <f t="shared" si="2"/>
        <v>1.7248376310625495E-16</v>
      </c>
    </row>
    <row r="5" spans="1:34" x14ac:dyDescent="0.25">
      <c r="A5" s="110" t="s">
        <v>77</v>
      </c>
      <c r="B5" s="2" t="s">
        <v>74</v>
      </c>
      <c r="C5">
        <v>0.99</v>
      </c>
      <c r="D5">
        <v>0.74580000000000002</v>
      </c>
      <c r="F5">
        <v>0.99060000000000004</v>
      </c>
      <c r="G5">
        <v>0.99760000000000004</v>
      </c>
      <c r="H5">
        <v>0.87544748549962004</v>
      </c>
      <c r="I5">
        <v>0.74880838844219</v>
      </c>
      <c r="J5">
        <v>0.99</v>
      </c>
      <c r="K5">
        <v>0.99</v>
      </c>
      <c r="L5" s="115">
        <f t="shared" si="0"/>
        <v>0.46879560068785375</v>
      </c>
      <c r="M5" s="117">
        <f>N5/L5</f>
        <v>319.96887295850945</v>
      </c>
      <c r="N5" s="118">
        <v>150</v>
      </c>
      <c r="O5" s="119">
        <f>M5*C5</f>
        <v>316.76918422892436</v>
      </c>
      <c r="P5" s="119">
        <f>O5*D5</f>
        <v>236.24645759793179</v>
      </c>
      <c r="Q5" s="119">
        <f>P5*F5</f>
        <v>234.02574089651125</v>
      </c>
      <c r="R5" s="119">
        <f>Q5*G5</f>
        <v>233.46407911835962</v>
      </c>
      <c r="S5" s="119">
        <f>R5*H5</f>
        <v>204.38554101865228</v>
      </c>
      <c r="T5" s="119">
        <f>S5*I5</f>
        <v>153.04560759106212</v>
      </c>
      <c r="U5" s="119">
        <f>T5*J5</f>
        <v>151.5151515151515</v>
      </c>
      <c r="V5" s="119">
        <f>U5*K5</f>
        <v>149.99999999999997</v>
      </c>
      <c r="W5" s="117">
        <f>M5-O5</f>
        <v>3.1996887295850911</v>
      </c>
      <c r="X5" s="117">
        <f>O5-P5</f>
        <v>80.522726630992565</v>
      </c>
      <c r="Y5" s="117"/>
      <c r="Z5" s="117">
        <f>P5-Q5</f>
        <v>2.2207167014205424</v>
      </c>
      <c r="AA5" s="117">
        <f>Q5-R5</f>
        <v>0.5616617781516311</v>
      </c>
      <c r="AB5" s="117">
        <f>R5-S5</f>
        <v>29.078538099707345</v>
      </c>
      <c r="AC5" s="117">
        <f>S5-T5</f>
        <v>51.339933427590154</v>
      </c>
      <c r="AD5" s="117">
        <f>T5-U5</f>
        <v>1.5304560759106209</v>
      </c>
      <c r="AE5" s="117">
        <f>U5-V5</f>
        <v>1.5151515151515298</v>
      </c>
      <c r="AF5" s="117">
        <f t="shared" si="1"/>
        <v>169.96887295850948</v>
      </c>
      <c r="AG5" s="117">
        <f>M5-N5</f>
        <v>169.96887295850945</v>
      </c>
      <c r="AH5" s="117">
        <f t="shared" si="2"/>
        <v>1.6721714356099741E-16</v>
      </c>
    </row>
    <row r="6" spans="1:34" x14ac:dyDescent="0.25">
      <c r="A6" s="110" t="s">
        <v>77</v>
      </c>
      <c r="B6" s="2" t="s">
        <v>75</v>
      </c>
      <c r="C6">
        <v>0.99</v>
      </c>
      <c r="D6">
        <v>0.76190000000000002</v>
      </c>
      <c r="F6">
        <v>0.99070000000000003</v>
      </c>
      <c r="G6">
        <v>0.99880000000000002</v>
      </c>
      <c r="H6">
        <v>0.94367179240401</v>
      </c>
      <c r="I6">
        <v>0.74880838844219</v>
      </c>
      <c r="J6">
        <v>0.99</v>
      </c>
      <c r="K6">
        <v>0.99</v>
      </c>
      <c r="L6" s="115">
        <f t="shared" si="0"/>
        <v>0.51691118373852141</v>
      </c>
      <c r="M6" s="117">
        <f>N6/L6</f>
        <v>290.18524790881139</v>
      </c>
      <c r="N6" s="118">
        <v>150</v>
      </c>
      <c r="O6" s="119">
        <f>M6*C6</f>
        <v>287.28339542972327</v>
      </c>
      <c r="P6" s="119">
        <f>O6*D6</f>
        <v>218.88121897790617</v>
      </c>
      <c r="Q6" s="119">
        <f>P6*F6</f>
        <v>216.84562364141166</v>
      </c>
      <c r="R6" s="119">
        <f>Q6*G6</f>
        <v>216.58540889304197</v>
      </c>
      <c r="S6" s="119">
        <f>R6*H6</f>
        <v>204.38554101865233</v>
      </c>
      <c r="T6" s="119">
        <f>S6*I6</f>
        <v>153.04560759106218</v>
      </c>
      <c r="U6" s="119">
        <f>T6*J6</f>
        <v>151.51515151515156</v>
      </c>
      <c r="V6" s="119">
        <f>U6*K6</f>
        <v>150.00000000000003</v>
      </c>
      <c r="W6" s="117">
        <f>M6-O6</f>
        <v>2.9018524790881202</v>
      </c>
      <c r="X6" s="117">
        <f>O6-P6</f>
        <v>68.402176451817098</v>
      </c>
      <c r="Y6" s="117"/>
      <c r="Z6" s="117">
        <f>P6-Q6</f>
        <v>2.0355953364945094</v>
      </c>
      <c r="AA6" s="117">
        <f>Q6-R6</f>
        <v>0.26021474836969105</v>
      </c>
      <c r="AB6" s="117">
        <f>R6-S6</f>
        <v>12.199867874389639</v>
      </c>
      <c r="AC6" s="117">
        <f>S6-T6</f>
        <v>51.339933427590154</v>
      </c>
      <c r="AD6" s="117">
        <f>T6-U6</f>
        <v>1.5304560759106209</v>
      </c>
      <c r="AE6" s="117">
        <f>U6-V6</f>
        <v>1.5151515151515298</v>
      </c>
      <c r="AF6" s="117">
        <f t="shared" si="1"/>
        <v>140.18524790881136</v>
      </c>
      <c r="AG6" s="117">
        <f>M6-N6</f>
        <v>140.18524790881139</v>
      </c>
      <c r="AH6" s="117">
        <f t="shared" si="2"/>
        <v>-2.0274393956839129E-16</v>
      </c>
    </row>
    <row r="7" spans="1:34" x14ac:dyDescent="0.25">
      <c r="A7" s="110" t="s">
        <v>78</v>
      </c>
      <c r="B7" s="2" t="s">
        <v>72</v>
      </c>
      <c r="C7">
        <v>0.99</v>
      </c>
      <c r="D7">
        <v>0.753</v>
      </c>
      <c r="F7">
        <v>0.98960000000000004</v>
      </c>
      <c r="G7">
        <v>0.999</v>
      </c>
      <c r="H7">
        <v>0.94358600936495995</v>
      </c>
      <c r="I7">
        <v>0.74880838844219</v>
      </c>
      <c r="J7">
        <v>0.99</v>
      </c>
      <c r="K7">
        <v>0.99</v>
      </c>
      <c r="L7" s="115">
        <f t="shared" si="0"/>
        <v>0.51036152758705278</v>
      </c>
      <c r="M7" s="117">
        <f>N7/L7</f>
        <v>293.90930133230779</v>
      </c>
      <c r="N7" s="118">
        <v>150</v>
      </c>
      <c r="O7" s="119">
        <f>M7*C7</f>
        <v>290.9702083189847</v>
      </c>
      <c r="P7" s="119">
        <f>O7*D7</f>
        <v>219.10056686419549</v>
      </c>
      <c r="Q7" s="119">
        <f>P7*F7</f>
        <v>216.82192096880786</v>
      </c>
      <c r="R7" s="119">
        <f>Q7*G7</f>
        <v>216.60509904783905</v>
      </c>
      <c r="S7" s="119">
        <f>R7*H7</f>
        <v>204.38554101865233</v>
      </c>
      <c r="T7" s="119">
        <f>S7*I7</f>
        <v>153.04560759106218</v>
      </c>
      <c r="U7" s="119">
        <f>T7*J7</f>
        <v>151.51515151515156</v>
      </c>
      <c r="V7" s="119">
        <f>U7*K7</f>
        <v>150.00000000000003</v>
      </c>
      <c r="W7" s="117">
        <f>M7-O7</f>
        <v>2.9390930133230881</v>
      </c>
      <c r="X7" s="117">
        <f>O7-P7</f>
        <v>71.869641454789218</v>
      </c>
      <c r="Y7" s="117"/>
      <c r="Z7" s="117">
        <f>P7-Q7</f>
        <v>2.2786458953876263</v>
      </c>
      <c r="AA7" s="117">
        <f>Q7-R7</f>
        <v>0.21682192096881181</v>
      </c>
      <c r="AB7" s="117">
        <f>R7-S7</f>
        <v>12.219558029186715</v>
      </c>
      <c r="AC7" s="117">
        <f>S7-T7</f>
        <v>51.339933427590154</v>
      </c>
      <c r="AD7" s="117">
        <f>T7-U7</f>
        <v>1.5304560759106209</v>
      </c>
      <c r="AE7" s="117">
        <f>U7-V7</f>
        <v>1.5151515151515298</v>
      </c>
      <c r="AF7" s="117">
        <f t="shared" si="1"/>
        <v>143.90930133230776</v>
      </c>
      <c r="AG7" s="117">
        <f>M7-N7</f>
        <v>143.90930133230779</v>
      </c>
      <c r="AH7" s="117">
        <f t="shared" si="2"/>
        <v>-1.9749737624515381E-16</v>
      </c>
    </row>
    <row r="8" spans="1:34" x14ac:dyDescent="0.25">
      <c r="A8" s="110" t="s">
        <v>78</v>
      </c>
      <c r="B8" s="2" t="s">
        <v>73</v>
      </c>
      <c r="C8">
        <v>0.99</v>
      </c>
      <c r="D8">
        <v>0.75329999999999997</v>
      </c>
      <c r="F8">
        <v>0.98960000000000004</v>
      </c>
      <c r="G8">
        <v>0.99909999999999999</v>
      </c>
      <c r="H8">
        <v>0.94367181495543995</v>
      </c>
      <c r="I8">
        <v>0.74880838844219</v>
      </c>
      <c r="J8">
        <v>0.99</v>
      </c>
      <c r="K8">
        <v>0.99</v>
      </c>
      <c r="L8" s="115">
        <f t="shared" si="0"/>
        <v>0.51066239965224614</v>
      </c>
      <c r="M8" s="117">
        <f>N8/L8</f>
        <v>293.73613585442729</v>
      </c>
      <c r="N8" s="118">
        <v>150</v>
      </c>
      <c r="O8" s="119">
        <f>M8*C8</f>
        <v>290.79877449588304</v>
      </c>
      <c r="P8" s="119">
        <f>O8*D8</f>
        <v>219.0587168277487</v>
      </c>
      <c r="Q8" s="119">
        <f>P8*F8</f>
        <v>216.7805061727401</v>
      </c>
      <c r="R8" s="119">
        <f>Q8*G8</f>
        <v>216.58540371718465</v>
      </c>
      <c r="S8" s="119">
        <f>R8*H8</f>
        <v>204.38554101865233</v>
      </c>
      <c r="T8" s="119">
        <f>S8*I8</f>
        <v>153.04560759106218</v>
      </c>
      <c r="U8" s="119">
        <f>T8*J8</f>
        <v>151.51515151515156</v>
      </c>
      <c r="V8" s="119">
        <f>U8*K8</f>
        <v>150.00000000000003</v>
      </c>
      <c r="W8" s="117">
        <f>M8-O8</f>
        <v>2.9373613585442513</v>
      </c>
      <c r="X8" s="117">
        <f>O8-P8</f>
        <v>71.740057668134341</v>
      </c>
      <c r="Y8" s="117"/>
      <c r="Z8" s="117">
        <f>P8-Q8</f>
        <v>2.2782106550085928</v>
      </c>
      <c r="AA8" s="117">
        <f>Q8-R8</f>
        <v>0.1951024555554568</v>
      </c>
      <c r="AB8" s="117">
        <f>R8-S8</f>
        <v>12.199862698532314</v>
      </c>
      <c r="AC8" s="117">
        <f>S8-T8</f>
        <v>51.339933427590154</v>
      </c>
      <c r="AD8" s="117">
        <f>T8-U8</f>
        <v>1.5304560759106209</v>
      </c>
      <c r="AE8" s="117">
        <f>U8-V8</f>
        <v>1.5151515151515298</v>
      </c>
      <c r="AF8" s="117">
        <f t="shared" si="1"/>
        <v>143.73613585442726</v>
      </c>
      <c r="AG8" s="117">
        <f>M8-N8</f>
        <v>143.73613585442729</v>
      </c>
      <c r="AH8" s="117">
        <f t="shared" si="2"/>
        <v>-1.9773531034108829E-16</v>
      </c>
    </row>
    <row r="9" spans="1:34" x14ac:dyDescent="0.25">
      <c r="A9" s="110" t="s">
        <v>78</v>
      </c>
      <c r="B9" s="2" t="s">
        <v>71</v>
      </c>
      <c r="C9">
        <v>0.99</v>
      </c>
      <c r="D9">
        <v>0.78110000000000002</v>
      </c>
      <c r="F9">
        <v>0.99070000000000003</v>
      </c>
      <c r="G9">
        <v>0.99850000000000005</v>
      </c>
      <c r="H9">
        <v>0.88477934857856999</v>
      </c>
      <c r="I9">
        <v>0.74880838844219</v>
      </c>
      <c r="J9">
        <v>0.99</v>
      </c>
      <c r="K9">
        <v>0.99</v>
      </c>
      <c r="L9" s="115">
        <f t="shared" si="0"/>
        <v>0.49671597996258399</v>
      </c>
      <c r="M9" s="117">
        <f>N9/L9</f>
        <v>301.98343933146464</v>
      </c>
      <c r="N9" s="118">
        <v>150</v>
      </c>
      <c r="O9" s="119">
        <f>M9*C9</f>
        <v>298.96360493815001</v>
      </c>
      <c r="P9" s="119">
        <f>O9*D9</f>
        <v>233.52047181718899</v>
      </c>
      <c r="Q9" s="119">
        <f>P9*F9</f>
        <v>231.34873142928913</v>
      </c>
      <c r="R9" s="119">
        <f>Q9*G9</f>
        <v>231.0017083321452</v>
      </c>
      <c r="S9" s="119">
        <f>R9*H9</f>
        <v>204.38554101865225</v>
      </c>
      <c r="T9" s="119">
        <f>S9*I9</f>
        <v>153.04560759106212</v>
      </c>
      <c r="U9" s="119">
        <f>T9*J9</f>
        <v>151.5151515151515</v>
      </c>
      <c r="V9" s="119">
        <f>U9*K9</f>
        <v>149.99999999999997</v>
      </c>
      <c r="W9" s="117">
        <f>M9-O9</f>
        <v>3.0198343933146248</v>
      </c>
      <c r="X9" s="117">
        <f>O9-P9</f>
        <v>65.443133120961022</v>
      </c>
      <c r="Y9" s="117"/>
      <c r="Z9" s="117">
        <f>P9-Q9</f>
        <v>2.1717403878998596</v>
      </c>
      <c r="AA9" s="117">
        <f>Q9-R9</f>
        <v>0.34702309714393209</v>
      </c>
      <c r="AB9" s="117">
        <f>R9-S9</f>
        <v>26.616167313492952</v>
      </c>
      <c r="AC9" s="117">
        <f>S9-T9</f>
        <v>51.339933427590125</v>
      </c>
      <c r="AD9" s="117">
        <f>T9-U9</f>
        <v>1.5304560759106209</v>
      </c>
      <c r="AE9" s="117">
        <f>U9-V9</f>
        <v>1.5151515151515298</v>
      </c>
      <c r="AF9" s="117">
        <f t="shared" si="1"/>
        <v>151.98343933146467</v>
      </c>
      <c r="AG9" s="117">
        <f>M9-N9</f>
        <v>151.98343933146464</v>
      </c>
      <c r="AH9" s="117">
        <f t="shared" si="2"/>
        <v>1.8700530502154489E-16</v>
      </c>
    </row>
    <row r="10" spans="1:34" x14ac:dyDescent="0.25">
      <c r="A10" s="110" t="s">
        <v>78</v>
      </c>
      <c r="B10" s="2" t="s">
        <v>74</v>
      </c>
      <c r="C10">
        <v>0.99</v>
      </c>
      <c r="D10">
        <v>0.78039999999999998</v>
      </c>
      <c r="F10">
        <v>0.99070000000000003</v>
      </c>
      <c r="G10">
        <v>0.99760000000000004</v>
      </c>
      <c r="H10">
        <v>0.87544748549962004</v>
      </c>
      <c r="I10">
        <v>0.74880838844219</v>
      </c>
      <c r="J10">
        <v>0.99</v>
      </c>
      <c r="K10">
        <v>0.99</v>
      </c>
      <c r="L10" s="115">
        <f t="shared" si="0"/>
        <v>0.49059401816303178</v>
      </c>
      <c r="M10" s="117">
        <f>N10/L10</f>
        <v>305.75179159675923</v>
      </c>
      <c r="N10" s="118">
        <v>150</v>
      </c>
      <c r="O10" s="119">
        <f>M10*C10</f>
        <v>302.69427368079164</v>
      </c>
      <c r="P10" s="119">
        <f>O10*D10</f>
        <v>236.22261118048979</v>
      </c>
      <c r="Q10" s="119">
        <f>P10*F10</f>
        <v>234.02574089651125</v>
      </c>
      <c r="R10" s="119">
        <f>Q10*G10</f>
        <v>233.46407911835962</v>
      </c>
      <c r="S10" s="119">
        <f>R10*H10</f>
        <v>204.38554101865228</v>
      </c>
      <c r="T10" s="119">
        <f>S10*I10</f>
        <v>153.04560759106212</v>
      </c>
      <c r="U10" s="119">
        <f>T10*J10</f>
        <v>151.5151515151515</v>
      </c>
      <c r="V10" s="119">
        <f>U10*K10</f>
        <v>149.99999999999997</v>
      </c>
      <c r="W10" s="117">
        <f>M10-O10</f>
        <v>3.057517915967594</v>
      </c>
      <c r="X10" s="117">
        <f>O10-P10</f>
        <v>66.471662500301846</v>
      </c>
      <c r="Y10" s="117"/>
      <c r="Z10" s="117">
        <f>P10-Q10</f>
        <v>2.1968702839785408</v>
      </c>
      <c r="AA10" s="117">
        <f>Q10-R10</f>
        <v>0.5616617781516311</v>
      </c>
      <c r="AB10" s="117">
        <f>R10-S10</f>
        <v>29.078538099707345</v>
      </c>
      <c r="AC10" s="117">
        <f>S10-T10</f>
        <v>51.339933427590154</v>
      </c>
      <c r="AD10" s="117">
        <f>T10-U10</f>
        <v>1.5304560759106209</v>
      </c>
      <c r="AE10" s="117">
        <f>U10-V10</f>
        <v>1.5151515151515298</v>
      </c>
      <c r="AF10" s="117">
        <f t="shared" si="1"/>
        <v>155.75179159675926</v>
      </c>
      <c r="AG10" s="117">
        <f>M10-N10</f>
        <v>155.75179159675923</v>
      </c>
      <c r="AH10" s="117">
        <f t="shared" si="2"/>
        <v>1.8248078650669844E-16</v>
      </c>
    </row>
    <row r="11" spans="1:34" x14ac:dyDescent="0.25">
      <c r="A11" s="110" t="s">
        <v>78</v>
      </c>
      <c r="B11" s="2" t="s">
        <v>75</v>
      </c>
      <c r="C11">
        <v>0.99</v>
      </c>
      <c r="D11">
        <v>0.75329999999999997</v>
      </c>
      <c r="F11">
        <v>0.98960000000000004</v>
      </c>
      <c r="G11">
        <v>0.99880000000000002</v>
      </c>
      <c r="H11">
        <v>0.94367179240401</v>
      </c>
      <c r="I11">
        <v>0.74880838844219</v>
      </c>
      <c r="J11">
        <v>0.99</v>
      </c>
      <c r="K11">
        <v>0.99</v>
      </c>
      <c r="L11" s="115">
        <f t="shared" si="0"/>
        <v>0.51050905072939179</v>
      </c>
      <c r="M11" s="117">
        <f>N11/L11</f>
        <v>293.82436958891702</v>
      </c>
      <c r="N11" s="118">
        <v>150</v>
      </c>
      <c r="O11" s="119">
        <f>M11*C11</f>
        <v>290.88612589302784</v>
      </c>
      <c r="P11" s="119">
        <f>O11*D11</f>
        <v>219.12451863521787</v>
      </c>
      <c r="Q11" s="119">
        <f>P11*F11</f>
        <v>216.84562364141161</v>
      </c>
      <c r="R11" s="119">
        <f>Q11*G11</f>
        <v>216.58540889304192</v>
      </c>
      <c r="S11" s="119">
        <f>R11*H11</f>
        <v>204.38554101865228</v>
      </c>
      <c r="T11" s="119">
        <f>S11*I11</f>
        <v>153.04560759106212</v>
      </c>
      <c r="U11" s="119">
        <f>T11*J11</f>
        <v>151.5151515151515</v>
      </c>
      <c r="V11" s="119">
        <f>U11*K11</f>
        <v>149.99999999999997</v>
      </c>
      <c r="W11" s="117">
        <f>M11-O11</f>
        <v>2.9382436958891844</v>
      </c>
      <c r="X11" s="117">
        <f>O11-P11</f>
        <v>71.76160725780997</v>
      </c>
      <c r="Y11" s="117"/>
      <c r="Z11" s="117">
        <f>P11-Q11</f>
        <v>2.2788949938062615</v>
      </c>
      <c r="AA11" s="117">
        <f>Q11-R11</f>
        <v>0.26021474836969105</v>
      </c>
      <c r="AB11" s="117">
        <f>R11-S11</f>
        <v>12.199867874389639</v>
      </c>
      <c r="AC11" s="117">
        <f>S11-T11</f>
        <v>51.339933427590154</v>
      </c>
      <c r="AD11" s="117">
        <f>T11-U11</f>
        <v>1.5304560759106209</v>
      </c>
      <c r="AE11" s="117">
        <f>U11-V11</f>
        <v>1.5151515151515298</v>
      </c>
      <c r="AF11" s="117">
        <f t="shared" si="1"/>
        <v>143.82436958891705</v>
      </c>
      <c r="AG11" s="117">
        <f>M11-N11</f>
        <v>143.82436958891702</v>
      </c>
      <c r="AH11" s="117">
        <f t="shared" si="2"/>
        <v>1.9761400318763614E-16</v>
      </c>
    </row>
    <row r="12" spans="1:34" x14ac:dyDescent="0.25">
      <c r="A12" s="110" t="s">
        <v>79</v>
      </c>
      <c r="B12" s="2" t="s">
        <v>72</v>
      </c>
      <c r="C12">
        <v>0.99</v>
      </c>
      <c r="D12">
        <v>0.75439999999999996</v>
      </c>
      <c r="F12">
        <v>0.99080000000000001</v>
      </c>
      <c r="G12">
        <v>0.999</v>
      </c>
      <c r="H12">
        <v>0.94358600936495995</v>
      </c>
      <c r="I12">
        <v>0.74880838844219</v>
      </c>
      <c r="J12">
        <v>0.99</v>
      </c>
      <c r="K12">
        <v>0.99</v>
      </c>
      <c r="L12" s="115">
        <f t="shared" si="0"/>
        <v>0.5119304276248352</v>
      </c>
      <c r="M12" s="117">
        <f>N12/L12</f>
        <v>293.00856504260474</v>
      </c>
      <c r="N12" s="118">
        <v>150</v>
      </c>
      <c r="O12" s="119">
        <f>M12*C12</f>
        <v>290.07847939217868</v>
      </c>
      <c r="P12" s="119">
        <f>O12*D12</f>
        <v>218.83520485345957</v>
      </c>
      <c r="Q12" s="119">
        <f>P12*F12</f>
        <v>216.82192096880775</v>
      </c>
      <c r="R12" s="119">
        <f>Q12*G12</f>
        <v>216.60509904783893</v>
      </c>
      <c r="S12" s="119">
        <f>R12*H12</f>
        <v>204.38554101865222</v>
      </c>
      <c r="T12" s="119">
        <f>S12*I12</f>
        <v>153.04560759106209</v>
      </c>
      <c r="U12" s="119">
        <f>T12*J12</f>
        <v>151.51515151515147</v>
      </c>
      <c r="V12" s="119">
        <f>U12*K12</f>
        <v>149.99999999999994</v>
      </c>
      <c r="W12" s="117">
        <f>M12-O12</f>
        <v>2.9300856504260651</v>
      </c>
      <c r="X12" s="117">
        <f>O12-P12</f>
        <v>71.243274538719106</v>
      </c>
      <c r="Y12" s="117"/>
      <c r="Z12" s="117">
        <f>P12-Q12</f>
        <v>2.0132838846518268</v>
      </c>
      <c r="AA12" s="117">
        <f>Q12-R12</f>
        <v>0.21682192096881181</v>
      </c>
      <c r="AB12" s="117">
        <f>R12-S12</f>
        <v>12.219558029186715</v>
      </c>
      <c r="AC12" s="117">
        <f>S12-T12</f>
        <v>51.339933427590125</v>
      </c>
      <c r="AD12" s="117">
        <f>T12-U12</f>
        <v>1.5304560759106209</v>
      </c>
      <c r="AE12" s="117">
        <f>U12-V12</f>
        <v>1.5151515151515298</v>
      </c>
      <c r="AF12" s="117">
        <f t="shared" si="1"/>
        <v>143.0085650426048</v>
      </c>
      <c r="AG12" s="117">
        <f>M12-N12</f>
        <v>143.00856504260474</v>
      </c>
      <c r="AH12" s="117">
        <f t="shared" si="2"/>
        <v>3.9748261821851978E-16</v>
      </c>
    </row>
    <row r="13" spans="1:34" x14ac:dyDescent="0.25">
      <c r="A13" s="110" t="s">
        <v>79</v>
      </c>
      <c r="B13" s="2" t="s">
        <v>73</v>
      </c>
      <c r="C13">
        <v>0.99</v>
      </c>
      <c r="D13">
        <v>0.75470000000000004</v>
      </c>
      <c r="F13">
        <v>0.99080000000000001</v>
      </c>
      <c r="G13">
        <v>0.99909999999999999</v>
      </c>
      <c r="H13">
        <v>0.94367181495543995</v>
      </c>
      <c r="I13">
        <v>0.74880838844219</v>
      </c>
      <c r="J13">
        <v>0.99</v>
      </c>
      <c r="K13">
        <v>0.99</v>
      </c>
      <c r="L13" s="115">
        <f t="shared" si="0"/>
        <v>0.5122318460291676</v>
      </c>
      <c r="M13" s="117">
        <f>N13/L13</f>
        <v>292.83614668397377</v>
      </c>
      <c r="N13" s="118">
        <v>150</v>
      </c>
      <c r="O13" s="119">
        <f>M13*C13</f>
        <v>289.90778521713401</v>
      </c>
      <c r="P13" s="119">
        <f>O13*D13</f>
        <v>218.79340550337105</v>
      </c>
      <c r="Q13" s="119">
        <f>P13*F13</f>
        <v>216.78050617274005</v>
      </c>
      <c r="R13" s="119">
        <f>Q13*G13</f>
        <v>216.58540371718459</v>
      </c>
      <c r="S13" s="119">
        <f>R13*H13</f>
        <v>204.38554101865228</v>
      </c>
      <c r="T13" s="119">
        <f>S13*I13</f>
        <v>153.04560759106212</v>
      </c>
      <c r="U13" s="119">
        <f>T13*J13</f>
        <v>151.5151515151515</v>
      </c>
      <c r="V13" s="119">
        <f>U13*K13</f>
        <v>149.99999999999997</v>
      </c>
      <c r="W13" s="117">
        <f>M13-O13</f>
        <v>2.9283614668397604</v>
      </c>
      <c r="X13" s="117">
        <f>O13-P13</f>
        <v>71.114379713762958</v>
      </c>
      <c r="Y13" s="117"/>
      <c r="Z13" s="117">
        <f>P13-Q13</f>
        <v>2.0128993306310008</v>
      </c>
      <c r="AA13" s="117">
        <f>Q13-R13</f>
        <v>0.1951024555554568</v>
      </c>
      <c r="AB13" s="117">
        <f>R13-S13</f>
        <v>12.199862698532314</v>
      </c>
      <c r="AC13" s="117">
        <f>S13-T13</f>
        <v>51.339933427590154</v>
      </c>
      <c r="AD13" s="117">
        <f>T13-U13</f>
        <v>1.5304560759106209</v>
      </c>
      <c r="AE13" s="117">
        <f>U13-V13</f>
        <v>1.5151515151515298</v>
      </c>
      <c r="AF13" s="117">
        <f t="shared" si="1"/>
        <v>142.83614668397379</v>
      </c>
      <c r="AG13" s="117">
        <f>M13-N13</f>
        <v>142.83614668397377</v>
      </c>
      <c r="AH13" s="117">
        <f t="shared" si="2"/>
        <v>1.9898121092056124E-16</v>
      </c>
    </row>
    <row r="14" spans="1:34" x14ac:dyDescent="0.25">
      <c r="A14" s="110" t="s">
        <v>79</v>
      </c>
      <c r="B14" s="2" t="s">
        <v>71</v>
      </c>
      <c r="C14">
        <v>0.99</v>
      </c>
      <c r="D14">
        <v>0.78169999999999995</v>
      </c>
      <c r="F14">
        <v>0.99080000000000001</v>
      </c>
      <c r="G14">
        <v>0.99850000000000005</v>
      </c>
      <c r="H14">
        <v>0.88477934857856999</v>
      </c>
      <c r="I14">
        <v>0.74880838844219</v>
      </c>
      <c r="J14">
        <v>0.99</v>
      </c>
      <c r="K14">
        <v>0.99</v>
      </c>
      <c r="L14" s="115">
        <f t="shared" si="0"/>
        <v>0.49714770748658166</v>
      </c>
      <c r="M14" s="117">
        <f>N14/L14</f>
        <v>301.72119420675114</v>
      </c>
      <c r="N14" s="118">
        <v>150</v>
      </c>
      <c r="O14" s="119">
        <f>M14*C14</f>
        <v>298.70398226468365</v>
      </c>
      <c r="P14" s="119">
        <f>O14*D14</f>
        <v>233.4969029363032</v>
      </c>
      <c r="Q14" s="119">
        <f>P14*F14</f>
        <v>231.34873142928922</v>
      </c>
      <c r="R14" s="119">
        <f>Q14*G14</f>
        <v>231.00170833214528</v>
      </c>
      <c r="S14" s="119">
        <f>R14*H14</f>
        <v>204.38554101865233</v>
      </c>
      <c r="T14" s="119">
        <f>S14*I14</f>
        <v>153.04560759106218</v>
      </c>
      <c r="U14" s="119">
        <f>T14*J14</f>
        <v>151.51515151515156</v>
      </c>
      <c r="V14" s="119">
        <f>U14*K14</f>
        <v>150.00000000000003</v>
      </c>
      <c r="W14" s="117">
        <f>M14-O14</f>
        <v>3.0172119420674903</v>
      </c>
      <c r="X14" s="117">
        <f>O14-P14</f>
        <v>65.207079328380445</v>
      </c>
      <c r="Y14" s="117"/>
      <c r="Z14" s="117">
        <f>P14-Q14</f>
        <v>2.1481715070139842</v>
      </c>
      <c r="AA14" s="117">
        <f>Q14-R14</f>
        <v>0.34702309714393209</v>
      </c>
      <c r="AB14" s="117">
        <f>R14-S14</f>
        <v>26.616167313492952</v>
      </c>
      <c r="AC14" s="117">
        <f>S14-T14</f>
        <v>51.339933427590154</v>
      </c>
      <c r="AD14" s="117">
        <f>T14-U14</f>
        <v>1.5304560759106209</v>
      </c>
      <c r="AE14" s="117">
        <f>U14-V14</f>
        <v>1.5151515151515298</v>
      </c>
      <c r="AF14" s="117">
        <f t="shared" si="1"/>
        <v>151.72119420675111</v>
      </c>
      <c r="AG14" s="117">
        <f>M14-N14</f>
        <v>151.72119420675114</v>
      </c>
      <c r="AH14" s="117">
        <f t="shared" si="2"/>
        <v>-1.8732853757843232E-16</v>
      </c>
    </row>
    <row r="15" spans="1:34" x14ac:dyDescent="0.25">
      <c r="A15" s="110" t="s">
        <v>79</v>
      </c>
      <c r="B15" s="2" t="s">
        <v>74</v>
      </c>
      <c r="C15">
        <v>0.99</v>
      </c>
      <c r="D15">
        <v>0.78080000000000005</v>
      </c>
      <c r="F15">
        <v>0.99080000000000001</v>
      </c>
      <c r="G15">
        <v>0.99760000000000004</v>
      </c>
      <c r="H15">
        <v>0.87544748549962004</v>
      </c>
      <c r="I15">
        <v>0.74880838844219</v>
      </c>
      <c r="J15">
        <v>0.99</v>
      </c>
      <c r="K15">
        <v>0.99</v>
      </c>
      <c r="L15" s="115">
        <f t="shared" si="0"/>
        <v>0.49089502120539008</v>
      </c>
      <c r="M15" s="117">
        <f>N15/L15</f>
        <v>305.56431318385711</v>
      </c>
      <c r="N15" s="118">
        <v>150</v>
      </c>
      <c r="O15" s="119">
        <f>M15*C15</f>
        <v>302.50867005201854</v>
      </c>
      <c r="P15" s="119">
        <f>O15*D15</f>
        <v>236.19876957661609</v>
      </c>
      <c r="Q15" s="119">
        <f>P15*F15</f>
        <v>234.02574089651122</v>
      </c>
      <c r="R15" s="119">
        <f>Q15*G15</f>
        <v>233.46407911835959</v>
      </c>
      <c r="S15" s="119">
        <f>R15*H15</f>
        <v>204.38554101865225</v>
      </c>
      <c r="T15" s="119">
        <f>S15*I15</f>
        <v>153.04560759106212</v>
      </c>
      <c r="U15" s="119">
        <f>T15*J15</f>
        <v>151.5151515151515</v>
      </c>
      <c r="V15" s="119">
        <f>U15*K15</f>
        <v>149.99999999999997</v>
      </c>
      <c r="W15" s="117">
        <f>M15-O15</f>
        <v>3.0556431318385648</v>
      </c>
      <c r="X15" s="117">
        <f>O15-P15</f>
        <v>66.309900475402458</v>
      </c>
      <c r="Y15" s="117"/>
      <c r="Z15" s="117">
        <f>P15-Q15</f>
        <v>2.1730286801048635</v>
      </c>
      <c r="AA15" s="117">
        <f>Q15-R15</f>
        <v>0.5616617781516311</v>
      </c>
      <c r="AB15" s="117">
        <f>R15-S15</f>
        <v>29.078538099707345</v>
      </c>
      <c r="AC15" s="117">
        <f>S15-T15</f>
        <v>51.339933427590125</v>
      </c>
      <c r="AD15" s="117">
        <f>T15-U15</f>
        <v>1.5304560759106209</v>
      </c>
      <c r="AE15" s="117">
        <f>U15-V15</f>
        <v>1.5151515151515298</v>
      </c>
      <c r="AF15" s="117">
        <f t="shared" si="1"/>
        <v>155.56431318385714</v>
      </c>
      <c r="AG15" s="117">
        <f>M15-N15</f>
        <v>155.56431318385711</v>
      </c>
      <c r="AH15" s="117">
        <f t="shared" si="2"/>
        <v>1.8270070332141785E-16</v>
      </c>
    </row>
    <row r="16" spans="1:34" x14ac:dyDescent="0.25">
      <c r="A16" s="110" t="s">
        <v>79</v>
      </c>
      <c r="B16" s="2" t="s">
        <v>75</v>
      </c>
      <c r="C16">
        <v>0.99</v>
      </c>
      <c r="D16">
        <v>0.75470000000000004</v>
      </c>
      <c r="F16">
        <v>0.99080000000000001</v>
      </c>
      <c r="G16">
        <v>0.99880000000000002</v>
      </c>
      <c r="H16">
        <v>0.94367179240401</v>
      </c>
      <c r="I16">
        <v>0.74880838844219</v>
      </c>
      <c r="J16">
        <v>0.99</v>
      </c>
      <c r="K16">
        <v>0.99</v>
      </c>
      <c r="L16" s="115">
        <f t="shared" si="0"/>
        <v>0.51207802581077322</v>
      </c>
      <c r="M16" s="117">
        <f>N16/L16</f>
        <v>292.92411007581313</v>
      </c>
      <c r="N16" s="118">
        <v>150</v>
      </c>
      <c r="O16" s="119">
        <f>M16*C16</f>
        <v>289.994868975055</v>
      </c>
      <c r="P16" s="119">
        <f>O16*D16</f>
        <v>218.85912761547402</v>
      </c>
      <c r="Q16" s="119">
        <f>P16*F16</f>
        <v>216.84562364141166</v>
      </c>
      <c r="R16" s="119">
        <f>Q16*G16</f>
        <v>216.58540889304197</v>
      </c>
      <c r="S16" s="119">
        <f>R16*H16</f>
        <v>204.38554101865233</v>
      </c>
      <c r="T16" s="119">
        <f>S16*I16</f>
        <v>153.04560759106218</v>
      </c>
      <c r="U16" s="119">
        <f>T16*J16</f>
        <v>151.51515151515156</v>
      </c>
      <c r="V16" s="119">
        <f>U16*K16</f>
        <v>150.00000000000003</v>
      </c>
      <c r="W16" s="117">
        <f>M16-O16</f>
        <v>2.9292411007581336</v>
      </c>
      <c r="X16" s="117">
        <f>O16-P16</f>
        <v>71.135741359580976</v>
      </c>
      <c r="Y16" s="117"/>
      <c r="Z16" s="117">
        <f>P16-Q16</f>
        <v>2.0135039740623597</v>
      </c>
      <c r="AA16" s="117">
        <f>Q16-R16</f>
        <v>0.26021474836969105</v>
      </c>
      <c r="AB16" s="117">
        <f>R16-S16</f>
        <v>12.199867874389639</v>
      </c>
      <c r="AC16" s="117">
        <f>S16-T16</f>
        <v>51.339933427590154</v>
      </c>
      <c r="AD16" s="117">
        <f>T16-U16</f>
        <v>1.5304560759106209</v>
      </c>
      <c r="AE16" s="117">
        <f>U16-V16</f>
        <v>1.5151515151515298</v>
      </c>
      <c r="AF16" s="117">
        <f t="shared" si="1"/>
        <v>142.9241100758131</v>
      </c>
      <c r="AG16" s="117">
        <f>M16-N16</f>
        <v>142.92411007581313</v>
      </c>
      <c r="AH16" s="117">
        <f t="shared" si="2"/>
        <v>-1.9885874689251451E-16</v>
      </c>
    </row>
    <row r="17" spans="1:34" x14ac:dyDescent="0.25">
      <c r="A17" s="110" t="s">
        <v>80</v>
      </c>
      <c r="B17" s="2" t="s">
        <v>72</v>
      </c>
      <c r="C17">
        <v>0.99</v>
      </c>
      <c r="E17">
        <v>0.68359999999999999</v>
      </c>
      <c r="F17">
        <v>0.98750000000000004</v>
      </c>
      <c r="G17">
        <v>0.999</v>
      </c>
      <c r="H17">
        <v>0.94358600936495995</v>
      </c>
      <c r="I17">
        <v>0.74880838844219</v>
      </c>
      <c r="J17">
        <v>0.99</v>
      </c>
      <c r="K17">
        <v>0.99</v>
      </c>
      <c r="L17">
        <f t="shared" ref="L17:L20" si="3">C17*E17*G17*H17*I17*J17*K17</f>
        <v>0.46819343517671341</v>
      </c>
      <c r="M17" s="117">
        <f>N17/L17</f>
        <v>320.38039991608275</v>
      </c>
      <c r="N17" s="118">
        <v>150</v>
      </c>
      <c r="O17" s="119">
        <f>M17*C17</f>
        <v>317.17659591692194</v>
      </c>
      <c r="P17" s="119">
        <f>O17*E17</f>
        <v>216.82192096880783</v>
      </c>
      <c r="Q17" s="119"/>
      <c r="R17" s="119">
        <f>P17*G17</f>
        <v>216.60509904783902</v>
      </c>
      <c r="S17" s="119">
        <f>R17*H17</f>
        <v>204.3855410186523</v>
      </c>
      <c r="T17" s="119">
        <f>S17*I17</f>
        <v>153.04560759106215</v>
      </c>
      <c r="U17" s="119">
        <f>T17*J17</f>
        <v>151.51515151515153</v>
      </c>
      <c r="V17" s="119">
        <f>U17*K17</f>
        <v>150</v>
      </c>
      <c r="W17" s="117">
        <f>M17-O17</f>
        <v>3.2038039991608116</v>
      </c>
      <c r="X17" s="117"/>
      <c r="Y17" s="117">
        <f>O17-P17</f>
        <v>100.35467494811411</v>
      </c>
      <c r="Z17" s="117"/>
      <c r="AA17" s="117">
        <f>P17-R17</f>
        <v>0.21682192096881181</v>
      </c>
      <c r="AB17" s="117">
        <f>R17-S17</f>
        <v>12.219558029186715</v>
      </c>
      <c r="AC17" s="117">
        <f>S17-T17</f>
        <v>51.339933427590154</v>
      </c>
      <c r="AD17" s="117">
        <f>T17-U17</f>
        <v>1.5304560759106209</v>
      </c>
      <c r="AE17" s="117">
        <f>U17-V17</f>
        <v>1.5151515151515298</v>
      </c>
      <c r="AF17" s="117">
        <f t="shared" si="1"/>
        <v>170.38039991608275</v>
      </c>
      <c r="AG17" s="117">
        <f>M17-N17</f>
        <v>170.38039991608275</v>
      </c>
      <c r="AH17" s="117">
        <f t="shared" si="2"/>
        <v>0</v>
      </c>
    </row>
    <row r="18" spans="1:34" x14ac:dyDescent="0.25">
      <c r="A18" s="110" t="s">
        <v>80</v>
      </c>
      <c r="B18" s="2" t="s">
        <v>73</v>
      </c>
      <c r="C18">
        <v>0.99</v>
      </c>
      <c r="E18">
        <v>0.68400000000000005</v>
      </c>
      <c r="F18">
        <v>0.98750000000000004</v>
      </c>
      <c r="G18">
        <v>0.99909999999999999</v>
      </c>
      <c r="H18">
        <v>0.94367181495543995</v>
      </c>
      <c r="I18">
        <v>0.74880838844219</v>
      </c>
      <c r="J18">
        <v>0.99</v>
      </c>
      <c r="K18">
        <v>0.99</v>
      </c>
      <c r="L18">
        <f t="shared" si="3"/>
        <v>0.46855689099213316</v>
      </c>
      <c r="M18" s="117">
        <f>N18/L18</f>
        <v>320.131883414171</v>
      </c>
      <c r="N18" s="118">
        <v>150</v>
      </c>
      <c r="O18" s="119">
        <f>M18*C18</f>
        <v>316.93056458002928</v>
      </c>
      <c r="P18" s="119">
        <f>O18*E18</f>
        <v>216.78050617274005</v>
      </c>
      <c r="Q18" s="119"/>
      <c r="R18" s="119">
        <f>P18*G18</f>
        <v>216.58540371718459</v>
      </c>
      <c r="S18" s="119">
        <f>R18*H18</f>
        <v>204.38554101865228</v>
      </c>
      <c r="T18" s="119">
        <f>S18*I18</f>
        <v>153.04560759106212</v>
      </c>
      <c r="U18" s="119">
        <f>T18*J18</f>
        <v>151.5151515151515</v>
      </c>
      <c r="V18" s="119">
        <f>U18*K18</f>
        <v>149.99999999999997</v>
      </c>
      <c r="W18" s="117">
        <f>M18-O18</f>
        <v>3.2013188341417163</v>
      </c>
      <c r="X18" s="117"/>
      <c r="Y18" s="117">
        <f>O18-P18</f>
        <v>100.15005840728924</v>
      </c>
      <c r="Z18" s="117"/>
      <c r="AA18" s="117">
        <f>P18-R18</f>
        <v>0.1951024555554568</v>
      </c>
      <c r="AB18" s="117">
        <f t="shared" ref="AB18:AE50" si="4">R18-S18</f>
        <v>12.199862698532314</v>
      </c>
      <c r="AC18" s="117">
        <f t="shared" si="4"/>
        <v>51.339933427590154</v>
      </c>
      <c r="AD18" s="117">
        <f t="shared" si="4"/>
        <v>1.5304560759106209</v>
      </c>
      <c r="AE18" s="117">
        <f t="shared" si="4"/>
        <v>1.5151515151515298</v>
      </c>
      <c r="AF18" s="117">
        <f t="shared" si="1"/>
        <v>170.13188341417103</v>
      </c>
      <c r="AG18" s="117">
        <f>M18-N18</f>
        <v>170.131883414171</v>
      </c>
      <c r="AH18" s="117">
        <f t="shared" si="2"/>
        <v>1.670569258391966E-16</v>
      </c>
    </row>
    <row r="19" spans="1:34" x14ac:dyDescent="0.25">
      <c r="A19" s="110" t="s">
        <v>80</v>
      </c>
      <c r="B19" s="2" t="s">
        <v>71</v>
      </c>
      <c r="C19">
        <v>0.99</v>
      </c>
      <c r="E19">
        <v>0.64180000000000004</v>
      </c>
      <c r="F19">
        <v>0.98750000000000004</v>
      </c>
      <c r="G19">
        <v>0.99850000000000005</v>
      </c>
      <c r="H19">
        <v>0.88477934857856999</v>
      </c>
      <c r="I19">
        <v>0.74880838844219</v>
      </c>
      <c r="J19">
        <v>0.99</v>
      </c>
      <c r="K19">
        <v>0.99</v>
      </c>
      <c r="L19">
        <f t="shared" si="3"/>
        <v>0.41196378908665127</v>
      </c>
      <c r="M19" s="117">
        <f>N19/L19</f>
        <v>364.10967170818367</v>
      </c>
      <c r="N19" s="118">
        <v>150</v>
      </c>
      <c r="O19" s="119">
        <f>M19*C19</f>
        <v>360.46857499110183</v>
      </c>
      <c r="P19" s="119">
        <f>O19*E19</f>
        <v>231.34873142928916</v>
      </c>
      <c r="Q19" s="119"/>
      <c r="R19" s="119">
        <f>P19*G19</f>
        <v>231.00170833214523</v>
      </c>
      <c r="S19" s="119">
        <f>R19*H19</f>
        <v>204.38554101865228</v>
      </c>
      <c r="T19" s="119">
        <f>S19*I19</f>
        <v>153.04560759106212</v>
      </c>
      <c r="U19" s="119">
        <f>T19*J19</f>
        <v>151.5151515151515</v>
      </c>
      <c r="V19" s="119">
        <f>U19*K19</f>
        <v>149.99999999999997</v>
      </c>
      <c r="W19" s="117">
        <f>M19-O19</f>
        <v>3.6410967170818367</v>
      </c>
      <c r="X19" s="117"/>
      <c r="Y19" s="117">
        <f>O19-P19</f>
        <v>129.11984356181267</v>
      </c>
      <c r="Z19" s="117"/>
      <c r="AA19" s="117">
        <f>P19-R19</f>
        <v>0.34702309714393209</v>
      </c>
      <c r="AB19" s="117">
        <f t="shared" si="4"/>
        <v>26.616167313492952</v>
      </c>
      <c r="AC19" s="117">
        <f t="shared" si="4"/>
        <v>51.339933427590154</v>
      </c>
      <c r="AD19" s="117">
        <f t="shared" si="4"/>
        <v>1.5304560759106209</v>
      </c>
      <c r="AE19" s="117">
        <f t="shared" si="4"/>
        <v>1.5151515151515298</v>
      </c>
      <c r="AF19" s="117">
        <f t="shared" si="1"/>
        <v>214.1096717081837</v>
      </c>
      <c r="AG19" s="117">
        <f>M19-N19</f>
        <v>214.10967170818367</v>
      </c>
      <c r="AH19" s="117">
        <f t="shared" si="2"/>
        <v>1.3274369720738626E-16</v>
      </c>
    </row>
    <row r="20" spans="1:34" x14ac:dyDescent="0.25">
      <c r="A20" s="110" t="s">
        <v>80</v>
      </c>
      <c r="B20" s="2" t="s">
        <v>75</v>
      </c>
      <c r="C20">
        <v>0.99</v>
      </c>
      <c r="E20">
        <v>0.68400000000000005</v>
      </c>
      <c r="F20">
        <v>0.98750000000000004</v>
      </c>
      <c r="G20">
        <v>0.99880000000000002</v>
      </c>
      <c r="H20">
        <v>0.94367179240401</v>
      </c>
      <c r="I20">
        <v>0.74880838844219</v>
      </c>
      <c r="J20">
        <v>0.99</v>
      </c>
      <c r="K20">
        <v>0.99</v>
      </c>
      <c r="L20">
        <f t="shared" si="3"/>
        <v>0.4684161861065208</v>
      </c>
      <c r="M20" s="117">
        <f>N20/L20</f>
        <v>320.22804601779717</v>
      </c>
      <c r="N20" s="118">
        <v>150</v>
      </c>
      <c r="O20" s="119">
        <f>M20*C20</f>
        <v>317.0257655576192</v>
      </c>
      <c r="P20" s="119">
        <f>O20*E20</f>
        <v>216.84562364141155</v>
      </c>
      <c r="Q20" s="119"/>
      <c r="R20" s="119">
        <f>P20*G20</f>
        <v>216.58540889304186</v>
      </c>
      <c r="S20" s="119">
        <f>R20*H20</f>
        <v>204.38554101865222</v>
      </c>
      <c r="T20" s="119">
        <f>S20*I20</f>
        <v>153.04560759106209</v>
      </c>
      <c r="U20" s="119">
        <f>T20*J20</f>
        <v>151.51515151515147</v>
      </c>
      <c r="V20" s="119">
        <f>U20*K20</f>
        <v>149.99999999999994</v>
      </c>
      <c r="W20" s="117">
        <f>M20-O20</f>
        <v>3.202280460177974</v>
      </c>
      <c r="X20" s="117"/>
      <c r="Y20" s="117">
        <f>O20-P20</f>
        <v>100.18014191620765</v>
      </c>
      <c r="Z20" s="117"/>
      <c r="AA20" s="117">
        <f>P20-R20</f>
        <v>0.26021474836969105</v>
      </c>
      <c r="AB20" s="117">
        <f t="shared" si="4"/>
        <v>12.199867874389639</v>
      </c>
      <c r="AC20" s="117">
        <f t="shared" si="4"/>
        <v>51.339933427590125</v>
      </c>
      <c r="AD20" s="117">
        <f t="shared" si="4"/>
        <v>1.5304560759106209</v>
      </c>
      <c r="AE20" s="117">
        <f t="shared" si="4"/>
        <v>1.5151515151515298</v>
      </c>
      <c r="AF20" s="117">
        <f t="shared" si="1"/>
        <v>170.22804601779723</v>
      </c>
      <c r="AG20" s="117">
        <f>M20-N20</f>
        <v>170.22804601779717</v>
      </c>
      <c r="AH20" s="117">
        <f t="shared" si="2"/>
        <v>3.339251092317954E-16</v>
      </c>
    </row>
    <row r="21" spans="1:34" x14ac:dyDescent="0.25">
      <c r="A21" s="111" t="s">
        <v>81</v>
      </c>
      <c r="B21" s="2" t="s">
        <v>72</v>
      </c>
      <c r="C21">
        <v>0.99</v>
      </c>
      <c r="D21">
        <v>0.74390000000000001</v>
      </c>
      <c r="F21">
        <v>0.99060000000000004</v>
      </c>
      <c r="G21">
        <v>0.99780000000000002</v>
      </c>
      <c r="H21">
        <v>0.98200868548207998</v>
      </c>
      <c r="I21">
        <v>0.58072853368623001</v>
      </c>
      <c r="J21">
        <v>0.99</v>
      </c>
      <c r="K21">
        <v>0.99</v>
      </c>
      <c r="L21" s="115">
        <f t="shared" ref="L21:L50" si="5">C21*D21*F21*G21*H21*I21*J21*K21</f>
        <v>0.4068651200585246</v>
      </c>
      <c r="M21" s="117">
        <f>N21/L21</f>
        <v>368.67254676051755</v>
      </c>
      <c r="N21" s="118">
        <v>150</v>
      </c>
      <c r="O21" s="119">
        <f>M21*C21</f>
        <v>364.98582129291236</v>
      </c>
      <c r="P21" s="119">
        <f>O21*D21</f>
        <v>271.51295245979753</v>
      </c>
      <c r="Q21" s="119">
        <f>P21*F21</f>
        <v>268.96073070667546</v>
      </c>
      <c r="R21" s="119">
        <f>Q21*G21</f>
        <v>268.36901709912081</v>
      </c>
      <c r="S21" s="119">
        <f>R21*H21</f>
        <v>263.5407057056255</v>
      </c>
      <c r="T21" s="119">
        <f>S21*I21</f>
        <v>153.04560759106218</v>
      </c>
      <c r="U21" s="119">
        <f>T21*J21</f>
        <v>151.51515151515156</v>
      </c>
      <c r="V21" s="119">
        <f>U21*K21</f>
        <v>150.00000000000003</v>
      </c>
      <c r="W21" s="117">
        <f>M21-O21</f>
        <v>3.6867254676051857</v>
      </c>
      <c r="X21" s="117">
        <f t="shared" ref="X21:X50" si="6">O21-P21</f>
        <v>93.472868833114831</v>
      </c>
      <c r="Y21" s="117"/>
      <c r="Z21" s="117">
        <f t="shared" ref="Z21:AA50" si="7">P21-Q21</f>
        <v>2.552221753122069</v>
      </c>
      <c r="AA21" s="117">
        <f t="shared" si="7"/>
        <v>0.5917136075546523</v>
      </c>
      <c r="AB21" s="117">
        <f t="shared" si="4"/>
        <v>4.8283113934953121</v>
      </c>
      <c r="AC21" s="117">
        <f t="shared" si="4"/>
        <v>110.49509811456332</v>
      </c>
      <c r="AD21" s="117">
        <f t="shared" si="4"/>
        <v>1.5304560759106209</v>
      </c>
      <c r="AE21" s="117">
        <f t="shared" si="4"/>
        <v>1.5151515151515298</v>
      </c>
      <c r="AF21" s="117">
        <f t="shared" si="1"/>
        <v>218.67254676051752</v>
      </c>
      <c r="AG21" s="117">
        <f>M21-N21</f>
        <v>218.67254676051755</v>
      </c>
      <c r="AH21" s="117">
        <f t="shared" si="2"/>
        <v>-1.2997383462831509E-16</v>
      </c>
    </row>
    <row r="22" spans="1:34" x14ac:dyDescent="0.25">
      <c r="A22" s="111" t="s">
        <v>81</v>
      </c>
      <c r="B22" s="2" t="s">
        <v>73</v>
      </c>
      <c r="C22">
        <v>0.99</v>
      </c>
      <c r="D22">
        <v>0.74390000000000001</v>
      </c>
      <c r="F22">
        <v>0.99060000000000004</v>
      </c>
      <c r="G22">
        <v>0.99790000000000001</v>
      </c>
      <c r="H22">
        <v>0.98201433562945994</v>
      </c>
      <c r="I22">
        <v>0.58072853368623001</v>
      </c>
      <c r="J22">
        <v>0.99</v>
      </c>
      <c r="K22">
        <v>0.99</v>
      </c>
      <c r="L22" s="115">
        <f t="shared" si="5"/>
        <v>0.40690823747775473</v>
      </c>
      <c r="M22" s="117">
        <f>N22/L22</f>
        <v>368.63348092873235</v>
      </c>
      <c r="N22" s="118">
        <v>150</v>
      </c>
      <c r="O22" s="119">
        <f>M22*C22</f>
        <v>364.94714611944505</v>
      </c>
      <c r="P22" s="119">
        <f>O22*D22</f>
        <v>271.48418199825517</v>
      </c>
      <c r="Q22" s="119">
        <f>P22*F22</f>
        <v>268.93223068747159</v>
      </c>
      <c r="R22" s="119">
        <f>Q22*G22</f>
        <v>268.3674730030279</v>
      </c>
      <c r="S22" s="119">
        <f>R22*H22</f>
        <v>263.54070570562544</v>
      </c>
      <c r="T22" s="119">
        <f>S22*I22</f>
        <v>153.04560759106212</v>
      </c>
      <c r="U22" s="119">
        <f>T22*J22</f>
        <v>151.5151515151515</v>
      </c>
      <c r="V22" s="119">
        <f>U22*K22</f>
        <v>149.99999999999997</v>
      </c>
      <c r="W22" s="117">
        <f>M22-O22</f>
        <v>3.6863348092873025</v>
      </c>
      <c r="X22" s="117">
        <f t="shared" si="6"/>
        <v>93.462964121189884</v>
      </c>
      <c r="Y22" s="117"/>
      <c r="Z22" s="117">
        <f t="shared" si="7"/>
        <v>2.5519513107835792</v>
      </c>
      <c r="AA22" s="117">
        <f t="shared" si="7"/>
        <v>0.56475768444369123</v>
      </c>
      <c r="AB22" s="117">
        <f t="shared" si="4"/>
        <v>4.8267672974024549</v>
      </c>
      <c r="AC22" s="117">
        <f t="shared" si="4"/>
        <v>110.49509811456332</v>
      </c>
      <c r="AD22" s="117">
        <f t="shared" si="4"/>
        <v>1.5304560759106209</v>
      </c>
      <c r="AE22" s="117">
        <f t="shared" si="4"/>
        <v>1.5151515151515298</v>
      </c>
      <c r="AF22" s="117">
        <f t="shared" si="1"/>
        <v>218.63348092873238</v>
      </c>
      <c r="AG22" s="117">
        <f>M22-N22</f>
        <v>218.63348092873235</v>
      </c>
      <c r="AH22" s="117">
        <f t="shared" si="2"/>
        <v>1.299970585917195E-16</v>
      </c>
    </row>
    <row r="23" spans="1:34" x14ac:dyDescent="0.25">
      <c r="A23" s="111" t="s">
        <v>81</v>
      </c>
      <c r="B23" s="2" t="s">
        <v>71</v>
      </c>
      <c r="C23">
        <v>0.99</v>
      </c>
      <c r="D23">
        <v>0.74299999999999999</v>
      </c>
      <c r="F23">
        <v>0.99060000000000004</v>
      </c>
      <c r="G23">
        <v>0.99809999999999999</v>
      </c>
      <c r="H23">
        <v>0.98145845244778995</v>
      </c>
      <c r="I23">
        <v>0.58072853368623001</v>
      </c>
      <c r="J23">
        <v>0.99</v>
      </c>
      <c r="K23">
        <v>0.99</v>
      </c>
      <c r="L23" s="115">
        <f t="shared" si="5"/>
        <v>0.40626729421164809</v>
      </c>
      <c r="M23" s="117">
        <f>N23/L23</f>
        <v>369.21505161047088</v>
      </c>
      <c r="N23" s="118">
        <v>150</v>
      </c>
      <c r="O23" s="119">
        <f>M23*C23</f>
        <v>365.52290109436615</v>
      </c>
      <c r="P23" s="119">
        <f>O23*D23</f>
        <v>271.58351551311404</v>
      </c>
      <c r="Q23" s="119">
        <f>P23*F23</f>
        <v>269.03063046729079</v>
      </c>
      <c r="R23" s="119">
        <f>Q23*G23</f>
        <v>268.51947226940291</v>
      </c>
      <c r="S23" s="119">
        <f>R23*H23</f>
        <v>263.54070570562544</v>
      </c>
      <c r="T23" s="119">
        <f>S23*I23</f>
        <v>153.04560759106212</v>
      </c>
      <c r="U23" s="119">
        <f>T23*J23</f>
        <v>151.5151515151515</v>
      </c>
      <c r="V23" s="119">
        <f>U23*K23</f>
        <v>149.99999999999997</v>
      </c>
      <c r="W23" s="117">
        <f>M23-O23</f>
        <v>3.6921505161047321</v>
      </c>
      <c r="X23" s="117">
        <f t="shared" si="6"/>
        <v>93.939385581252111</v>
      </c>
      <c r="Y23" s="117"/>
      <c r="Z23" s="117">
        <f t="shared" si="7"/>
        <v>2.5528850458232455</v>
      </c>
      <c r="AA23" s="117">
        <f t="shared" si="7"/>
        <v>0.51115819788788031</v>
      </c>
      <c r="AB23" s="117">
        <f t="shared" si="4"/>
        <v>4.9787665637774694</v>
      </c>
      <c r="AC23" s="117">
        <f t="shared" si="4"/>
        <v>110.49509811456332</v>
      </c>
      <c r="AD23" s="117">
        <f t="shared" si="4"/>
        <v>1.5304560759106209</v>
      </c>
      <c r="AE23" s="117">
        <f t="shared" si="4"/>
        <v>1.5151515151515298</v>
      </c>
      <c r="AF23" s="117">
        <f t="shared" si="1"/>
        <v>219.21505161047091</v>
      </c>
      <c r="AG23" s="117">
        <f>M23-N23</f>
        <v>219.21505161047088</v>
      </c>
      <c r="AH23" s="117">
        <f t="shared" si="2"/>
        <v>1.2965218045751396E-16</v>
      </c>
    </row>
    <row r="24" spans="1:34" x14ac:dyDescent="0.25">
      <c r="A24" s="111" t="s">
        <v>81</v>
      </c>
      <c r="B24" s="2" t="s">
        <v>74</v>
      </c>
      <c r="C24">
        <v>0.99</v>
      </c>
      <c r="D24">
        <v>0.74560000000000004</v>
      </c>
      <c r="F24">
        <v>0.99060000000000004</v>
      </c>
      <c r="G24">
        <v>0.99719999999999998</v>
      </c>
      <c r="H24">
        <v>0.97766767153774004</v>
      </c>
      <c r="I24">
        <v>0.58072853368623001</v>
      </c>
      <c r="J24">
        <v>0.99</v>
      </c>
      <c r="K24">
        <v>0.99</v>
      </c>
      <c r="L24" s="115">
        <f t="shared" si="5"/>
        <v>0.4057481016237362</v>
      </c>
      <c r="M24" s="117">
        <f>N24/L24</f>
        <v>369.68749674915307</v>
      </c>
      <c r="N24" s="118">
        <v>150</v>
      </c>
      <c r="O24" s="119">
        <f>M24*C24</f>
        <v>365.99062178166156</v>
      </c>
      <c r="P24" s="119">
        <f>O24*D24</f>
        <v>272.88260760040686</v>
      </c>
      <c r="Q24" s="119">
        <f>P24*F24</f>
        <v>270.31751108896304</v>
      </c>
      <c r="R24" s="119">
        <f>Q24*G24</f>
        <v>269.56062205791392</v>
      </c>
      <c r="S24" s="119">
        <f>R24*H24</f>
        <v>263.54070570562544</v>
      </c>
      <c r="T24" s="119">
        <f>S24*I24</f>
        <v>153.04560759106212</v>
      </c>
      <c r="U24" s="119">
        <f>T24*J24</f>
        <v>151.5151515151515</v>
      </c>
      <c r="V24" s="119">
        <f>U24*K24</f>
        <v>149.99999999999997</v>
      </c>
      <c r="W24" s="117">
        <f>M24-O24</f>
        <v>3.6968749674915102</v>
      </c>
      <c r="X24" s="117">
        <f t="shared" si="6"/>
        <v>93.108014181254703</v>
      </c>
      <c r="Y24" s="117"/>
      <c r="Z24" s="117">
        <f t="shared" si="7"/>
        <v>2.5650965114438122</v>
      </c>
      <c r="AA24" s="117">
        <f t="shared" si="7"/>
        <v>0.75688903104912697</v>
      </c>
      <c r="AB24" s="117">
        <f t="shared" si="4"/>
        <v>6.019916352288476</v>
      </c>
      <c r="AC24" s="117">
        <f t="shared" si="4"/>
        <v>110.49509811456332</v>
      </c>
      <c r="AD24" s="117">
        <f t="shared" si="4"/>
        <v>1.5304560759106209</v>
      </c>
      <c r="AE24" s="117">
        <f t="shared" si="4"/>
        <v>1.5151515151515298</v>
      </c>
      <c r="AF24" s="117">
        <f t="shared" si="1"/>
        <v>219.6874967491531</v>
      </c>
      <c r="AG24" s="117">
        <f>M24-N24</f>
        <v>219.68749674915307</v>
      </c>
      <c r="AH24" s="117">
        <f t="shared" si="2"/>
        <v>1.2937335920786114E-16</v>
      </c>
    </row>
    <row r="25" spans="1:34" x14ac:dyDescent="0.25">
      <c r="A25" s="111" t="s">
        <v>81</v>
      </c>
      <c r="B25" s="2" t="s">
        <v>75</v>
      </c>
      <c r="C25">
        <v>0.99</v>
      </c>
      <c r="D25">
        <v>0.74390000000000001</v>
      </c>
      <c r="F25">
        <v>0.99060000000000004</v>
      </c>
      <c r="G25">
        <v>0.99750000000000005</v>
      </c>
      <c r="H25">
        <v>0.98201433567509</v>
      </c>
      <c r="I25">
        <v>0.58072853368623001</v>
      </c>
      <c r="J25">
        <v>0.99</v>
      </c>
      <c r="K25">
        <v>0.99</v>
      </c>
      <c r="L25" s="115">
        <f t="shared" si="5"/>
        <v>0.40674513167944737</v>
      </c>
      <c r="M25" s="117">
        <f>N25/L25</f>
        <v>368.78130386134239</v>
      </c>
      <c r="N25" s="118">
        <v>150</v>
      </c>
      <c r="O25" s="119">
        <f>M25*C25</f>
        <v>365.093490822729</v>
      </c>
      <c r="P25" s="119">
        <f>O25*D25</f>
        <v>271.59304782302809</v>
      </c>
      <c r="Q25" s="119">
        <f>P25*F25</f>
        <v>269.04007317349163</v>
      </c>
      <c r="R25" s="119">
        <f>Q25*G25</f>
        <v>268.36747299055793</v>
      </c>
      <c r="S25" s="119">
        <f>R25*H25</f>
        <v>263.54070570562538</v>
      </c>
      <c r="T25" s="119">
        <f>S25*I25</f>
        <v>153.04560759106209</v>
      </c>
      <c r="U25" s="119">
        <f>T25*J25</f>
        <v>151.51515151515147</v>
      </c>
      <c r="V25" s="119">
        <f>U25*K25</f>
        <v>149.99999999999994</v>
      </c>
      <c r="W25" s="117">
        <f>M25-O25</f>
        <v>3.6878130386133989</v>
      </c>
      <c r="X25" s="117">
        <f t="shared" si="6"/>
        <v>93.500442999700908</v>
      </c>
      <c r="Y25" s="117"/>
      <c r="Z25" s="117">
        <f t="shared" si="7"/>
        <v>2.552974649536452</v>
      </c>
      <c r="AA25" s="117">
        <f t="shared" si="7"/>
        <v>0.67260018293370649</v>
      </c>
      <c r="AB25" s="117">
        <f t="shared" si="4"/>
        <v>4.8267672849325436</v>
      </c>
      <c r="AC25" s="117">
        <f t="shared" si="4"/>
        <v>110.49509811456329</v>
      </c>
      <c r="AD25" s="117">
        <f t="shared" si="4"/>
        <v>1.5304560759106209</v>
      </c>
      <c r="AE25" s="117">
        <f t="shared" si="4"/>
        <v>1.5151515151515298</v>
      </c>
      <c r="AF25" s="117">
        <f t="shared" si="1"/>
        <v>218.78130386134245</v>
      </c>
      <c r="AG25" s="117">
        <f>M25-N25</f>
        <v>218.78130386134239</v>
      </c>
      <c r="AH25" s="117">
        <f t="shared" si="2"/>
        <v>2.5981844818346005E-16</v>
      </c>
    </row>
    <row r="26" spans="1:34" x14ac:dyDescent="0.25">
      <c r="A26" s="111" t="s">
        <v>82</v>
      </c>
      <c r="B26" s="2" t="s">
        <v>72</v>
      </c>
      <c r="C26">
        <v>0.99</v>
      </c>
      <c r="D26">
        <v>0.77859999999999996</v>
      </c>
      <c r="F26">
        <v>0.99070000000000003</v>
      </c>
      <c r="G26">
        <v>0.99780000000000002</v>
      </c>
      <c r="H26">
        <v>0.98200868548207998</v>
      </c>
      <c r="I26">
        <v>0.58072853368623001</v>
      </c>
      <c r="J26">
        <v>0.99</v>
      </c>
      <c r="K26">
        <v>0.99</v>
      </c>
      <c r="L26" s="115">
        <f t="shared" si="5"/>
        <v>0.42588676112321777</v>
      </c>
      <c r="M26" s="117">
        <f>N26/L26</f>
        <v>352.20629916834145</v>
      </c>
      <c r="N26" s="118">
        <v>150</v>
      </c>
      <c r="O26" s="119">
        <f>M26*C26</f>
        <v>348.68423617665803</v>
      </c>
      <c r="P26" s="119">
        <f>O26*D26</f>
        <v>271.48554628714595</v>
      </c>
      <c r="Q26" s="119">
        <f>P26*F26</f>
        <v>268.96073070667552</v>
      </c>
      <c r="R26" s="119">
        <f>Q26*G26</f>
        <v>268.36901709912087</v>
      </c>
      <c r="S26" s="119">
        <f>R26*H26</f>
        <v>263.54070570562556</v>
      </c>
      <c r="T26" s="119">
        <f>S26*I26</f>
        <v>153.04560759106221</v>
      </c>
      <c r="U26" s="119">
        <f>T26*J26</f>
        <v>151.51515151515159</v>
      </c>
      <c r="V26" s="119">
        <f>U26*K26</f>
        <v>150.00000000000006</v>
      </c>
      <c r="W26" s="117">
        <f>M26-O26</f>
        <v>3.5220629916834127</v>
      </c>
      <c r="X26" s="117">
        <f t="shared" si="6"/>
        <v>77.198689889512082</v>
      </c>
      <c r="Y26" s="117"/>
      <c r="Z26" s="117">
        <f t="shared" si="7"/>
        <v>2.5248155804704311</v>
      </c>
      <c r="AA26" s="117">
        <f t="shared" si="7"/>
        <v>0.5917136075546523</v>
      </c>
      <c r="AB26" s="117">
        <f t="shared" si="4"/>
        <v>4.8283113934953121</v>
      </c>
      <c r="AC26" s="117">
        <f t="shared" si="4"/>
        <v>110.49509811456335</v>
      </c>
      <c r="AD26" s="117">
        <f t="shared" si="4"/>
        <v>1.5304560759106209</v>
      </c>
      <c r="AE26" s="117">
        <f t="shared" si="4"/>
        <v>1.5151515151515298</v>
      </c>
      <c r="AF26" s="117">
        <f t="shared" si="1"/>
        <v>202.20629916834139</v>
      </c>
      <c r="AG26" s="117">
        <f>M26-N26</f>
        <v>202.20629916834145</v>
      </c>
      <c r="AH26" s="117">
        <f t="shared" si="2"/>
        <v>-2.8111596470832268E-16</v>
      </c>
    </row>
    <row r="27" spans="1:34" x14ac:dyDescent="0.25">
      <c r="A27" s="111" t="s">
        <v>82</v>
      </c>
      <c r="B27" s="2" t="s">
        <v>73</v>
      </c>
      <c r="C27">
        <v>0.99</v>
      </c>
      <c r="D27">
        <v>0.77859999999999996</v>
      </c>
      <c r="F27">
        <v>0.99070000000000003</v>
      </c>
      <c r="G27">
        <v>0.99790000000000001</v>
      </c>
      <c r="H27">
        <v>0.98201433562945994</v>
      </c>
      <c r="I27">
        <v>0.58072853368623001</v>
      </c>
      <c r="J27">
        <v>0.99</v>
      </c>
      <c r="K27">
        <v>0.99</v>
      </c>
      <c r="L27" s="115">
        <f t="shared" si="5"/>
        <v>0.42593189435562984</v>
      </c>
      <c r="M27" s="117">
        <f>N27/L27</f>
        <v>352.16897815771034</v>
      </c>
      <c r="N27" s="118">
        <v>150</v>
      </c>
      <c r="O27" s="119">
        <f>M27*C27</f>
        <v>348.64728837613325</v>
      </c>
      <c r="P27" s="119">
        <f>O27*D27</f>
        <v>271.45677872965734</v>
      </c>
      <c r="Q27" s="119">
        <f>P27*F27</f>
        <v>268.93223068747153</v>
      </c>
      <c r="R27" s="119">
        <f>Q27*G27</f>
        <v>268.36747300302784</v>
      </c>
      <c r="S27" s="119">
        <f>R27*H27</f>
        <v>263.54070570562538</v>
      </c>
      <c r="T27" s="119">
        <f>S27*I27</f>
        <v>153.04560759106209</v>
      </c>
      <c r="U27" s="119">
        <f>T27*J27</f>
        <v>151.51515151515147</v>
      </c>
      <c r="V27" s="119">
        <f>U27*K27</f>
        <v>149.99999999999994</v>
      </c>
      <c r="W27" s="117">
        <f>M27-O27</f>
        <v>3.5216897815770949</v>
      </c>
      <c r="X27" s="117">
        <f t="shared" si="6"/>
        <v>77.190509646475903</v>
      </c>
      <c r="Y27" s="117"/>
      <c r="Z27" s="117">
        <f t="shared" si="7"/>
        <v>2.5245480421858133</v>
      </c>
      <c r="AA27" s="117">
        <f t="shared" si="7"/>
        <v>0.56475768444369123</v>
      </c>
      <c r="AB27" s="117">
        <f t="shared" si="4"/>
        <v>4.8267672974024549</v>
      </c>
      <c r="AC27" s="117">
        <f t="shared" si="4"/>
        <v>110.49509811456329</v>
      </c>
      <c r="AD27" s="117">
        <f t="shared" si="4"/>
        <v>1.5304560759106209</v>
      </c>
      <c r="AE27" s="117">
        <f t="shared" si="4"/>
        <v>1.5151515151515298</v>
      </c>
      <c r="AF27" s="117">
        <f t="shared" si="1"/>
        <v>202.1689781577104</v>
      </c>
      <c r="AG27" s="117">
        <f>M27-N27</f>
        <v>202.16897815771034</v>
      </c>
      <c r="AH27" s="117">
        <f t="shared" si="2"/>
        <v>2.8116785957371232E-16</v>
      </c>
    </row>
    <row r="28" spans="1:34" x14ac:dyDescent="0.25">
      <c r="A28" s="111" t="s">
        <v>82</v>
      </c>
      <c r="B28" s="2" t="s">
        <v>71</v>
      </c>
      <c r="C28">
        <v>0.99</v>
      </c>
      <c r="D28">
        <v>0.77829999999999999</v>
      </c>
      <c r="F28">
        <v>0.99070000000000003</v>
      </c>
      <c r="G28">
        <v>0.99809999999999999</v>
      </c>
      <c r="H28">
        <v>0.98145845244778995</v>
      </c>
      <c r="I28">
        <v>0.58072853368623001</v>
      </c>
      <c r="J28">
        <v>0.99</v>
      </c>
      <c r="K28">
        <v>0.99</v>
      </c>
      <c r="L28" s="115">
        <f t="shared" si="5"/>
        <v>0.4256120523752831</v>
      </c>
      <c r="M28" s="117">
        <f>N28/L28</f>
        <v>352.43362861288904</v>
      </c>
      <c r="N28" s="118">
        <v>150</v>
      </c>
      <c r="O28" s="119">
        <f>M28*C28</f>
        <v>348.90929232676012</v>
      </c>
      <c r="P28" s="119">
        <f>O28*D28</f>
        <v>271.55610221791738</v>
      </c>
      <c r="Q28" s="119">
        <f>P28*F28</f>
        <v>269.03063046729073</v>
      </c>
      <c r="R28" s="119">
        <f>Q28*G28</f>
        <v>268.51947226940285</v>
      </c>
      <c r="S28" s="119">
        <f>R28*H28</f>
        <v>263.54070570562538</v>
      </c>
      <c r="T28" s="119">
        <f>S28*I28</f>
        <v>153.04560759106209</v>
      </c>
      <c r="U28" s="119">
        <f>T28*J28</f>
        <v>151.51515151515147</v>
      </c>
      <c r="V28" s="119">
        <f>U28*K28</f>
        <v>149.99999999999994</v>
      </c>
      <c r="W28" s="117">
        <f>M28-O28</f>
        <v>3.5243362861289143</v>
      </c>
      <c r="X28" s="117">
        <f t="shared" si="6"/>
        <v>77.353190108842739</v>
      </c>
      <c r="Y28" s="117"/>
      <c r="Z28" s="117">
        <f t="shared" si="7"/>
        <v>2.5254717506266502</v>
      </c>
      <c r="AA28" s="117">
        <f t="shared" si="7"/>
        <v>0.51115819788788031</v>
      </c>
      <c r="AB28" s="117">
        <f t="shared" si="4"/>
        <v>4.9787665637774694</v>
      </c>
      <c r="AC28" s="117">
        <f t="shared" si="4"/>
        <v>110.49509811456329</v>
      </c>
      <c r="AD28" s="117">
        <f t="shared" si="4"/>
        <v>1.5304560759106209</v>
      </c>
      <c r="AE28" s="117">
        <f t="shared" si="4"/>
        <v>1.5151515151515298</v>
      </c>
      <c r="AF28" s="117">
        <f t="shared" si="1"/>
        <v>202.43362861288909</v>
      </c>
      <c r="AG28" s="117">
        <f>M28-N28</f>
        <v>202.43362861288904</v>
      </c>
      <c r="AH28" s="117">
        <f t="shared" si="2"/>
        <v>2.8080027636865059E-16</v>
      </c>
    </row>
    <row r="29" spans="1:34" x14ac:dyDescent="0.25">
      <c r="A29" s="111" t="s">
        <v>82</v>
      </c>
      <c r="B29" s="2" t="s">
        <v>74</v>
      </c>
      <c r="C29">
        <v>0.99</v>
      </c>
      <c r="D29">
        <v>0.7752</v>
      </c>
      <c r="F29">
        <v>0.99070000000000003</v>
      </c>
      <c r="G29">
        <v>0.99719999999999998</v>
      </c>
      <c r="H29">
        <v>0.97766767153774004</v>
      </c>
      <c r="I29">
        <v>0.58072853368623001</v>
      </c>
      <c r="J29">
        <v>0.99</v>
      </c>
      <c r="K29">
        <v>0.99</v>
      </c>
      <c r="L29" s="115">
        <f t="shared" si="5"/>
        <v>0.42189871303774557</v>
      </c>
      <c r="M29" s="117">
        <f>N29/L29</f>
        <v>355.53557136966214</v>
      </c>
      <c r="N29" s="118">
        <v>150</v>
      </c>
      <c r="O29" s="119">
        <f>M29*C29</f>
        <v>351.98021565596554</v>
      </c>
      <c r="P29" s="119">
        <f>O29*D29</f>
        <v>272.85506317650447</v>
      </c>
      <c r="Q29" s="119">
        <f>P29*F29</f>
        <v>270.31751108896299</v>
      </c>
      <c r="R29" s="119">
        <f>Q29*G29</f>
        <v>269.56062205791386</v>
      </c>
      <c r="S29" s="119">
        <f>R29*H29</f>
        <v>263.54070570562538</v>
      </c>
      <c r="T29" s="119">
        <f>S29*I29</f>
        <v>153.04560759106209</v>
      </c>
      <c r="U29" s="119">
        <f>T29*J29</f>
        <v>151.51515151515147</v>
      </c>
      <c r="V29" s="119">
        <f>U29*K29</f>
        <v>149.99999999999994</v>
      </c>
      <c r="W29" s="117">
        <f>M29-O29</f>
        <v>3.5553557136965992</v>
      </c>
      <c r="X29" s="117">
        <f t="shared" si="6"/>
        <v>79.125152479461065</v>
      </c>
      <c r="Y29" s="117"/>
      <c r="Z29" s="117">
        <f t="shared" si="7"/>
        <v>2.537552087541485</v>
      </c>
      <c r="AA29" s="117">
        <f t="shared" si="7"/>
        <v>0.75688903104912697</v>
      </c>
      <c r="AB29" s="117">
        <f t="shared" si="4"/>
        <v>6.019916352288476</v>
      </c>
      <c r="AC29" s="117">
        <f t="shared" si="4"/>
        <v>110.49509811456329</v>
      </c>
      <c r="AD29" s="117">
        <f t="shared" si="4"/>
        <v>1.5304560759106209</v>
      </c>
      <c r="AE29" s="117">
        <f t="shared" si="4"/>
        <v>1.5151515151515298</v>
      </c>
      <c r="AF29" s="117">
        <f t="shared" si="1"/>
        <v>205.53557136966219</v>
      </c>
      <c r="AG29" s="117">
        <f>M29-N29</f>
        <v>205.53557136966214</v>
      </c>
      <c r="AH29" s="117">
        <f t="shared" si="2"/>
        <v>2.7656243871564866E-16</v>
      </c>
    </row>
    <row r="30" spans="1:34" x14ac:dyDescent="0.25">
      <c r="A30" s="111" t="s">
        <v>82</v>
      </c>
      <c r="B30" s="2" t="s">
        <v>75</v>
      </c>
      <c r="C30">
        <v>0.99</v>
      </c>
      <c r="D30">
        <v>0.77859999999999996</v>
      </c>
      <c r="F30">
        <v>0.99070000000000003</v>
      </c>
      <c r="G30">
        <v>0.99750000000000005</v>
      </c>
      <c r="H30">
        <v>0.98201433567509</v>
      </c>
      <c r="I30">
        <v>0.58072853368623001</v>
      </c>
      <c r="J30">
        <v>0.99</v>
      </c>
      <c r="K30">
        <v>0.99</v>
      </c>
      <c r="L30" s="115">
        <f t="shared" si="5"/>
        <v>0.42576116308195461</v>
      </c>
      <c r="M30" s="117">
        <f>N30/L30</f>
        <v>352.31019878421029</v>
      </c>
      <c r="N30" s="118">
        <v>150</v>
      </c>
      <c r="O30" s="119">
        <f>M30*C30</f>
        <v>348.78709679636819</v>
      </c>
      <c r="P30" s="119">
        <f>O30*D30</f>
        <v>271.56563356565226</v>
      </c>
      <c r="Q30" s="119">
        <f>P30*F30</f>
        <v>269.04007317349169</v>
      </c>
      <c r="R30" s="119">
        <f>Q30*G30</f>
        <v>268.36747299055799</v>
      </c>
      <c r="S30" s="119">
        <f>R30*H30</f>
        <v>263.54070570562544</v>
      </c>
      <c r="T30" s="119">
        <f>S30*I30</f>
        <v>153.04560759106212</v>
      </c>
      <c r="U30" s="119">
        <f>T30*J30</f>
        <v>151.5151515151515</v>
      </c>
      <c r="V30" s="119">
        <f>U30*K30</f>
        <v>149.99999999999997</v>
      </c>
      <c r="W30" s="117">
        <f>M30-O30</f>
        <v>3.5231019878420966</v>
      </c>
      <c r="X30" s="117">
        <f t="shared" si="6"/>
        <v>77.221463230715926</v>
      </c>
      <c r="Y30" s="117"/>
      <c r="Z30" s="117">
        <f t="shared" si="7"/>
        <v>2.5255603921605712</v>
      </c>
      <c r="AA30" s="117">
        <f t="shared" si="7"/>
        <v>0.67260018293370649</v>
      </c>
      <c r="AB30" s="117">
        <f t="shared" si="4"/>
        <v>4.8267672849325436</v>
      </c>
      <c r="AC30" s="117">
        <f t="shared" si="4"/>
        <v>110.49509811456332</v>
      </c>
      <c r="AD30" s="117">
        <f t="shared" si="4"/>
        <v>1.5304560759106209</v>
      </c>
      <c r="AE30" s="117">
        <f t="shared" si="4"/>
        <v>1.5151515151515298</v>
      </c>
      <c r="AF30" s="117">
        <f t="shared" si="1"/>
        <v>202.31019878421031</v>
      </c>
      <c r="AG30" s="117">
        <f>M30-N30</f>
        <v>202.31019878421029</v>
      </c>
      <c r="AH30" s="117">
        <f t="shared" si="2"/>
        <v>1.4048579656984766E-16</v>
      </c>
    </row>
    <row r="31" spans="1:34" x14ac:dyDescent="0.25">
      <c r="A31" s="111" t="s">
        <v>83</v>
      </c>
      <c r="B31" s="2" t="s">
        <v>72</v>
      </c>
      <c r="C31">
        <v>0.99</v>
      </c>
      <c r="D31">
        <v>0.77890000000000004</v>
      </c>
      <c r="F31">
        <v>0.99070000000000003</v>
      </c>
      <c r="G31">
        <v>0.99780000000000002</v>
      </c>
      <c r="H31">
        <v>0.98200868548207998</v>
      </c>
      <c r="I31">
        <v>0.58072853368623001</v>
      </c>
      <c r="J31">
        <v>0.99</v>
      </c>
      <c r="K31">
        <v>0.99</v>
      </c>
      <c r="L31" s="115">
        <f t="shared" si="5"/>
        <v>0.42605085825696676</v>
      </c>
      <c r="M31" s="117">
        <f>N31/L31</f>
        <v>352.07064389840883</v>
      </c>
      <c r="N31" s="118">
        <v>150</v>
      </c>
      <c r="O31" s="119">
        <f>M31*C31</f>
        <v>348.54993745942477</v>
      </c>
      <c r="P31" s="119">
        <f>O31*D31</f>
        <v>271.48554628714595</v>
      </c>
      <c r="Q31" s="119">
        <f>P31*F31</f>
        <v>268.96073070667552</v>
      </c>
      <c r="R31" s="119">
        <f>Q31*G31</f>
        <v>268.36901709912087</v>
      </c>
      <c r="S31" s="119">
        <f>R31*H31</f>
        <v>263.54070570562556</v>
      </c>
      <c r="T31" s="119">
        <f>S31*I31</f>
        <v>153.04560759106221</v>
      </c>
      <c r="U31" s="119">
        <f>T31*J31</f>
        <v>151.51515151515159</v>
      </c>
      <c r="V31" s="119">
        <f>U31*K31</f>
        <v>150.00000000000006</v>
      </c>
      <c r="W31" s="117">
        <f>M31-O31</f>
        <v>3.5207064389840639</v>
      </c>
      <c r="X31" s="117">
        <f t="shared" si="6"/>
        <v>77.064391172278818</v>
      </c>
      <c r="Y31" s="117"/>
      <c r="Z31" s="117">
        <f t="shared" si="7"/>
        <v>2.5248155804704311</v>
      </c>
      <c r="AA31" s="117">
        <f t="shared" si="7"/>
        <v>0.5917136075546523</v>
      </c>
      <c r="AB31" s="117">
        <f t="shared" si="4"/>
        <v>4.8283113934953121</v>
      </c>
      <c r="AC31" s="117">
        <f t="shared" si="4"/>
        <v>110.49509811456335</v>
      </c>
      <c r="AD31" s="117">
        <f t="shared" si="4"/>
        <v>1.5304560759106209</v>
      </c>
      <c r="AE31" s="117">
        <f t="shared" si="4"/>
        <v>1.5151515151515298</v>
      </c>
      <c r="AF31" s="117">
        <f t="shared" si="1"/>
        <v>202.07064389840878</v>
      </c>
      <c r="AG31" s="117">
        <f>M31-N31</f>
        <v>202.07064389840883</v>
      </c>
      <c r="AH31" s="117">
        <f t="shared" si="2"/>
        <v>-2.813046851544952E-16</v>
      </c>
    </row>
    <row r="32" spans="1:34" x14ac:dyDescent="0.25">
      <c r="A32" s="111" t="s">
        <v>83</v>
      </c>
      <c r="B32" s="2" t="s">
        <v>73</v>
      </c>
      <c r="C32">
        <v>0.99</v>
      </c>
      <c r="D32">
        <v>0.77890000000000004</v>
      </c>
      <c r="F32">
        <v>0.99070000000000003</v>
      </c>
      <c r="G32">
        <v>0.99790000000000001</v>
      </c>
      <c r="H32">
        <v>0.98201433562945994</v>
      </c>
      <c r="I32">
        <v>0.58072853368623001</v>
      </c>
      <c r="J32">
        <v>0.99</v>
      </c>
      <c r="K32">
        <v>0.99</v>
      </c>
      <c r="L32" s="115">
        <f t="shared" si="5"/>
        <v>0.42609600887952748</v>
      </c>
      <c r="M32" s="117">
        <f>N32/L32</f>
        <v>352.03333726228436</v>
      </c>
      <c r="N32" s="118">
        <v>150</v>
      </c>
      <c r="O32" s="119">
        <f>M32*C32</f>
        <v>348.51300388966149</v>
      </c>
      <c r="P32" s="119">
        <f>O32*D32</f>
        <v>271.45677872965734</v>
      </c>
      <c r="Q32" s="119">
        <f>P32*F32</f>
        <v>268.93223068747153</v>
      </c>
      <c r="R32" s="119">
        <f>Q32*G32</f>
        <v>268.36747300302784</v>
      </c>
      <c r="S32" s="119">
        <f>R32*H32</f>
        <v>263.54070570562538</v>
      </c>
      <c r="T32" s="119">
        <f>S32*I32</f>
        <v>153.04560759106209</v>
      </c>
      <c r="U32" s="119">
        <f>T32*J32</f>
        <v>151.51515151515147</v>
      </c>
      <c r="V32" s="119">
        <f>U32*K32</f>
        <v>149.99999999999994</v>
      </c>
      <c r="W32" s="117">
        <f>M32-O32</f>
        <v>3.520333372622872</v>
      </c>
      <c r="X32" s="117">
        <f t="shared" si="6"/>
        <v>77.056225160004146</v>
      </c>
      <c r="Y32" s="117"/>
      <c r="Z32" s="117">
        <f t="shared" si="7"/>
        <v>2.5245480421858133</v>
      </c>
      <c r="AA32" s="117">
        <f t="shared" si="7"/>
        <v>0.56475768444369123</v>
      </c>
      <c r="AB32" s="117">
        <f t="shared" si="4"/>
        <v>4.8267672974024549</v>
      </c>
      <c r="AC32" s="117">
        <f t="shared" si="4"/>
        <v>110.49509811456329</v>
      </c>
      <c r="AD32" s="117">
        <f t="shared" si="4"/>
        <v>1.5304560759106209</v>
      </c>
      <c r="AE32" s="117">
        <f t="shared" si="4"/>
        <v>1.5151515151515298</v>
      </c>
      <c r="AF32" s="117">
        <f t="shared" si="1"/>
        <v>202.03333726228442</v>
      </c>
      <c r="AG32" s="117">
        <f>M32-N32</f>
        <v>202.03333726228436</v>
      </c>
      <c r="AH32" s="117">
        <f t="shared" si="2"/>
        <v>2.8135662970815836E-16</v>
      </c>
    </row>
    <row r="33" spans="1:34" x14ac:dyDescent="0.25">
      <c r="A33" s="111" t="s">
        <v>83</v>
      </c>
      <c r="B33" s="2" t="s">
        <v>71</v>
      </c>
      <c r="C33">
        <v>0.99</v>
      </c>
      <c r="D33">
        <v>0.77849999999999997</v>
      </c>
      <c r="F33">
        <v>0.99070000000000003</v>
      </c>
      <c r="G33">
        <v>0.99809999999999999</v>
      </c>
      <c r="H33">
        <v>0.98145845244778995</v>
      </c>
      <c r="I33">
        <v>0.58072853368623001</v>
      </c>
      <c r="J33">
        <v>0.99</v>
      </c>
      <c r="K33">
        <v>0.99</v>
      </c>
      <c r="L33" s="115">
        <f t="shared" si="5"/>
        <v>0.42572142204054719</v>
      </c>
      <c r="M33" s="117">
        <f>N33/L33</f>
        <v>352.34308689712464</v>
      </c>
      <c r="N33" s="118">
        <v>150</v>
      </c>
      <c r="O33" s="119">
        <f>M33*C33</f>
        <v>348.81965602815336</v>
      </c>
      <c r="P33" s="119">
        <f>O33*D33</f>
        <v>271.55610221791738</v>
      </c>
      <c r="Q33" s="119">
        <f>P33*F33</f>
        <v>269.03063046729073</v>
      </c>
      <c r="R33" s="119">
        <f>Q33*G33</f>
        <v>268.51947226940285</v>
      </c>
      <c r="S33" s="119">
        <f>R33*H33</f>
        <v>263.54070570562538</v>
      </c>
      <c r="T33" s="119">
        <f>S33*I33</f>
        <v>153.04560759106209</v>
      </c>
      <c r="U33" s="119">
        <f>T33*J33</f>
        <v>151.51515151515147</v>
      </c>
      <c r="V33" s="119">
        <f>U33*K33</f>
        <v>149.99999999999994</v>
      </c>
      <c r="W33" s="117">
        <f>M33-O33</f>
        <v>3.5234308689712748</v>
      </c>
      <c r="X33" s="117">
        <f t="shared" si="6"/>
        <v>77.263553810235976</v>
      </c>
      <c r="Y33" s="117"/>
      <c r="Z33" s="117">
        <f t="shared" si="7"/>
        <v>2.5254717506266502</v>
      </c>
      <c r="AA33" s="117">
        <f t="shared" si="7"/>
        <v>0.51115819788788031</v>
      </c>
      <c r="AB33" s="117">
        <f t="shared" si="4"/>
        <v>4.9787665637774694</v>
      </c>
      <c r="AC33" s="117">
        <f t="shared" si="4"/>
        <v>110.49509811456329</v>
      </c>
      <c r="AD33" s="117">
        <f t="shared" si="4"/>
        <v>1.5304560759106209</v>
      </c>
      <c r="AE33" s="117">
        <f t="shared" si="4"/>
        <v>1.5151515151515298</v>
      </c>
      <c r="AF33" s="117">
        <f t="shared" si="1"/>
        <v>202.34308689712469</v>
      </c>
      <c r="AG33" s="117">
        <f>M33-N33</f>
        <v>202.34308689712464</v>
      </c>
      <c r="AH33" s="117">
        <f t="shared" si="2"/>
        <v>2.8092592503399128E-16</v>
      </c>
    </row>
    <row r="34" spans="1:34" x14ac:dyDescent="0.25">
      <c r="A34" s="111" t="s">
        <v>83</v>
      </c>
      <c r="B34" s="2" t="s">
        <v>74</v>
      </c>
      <c r="C34">
        <v>0.99</v>
      </c>
      <c r="D34">
        <v>0.77539999999999998</v>
      </c>
      <c r="F34">
        <v>0.99070000000000003</v>
      </c>
      <c r="G34">
        <v>0.99719999999999998</v>
      </c>
      <c r="H34">
        <v>0.97766767153774004</v>
      </c>
      <c r="I34">
        <v>0.58072853368623001</v>
      </c>
      <c r="J34">
        <v>0.99</v>
      </c>
      <c r="K34">
        <v>0.99</v>
      </c>
      <c r="L34" s="115">
        <f t="shared" si="5"/>
        <v>0.42200756203491735</v>
      </c>
      <c r="M34" s="117">
        <f>N34/L34</f>
        <v>355.44386758545534</v>
      </c>
      <c r="N34" s="118">
        <v>150</v>
      </c>
      <c r="O34" s="119">
        <f>M34*C34</f>
        <v>351.88942890960078</v>
      </c>
      <c r="P34" s="119">
        <f>O34*D34</f>
        <v>272.85506317650442</v>
      </c>
      <c r="Q34" s="119">
        <f>P34*F34</f>
        <v>270.31751108896293</v>
      </c>
      <c r="R34" s="119">
        <f>Q34*G34</f>
        <v>269.5606220579138</v>
      </c>
      <c r="S34" s="119">
        <f>R34*H34</f>
        <v>263.54070570562533</v>
      </c>
      <c r="T34" s="119">
        <f>S34*I34</f>
        <v>153.04560759106207</v>
      </c>
      <c r="U34" s="119">
        <f>T34*J34</f>
        <v>151.51515151515144</v>
      </c>
      <c r="V34" s="119">
        <f>U34*K34</f>
        <v>149.99999999999991</v>
      </c>
      <c r="W34" s="117">
        <f>M34-O34</f>
        <v>3.5544386758545556</v>
      </c>
      <c r="X34" s="117">
        <f t="shared" si="6"/>
        <v>79.034365733096365</v>
      </c>
      <c r="Y34" s="117"/>
      <c r="Z34" s="117">
        <f t="shared" si="7"/>
        <v>2.537552087541485</v>
      </c>
      <c r="AA34" s="117">
        <f t="shared" si="7"/>
        <v>0.75688903104912697</v>
      </c>
      <c r="AB34" s="117">
        <f t="shared" si="4"/>
        <v>6.019916352288476</v>
      </c>
      <c r="AC34" s="117">
        <f t="shared" si="4"/>
        <v>110.49509811456326</v>
      </c>
      <c r="AD34" s="117">
        <f t="shared" si="4"/>
        <v>1.5304560759106209</v>
      </c>
      <c r="AE34" s="117">
        <f t="shared" si="4"/>
        <v>1.5151515151515298</v>
      </c>
      <c r="AF34" s="117">
        <f t="shared" si="1"/>
        <v>205.44386758545542</v>
      </c>
      <c r="AG34" s="117">
        <f>M34-N34</f>
        <v>205.44386758545534</v>
      </c>
      <c r="AH34" s="117">
        <f t="shared" si="2"/>
        <v>4.1502883144343843E-16</v>
      </c>
    </row>
    <row r="35" spans="1:34" x14ac:dyDescent="0.25">
      <c r="A35" s="111" t="s">
        <v>83</v>
      </c>
      <c r="B35" s="2" t="s">
        <v>75</v>
      </c>
      <c r="C35">
        <v>0.99</v>
      </c>
      <c r="D35">
        <v>0.77890000000000004</v>
      </c>
      <c r="F35">
        <v>0.99070000000000003</v>
      </c>
      <c r="G35">
        <v>0.99750000000000005</v>
      </c>
      <c r="H35">
        <v>0.98201433567509</v>
      </c>
      <c r="I35">
        <v>0.58072853368623001</v>
      </c>
      <c r="J35">
        <v>0.99</v>
      </c>
      <c r="K35">
        <v>0.99</v>
      </c>
      <c r="L35" s="115">
        <f t="shared" si="5"/>
        <v>0.42592521182190402</v>
      </c>
      <c r="M35" s="117">
        <f>N35/L35</f>
        <v>352.17450349645156</v>
      </c>
      <c r="N35" s="118">
        <v>150</v>
      </c>
      <c r="O35" s="119">
        <f>M35*C35</f>
        <v>348.65275846148705</v>
      </c>
      <c r="P35" s="119">
        <f>O35*D35</f>
        <v>271.56563356565226</v>
      </c>
      <c r="Q35" s="119">
        <f>P35*F35</f>
        <v>269.04007317349169</v>
      </c>
      <c r="R35" s="119">
        <f>Q35*G35</f>
        <v>268.36747299055799</v>
      </c>
      <c r="S35" s="119">
        <f>R35*H35</f>
        <v>263.54070570562544</v>
      </c>
      <c r="T35" s="119">
        <f>S35*I35</f>
        <v>153.04560759106212</v>
      </c>
      <c r="U35" s="119">
        <f>T35*J35</f>
        <v>151.5151515151515</v>
      </c>
      <c r="V35" s="119">
        <f>U35*K35</f>
        <v>149.99999999999997</v>
      </c>
      <c r="W35" s="117">
        <f>M35-O35</f>
        <v>3.5217450349645105</v>
      </c>
      <c r="X35" s="117">
        <f t="shared" si="6"/>
        <v>77.087124895834791</v>
      </c>
      <c r="Y35" s="117"/>
      <c r="Z35" s="117">
        <f t="shared" si="7"/>
        <v>2.5255603921605712</v>
      </c>
      <c r="AA35" s="117">
        <f t="shared" si="7"/>
        <v>0.67260018293370649</v>
      </c>
      <c r="AB35" s="117">
        <f t="shared" si="4"/>
        <v>4.8267672849325436</v>
      </c>
      <c r="AC35" s="117">
        <f t="shared" si="4"/>
        <v>110.49509811456332</v>
      </c>
      <c r="AD35" s="117">
        <f t="shared" si="4"/>
        <v>1.5304560759106209</v>
      </c>
      <c r="AE35" s="117">
        <f t="shared" si="4"/>
        <v>1.5151515151515298</v>
      </c>
      <c r="AF35" s="117">
        <f t="shared" si="1"/>
        <v>202.17450349645159</v>
      </c>
      <c r="AG35" s="117">
        <f>M35-N35</f>
        <v>202.17450349645156</v>
      </c>
      <c r="AH35" s="117">
        <f t="shared" si="2"/>
        <v>1.4058008769094291E-16</v>
      </c>
    </row>
    <row r="36" spans="1:34" x14ac:dyDescent="0.25">
      <c r="A36" s="112" t="s">
        <v>84</v>
      </c>
      <c r="B36" s="2" t="s">
        <v>72</v>
      </c>
      <c r="C36">
        <v>0.99</v>
      </c>
      <c r="D36">
        <v>0.74809999999999999</v>
      </c>
      <c r="F36">
        <v>0.99060000000000004</v>
      </c>
      <c r="G36">
        <v>0.99739999999999995</v>
      </c>
      <c r="H36">
        <v>0.98401706630161001</v>
      </c>
      <c r="I36">
        <v>0.59685408862247002</v>
      </c>
      <c r="J36">
        <v>0.99</v>
      </c>
      <c r="K36">
        <v>0.99</v>
      </c>
      <c r="L36" s="115">
        <f t="shared" si="5"/>
        <v>0.42121490440571785</v>
      </c>
      <c r="M36" s="117">
        <f>N36/L36</f>
        <v>356.11275486946846</v>
      </c>
      <c r="N36" s="118">
        <v>150</v>
      </c>
      <c r="O36" s="119">
        <f>M36*C36</f>
        <v>352.55162732077378</v>
      </c>
      <c r="P36" s="119">
        <f>O36*D36</f>
        <v>263.74387239867087</v>
      </c>
      <c r="Q36" s="119">
        <f>P36*F36</f>
        <v>261.26467999812337</v>
      </c>
      <c r="R36" s="119">
        <f>Q36*G36</f>
        <v>260.58539183012823</v>
      </c>
      <c r="S36" s="119">
        <f>R36*H36</f>
        <v>256.42047278973831</v>
      </c>
      <c r="T36" s="119">
        <f>S36*I36</f>
        <v>153.04560759106212</v>
      </c>
      <c r="U36" s="119">
        <f>T36*J36</f>
        <v>151.5151515151515</v>
      </c>
      <c r="V36" s="119">
        <f>U36*K36</f>
        <v>149.99999999999997</v>
      </c>
      <c r="W36" s="117">
        <f>M36-O36</f>
        <v>3.5611275486946852</v>
      </c>
      <c r="X36" s="117">
        <f t="shared" si="6"/>
        <v>88.807754922102902</v>
      </c>
      <c r="Y36" s="117"/>
      <c r="Z36" s="117">
        <f t="shared" si="7"/>
        <v>2.4791924005475039</v>
      </c>
      <c r="AA36" s="117">
        <f t="shared" si="7"/>
        <v>0.67928816799513925</v>
      </c>
      <c r="AB36" s="117">
        <f t="shared" si="4"/>
        <v>4.1649190403899183</v>
      </c>
      <c r="AC36" s="117">
        <f t="shared" si="4"/>
        <v>103.37486519867619</v>
      </c>
      <c r="AD36" s="117">
        <f t="shared" si="4"/>
        <v>1.5304560759106209</v>
      </c>
      <c r="AE36" s="117">
        <f t="shared" si="4"/>
        <v>1.5151515151515298</v>
      </c>
      <c r="AF36" s="117">
        <f t="shared" si="1"/>
        <v>206.11275486946849</v>
      </c>
      <c r="AG36" s="117">
        <f>M36-N36</f>
        <v>206.11275486946846</v>
      </c>
      <c r="AH36" s="117">
        <f t="shared" si="2"/>
        <v>1.3789398646582315E-16</v>
      </c>
    </row>
    <row r="37" spans="1:34" x14ac:dyDescent="0.25">
      <c r="A37" s="112" t="s">
        <v>84</v>
      </c>
      <c r="B37" s="2" t="s">
        <v>73</v>
      </c>
      <c r="C37">
        <v>0.99</v>
      </c>
      <c r="D37">
        <v>0.74809999999999999</v>
      </c>
      <c r="F37">
        <v>0.99060000000000004</v>
      </c>
      <c r="G37">
        <v>0.99760000000000004</v>
      </c>
      <c r="H37">
        <v>0.98401988952845998</v>
      </c>
      <c r="I37">
        <v>0.59685408862247002</v>
      </c>
      <c r="J37">
        <v>0.99</v>
      </c>
      <c r="K37">
        <v>0.99</v>
      </c>
      <c r="L37" s="115">
        <f t="shared" si="5"/>
        <v>0.42130057573225943</v>
      </c>
      <c r="M37" s="117">
        <f>N37/L37</f>
        <v>356.04033946378092</v>
      </c>
      <c r="N37" s="118">
        <v>150</v>
      </c>
      <c r="O37" s="119">
        <f>M37*C37</f>
        <v>352.47993606914309</v>
      </c>
      <c r="P37" s="119">
        <f>O37*D37</f>
        <v>263.69024017332595</v>
      </c>
      <c r="Q37" s="119">
        <f>P37*F37</f>
        <v>261.2115519156967</v>
      </c>
      <c r="R37" s="119">
        <f>Q37*G37</f>
        <v>260.58464419109902</v>
      </c>
      <c r="S37" s="119">
        <f>R37*H37</f>
        <v>256.42047278973831</v>
      </c>
      <c r="T37" s="119">
        <f>S37*I37</f>
        <v>153.04560759106212</v>
      </c>
      <c r="U37" s="119">
        <f>T37*J37</f>
        <v>151.5151515151515</v>
      </c>
      <c r="V37" s="119">
        <f>U37*K37</f>
        <v>149.99999999999997</v>
      </c>
      <c r="W37" s="117">
        <f>M37-O37</f>
        <v>3.5604033946378308</v>
      </c>
      <c r="X37" s="117">
        <f t="shared" si="6"/>
        <v>88.789695895817147</v>
      </c>
      <c r="Y37" s="117"/>
      <c r="Z37" s="117">
        <f t="shared" si="7"/>
        <v>2.4786882576292442</v>
      </c>
      <c r="AA37" s="117">
        <f t="shared" si="7"/>
        <v>0.62690772459768596</v>
      </c>
      <c r="AB37" s="117">
        <f t="shared" si="4"/>
        <v>4.1641714013607043</v>
      </c>
      <c r="AC37" s="117">
        <f t="shared" si="4"/>
        <v>103.37486519867619</v>
      </c>
      <c r="AD37" s="117">
        <f t="shared" si="4"/>
        <v>1.5304560759106209</v>
      </c>
      <c r="AE37" s="117">
        <f t="shared" si="4"/>
        <v>1.5151515151515298</v>
      </c>
      <c r="AF37" s="117">
        <f t="shared" si="1"/>
        <v>206.04033946378095</v>
      </c>
      <c r="AG37" s="117">
        <f>M37-N37</f>
        <v>206.04033946378092</v>
      </c>
      <c r="AH37" s="117">
        <f t="shared" si="2"/>
        <v>1.3794245099950514E-16</v>
      </c>
    </row>
    <row r="38" spans="1:34" x14ac:dyDescent="0.25">
      <c r="A38" s="112" t="s">
        <v>84</v>
      </c>
      <c r="B38" s="2" t="s">
        <v>71</v>
      </c>
      <c r="C38">
        <v>0.99</v>
      </c>
      <c r="D38">
        <v>0.74809999999999999</v>
      </c>
      <c r="F38">
        <v>0.99060000000000004</v>
      </c>
      <c r="G38">
        <v>0.99780000000000002</v>
      </c>
      <c r="H38">
        <v>0.98401988952845998</v>
      </c>
      <c r="I38">
        <v>0.59685408862247002</v>
      </c>
      <c r="J38">
        <v>0.99</v>
      </c>
      <c r="K38">
        <v>0.99</v>
      </c>
      <c r="L38" s="115">
        <f t="shared" si="5"/>
        <v>0.4213850385581881</v>
      </c>
      <c r="M38" s="117">
        <f>N38/L38</f>
        <v>355.96897439273187</v>
      </c>
      <c r="N38" s="118">
        <v>150</v>
      </c>
      <c r="O38" s="119">
        <f>M38*C38</f>
        <v>352.40928464880454</v>
      </c>
      <c r="P38" s="119">
        <f>O38*D38</f>
        <v>263.63738584577067</v>
      </c>
      <c r="Q38" s="119">
        <f>P38*F38</f>
        <v>261.15919441882045</v>
      </c>
      <c r="R38" s="119">
        <f>Q38*G38</f>
        <v>260.58464419109907</v>
      </c>
      <c r="S38" s="119">
        <f>R38*H38</f>
        <v>256.42047278973837</v>
      </c>
      <c r="T38" s="119">
        <f>S38*I38</f>
        <v>153.04560759106218</v>
      </c>
      <c r="U38" s="119">
        <f>T38*J38</f>
        <v>151.51515151515156</v>
      </c>
      <c r="V38" s="119">
        <f>U38*K38</f>
        <v>150.00000000000003</v>
      </c>
      <c r="W38" s="117">
        <f>M38-O38</f>
        <v>3.5596897439273221</v>
      </c>
      <c r="X38" s="117">
        <f t="shared" si="6"/>
        <v>88.771898803033878</v>
      </c>
      <c r="Y38" s="117"/>
      <c r="Z38" s="117">
        <f t="shared" si="7"/>
        <v>2.4781914269502181</v>
      </c>
      <c r="AA38" s="117">
        <f t="shared" si="7"/>
        <v>0.57455022772137454</v>
      </c>
      <c r="AB38" s="117">
        <f t="shared" si="4"/>
        <v>4.1641714013607043</v>
      </c>
      <c r="AC38" s="117">
        <f t="shared" si="4"/>
        <v>103.37486519867619</v>
      </c>
      <c r="AD38" s="117">
        <f t="shared" si="4"/>
        <v>1.5304560759106209</v>
      </c>
      <c r="AE38" s="117">
        <f t="shared" si="4"/>
        <v>1.5151515151515298</v>
      </c>
      <c r="AF38" s="117">
        <f t="shared" si="1"/>
        <v>205.96897439273184</v>
      </c>
      <c r="AG38" s="117">
        <f>M38-N38</f>
        <v>205.96897439273187</v>
      </c>
      <c r="AH38" s="117">
        <f t="shared" si="2"/>
        <v>-1.3799024593000516E-16</v>
      </c>
    </row>
    <row r="39" spans="1:34" x14ac:dyDescent="0.25">
      <c r="A39" s="112" t="s">
        <v>84</v>
      </c>
      <c r="B39" s="2" t="s">
        <v>74</v>
      </c>
      <c r="C39">
        <v>0.99</v>
      </c>
      <c r="D39">
        <v>0.74750000000000005</v>
      </c>
      <c r="F39">
        <v>0.99060000000000004</v>
      </c>
      <c r="G39">
        <v>0.997</v>
      </c>
      <c r="H39">
        <v>0.98329614039027002</v>
      </c>
      <c r="I39">
        <v>0.59685408862247002</v>
      </c>
      <c r="J39">
        <v>0.99</v>
      </c>
      <c r="K39">
        <v>0.99</v>
      </c>
      <c r="L39" s="115">
        <f t="shared" si="5"/>
        <v>0.42040006110939115</v>
      </c>
      <c r="M39" s="117">
        <f>N39/L39</f>
        <v>356.8029928543919</v>
      </c>
      <c r="N39" s="118">
        <v>150</v>
      </c>
      <c r="O39" s="119">
        <f>M39*C39</f>
        <v>353.23496292584798</v>
      </c>
      <c r="P39" s="119">
        <f>O39*D39</f>
        <v>264.04313478707138</v>
      </c>
      <c r="Q39" s="119">
        <f>P39*F39</f>
        <v>261.56112932007289</v>
      </c>
      <c r="R39" s="119">
        <f>Q39*G39</f>
        <v>260.77644593211267</v>
      </c>
      <c r="S39" s="119">
        <f>R39*H39</f>
        <v>256.42047278973831</v>
      </c>
      <c r="T39" s="119">
        <f>S39*I39</f>
        <v>153.04560759106212</v>
      </c>
      <c r="U39" s="119">
        <f>T39*J39</f>
        <v>151.5151515151515</v>
      </c>
      <c r="V39" s="119">
        <f>U39*K39</f>
        <v>149.99999999999997</v>
      </c>
      <c r="W39" s="117">
        <f>M39-O39</f>
        <v>3.5680299285439219</v>
      </c>
      <c r="X39" s="117">
        <f t="shared" si="6"/>
        <v>89.1918281387766</v>
      </c>
      <c r="Y39" s="117"/>
      <c r="Z39" s="117">
        <f t="shared" si="7"/>
        <v>2.482005466998487</v>
      </c>
      <c r="AA39" s="117">
        <f t="shared" si="7"/>
        <v>0.78468338796022863</v>
      </c>
      <c r="AB39" s="117">
        <f t="shared" si="4"/>
        <v>4.3559731423743528</v>
      </c>
      <c r="AC39" s="117">
        <f t="shared" si="4"/>
        <v>103.37486519867619</v>
      </c>
      <c r="AD39" s="117">
        <f t="shared" si="4"/>
        <v>1.5304560759106209</v>
      </c>
      <c r="AE39" s="117">
        <f t="shared" si="4"/>
        <v>1.5151515151515298</v>
      </c>
      <c r="AF39" s="117">
        <f t="shared" si="1"/>
        <v>206.80299285439193</v>
      </c>
      <c r="AG39" s="117">
        <f>M39-N39</f>
        <v>206.8029928543919</v>
      </c>
      <c r="AH39" s="117">
        <f t="shared" si="2"/>
        <v>1.3743374328443822E-16</v>
      </c>
    </row>
    <row r="40" spans="1:34" x14ac:dyDescent="0.25">
      <c r="A40" s="112" t="s">
        <v>84</v>
      </c>
      <c r="B40" s="2" t="s">
        <v>75</v>
      </c>
      <c r="C40">
        <v>0.99</v>
      </c>
      <c r="D40">
        <v>0.74819999999999998</v>
      </c>
      <c r="F40">
        <v>0.99060000000000004</v>
      </c>
      <c r="G40">
        <v>0.997</v>
      </c>
      <c r="H40">
        <v>0.98401988952845998</v>
      </c>
      <c r="I40">
        <v>0.59685408862247002</v>
      </c>
      <c r="J40">
        <v>0.99</v>
      </c>
      <c r="K40">
        <v>0.99</v>
      </c>
      <c r="L40" s="115">
        <f t="shared" si="5"/>
        <v>0.42110346946103061</v>
      </c>
      <c r="M40" s="117">
        <f>N40/L40</f>
        <v>356.20699157854165</v>
      </c>
      <c r="N40" s="118">
        <v>150</v>
      </c>
      <c r="O40" s="119">
        <f>M40*C40</f>
        <v>352.64492166275625</v>
      </c>
      <c r="P40" s="119">
        <f>O40*D40</f>
        <v>263.84893038807422</v>
      </c>
      <c r="Q40" s="119">
        <f>P40*F40</f>
        <v>261.36875044242635</v>
      </c>
      <c r="R40" s="119">
        <f>Q40*G40</f>
        <v>260.58464419109907</v>
      </c>
      <c r="S40" s="119">
        <f>R40*H40</f>
        <v>256.42047278973837</v>
      </c>
      <c r="T40" s="119">
        <f>S40*I40</f>
        <v>153.04560759106218</v>
      </c>
      <c r="U40" s="119">
        <f>T40*J40</f>
        <v>151.51515151515156</v>
      </c>
      <c r="V40" s="119">
        <f>U40*K40</f>
        <v>150.00000000000003</v>
      </c>
      <c r="W40" s="117">
        <f>M40-O40</f>
        <v>3.5620699157854006</v>
      </c>
      <c r="X40" s="117">
        <f t="shared" si="6"/>
        <v>88.795991274682024</v>
      </c>
      <c r="Y40" s="117"/>
      <c r="Z40" s="117">
        <f t="shared" si="7"/>
        <v>2.4801799456478761</v>
      </c>
      <c r="AA40" s="117">
        <f t="shared" si="7"/>
        <v>0.78410625132727318</v>
      </c>
      <c r="AB40" s="117">
        <f t="shared" si="4"/>
        <v>4.1641714013607043</v>
      </c>
      <c r="AC40" s="117">
        <f t="shared" si="4"/>
        <v>103.37486519867619</v>
      </c>
      <c r="AD40" s="117">
        <f t="shared" si="4"/>
        <v>1.5304560759106209</v>
      </c>
      <c r="AE40" s="117">
        <f t="shared" si="4"/>
        <v>1.5151515151515298</v>
      </c>
      <c r="AF40" s="117">
        <f t="shared" si="1"/>
        <v>206.20699157854162</v>
      </c>
      <c r="AG40" s="117">
        <f>M40-N40</f>
        <v>206.20699157854165</v>
      </c>
      <c r="AH40" s="117">
        <f t="shared" si="2"/>
        <v>-1.378309688378269E-16</v>
      </c>
    </row>
    <row r="41" spans="1:34" x14ac:dyDescent="0.25">
      <c r="A41" s="112" t="s">
        <v>85</v>
      </c>
      <c r="B41" s="2" t="s">
        <v>72</v>
      </c>
      <c r="C41">
        <v>0.99</v>
      </c>
      <c r="D41">
        <v>0.7732</v>
      </c>
      <c r="F41">
        <v>0.99070000000000003</v>
      </c>
      <c r="G41">
        <v>0.99739999999999995</v>
      </c>
      <c r="H41">
        <v>0.98401706630161001</v>
      </c>
      <c r="I41">
        <v>0.59685408862247002</v>
      </c>
      <c r="J41">
        <v>0.99</v>
      </c>
      <c r="K41">
        <v>0.99</v>
      </c>
      <c r="L41" s="115">
        <f t="shared" si="5"/>
        <v>0.43539131328741826</v>
      </c>
      <c r="M41" s="117">
        <f>N41/L41</f>
        <v>344.5176681808976</v>
      </c>
      <c r="N41" s="118">
        <v>150</v>
      </c>
      <c r="O41" s="119">
        <f>M41*C41</f>
        <v>341.07249149908864</v>
      </c>
      <c r="P41" s="119">
        <f>O41*D41</f>
        <v>263.71725042709534</v>
      </c>
      <c r="Q41" s="119">
        <f>P41*F41</f>
        <v>261.26467999812337</v>
      </c>
      <c r="R41" s="119">
        <f>Q41*G41</f>
        <v>260.58539183012823</v>
      </c>
      <c r="S41" s="119">
        <f>R41*H41</f>
        <v>256.42047278973831</v>
      </c>
      <c r="T41" s="119">
        <f>S41*I41</f>
        <v>153.04560759106212</v>
      </c>
      <c r="U41" s="119">
        <f>T41*J41</f>
        <v>151.5151515151515</v>
      </c>
      <c r="V41" s="119">
        <f>U41*K41</f>
        <v>149.99999999999997</v>
      </c>
      <c r="W41" s="117">
        <f>M41-O41</f>
        <v>3.4451766818089595</v>
      </c>
      <c r="X41" s="117">
        <f t="shared" si="6"/>
        <v>77.355241071993305</v>
      </c>
      <c r="Y41" s="117"/>
      <c r="Z41" s="117">
        <f t="shared" si="7"/>
        <v>2.452570428971967</v>
      </c>
      <c r="AA41" s="117">
        <f t="shared" si="7"/>
        <v>0.67928816799513925</v>
      </c>
      <c r="AB41" s="117">
        <f t="shared" si="4"/>
        <v>4.1649190403899183</v>
      </c>
      <c r="AC41" s="117">
        <f t="shared" si="4"/>
        <v>103.37486519867619</v>
      </c>
      <c r="AD41" s="117">
        <f t="shared" si="4"/>
        <v>1.5304560759106209</v>
      </c>
      <c r="AE41" s="117">
        <f t="shared" si="4"/>
        <v>1.5151515151515298</v>
      </c>
      <c r="AF41" s="117">
        <f t="shared" si="1"/>
        <v>194.51766818089763</v>
      </c>
      <c r="AG41" s="117">
        <f>M41-N41</f>
        <v>194.5176681808976</v>
      </c>
      <c r="AH41" s="117">
        <f t="shared" si="2"/>
        <v>1.461137679481762E-16</v>
      </c>
    </row>
    <row r="42" spans="1:34" x14ac:dyDescent="0.25">
      <c r="A42" s="112" t="s">
        <v>85</v>
      </c>
      <c r="B42" s="2" t="s">
        <v>73</v>
      </c>
      <c r="C42">
        <v>0.99</v>
      </c>
      <c r="D42">
        <v>0.7732</v>
      </c>
      <c r="F42">
        <v>0.99070000000000003</v>
      </c>
      <c r="G42">
        <v>0.99760000000000004</v>
      </c>
      <c r="H42">
        <v>0.98401988952845998</v>
      </c>
      <c r="I42">
        <v>0.59685408862247002</v>
      </c>
      <c r="J42">
        <v>0.99</v>
      </c>
      <c r="K42">
        <v>0.99</v>
      </c>
      <c r="L42" s="115">
        <f t="shared" si="5"/>
        <v>0.43547986796813792</v>
      </c>
      <c r="M42" s="117">
        <f>N42/L42</f>
        <v>344.44761063208279</v>
      </c>
      <c r="N42" s="118">
        <v>150</v>
      </c>
      <c r="O42" s="119">
        <f>M42*C42</f>
        <v>341.00313452576194</v>
      </c>
      <c r="P42" s="119">
        <f>O42*D42</f>
        <v>263.66362361531912</v>
      </c>
      <c r="Q42" s="119">
        <f>P42*F42</f>
        <v>261.21155191569665</v>
      </c>
      <c r="R42" s="119">
        <f>Q42*G42</f>
        <v>260.58464419109896</v>
      </c>
      <c r="S42" s="119">
        <f>R42*H42</f>
        <v>256.42047278973826</v>
      </c>
      <c r="T42" s="119">
        <f>S42*I42</f>
        <v>153.04560759106209</v>
      </c>
      <c r="U42" s="119">
        <f>T42*J42</f>
        <v>151.51515151515147</v>
      </c>
      <c r="V42" s="119">
        <f>U42*K42</f>
        <v>149.99999999999994</v>
      </c>
      <c r="W42" s="117">
        <f>M42-O42</f>
        <v>3.4444761063208489</v>
      </c>
      <c r="X42" s="117">
        <f t="shared" si="6"/>
        <v>77.339510910442812</v>
      </c>
      <c r="Y42" s="117"/>
      <c r="Z42" s="117">
        <f t="shared" si="7"/>
        <v>2.4520716996224792</v>
      </c>
      <c r="AA42" s="117">
        <f t="shared" si="7"/>
        <v>0.62690772459768596</v>
      </c>
      <c r="AB42" s="117">
        <f t="shared" si="4"/>
        <v>4.1641714013607043</v>
      </c>
      <c r="AC42" s="117">
        <f t="shared" si="4"/>
        <v>103.37486519867616</v>
      </c>
      <c r="AD42" s="117">
        <f t="shared" si="4"/>
        <v>1.5304560759106209</v>
      </c>
      <c r="AE42" s="117">
        <f t="shared" si="4"/>
        <v>1.5151515151515298</v>
      </c>
      <c r="AF42" s="117">
        <f t="shared" si="1"/>
        <v>194.44761063208284</v>
      </c>
      <c r="AG42" s="117">
        <f>M42-N42</f>
        <v>194.44761063208279</v>
      </c>
      <c r="AH42" s="117">
        <f t="shared" si="2"/>
        <v>2.9233282258408561E-16</v>
      </c>
    </row>
    <row r="43" spans="1:34" x14ac:dyDescent="0.25">
      <c r="A43" s="112" t="s">
        <v>85</v>
      </c>
      <c r="B43" s="2" t="s">
        <v>71</v>
      </c>
      <c r="C43">
        <v>0.99</v>
      </c>
      <c r="D43">
        <v>0.7732</v>
      </c>
      <c r="F43">
        <v>0.99070000000000003</v>
      </c>
      <c r="G43">
        <v>0.99780000000000002</v>
      </c>
      <c r="H43">
        <v>0.98401988952845998</v>
      </c>
      <c r="I43">
        <v>0.59685408862247002</v>
      </c>
      <c r="J43">
        <v>0.99</v>
      </c>
      <c r="K43">
        <v>0.99</v>
      </c>
      <c r="L43" s="115">
        <f t="shared" si="5"/>
        <v>0.435567173474948</v>
      </c>
      <c r="M43" s="117">
        <f>N43/L43</f>
        <v>344.37856921884719</v>
      </c>
      <c r="N43" s="118">
        <v>150</v>
      </c>
      <c r="O43" s="119">
        <f>M43*C43</f>
        <v>340.93478352665869</v>
      </c>
      <c r="P43" s="119">
        <f>O43*D43</f>
        <v>263.61077462281253</v>
      </c>
      <c r="Q43" s="119">
        <f>P43*F43</f>
        <v>261.15919441882039</v>
      </c>
      <c r="R43" s="119">
        <f>Q43*G43</f>
        <v>260.58464419109902</v>
      </c>
      <c r="S43" s="119">
        <f>R43*H43</f>
        <v>256.42047278973831</v>
      </c>
      <c r="T43" s="119">
        <f>S43*I43</f>
        <v>153.04560759106212</v>
      </c>
      <c r="U43" s="119">
        <f>T43*J43</f>
        <v>151.5151515151515</v>
      </c>
      <c r="V43" s="119">
        <f>U43*K43</f>
        <v>149.99999999999997</v>
      </c>
      <c r="W43" s="117">
        <f>M43-O43</f>
        <v>3.4437856921884986</v>
      </c>
      <c r="X43" s="117">
        <f t="shared" si="6"/>
        <v>77.324008903846163</v>
      </c>
      <c r="Y43" s="117"/>
      <c r="Z43" s="117">
        <f t="shared" si="7"/>
        <v>2.4515802039921368</v>
      </c>
      <c r="AA43" s="117">
        <f t="shared" si="7"/>
        <v>0.57455022772137454</v>
      </c>
      <c r="AB43" s="117">
        <f t="shared" si="4"/>
        <v>4.1641714013607043</v>
      </c>
      <c r="AC43" s="117">
        <f t="shared" si="4"/>
        <v>103.37486519867619</v>
      </c>
      <c r="AD43" s="117">
        <f t="shared" si="4"/>
        <v>1.5304560759106209</v>
      </c>
      <c r="AE43" s="117">
        <f t="shared" si="4"/>
        <v>1.5151515151515298</v>
      </c>
      <c r="AF43" s="117">
        <f t="shared" si="1"/>
        <v>194.37856921884722</v>
      </c>
      <c r="AG43" s="117">
        <f>M43-N43</f>
        <v>194.37856921884719</v>
      </c>
      <c r="AH43" s="117">
        <f t="shared" si="2"/>
        <v>1.4621832820677127E-16</v>
      </c>
    </row>
    <row r="44" spans="1:34" x14ac:dyDescent="0.25">
      <c r="A44" s="112" t="s">
        <v>85</v>
      </c>
      <c r="B44" s="2" t="s">
        <v>74</v>
      </c>
      <c r="C44">
        <v>0.99</v>
      </c>
      <c r="D44">
        <v>0.77229999999999999</v>
      </c>
      <c r="F44">
        <v>0.99070000000000003</v>
      </c>
      <c r="G44">
        <v>0.997</v>
      </c>
      <c r="H44">
        <v>0.98329614039027002</v>
      </c>
      <c r="I44">
        <v>0.59685408862247002</v>
      </c>
      <c r="J44">
        <v>0.99</v>
      </c>
      <c r="K44">
        <v>0.99</v>
      </c>
      <c r="L44" s="115">
        <f t="shared" si="5"/>
        <v>0.43439162913982921</v>
      </c>
      <c r="M44" s="117">
        <f>N44/L44</f>
        <v>345.31052151494271</v>
      </c>
      <c r="N44" s="118">
        <v>150</v>
      </c>
      <c r="O44" s="119">
        <f>M44*C44</f>
        <v>341.85741629979327</v>
      </c>
      <c r="P44" s="119">
        <f>O44*D44</f>
        <v>264.01648260833036</v>
      </c>
      <c r="Q44" s="119">
        <f>P44*F44</f>
        <v>261.56112932007289</v>
      </c>
      <c r="R44" s="119">
        <f>Q44*G44</f>
        <v>260.77644593211267</v>
      </c>
      <c r="S44" s="119">
        <f>R44*H44</f>
        <v>256.42047278973831</v>
      </c>
      <c r="T44" s="119">
        <f>S44*I44</f>
        <v>153.04560759106212</v>
      </c>
      <c r="U44" s="119">
        <f>T44*J44</f>
        <v>151.5151515151515</v>
      </c>
      <c r="V44" s="119">
        <f>U44*K44</f>
        <v>149.99999999999997</v>
      </c>
      <c r="W44" s="117">
        <f>M44-O44</f>
        <v>3.453105215149435</v>
      </c>
      <c r="X44" s="117">
        <f t="shared" si="6"/>
        <v>77.840933691462908</v>
      </c>
      <c r="Y44" s="117"/>
      <c r="Z44" s="117">
        <f t="shared" si="7"/>
        <v>2.45535328825747</v>
      </c>
      <c r="AA44" s="117">
        <f t="shared" si="7"/>
        <v>0.78468338796022863</v>
      </c>
      <c r="AB44" s="117">
        <f t="shared" si="4"/>
        <v>4.3559731423743528</v>
      </c>
      <c r="AC44" s="117">
        <f t="shared" si="4"/>
        <v>103.37486519867619</v>
      </c>
      <c r="AD44" s="117">
        <f t="shared" si="4"/>
        <v>1.5304560759106209</v>
      </c>
      <c r="AE44" s="117">
        <f t="shared" si="4"/>
        <v>1.5151515151515298</v>
      </c>
      <c r="AF44" s="117">
        <f t="shared" si="1"/>
        <v>195.31052151494274</v>
      </c>
      <c r="AG44" s="117">
        <f>M44-N44</f>
        <v>195.31052151494271</v>
      </c>
      <c r="AH44" s="117">
        <f t="shared" si="2"/>
        <v>1.4552062638483884E-16</v>
      </c>
    </row>
    <row r="45" spans="1:34" x14ac:dyDescent="0.25">
      <c r="A45" s="112" t="s">
        <v>85</v>
      </c>
      <c r="B45" s="2" t="s">
        <v>75</v>
      </c>
      <c r="C45">
        <v>0.99</v>
      </c>
      <c r="D45">
        <v>0.7732</v>
      </c>
      <c r="F45">
        <v>0.99070000000000003</v>
      </c>
      <c r="G45">
        <v>0.997</v>
      </c>
      <c r="H45">
        <v>0.98401988952845998</v>
      </c>
      <c r="I45">
        <v>0.59685408862247002</v>
      </c>
      <c r="J45">
        <v>0.99</v>
      </c>
      <c r="K45">
        <v>0.99</v>
      </c>
      <c r="L45" s="115">
        <f t="shared" si="5"/>
        <v>0.43521795144770803</v>
      </c>
      <c r="M45" s="117">
        <f>N45/L45</f>
        <v>344.65490106977512</v>
      </c>
      <c r="N45" s="118">
        <v>150</v>
      </c>
      <c r="O45" s="119">
        <f>M45*C45</f>
        <v>341.20835205907736</v>
      </c>
      <c r="P45" s="119">
        <f>O45*D45</f>
        <v>263.8222978120786</v>
      </c>
      <c r="Q45" s="119">
        <f>P45*F45</f>
        <v>261.36875044242629</v>
      </c>
      <c r="R45" s="119">
        <f>Q45*G45</f>
        <v>260.58464419109902</v>
      </c>
      <c r="S45" s="119">
        <f>R45*H45</f>
        <v>256.42047278973831</v>
      </c>
      <c r="T45" s="119">
        <f>S45*I45</f>
        <v>153.04560759106212</v>
      </c>
      <c r="U45" s="119">
        <f>T45*J45</f>
        <v>151.5151515151515</v>
      </c>
      <c r="V45" s="119">
        <f>U45*K45</f>
        <v>149.99999999999997</v>
      </c>
      <c r="W45" s="117">
        <f>M45-O45</f>
        <v>3.4465490106977654</v>
      </c>
      <c r="X45" s="117">
        <f t="shared" si="6"/>
        <v>77.386054246998754</v>
      </c>
      <c r="Y45" s="117"/>
      <c r="Z45" s="117">
        <f t="shared" si="7"/>
        <v>2.4535473696523127</v>
      </c>
      <c r="AA45" s="117">
        <f t="shared" si="7"/>
        <v>0.78410625132727318</v>
      </c>
      <c r="AB45" s="117">
        <f t="shared" si="4"/>
        <v>4.1641714013607043</v>
      </c>
      <c r="AC45" s="117">
        <f t="shared" si="4"/>
        <v>103.37486519867619</v>
      </c>
      <c r="AD45" s="117">
        <f t="shared" si="4"/>
        <v>1.5304560759106209</v>
      </c>
      <c r="AE45" s="117">
        <f t="shared" si="4"/>
        <v>1.5151515151515298</v>
      </c>
      <c r="AF45" s="117">
        <f t="shared" si="1"/>
        <v>194.65490106977515</v>
      </c>
      <c r="AG45" s="117">
        <f>M45-N45</f>
        <v>194.65490106977512</v>
      </c>
      <c r="AH45" s="117">
        <f t="shared" si="2"/>
        <v>1.4601075685330979E-16</v>
      </c>
    </row>
    <row r="46" spans="1:34" x14ac:dyDescent="0.25">
      <c r="A46" s="112" t="s">
        <v>86</v>
      </c>
      <c r="B46" s="2" t="s">
        <v>72</v>
      </c>
      <c r="C46">
        <v>0.99</v>
      </c>
      <c r="D46">
        <v>0.77330217700806003</v>
      </c>
      <c r="F46">
        <v>0.99070105718747004</v>
      </c>
      <c r="G46">
        <v>0.99740076082436002</v>
      </c>
      <c r="H46">
        <v>0.98401706630161001</v>
      </c>
      <c r="I46">
        <v>0.59685408862247002</v>
      </c>
      <c r="J46">
        <v>0.99</v>
      </c>
      <c r="K46">
        <v>0.99</v>
      </c>
      <c r="L46" s="115">
        <f t="shared" si="5"/>
        <v>0.43544964631351973</v>
      </c>
      <c r="M46" s="117">
        <f>N46/L46</f>
        <v>344.47151644257252</v>
      </c>
      <c r="N46" s="118">
        <v>150</v>
      </c>
      <c r="O46" s="119">
        <f>M46*C46</f>
        <v>341.02680127814682</v>
      </c>
      <c r="P46" s="119">
        <f>O46*D46</f>
        <v>263.71676784648599</v>
      </c>
      <c r="Q46" s="119">
        <f>P46*F46</f>
        <v>261.26448070357628</v>
      </c>
      <c r="R46" s="119">
        <f>Q46*G46</f>
        <v>260.58539183012829</v>
      </c>
      <c r="S46" s="119">
        <f>R46*H46</f>
        <v>256.42047278973837</v>
      </c>
      <c r="T46" s="119">
        <f>S46*I46</f>
        <v>153.04560759106218</v>
      </c>
      <c r="U46" s="119">
        <f>T46*J46</f>
        <v>151.51515151515156</v>
      </c>
      <c r="V46" s="119">
        <f>U46*K46</f>
        <v>150.00000000000003</v>
      </c>
      <c r="W46" s="117">
        <f>M46-O46</f>
        <v>3.4447151644257019</v>
      </c>
      <c r="X46" s="117">
        <f t="shared" si="6"/>
        <v>77.310033431660827</v>
      </c>
      <c r="Y46" s="117"/>
      <c r="Z46" s="117">
        <f t="shared" si="7"/>
        <v>2.4522871429097108</v>
      </c>
      <c r="AA46" s="117">
        <f t="shared" si="7"/>
        <v>0.67908887344799496</v>
      </c>
      <c r="AB46" s="117">
        <f t="shared" si="4"/>
        <v>4.1649190403899183</v>
      </c>
      <c r="AC46" s="117">
        <f t="shared" si="4"/>
        <v>103.37486519867619</v>
      </c>
      <c r="AD46" s="117">
        <f t="shared" si="4"/>
        <v>1.5304560759106209</v>
      </c>
      <c r="AE46" s="117">
        <f t="shared" si="4"/>
        <v>1.5151515151515298</v>
      </c>
      <c r="AF46" s="117">
        <f t="shared" si="1"/>
        <v>194.47151644257249</v>
      </c>
      <c r="AG46" s="117">
        <f>M46-N46</f>
        <v>194.47151644257252</v>
      </c>
      <c r="AH46" s="117">
        <f t="shared" si="2"/>
        <v>-1.4614844348579419E-16</v>
      </c>
    </row>
    <row r="47" spans="1:34" x14ac:dyDescent="0.25">
      <c r="A47" s="112" t="s">
        <v>86</v>
      </c>
      <c r="B47" s="2" t="s">
        <v>73</v>
      </c>
      <c r="C47">
        <v>0.99</v>
      </c>
      <c r="D47">
        <v>0.77329964332800005</v>
      </c>
      <c r="F47">
        <v>0.99070097259080003</v>
      </c>
      <c r="G47">
        <v>0.99756333224917004</v>
      </c>
      <c r="H47">
        <v>0.98401988952845998</v>
      </c>
      <c r="I47">
        <v>0.59685408862247002</v>
      </c>
      <c r="J47">
        <v>0.99</v>
      </c>
      <c r="K47">
        <v>0.99</v>
      </c>
      <c r="L47" s="115">
        <f t="shared" si="5"/>
        <v>0.43552040786012119</v>
      </c>
      <c r="M47" s="117">
        <f>N47/L47</f>
        <v>344.41554814160725</v>
      </c>
      <c r="N47" s="118">
        <v>150</v>
      </c>
      <c r="O47" s="119">
        <f>M47*C47</f>
        <v>340.97139266019116</v>
      </c>
      <c r="P47" s="119">
        <f>O47*D47</f>
        <v>263.67305632917726</v>
      </c>
      <c r="Q47" s="119">
        <f>P47*F47</f>
        <v>261.22115335130474</v>
      </c>
      <c r="R47" s="119">
        <f>Q47*G47</f>
        <v>260.58464419109902</v>
      </c>
      <c r="S47" s="119">
        <f>R47*H47</f>
        <v>256.42047278973831</v>
      </c>
      <c r="T47" s="119">
        <f>S47*I47</f>
        <v>153.04560759106212</v>
      </c>
      <c r="U47" s="119">
        <f>T47*J47</f>
        <v>151.5151515151515</v>
      </c>
      <c r="V47" s="119">
        <f>U47*K47</f>
        <v>149.99999999999997</v>
      </c>
      <c r="W47" s="117">
        <f>M47-O47</f>
        <v>3.4441554814160895</v>
      </c>
      <c r="X47" s="117">
        <f t="shared" si="6"/>
        <v>77.2983363310139</v>
      </c>
      <c r="Y47" s="117"/>
      <c r="Z47" s="117">
        <f t="shared" si="7"/>
        <v>2.4519029778725212</v>
      </c>
      <c r="AA47" s="117">
        <f t="shared" si="7"/>
        <v>0.63650916020571913</v>
      </c>
      <c r="AB47" s="117">
        <f t="shared" si="4"/>
        <v>4.1641714013607043</v>
      </c>
      <c r="AC47" s="117">
        <f t="shared" si="4"/>
        <v>103.37486519867619</v>
      </c>
      <c r="AD47" s="117">
        <f t="shared" si="4"/>
        <v>1.5304560759106209</v>
      </c>
      <c r="AE47" s="117">
        <f t="shared" si="4"/>
        <v>1.5151515151515298</v>
      </c>
      <c r="AF47" s="117">
        <f t="shared" si="1"/>
        <v>194.41554814160727</v>
      </c>
      <c r="AG47" s="117">
        <f>M47-N47</f>
        <v>194.41554814160725</v>
      </c>
      <c r="AH47" s="117">
        <f t="shared" si="2"/>
        <v>1.4619051666434813E-16</v>
      </c>
    </row>
    <row r="48" spans="1:34" x14ac:dyDescent="0.25">
      <c r="A48" s="112" t="s">
        <v>86</v>
      </c>
      <c r="B48" s="2" t="s">
        <v>71</v>
      </c>
      <c r="C48">
        <v>0.99</v>
      </c>
      <c r="D48">
        <v>0.77329042255263003</v>
      </c>
      <c r="F48">
        <v>0.9907008240606</v>
      </c>
      <c r="G48">
        <v>0.99780461701748002</v>
      </c>
      <c r="H48">
        <v>0.98401988952845998</v>
      </c>
      <c r="I48">
        <v>0.59685408862247002</v>
      </c>
      <c r="J48">
        <v>0.99</v>
      </c>
      <c r="K48">
        <v>0.99</v>
      </c>
      <c r="L48" s="115">
        <f t="shared" si="5"/>
        <v>0.43562048929850949</v>
      </c>
      <c r="M48" s="117">
        <f>N48/L48</f>
        <v>344.33642054245138</v>
      </c>
      <c r="N48" s="118">
        <v>150</v>
      </c>
      <c r="O48" s="119">
        <f>M48*C48</f>
        <v>340.89305633702685</v>
      </c>
      <c r="P48" s="119">
        <f>O48*D48</f>
        <v>263.60933558011703</v>
      </c>
      <c r="Q48" s="119">
        <f>P48*F48</f>
        <v>261.15798598928922</v>
      </c>
      <c r="R48" s="119">
        <f>Q48*G48</f>
        <v>260.58464419109913</v>
      </c>
      <c r="S48" s="119">
        <f>R48*H48</f>
        <v>256.42047278973843</v>
      </c>
      <c r="T48" s="119">
        <f>S48*I48</f>
        <v>153.04560759106221</v>
      </c>
      <c r="U48" s="119">
        <f>T48*J48</f>
        <v>151.51515151515159</v>
      </c>
      <c r="V48" s="119">
        <f>U48*K48</f>
        <v>150.00000000000006</v>
      </c>
      <c r="W48" s="117">
        <f>M48-O48</f>
        <v>3.4433642054245297</v>
      </c>
      <c r="X48" s="117">
        <f t="shared" si="6"/>
        <v>77.283720756909815</v>
      </c>
      <c r="Y48" s="117"/>
      <c r="Z48" s="117">
        <f t="shared" si="7"/>
        <v>2.4513495908278173</v>
      </c>
      <c r="AA48" s="117">
        <f t="shared" si="7"/>
        <v>0.57334179819008568</v>
      </c>
      <c r="AB48" s="117">
        <f t="shared" si="4"/>
        <v>4.1641714013607043</v>
      </c>
      <c r="AC48" s="117">
        <f t="shared" si="4"/>
        <v>103.37486519867622</v>
      </c>
      <c r="AD48" s="117">
        <f t="shared" si="4"/>
        <v>1.5304560759106209</v>
      </c>
      <c r="AE48" s="117">
        <f t="shared" si="4"/>
        <v>1.5151515151515298</v>
      </c>
      <c r="AF48" s="117">
        <f t="shared" si="1"/>
        <v>194.33642054245132</v>
      </c>
      <c r="AG48" s="117">
        <f>M48-N48</f>
        <v>194.33642054245138</v>
      </c>
      <c r="AH48" s="117">
        <f t="shared" si="2"/>
        <v>-2.9250008157061319E-16</v>
      </c>
    </row>
    <row r="49" spans="1:34" x14ac:dyDescent="0.25">
      <c r="A49" s="112" t="s">
        <v>86</v>
      </c>
      <c r="B49" s="2" t="s">
        <v>74</v>
      </c>
      <c r="C49">
        <v>0.99</v>
      </c>
      <c r="D49">
        <v>0.77233784110577997</v>
      </c>
      <c r="F49">
        <v>0.99069731214964996</v>
      </c>
      <c r="G49">
        <v>0.99699669370392996</v>
      </c>
      <c r="H49">
        <v>0.98329614039027002</v>
      </c>
      <c r="I49">
        <v>0.59685408862247002</v>
      </c>
      <c r="J49">
        <v>0.99</v>
      </c>
      <c r="K49">
        <v>0.99</v>
      </c>
      <c r="L49" s="115">
        <f t="shared" si="5"/>
        <v>0.43441029421944399</v>
      </c>
      <c r="M49" s="117">
        <f>N49/L49</f>
        <v>345.29568473860093</v>
      </c>
      <c r="N49" s="118">
        <v>150</v>
      </c>
      <c r="O49" s="119">
        <f>M49*C49</f>
        <v>341.84272789121491</v>
      </c>
      <c r="P49" s="119">
        <f>O49*D49</f>
        <v>264.01807445721153</v>
      </c>
      <c r="Q49" s="119">
        <f>P49*F49</f>
        <v>261.56199672368564</v>
      </c>
      <c r="R49" s="119">
        <f>Q49*G49</f>
        <v>260.77644593211272</v>
      </c>
      <c r="S49" s="119">
        <f>R49*H49</f>
        <v>256.42047278973837</v>
      </c>
      <c r="T49" s="119">
        <f>S49*I49</f>
        <v>153.04560759106218</v>
      </c>
      <c r="U49" s="119">
        <f>T49*J49</f>
        <v>151.51515151515156</v>
      </c>
      <c r="V49" s="119">
        <f>U49*K49</f>
        <v>150.00000000000003</v>
      </c>
      <c r="W49" s="117">
        <f>M49-O49</f>
        <v>3.4529568473860195</v>
      </c>
      <c r="X49" s="117">
        <f t="shared" si="6"/>
        <v>77.82465343400338</v>
      </c>
      <c r="Y49" s="117"/>
      <c r="Z49" s="117">
        <f t="shared" si="7"/>
        <v>2.4560777335258877</v>
      </c>
      <c r="AA49" s="117">
        <f t="shared" si="7"/>
        <v>0.7855507915729163</v>
      </c>
      <c r="AB49" s="117">
        <f t="shared" si="4"/>
        <v>4.3559731423743528</v>
      </c>
      <c r="AC49" s="117">
        <f t="shared" si="4"/>
        <v>103.37486519867619</v>
      </c>
      <c r="AD49" s="117">
        <f t="shared" si="4"/>
        <v>1.5304560759106209</v>
      </c>
      <c r="AE49" s="117">
        <f t="shared" si="4"/>
        <v>1.5151515151515298</v>
      </c>
      <c r="AF49" s="117">
        <f t="shared" si="1"/>
        <v>195.2956847386009</v>
      </c>
      <c r="AG49" s="117">
        <f>M49-N49</f>
        <v>195.29568473860093</v>
      </c>
      <c r="AH49" s="117">
        <f t="shared" si="2"/>
        <v>-1.4553168170840977E-16</v>
      </c>
    </row>
    <row r="50" spans="1:34" x14ac:dyDescent="0.25">
      <c r="A50" s="112" t="s">
        <v>86</v>
      </c>
      <c r="B50" s="2" t="s">
        <v>75</v>
      </c>
      <c r="C50">
        <v>0.99</v>
      </c>
      <c r="D50">
        <v>0.77332146499958998</v>
      </c>
      <c r="F50">
        <v>0.99070132443767001</v>
      </c>
      <c r="G50">
        <v>0.99699219045915999</v>
      </c>
      <c r="H50">
        <v>0.98401988952845998</v>
      </c>
      <c r="I50">
        <v>0.59685408862247002</v>
      </c>
      <c r="J50">
        <v>0.99</v>
      </c>
      <c r="K50">
        <v>0.99</v>
      </c>
      <c r="L50" s="115">
        <f t="shared" si="5"/>
        <v>0.43528349383262371</v>
      </c>
      <c r="M50" s="117">
        <f>N50/L50</f>
        <v>344.60300499627579</v>
      </c>
      <c r="N50" s="118">
        <v>150</v>
      </c>
      <c r="O50" s="119">
        <f>M50*C50</f>
        <v>341.15697494631303</v>
      </c>
      <c r="P50" s="119">
        <f>O50*D50</f>
        <v>263.82401166031121</v>
      </c>
      <c r="Q50" s="119">
        <f>P50*F50</f>
        <v>261.3707977703296</v>
      </c>
      <c r="R50" s="119">
        <f>Q50*G50</f>
        <v>260.58464419109902</v>
      </c>
      <c r="S50" s="119">
        <f>R50*H50</f>
        <v>256.42047278973831</v>
      </c>
      <c r="T50" s="119">
        <f>S50*I50</f>
        <v>153.04560759106212</v>
      </c>
      <c r="U50" s="119">
        <f>T50*J50</f>
        <v>151.5151515151515</v>
      </c>
      <c r="V50" s="119">
        <f>U50*K50</f>
        <v>149.99999999999997</v>
      </c>
      <c r="W50" s="117">
        <f>M50-O50</f>
        <v>3.4460300499627579</v>
      </c>
      <c r="X50" s="117">
        <f t="shared" si="6"/>
        <v>77.332963286001814</v>
      </c>
      <c r="Y50" s="117"/>
      <c r="Z50" s="117">
        <f t="shared" si="7"/>
        <v>2.4532138899816118</v>
      </c>
      <c r="AA50" s="117">
        <f t="shared" si="7"/>
        <v>0.78615357923058582</v>
      </c>
      <c r="AB50" s="117">
        <f t="shared" si="4"/>
        <v>4.1641714013607043</v>
      </c>
      <c r="AC50" s="117">
        <f t="shared" si="4"/>
        <v>103.37486519867619</v>
      </c>
      <c r="AD50" s="117">
        <f t="shared" si="4"/>
        <v>1.5304560759106209</v>
      </c>
      <c r="AE50" s="117">
        <f t="shared" si="4"/>
        <v>1.5151515151515298</v>
      </c>
      <c r="AF50" s="117">
        <f t="shared" si="1"/>
        <v>194.60300499627581</v>
      </c>
      <c r="AG50" s="117">
        <f>M50-N50</f>
        <v>194.60300499627579</v>
      </c>
      <c r="AH50" s="117">
        <f t="shared" si="2"/>
        <v>1.4604969450984545E-16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7B57-238D-4DC5-A159-F6579258B67A}">
  <dimension ref="A1:G50"/>
  <sheetViews>
    <sheetView workbookViewId="0">
      <selection activeCell="I25" sqref="I25"/>
    </sheetView>
  </sheetViews>
  <sheetFormatPr baseColWidth="10" defaultColWidth="9.140625" defaultRowHeight="15" x14ac:dyDescent="0.25"/>
  <cols>
    <col min="1" max="2" width="14.28515625" customWidth="1"/>
  </cols>
  <sheetData>
    <row r="1" spans="1:7" x14ac:dyDescent="0.25">
      <c r="A1" t="s">
        <v>69</v>
      </c>
      <c r="B1" t="s">
        <v>70</v>
      </c>
      <c r="C1" t="s">
        <v>62</v>
      </c>
      <c r="D1" s="2" t="s">
        <v>58</v>
      </c>
      <c r="E1" s="2" t="s">
        <v>59</v>
      </c>
      <c r="F1" s="2" t="s">
        <v>60</v>
      </c>
      <c r="G1" s="2" t="s">
        <v>61</v>
      </c>
    </row>
    <row r="2" spans="1:7" x14ac:dyDescent="0.25">
      <c r="A2" s="59" t="s">
        <v>76</v>
      </c>
      <c r="B2" s="59" t="s">
        <v>65</v>
      </c>
      <c r="C2" s="2" t="s">
        <v>72</v>
      </c>
      <c r="D2" s="33">
        <v>0.51359391056777071</v>
      </c>
      <c r="E2" s="18">
        <v>6.3008726568956996</v>
      </c>
      <c r="F2" s="58">
        <v>3.8822508709302999</v>
      </c>
      <c r="G2" s="58">
        <v>180.8878658406</v>
      </c>
    </row>
    <row r="3" spans="1:7" x14ac:dyDescent="0.25">
      <c r="A3" s="59" t="s">
        <v>76</v>
      </c>
      <c r="B3" s="59" t="s">
        <v>65</v>
      </c>
      <c r="C3" s="2" t="s">
        <v>73</v>
      </c>
      <c r="D3" s="33">
        <v>0.51360125721223393</v>
      </c>
      <c r="E3" s="18">
        <v>6.2597949471138001</v>
      </c>
      <c r="F3" s="58">
        <v>3.8903118366921001</v>
      </c>
      <c r="G3" s="58">
        <v>205.23945850760001</v>
      </c>
    </row>
    <row r="4" spans="1:7" x14ac:dyDescent="0.25">
      <c r="A4" s="59" t="s">
        <v>76</v>
      </c>
      <c r="B4" s="59" t="s">
        <v>65</v>
      </c>
      <c r="C4" s="2" t="s">
        <v>71</v>
      </c>
      <c r="D4" s="33">
        <v>0.47357657965164701</v>
      </c>
      <c r="E4" s="18">
        <v>2.3386291680573001</v>
      </c>
      <c r="F4" s="58">
        <v>1.5841458719070001</v>
      </c>
      <c r="G4" s="58">
        <v>123.06498629603</v>
      </c>
    </row>
    <row r="5" spans="1:7" x14ac:dyDescent="0.25">
      <c r="A5" s="59" t="s">
        <v>76</v>
      </c>
      <c r="B5" s="59" t="s">
        <v>65</v>
      </c>
      <c r="C5" s="2" t="s">
        <v>74</v>
      </c>
      <c r="D5" s="33">
        <v>0.46627102918294194</v>
      </c>
      <c r="E5" s="18">
        <v>1.9495995105267001</v>
      </c>
      <c r="F5" s="58">
        <v>1.2078863439426999</v>
      </c>
      <c r="G5" s="58">
        <v>53.900276921596998</v>
      </c>
    </row>
    <row r="6" spans="1:7" x14ac:dyDescent="0.25">
      <c r="A6" s="59" t="s">
        <v>76</v>
      </c>
      <c r="B6" s="59" t="s">
        <v>65</v>
      </c>
      <c r="C6" s="2" t="s">
        <v>75</v>
      </c>
      <c r="D6" s="33">
        <v>0.51360123478112119</v>
      </c>
      <c r="E6" s="18">
        <v>6.2597947876645996</v>
      </c>
      <c r="F6" s="58">
        <v>3.8903117119732999</v>
      </c>
      <c r="G6" s="58">
        <v>134.53899120387999</v>
      </c>
    </row>
    <row r="7" spans="1:7" x14ac:dyDescent="0.25">
      <c r="A7" s="59" t="s">
        <v>76</v>
      </c>
      <c r="B7" s="59" t="s">
        <v>66</v>
      </c>
      <c r="C7" s="2" t="s">
        <v>72</v>
      </c>
      <c r="D7" s="2">
        <v>0.50715267192741198</v>
      </c>
      <c r="E7" s="18">
        <v>3.3118047995975002</v>
      </c>
      <c r="F7" s="58">
        <v>4.2052967979596998</v>
      </c>
      <c r="G7" s="58">
        <v>180.88786586654999</v>
      </c>
    </row>
    <row r="8" spans="1:7" x14ac:dyDescent="0.25">
      <c r="A8" s="59" t="s">
        <v>76</v>
      </c>
      <c r="B8" s="59" t="s">
        <v>66</v>
      </c>
      <c r="C8" s="2" t="s">
        <v>73</v>
      </c>
      <c r="D8" s="2">
        <v>0.50737585868027679</v>
      </c>
      <c r="E8" s="18">
        <v>3.2975111049297001</v>
      </c>
      <c r="F8" s="58">
        <v>4.2053299409789</v>
      </c>
      <c r="G8" s="58">
        <v>205.23945850594001</v>
      </c>
    </row>
    <row r="9" spans="1:7" x14ac:dyDescent="0.25">
      <c r="A9" s="59" t="s">
        <v>76</v>
      </c>
      <c r="B9" s="59" t="s">
        <v>66</v>
      </c>
      <c r="C9" s="2" t="s">
        <v>71</v>
      </c>
      <c r="D9" s="2">
        <v>0.49381163648651549</v>
      </c>
      <c r="E9" s="18">
        <v>1.7118354620847001</v>
      </c>
      <c r="F9" s="58">
        <v>3.2590394759304999</v>
      </c>
      <c r="G9" s="58">
        <v>123.06459966951</v>
      </c>
    </row>
    <row r="10" spans="1:7" x14ac:dyDescent="0.25">
      <c r="A10" s="59" t="s">
        <v>76</v>
      </c>
      <c r="B10" s="59" t="s">
        <v>66</v>
      </c>
      <c r="C10" s="2" t="s">
        <v>74</v>
      </c>
      <c r="D10" s="2">
        <v>0.48821010805252735</v>
      </c>
      <c r="E10" s="18">
        <v>1.5230685063806999</v>
      </c>
      <c r="F10" s="58">
        <v>2.7935465073341001</v>
      </c>
      <c r="G10" s="58">
        <v>53.900107602013001</v>
      </c>
    </row>
    <row r="11" spans="1:7" x14ac:dyDescent="0.25">
      <c r="A11" s="59" t="s">
        <v>76</v>
      </c>
      <c r="B11" s="59" t="s">
        <v>66</v>
      </c>
      <c r="C11" s="2" t="s">
        <v>75</v>
      </c>
      <c r="D11" s="2">
        <v>0.50737572954690113</v>
      </c>
      <c r="E11" s="18">
        <v>3.2975110483979</v>
      </c>
      <c r="F11" s="58">
        <v>4.2053288786680998</v>
      </c>
      <c r="G11" s="58">
        <v>134.53899118707</v>
      </c>
    </row>
    <row r="12" spans="1:7" x14ac:dyDescent="0.25">
      <c r="A12" s="59" t="s">
        <v>76</v>
      </c>
      <c r="B12" s="59" t="s">
        <v>67</v>
      </c>
      <c r="C12" s="2" t="s">
        <v>72</v>
      </c>
      <c r="D12" s="2">
        <v>0.50872093361091009</v>
      </c>
      <c r="E12" s="18">
        <v>2.2257161233636</v>
      </c>
      <c r="F12" s="58">
        <v>4.1699452651333004</v>
      </c>
      <c r="G12" s="58">
        <v>180.88786586654999</v>
      </c>
    </row>
    <row r="13" spans="1:7" x14ac:dyDescent="0.25">
      <c r="A13" s="59" t="s">
        <v>76</v>
      </c>
      <c r="B13" s="59" t="s">
        <v>67</v>
      </c>
      <c r="C13" s="2" t="s">
        <v>73</v>
      </c>
      <c r="D13" s="2">
        <v>0.50893805311649465</v>
      </c>
      <c r="E13" s="18">
        <v>2.2191097030073998</v>
      </c>
      <c r="F13" s="58">
        <v>4.1639774335168003</v>
      </c>
      <c r="G13" s="58">
        <v>205.23945850594001</v>
      </c>
    </row>
    <row r="14" spans="1:7" x14ac:dyDescent="0.25">
      <c r="A14" s="59" t="s">
        <v>76</v>
      </c>
      <c r="B14" s="59" t="s">
        <v>67</v>
      </c>
      <c r="C14" s="2" t="s">
        <v>71</v>
      </c>
      <c r="D14" s="2">
        <v>0.49426642833427864</v>
      </c>
      <c r="E14" s="18">
        <v>1.4236341085019</v>
      </c>
      <c r="F14" s="58">
        <v>2.5729565519766999</v>
      </c>
      <c r="G14" s="58">
        <v>123.06459966951</v>
      </c>
    </row>
    <row r="15" spans="1:7" x14ac:dyDescent="0.25">
      <c r="A15" s="59" t="s">
        <v>76</v>
      </c>
      <c r="B15" s="59" t="s">
        <v>67</v>
      </c>
      <c r="C15" s="2" t="s">
        <v>74</v>
      </c>
      <c r="D15" s="2">
        <v>0.48845949576264946</v>
      </c>
      <c r="E15" s="18">
        <v>1.3173075355246</v>
      </c>
      <c r="F15" s="58">
        <v>2.1144362472643001</v>
      </c>
      <c r="G15" s="58">
        <v>53.900107602013001</v>
      </c>
    </row>
    <row r="16" spans="1:7" x14ac:dyDescent="0.25">
      <c r="A16" s="59" t="s">
        <v>76</v>
      </c>
      <c r="B16" s="59" t="s">
        <v>67</v>
      </c>
      <c r="C16" s="2" t="s">
        <v>75</v>
      </c>
      <c r="D16" s="2">
        <v>0.50893792355877709</v>
      </c>
      <c r="E16" s="18">
        <v>2.2191096768717999</v>
      </c>
      <c r="F16" s="58">
        <v>4.1639763578827997</v>
      </c>
      <c r="G16" s="58">
        <v>134.53899118707</v>
      </c>
    </row>
    <row r="17" spans="1:7" x14ac:dyDescent="0.25">
      <c r="A17" s="59" t="s">
        <v>76</v>
      </c>
      <c r="B17" s="59" t="s">
        <v>68</v>
      </c>
      <c r="C17" s="2" t="s">
        <v>72</v>
      </c>
      <c r="D17" s="2">
        <v>0.46658733589944407</v>
      </c>
      <c r="E17" s="18">
        <v>3.5779851750912002</v>
      </c>
      <c r="F17" s="58">
        <v>4.0827777715445999</v>
      </c>
      <c r="G17" s="58">
        <v>181.15934398053</v>
      </c>
    </row>
    <row r="18" spans="1:7" x14ac:dyDescent="0.25">
      <c r="A18" s="59" t="s">
        <v>76</v>
      </c>
      <c r="B18" s="59" t="s">
        <v>68</v>
      </c>
      <c r="C18" s="2" t="s">
        <v>73</v>
      </c>
      <c r="D18" s="2">
        <v>0.46691145218178381</v>
      </c>
      <c r="E18" s="18">
        <v>3.5546482337962</v>
      </c>
      <c r="F18" s="58">
        <v>4.0709878719864996</v>
      </c>
      <c r="G18" s="58">
        <v>205.54306685927</v>
      </c>
    </row>
    <row r="19" spans="1:7" x14ac:dyDescent="0.25">
      <c r="A19" s="59" t="s">
        <v>76</v>
      </c>
      <c r="B19" s="59" t="s">
        <v>68</v>
      </c>
      <c r="C19" s="2" t="s">
        <v>71</v>
      </c>
      <c r="D19" s="2">
        <v>0.4106796164639353</v>
      </c>
      <c r="E19" s="18">
        <v>1.3187815553322999</v>
      </c>
      <c r="F19" s="58">
        <v>1.5199866190124001</v>
      </c>
      <c r="G19" s="58">
        <v>123.06498629603</v>
      </c>
    </row>
    <row r="20" spans="1:7" x14ac:dyDescent="0.25">
      <c r="A20" s="59" t="s">
        <v>76</v>
      </c>
      <c r="B20" s="59" t="s">
        <v>68</v>
      </c>
      <c r="C20" s="2" t="s">
        <v>75</v>
      </c>
      <c r="D20" s="2">
        <v>0.46691138936359056</v>
      </c>
      <c r="E20" s="18">
        <v>3.5546481733872</v>
      </c>
      <c r="F20" s="58">
        <v>4.0709873520209996</v>
      </c>
      <c r="G20" s="58">
        <v>134.73801368706</v>
      </c>
    </row>
    <row r="21" spans="1:7" x14ac:dyDescent="0.25">
      <c r="A21" s="61" t="s">
        <v>63</v>
      </c>
      <c r="B21" s="61" t="s">
        <v>65</v>
      </c>
      <c r="C21" s="2" t="s">
        <v>72</v>
      </c>
      <c r="D21" s="2">
        <v>0.40731036625367295</v>
      </c>
      <c r="E21" s="18">
        <v>1.8038677008566999</v>
      </c>
      <c r="F21" s="58">
        <v>0.90567173504474996</v>
      </c>
      <c r="G21" s="58">
        <v>61.103013785092998</v>
      </c>
    </row>
    <row r="22" spans="1:7" x14ac:dyDescent="0.25">
      <c r="A22" s="61" t="s">
        <v>63</v>
      </c>
      <c r="B22" s="61" t="s">
        <v>65</v>
      </c>
      <c r="C22" s="2" t="s">
        <v>73</v>
      </c>
      <c r="D22" s="2">
        <v>0.40731726318738515</v>
      </c>
      <c r="E22" s="18">
        <v>1.8040526538799999</v>
      </c>
      <c r="F22" s="58">
        <v>0.90575325746167001</v>
      </c>
      <c r="G22" s="58">
        <v>69.552796248253003</v>
      </c>
    </row>
    <row r="23" spans="1:7" x14ac:dyDescent="0.25">
      <c r="A23" s="61" t="s">
        <v>63</v>
      </c>
      <c r="B23" s="61" t="s">
        <v>65</v>
      </c>
      <c r="C23" s="2" t="s">
        <v>71</v>
      </c>
      <c r="D23" s="2">
        <v>0.40662295541599286</v>
      </c>
      <c r="E23" s="18">
        <v>1.7859308771230999</v>
      </c>
      <c r="F23" s="58">
        <v>0.89760090008153004</v>
      </c>
      <c r="G23" s="58">
        <v>84.255185426387001</v>
      </c>
    </row>
    <row r="24" spans="1:7" x14ac:dyDescent="0.25">
      <c r="A24" s="61" t="s">
        <v>63</v>
      </c>
      <c r="B24" s="61" t="s">
        <v>65</v>
      </c>
      <c r="C24" s="2" t="s">
        <v>74</v>
      </c>
      <c r="D24" s="2">
        <v>0.40642373371484097</v>
      </c>
      <c r="E24" s="18">
        <v>1.6686945731370999</v>
      </c>
      <c r="F24" s="58">
        <v>0.66793898568471</v>
      </c>
      <c r="G24" s="58">
        <v>41.150065209415999</v>
      </c>
    </row>
    <row r="25" spans="1:7" x14ac:dyDescent="0.25">
      <c r="A25" s="61" t="s">
        <v>63</v>
      </c>
      <c r="B25" s="61" t="s">
        <v>65</v>
      </c>
      <c r="C25" s="2" t="s">
        <v>75</v>
      </c>
      <c r="D25" s="2">
        <v>0.40731758019513908</v>
      </c>
      <c r="E25" s="18">
        <v>1.8040526546996001</v>
      </c>
      <c r="F25" s="58">
        <v>0.90575396177279999</v>
      </c>
      <c r="G25" s="58">
        <v>45.593392362854999</v>
      </c>
    </row>
    <row r="26" spans="1:7" x14ac:dyDescent="0.25">
      <c r="A26" s="61" t="s">
        <v>63</v>
      </c>
      <c r="B26" s="61" t="s">
        <v>66</v>
      </c>
      <c r="C26" s="2" t="s">
        <v>72</v>
      </c>
      <c r="D26" s="2">
        <v>0.42717855058698462</v>
      </c>
      <c r="E26" s="18">
        <v>1.4527633489206999</v>
      </c>
      <c r="F26" s="58">
        <v>2.2616408677112001</v>
      </c>
      <c r="G26" s="58">
        <v>61.497085636858003</v>
      </c>
    </row>
    <row r="27" spans="1:7" x14ac:dyDescent="0.25">
      <c r="A27" s="61" t="s">
        <v>63</v>
      </c>
      <c r="B27" s="61" t="s">
        <v>66</v>
      </c>
      <c r="C27" s="2" t="s">
        <v>73</v>
      </c>
      <c r="D27" s="2">
        <v>0.42718292360321325</v>
      </c>
      <c r="E27" s="18">
        <v>1.4528573533117</v>
      </c>
      <c r="F27" s="58">
        <v>2.2619273376642002</v>
      </c>
      <c r="G27" s="58">
        <v>70.001269986300997</v>
      </c>
    </row>
    <row r="28" spans="1:7" x14ac:dyDescent="0.25">
      <c r="A28" s="61" t="s">
        <v>63</v>
      </c>
      <c r="B28" s="61" t="s">
        <v>66</v>
      </c>
      <c r="C28" s="2" t="s">
        <v>71</v>
      </c>
      <c r="D28" s="2">
        <v>0.42672078556686782</v>
      </c>
      <c r="E28" s="18">
        <v>1.442735480124</v>
      </c>
      <c r="F28" s="58">
        <v>2.2308449871788998</v>
      </c>
      <c r="G28" s="58">
        <v>84.666892684076998</v>
      </c>
    </row>
    <row r="29" spans="1:7" x14ac:dyDescent="0.25">
      <c r="A29" s="61" t="s">
        <v>63</v>
      </c>
      <c r="B29" s="61" t="s">
        <v>66</v>
      </c>
      <c r="C29" s="2" t="s">
        <v>74</v>
      </c>
      <c r="D29" s="2">
        <v>0.42338790358329992</v>
      </c>
      <c r="E29" s="18">
        <v>1.3805275579334999</v>
      </c>
      <c r="F29" s="58">
        <v>2.0241581604491001</v>
      </c>
      <c r="G29" s="58">
        <v>41.343189659617998</v>
      </c>
    </row>
    <row r="30" spans="1:7" x14ac:dyDescent="0.25">
      <c r="A30" s="61" t="s">
        <v>63</v>
      </c>
      <c r="B30" s="61" t="s">
        <v>66</v>
      </c>
      <c r="C30" s="2" t="s">
        <v>75</v>
      </c>
      <c r="D30" s="2">
        <v>0.42718288703652013</v>
      </c>
      <c r="E30" s="18">
        <v>1.4528573532294999</v>
      </c>
      <c r="F30" s="58">
        <v>2.2619271434974002</v>
      </c>
      <c r="G30" s="58">
        <v>45.887376750881998</v>
      </c>
    </row>
    <row r="31" spans="1:7" x14ac:dyDescent="0.25">
      <c r="A31" s="61" t="s">
        <v>63</v>
      </c>
      <c r="B31" s="61" t="s">
        <v>67</v>
      </c>
      <c r="C31" s="2" t="s">
        <v>72</v>
      </c>
      <c r="D31" s="2">
        <v>0.42732504219216544</v>
      </c>
      <c r="E31" s="18">
        <v>1.2767609281159999</v>
      </c>
      <c r="F31" s="58">
        <v>1.6826398771277999</v>
      </c>
      <c r="G31" s="58">
        <v>61.497085636858003</v>
      </c>
    </row>
    <row r="32" spans="1:7" x14ac:dyDescent="0.25">
      <c r="A32" s="61" t="s">
        <v>63</v>
      </c>
      <c r="B32" s="61" t="s">
        <v>67</v>
      </c>
      <c r="C32" s="2" t="s">
        <v>73</v>
      </c>
      <c r="D32" s="2">
        <v>0.42732951522362694</v>
      </c>
      <c r="E32" s="18">
        <v>1.2768155131793999</v>
      </c>
      <c r="F32" s="58">
        <v>1.6828927501607001</v>
      </c>
      <c r="G32" s="58">
        <v>70.001269986300997</v>
      </c>
    </row>
    <row r="33" spans="1:7" x14ac:dyDescent="0.25">
      <c r="A33" s="61" t="s">
        <v>63</v>
      </c>
      <c r="B33" s="61" t="s">
        <v>67</v>
      </c>
      <c r="C33" s="2" t="s">
        <v>71</v>
      </c>
      <c r="D33" s="2">
        <v>0.42685657985045405</v>
      </c>
      <c r="E33" s="18">
        <v>1.2709322560258001</v>
      </c>
      <c r="F33" s="58">
        <v>1.6555359302198001</v>
      </c>
      <c r="G33" s="58">
        <v>84.666892684076998</v>
      </c>
    </row>
    <row r="34" spans="1:7" x14ac:dyDescent="0.25">
      <c r="A34" s="61" t="s">
        <v>63</v>
      </c>
      <c r="B34" s="61" t="s">
        <v>67</v>
      </c>
      <c r="C34" s="2" t="s">
        <v>74</v>
      </c>
      <c r="D34" s="2">
        <v>0.42345585183851986</v>
      </c>
      <c r="E34" s="18">
        <v>1.2345095032769999</v>
      </c>
      <c r="F34" s="58">
        <v>1.4781047801288001</v>
      </c>
      <c r="G34" s="58">
        <v>41.343189659617998</v>
      </c>
    </row>
    <row r="35" spans="1:7" x14ac:dyDescent="0.25">
      <c r="A35" s="61" t="s">
        <v>63</v>
      </c>
      <c r="B35" s="61" t="s">
        <v>67</v>
      </c>
      <c r="C35" s="2" t="s">
        <v>75</v>
      </c>
      <c r="D35" s="2">
        <v>0.42732947864841708</v>
      </c>
      <c r="E35" s="18">
        <v>1.2768155131429999</v>
      </c>
      <c r="F35" s="58">
        <v>1.6828926056511999</v>
      </c>
      <c r="G35" s="58">
        <v>45.887376750881998</v>
      </c>
    </row>
    <row r="36" spans="1:7" x14ac:dyDescent="0.25">
      <c r="A36" s="60" t="s">
        <v>64</v>
      </c>
      <c r="B36" s="60" t="s">
        <v>65</v>
      </c>
      <c r="C36" s="2" t="s">
        <v>72</v>
      </c>
      <c r="D36" s="2">
        <v>0.42186693181346707</v>
      </c>
      <c r="E36" s="18">
        <v>1.6175471061186999</v>
      </c>
      <c r="F36" s="58">
        <v>0.55493882028374997</v>
      </c>
      <c r="G36" s="58">
        <v>49.449744420862999</v>
      </c>
    </row>
    <row r="37" spans="1:7" x14ac:dyDescent="0.25">
      <c r="A37" s="60" t="s">
        <v>64</v>
      </c>
      <c r="B37" s="60" t="s">
        <v>65</v>
      </c>
      <c r="C37" s="2" t="s">
        <v>73</v>
      </c>
      <c r="D37" s="2">
        <v>0.42187143961079354</v>
      </c>
      <c r="E37" s="18">
        <v>1.6176315619568999</v>
      </c>
      <c r="F37" s="58">
        <v>0.55497725062047998</v>
      </c>
      <c r="G37" s="58">
        <v>56.284495089049997</v>
      </c>
    </row>
    <row r="38" spans="1:7" x14ac:dyDescent="0.25">
      <c r="A38" s="60" t="s">
        <v>64</v>
      </c>
      <c r="B38" s="60" t="s">
        <v>65</v>
      </c>
      <c r="C38" s="2" t="s">
        <v>71</v>
      </c>
      <c r="D38" s="2">
        <v>0.42187105384316853</v>
      </c>
      <c r="E38" s="18">
        <v>1.6176315612979</v>
      </c>
      <c r="F38" s="58">
        <v>0.55497674298528998</v>
      </c>
      <c r="G38" s="58">
        <v>69.370370204186003</v>
      </c>
    </row>
    <row r="39" spans="1:7" x14ac:dyDescent="0.25">
      <c r="A39" s="60" t="s">
        <v>64</v>
      </c>
      <c r="B39" s="60" t="s">
        <v>65</v>
      </c>
      <c r="C39" s="2" t="s">
        <v>74</v>
      </c>
      <c r="D39" s="2">
        <v>0.42119928098415393</v>
      </c>
      <c r="E39" s="18">
        <v>1.5963190205502</v>
      </c>
      <c r="F39" s="58">
        <v>0.53162103564038998</v>
      </c>
      <c r="G39" s="58">
        <v>37.428805684258002</v>
      </c>
    </row>
    <row r="40" spans="1:7" x14ac:dyDescent="0.25">
      <c r="A40" s="60" t="s">
        <v>64</v>
      </c>
      <c r="B40" s="60" t="s">
        <v>65</v>
      </c>
      <c r="C40" s="2" t="s">
        <v>75</v>
      </c>
      <c r="D40" s="2">
        <v>0.42187134945025501</v>
      </c>
      <c r="E40" s="18">
        <v>1.6176315618504999</v>
      </c>
      <c r="F40" s="58">
        <v>0.55497713208581001</v>
      </c>
      <c r="G40" s="58">
        <v>36.895728202969003</v>
      </c>
    </row>
    <row r="41" spans="1:7" x14ac:dyDescent="0.25">
      <c r="A41" s="60" t="s">
        <v>64</v>
      </c>
      <c r="B41" s="60" t="s">
        <v>66</v>
      </c>
      <c r="C41" s="2" t="s">
        <v>72</v>
      </c>
      <c r="D41" s="2">
        <v>0.43679583530243932</v>
      </c>
      <c r="E41" s="18">
        <v>1.3556273191138</v>
      </c>
      <c r="F41" s="58">
        <v>2.0021779293314999</v>
      </c>
      <c r="G41" s="58">
        <v>50.031121301692998</v>
      </c>
    </row>
    <row r="42" spans="1:7" x14ac:dyDescent="0.25">
      <c r="A42" s="60" t="s">
        <v>64</v>
      </c>
      <c r="B42" s="60" t="s">
        <v>66</v>
      </c>
      <c r="C42" s="2" t="s">
        <v>73</v>
      </c>
      <c r="D42" s="2">
        <v>0.43679882760144539</v>
      </c>
      <c r="E42" s="18">
        <v>1.3556660348648</v>
      </c>
      <c r="F42" s="58">
        <v>2.0023292845873999</v>
      </c>
      <c r="G42" s="58">
        <v>56.945344808256003</v>
      </c>
    </row>
    <row r="43" spans="1:7" x14ac:dyDescent="0.25">
      <c r="A43" s="60" t="s">
        <v>64</v>
      </c>
      <c r="B43" s="60" t="s">
        <v>66</v>
      </c>
      <c r="C43" s="2" t="s">
        <v>71</v>
      </c>
      <c r="D43" s="2">
        <v>0.43679871536959219</v>
      </c>
      <c r="E43" s="18">
        <v>1.3556660347914999</v>
      </c>
      <c r="F43" s="58">
        <v>2.0023287685390998</v>
      </c>
      <c r="G43" s="58">
        <v>70.184864362530007</v>
      </c>
    </row>
    <row r="44" spans="1:7" x14ac:dyDescent="0.25">
      <c r="A44" s="60" t="s">
        <v>64</v>
      </c>
      <c r="B44" s="60" t="s">
        <v>66</v>
      </c>
      <c r="C44" s="2" t="s">
        <v>74</v>
      </c>
      <c r="D44" s="2">
        <v>0.43618439743807996</v>
      </c>
      <c r="E44" s="18">
        <v>1.3473819181991999</v>
      </c>
      <c r="F44" s="58">
        <v>1.9698266153391999</v>
      </c>
      <c r="G44" s="58">
        <v>38.178914356699998</v>
      </c>
    </row>
    <row r="45" spans="1:7" x14ac:dyDescent="0.25">
      <c r="A45" s="60" t="s">
        <v>64</v>
      </c>
      <c r="B45" s="60" t="s">
        <v>66</v>
      </c>
      <c r="C45" s="2" t="s">
        <v>75</v>
      </c>
      <c r="D45" s="2">
        <v>0.43679836697980262</v>
      </c>
      <c r="E45" s="18">
        <v>1.3556660344591001</v>
      </c>
      <c r="F45" s="58">
        <v>2.0023271709295001</v>
      </c>
      <c r="G45" s="58">
        <v>37.328929765730997</v>
      </c>
    </row>
    <row r="46" spans="1:7" x14ac:dyDescent="0.25">
      <c r="A46" s="60" t="s">
        <v>64</v>
      </c>
      <c r="B46" s="60" t="s">
        <v>67</v>
      </c>
      <c r="C46" s="2" t="s">
        <v>72</v>
      </c>
      <c r="D46" s="2">
        <v>0.4368373589491728</v>
      </c>
      <c r="E46" s="18">
        <v>1.2197985211955</v>
      </c>
      <c r="F46" s="58">
        <v>1.452309896439</v>
      </c>
      <c r="G46" s="58">
        <v>50.031121301692998</v>
      </c>
    </row>
    <row r="47" spans="1:7" x14ac:dyDescent="0.25">
      <c r="A47" s="60" t="s">
        <v>64</v>
      </c>
      <c r="B47" s="60" t="s">
        <v>67</v>
      </c>
      <c r="C47" s="2" t="s">
        <v>73</v>
      </c>
      <c r="D47" s="2">
        <v>0.43684039642534028</v>
      </c>
      <c r="E47" s="18">
        <v>1.2198214544913999</v>
      </c>
      <c r="F47" s="58">
        <v>1.4524349383623001</v>
      </c>
      <c r="G47" s="58">
        <v>56.945344808256003</v>
      </c>
    </row>
    <row r="48" spans="1:7" x14ac:dyDescent="0.25">
      <c r="A48" s="60" t="s">
        <v>64</v>
      </c>
      <c r="B48" s="60" t="s">
        <v>67</v>
      </c>
      <c r="C48" s="2" t="s">
        <v>71</v>
      </c>
      <c r="D48" s="2">
        <v>0.4368402841854066</v>
      </c>
      <c r="E48" s="18">
        <v>1.2198214544534001</v>
      </c>
      <c r="F48" s="58">
        <v>1.4524345639995999</v>
      </c>
      <c r="G48" s="58">
        <v>70.184864362530007</v>
      </c>
    </row>
    <row r="49" spans="1:7" x14ac:dyDescent="0.25">
      <c r="A49" s="60" t="s">
        <v>64</v>
      </c>
      <c r="B49" s="60" t="s">
        <v>67</v>
      </c>
      <c r="C49" s="2" t="s">
        <v>74</v>
      </c>
      <c r="D49" s="2">
        <v>0.43621628157563302</v>
      </c>
      <c r="E49" s="18">
        <v>1.214910029656</v>
      </c>
      <c r="F49" s="58">
        <v>1.4256401462818999</v>
      </c>
      <c r="G49" s="58">
        <v>38.178914356699998</v>
      </c>
    </row>
    <row r="50" spans="1:7" x14ac:dyDescent="0.25">
      <c r="A50" s="60" t="s">
        <v>64</v>
      </c>
      <c r="B50" s="60" t="s">
        <v>67</v>
      </c>
      <c r="C50" s="2" t="s">
        <v>75</v>
      </c>
      <c r="D50" s="2">
        <v>0.43683993576687002</v>
      </c>
      <c r="E50" s="18">
        <v>1.2198214542576</v>
      </c>
      <c r="F50" s="58">
        <v>1.4524334050118</v>
      </c>
      <c r="G50" s="58">
        <v>37.328929765730997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Datos</vt:lpstr>
      <vt:lpstr>Análisis Base-Sales</vt:lpstr>
      <vt:lpstr>Análisis Exergético</vt:lpstr>
      <vt:lpstr>Análisis Base-Sales 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Magister03</dc:creator>
  <cp:lastModifiedBy>Johnatan Blanquiceth Pereira</cp:lastModifiedBy>
  <dcterms:created xsi:type="dcterms:W3CDTF">2020-04-16T22:34:23Z</dcterms:created>
  <dcterms:modified xsi:type="dcterms:W3CDTF">2022-08-22T05:08:43Z</dcterms:modified>
</cp:coreProperties>
</file>