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GitHub\Dataviz\Lolipop\"/>
    </mc:Choice>
  </mc:AlternateContent>
  <xr:revisionPtr revIDLastSave="0" documentId="13_ncr:1_{E9B058C7-78FF-48FF-9BB4-B4E5ED0CBD28}" xr6:coauthVersionLast="47" xr6:coauthVersionMax="47" xr10:uidLastSave="{00000000-0000-0000-0000-000000000000}"/>
  <bookViews>
    <workbookView xWindow="28680" yWindow="-4755" windowWidth="29040" windowHeight="15720" activeTab="8" xr2:uid="{00000000-000D-0000-FFFF-FFFF00000000}"/>
  </bookViews>
  <sheets>
    <sheet name="Intro" sheetId="2" r:id="rId1"/>
    <sheet name="Parameters" sheetId="11" r:id="rId2"/>
    <sheet name="Caso1" sheetId="1" r:id="rId3"/>
    <sheet name="Caso3" sheetId="8" r:id="rId4"/>
    <sheet name="Caso4" sheetId="9" r:id="rId5"/>
    <sheet name="Caso5" sheetId="10" r:id="rId6"/>
    <sheet name="Resumo_LCOES" sheetId="12" r:id="rId7"/>
    <sheet name="Caso2 - REMOVED" sheetId="7" r:id="rId8"/>
    <sheet name="Lollipop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3" l="1"/>
  <c r="AO4" i="13"/>
  <c r="AO5" i="13"/>
  <c r="AO6" i="13"/>
  <c r="AO7" i="13"/>
  <c r="AO8" i="13"/>
  <c r="AO9" i="13"/>
  <c r="AO10" i="13"/>
  <c r="AO11" i="13"/>
  <c r="AO12" i="13"/>
  <c r="AO13" i="13"/>
  <c r="AO14" i="13"/>
  <c r="AO15" i="13"/>
  <c r="AO16" i="13"/>
  <c r="AO17" i="13"/>
  <c r="AO18" i="13"/>
  <c r="AN3" i="13"/>
  <c r="AN4" i="13"/>
  <c r="AN5" i="13"/>
  <c r="AN6" i="13"/>
  <c r="AN7" i="13"/>
  <c r="AN8" i="13"/>
  <c r="AN9" i="13"/>
  <c r="AN10" i="13"/>
  <c r="AN11" i="13"/>
  <c r="AN12" i="13"/>
  <c r="AN13" i="13"/>
  <c r="AN14" i="13"/>
  <c r="AN15" i="13"/>
  <c r="AN16" i="13"/>
  <c r="AN17" i="13"/>
  <c r="AN18" i="13"/>
  <c r="AM3" i="13"/>
  <c r="AM4" i="13"/>
  <c r="AM5" i="13"/>
  <c r="AM6" i="13"/>
  <c r="AM7" i="13"/>
  <c r="AM8" i="13"/>
  <c r="AM9" i="13"/>
  <c r="AM10" i="13"/>
  <c r="AM11" i="13"/>
  <c r="AM12" i="13"/>
  <c r="AM13" i="13"/>
  <c r="AM14" i="13"/>
  <c r="AM15" i="13"/>
  <c r="AM16" i="13"/>
  <c r="AM17" i="13"/>
  <c r="AM18" i="13"/>
  <c r="AM2" i="13"/>
  <c r="AN2" i="13"/>
  <c r="AO2" i="13"/>
  <c r="AL3" i="13"/>
  <c r="AL4" i="13"/>
  <c r="AL5" i="13"/>
  <c r="AL6" i="13"/>
  <c r="AL7" i="13"/>
  <c r="AL8" i="13"/>
  <c r="AL9" i="13"/>
  <c r="AL10" i="13"/>
  <c r="AL11" i="13"/>
  <c r="AL12" i="13"/>
  <c r="AL13" i="13"/>
  <c r="AL14" i="13"/>
  <c r="AL15" i="13"/>
  <c r="AL16" i="13"/>
  <c r="AL17" i="13"/>
  <c r="AL18" i="13"/>
  <c r="AL2" i="13"/>
  <c r="AK3" i="13"/>
  <c r="AK4" i="13"/>
  <c r="AK5" i="13"/>
  <c r="AK6" i="13"/>
  <c r="AK7" i="13"/>
  <c r="AK8" i="13"/>
  <c r="AK9" i="13"/>
  <c r="AK10" i="13"/>
  <c r="AK11" i="13"/>
  <c r="AK12" i="13"/>
  <c r="AK13" i="13"/>
  <c r="AK14" i="13"/>
  <c r="AK15" i="13"/>
  <c r="AK16" i="13"/>
  <c r="AK17" i="13"/>
  <c r="AK18" i="13"/>
  <c r="AJ3" i="13"/>
  <c r="AJ4" i="13"/>
  <c r="AJ5" i="13"/>
  <c r="AJ6" i="13"/>
  <c r="AJ7" i="13"/>
  <c r="AJ8" i="13"/>
  <c r="AJ9" i="13"/>
  <c r="AJ10" i="13"/>
  <c r="AJ11" i="13"/>
  <c r="AJ12" i="13"/>
  <c r="AJ13" i="13"/>
  <c r="AJ14" i="13"/>
  <c r="AJ15" i="13"/>
  <c r="AJ16" i="13"/>
  <c r="AJ17" i="13"/>
  <c r="AJ18" i="13"/>
  <c r="AI3" i="13"/>
  <c r="AI4" i="13"/>
  <c r="AI5" i="13"/>
  <c r="AI6" i="13"/>
  <c r="AI7" i="13"/>
  <c r="AI8" i="13"/>
  <c r="AI9" i="13"/>
  <c r="AI10" i="13"/>
  <c r="AI11" i="13"/>
  <c r="AI12" i="13"/>
  <c r="AI13" i="13"/>
  <c r="AI14" i="13"/>
  <c r="AI15" i="13"/>
  <c r="AI16" i="13"/>
  <c r="AI17" i="13"/>
  <c r="AI18" i="13"/>
  <c r="AI2" i="13"/>
  <c r="AJ2" i="13"/>
  <c r="AK2" i="13"/>
  <c r="AH3" i="13"/>
  <c r="AH4" i="13"/>
  <c r="AH5" i="13"/>
  <c r="AH6" i="13"/>
  <c r="AH7" i="13"/>
  <c r="AH8" i="13"/>
  <c r="AH9" i="13"/>
  <c r="AH10" i="13"/>
  <c r="AH11" i="13"/>
  <c r="AH12" i="13"/>
  <c r="AH13" i="13"/>
  <c r="AH14" i="13"/>
  <c r="AH15" i="13"/>
  <c r="AH16" i="13"/>
  <c r="AH17" i="13"/>
  <c r="AH18" i="13"/>
  <c r="AH2" i="13"/>
  <c r="AG3" i="13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2" i="13"/>
  <c r="AG2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2" i="13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2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C2" i="13"/>
  <c r="AB2" i="13"/>
  <c r="AA3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2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2" i="13"/>
  <c r="I19" i="11"/>
  <c r="I18" i="11"/>
  <c r="I12" i="11"/>
  <c r="I3" i="11" l="1"/>
  <c r="I8" i="11"/>
  <c r="I13" i="11"/>
  <c r="I11" i="11"/>
  <c r="I14" i="11"/>
  <c r="I12" i="7"/>
  <c r="I11" i="7"/>
  <c r="I9" i="7"/>
  <c r="I8" i="7"/>
  <c r="I3" i="7"/>
  <c r="I13" i="12"/>
  <c r="I12" i="12"/>
  <c r="I10" i="12"/>
  <c r="I9" i="12"/>
  <c r="I4" i="12"/>
  <c r="S4" i="12"/>
  <c r="T4" i="12"/>
  <c r="S5" i="12"/>
  <c r="T5" i="12"/>
  <c r="S6" i="12"/>
  <c r="T6" i="12"/>
  <c r="S7" i="12"/>
  <c r="T7" i="12"/>
  <c r="S8" i="12"/>
  <c r="T8" i="12"/>
  <c r="S9" i="12"/>
  <c r="T9" i="12"/>
  <c r="S10" i="12"/>
  <c r="T10" i="12"/>
  <c r="S11" i="12"/>
  <c r="T11" i="12"/>
  <c r="S12" i="12"/>
  <c r="T12" i="12"/>
  <c r="S13" i="12"/>
  <c r="T13" i="12"/>
  <c r="S14" i="12"/>
  <c r="T14" i="12"/>
  <c r="S15" i="12"/>
  <c r="T15" i="12"/>
  <c r="S16" i="12"/>
  <c r="T16" i="12"/>
  <c r="S17" i="12"/>
  <c r="T17" i="12"/>
  <c r="S18" i="12"/>
  <c r="T18" i="12"/>
  <c r="I12" i="10"/>
  <c r="I11" i="10"/>
  <c r="I9" i="10"/>
  <c r="I8" i="10"/>
  <c r="I3" i="10"/>
  <c r="I12" i="9"/>
  <c r="I11" i="9"/>
  <c r="I9" i="9"/>
  <c r="I8" i="9"/>
  <c r="I3" i="9"/>
  <c r="I12" i="8"/>
  <c r="I11" i="8"/>
  <c r="I9" i="8"/>
  <c r="I8" i="8"/>
  <c r="I3" i="8"/>
  <c r="O22" i="12" l="1"/>
  <c r="P22" i="12"/>
  <c r="Q22" i="12"/>
  <c r="R22" i="12"/>
  <c r="O23" i="12"/>
  <c r="P23" i="12"/>
  <c r="Q23" i="12"/>
  <c r="R23" i="12"/>
  <c r="Y4" i="12"/>
  <c r="U14" i="12"/>
  <c r="Y14" i="12" s="1"/>
  <c r="V14" i="12"/>
  <c r="Z14" i="12" s="1"/>
  <c r="AA14" i="12" s="1"/>
  <c r="U9" i="12"/>
  <c r="Y9" i="12" s="1"/>
  <c r="V9" i="12"/>
  <c r="Z9" i="12" s="1"/>
  <c r="AA9" i="12" s="1"/>
  <c r="U15" i="12"/>
  <c r="Y15" i="12" s="1"/>
  <c r="V15" i="12"/>
  <c r="Z15" i="12" s="1"/>
  <c r="AA15" i="12" s="1"/>
  <c r="U10" i="12"/>
  <c r="Y10" i="12" s="1"/>
  <c r="V10" i="12"/>
  <c r="U16" i="12"/>
  <c r="Y16" i="12" s="1"/>
  <c r="V16" i="12"/>
  <c r="Z16" i="12" s="1"/>
  <c r="AA16" i="12" s="1"/>
  <c r="U17" i="12"/>
  <c r="Y17" i="12" s="1"/>
  <c r="V17" i="12"/>
  <c r="Z17" i="12" s="1"/>
  <c r="AA17" i="12" s="1"/>
  <c r="U18" i="12"/>
  <c r="Y18" i="12" s="1"/>
  <c r="V18" i="12"/>
  <c r="Z18" i="12" s="1"/>
  <c r="AA18" i="12" s="1"/>
  <c r="U11" i="12"/>
  <c r="Y11" i="12" s="1"/>
  <c r="V11" i="12"/>
  <c r="Z11" i="12" s="1"/>
  <c r="AA11" i="12" s="1"/>
  <c r="U5" i="12"/>
  <c r="V5" i="12"/>
  <c r="U6" i="12"/>
  <c r="V6" i="12"/>
  <c r="U7" i="12"/>
  <c r="V7" i="12"/>
  <c r="W7" i="12" s="1"/>
  <c r="U8" i="12"/>
  <c r="V8" i="12"/>
  <c r="T19" i="12"/>
  <c r="U19" i="12"/>
  <c r="Y19" i="12" s="1"/>
  <c r="V19" i="12"/>
  <c r="Z19" i="12" s="1"/>
  <c r="AA19" i="12" s="1"/>
  <c r="U12" i="12"/>
  <c r="Y12" i="12" s="1"/>
  <c r="V12" i="12"/>
  <c r="Z12" i="12" s="1"/>
  <c r="AA12" i="12" s="1"/>
  <c r="T20" i="12"/>
  <c r="U20" i="12"/>
  <c r="V20" i="12"/>
  <c r="U13" i="12"/>
  <c r="Y13" i="12" s="1"/>
  <c r="V13" i="12"/>
  <c r="Z13" i="12" s="1"/>
  <c r="AA13" i="12" s="1"/>
  <c r="U4" i="12"/>
  <c r="V4" i="12"/>
  <c r="S19" i="12"/>
  <c r="S20" i="12"/>
  <c r="W10" i="12" l="1"/>
  <c r="Z20" i="12"/>
  <c r="AA20" i="12" s="1"/>
  <c r="Y20" i="12"/>
  <c r="S22" i="12"/>
  <c r="T23" i="12"/>
  <c r="Y5" i="12"/>
  <c r="Z10" i="12"/>
  <c r="AA10" i="12" s="1"/>
  <c r="S23" i="12"/>
  <c r="T22" i="12"/>
  <c r="W19" i="12"/>
  <c r="W16" i="12"/>
  <c r="W14" i="12"/>
  <c r="W5" i="12"/>
  <c r="W15" i="12"/>
  <c r="W13" i="12"/>
  <c r="W20" i="12"/>
  <c r="W8" i="12"/>
  <c r="W11" i="12"/>
  <c r="W18" i="12"/>
  <c r="W4" i="12"/>
  <c r="W12" i="12"/>
  <c r="W6" i="12"/>
  <c r="W17" i="12"/>
  <c r="W9" i="12"/>
  <c r="I9" i="11"/>
  <c r="I11" i="1" l="1"/>
  <c r="I12" i="1"/>
  <c r="I9" i="1"/>
  <c r="I8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tc={9866DCD3-2F5B-497B-9EE7-2B2FB567F0A3}</author>
  </authors>
  <commentList>
    <comment ref="G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1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1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tc={9866DCD3-2F5B-497C-9EE7-2B2FB567F0A3}</author>
  </authors>
  <commentList>
    <comment ref="G2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2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2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tc={9866DCD3-2F5B-497D-9EE7-2B2FB567F0A3}</author>
  </authors>
  <commentList>
    <comment ref="G2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3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tc={9866DCD3-2F5B-497E-9EE7-2B2FB567F0A3}</author>
  </authors>
  <commentList>
    <comment ref="G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4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4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tc={9866DCD3-2F5B-497F-9EE7-2B2FB567F0A3}</author>
  </authors>
  <commentList>
    <comment ref="G2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5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5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tc={9866DCD3-2F5B-4980-9EE7-2B2FB567F0A3}</author>
  </authors>
  <commentList>
    <comment ref="H12" authorId="0" shapeId="0" xr:uid="{00000000-0006-0000-06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tc={9866DCD3-2F5B-4981-9EE7-2B2FB567F0A3}</author>
  </authors>
  <commentList>
    <comment ref="G2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7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7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sharedStrings.xml><?xml version="1.0" encoding="utf-8"?>
<sst xmlns="http://schemas.openxmlformats.org/spreadsheetml/2006/main" count="1318" uniqueCount="220">
  <si>
    <t>PTC</t>
  </si>
  <si>
    <t>Solar Salt</t>
  </si>
  <si>
    <t>CRS</t>
  </si>
  <si>
    <t>T_field_Return</t>
  </si>
  <si>
    <t>T_field_out</t>
  </si>
  <si>
    <t>T_fp</t>
  </si>
  <si>
    <t>Tmp</t>
  </si>
  <si>
    <t>Tmax</t>
  </si>
  <si>
    <t>P_ref</t>
  </si>
  <si>
    <t>SM</t>
  </si>
  <si>
    <t>&gt;800</t>
  </si>
  <si>
    <t>LCOE</t>
  </si>
  <si>
    <t>33.4% Na2CO3 + 35.5% K2CO3 + 32.1% Li2CO3</t>
  </si>
  <si>
    <t>68.6% ZnCl2 + 7.5% NaCl + 23.9%KCl</t>
  </si>
  <si>
    <t>37.5% MgCl2 + 62.5% KCl</t>
  </si>
  <si>
    <t xml:space="preserve">Condições de Design </t>
  </si>
  <si>
    <t>Therminol VP1  + Solar Salt</t>
  </si>
  <si>
    <t>30%LiNO3+57%KNO3+13%NaNO3  -  Angel Fernandez</t>
  </si>
  <si>
    <t>Salt Cost $/ton</t>
  </si>
  <si>
    <t>TES</t>
  </si>
  <si>
    <t>Capacity Factor</t>
  </si>
  <si>
    <t>P_ref (MW)</t>
  </si>
  <si>
    <t>Par Total</t>
  </si>
  <si>
    <t xml:space="preserve">Freezing protection </t>
  </si>
  <si>
    <t>Freezing protection Tank</t>
  </si>
  <si>
    <t>E_net</t>
  </si>
  <si>
    <t>Andasol</t>
  </si>
  <si>
    <t>Ce_site_o</t>
  </si>
  <si>
    <t>Ce_sfield_o</t>
  </si>
  <si>
    <t>Ce_htf_o</t>
  </si>
  <si>
    <t>Ce_tes_o</t>
  </si>
  <si>
    <t>Ce_bck_o</t>
  </si>
  <si>
    <t>Ce_pb_o</t>
  </si>
  <si>
    <t>Ce_bal_o</t>
  </si>
  <si>
    <t>CTotal_cap_hybrid</t>
  </si>
  <si>
    <t>CTotal_cap_PTC</t>
  </si>
  <si>
    <t>CTotal_cap_PV</t>
  </si>
  <si>
    <t>Ce_tr_o</t>
  </si>
  <si>
    <t>Ce_r_o</t>
  </si>
  <si>
    <t>$/m2</t>
  </si>
  <si>
    <t>$/kWth</t>
  </si>
  <si>
    <t>$/kWe</t>
  </si>
  <si>
    <t>$/W</t>
  </si>
  <si>
    <t>Therminol VP1  + 30%LiNO3+57%KNO3+13%NaNO3  -  Angel Fernandez</t>
  </si>
  <si>
    <t>Therminol VP1  +68.6% ZnCl2 + 7.5% NaCl + 23.9%KCl</t>
  </si>
  <si>
    <t>Cases Folders</t>
  </si>
  <si>
    <t>Default_Std_Andasol</t>
  </si>
  <si>
    <t>Default_opt_Solved_NewJMC2</t>
  </si>
  <si>
    <t>Default_Std_Andasol_Par</t>
  </si>
  <si>
    <t>Default_Std_Andasol_Opt1</t>
  </si>
  <si>
    <t>Default_Std_Andasol_Opt2</t>
  </si>
  <si>
    <t>Default_Std_Andasol_Opt3</t>
  </si>
  <si>
    <t>Runnig "Andasol case". With P_ref = 150, SM = 1.8. TESh =7.5</t>
  </si>
  <si>
    <t>Running "Andasol_Case" Parametris Analisys. T_field and P_boiler varying</t>
  </si>
  <si>
    <t>Opt cases. SM and TES_h</t>
  </si>
  <si>
    <t>Opt cases. SM, TES_h and P_boiler</t>
  </si>
  <si>
    <t>Opt cases. SM, TES_h, P_boiler and T_dield_out</t>
  </si>
  <si>
    <t>Running cases using SM and TES_h opt values (from last run)</t>
  </si>
  <si>
    <t>eta_f</t>
  </si>
  <si>
    <t xml:space="preserve"> eta_rec </t>
  </si>
  <si>
    <t>eta_pb</t>
  </si>
  <si>
    <t xml:space="preserve"> eta_total</t>
  </si>
  <si>
    <t>P_boiler</t>
  </si>
  <si>
    <t>P_biler</t>
  </si>
  <si>
    <t>N = 25</t>
  </si>
  <si>
    <t>Periodo de Análise</t>
  </si>
  <si>
    <t>d = 7.5/100</t>
  </si>
  <si>
    <t>taxa de desconto</t>
  </si>
  <si>
    <t>OECD Contries</t>
  </si>
  <si>
    <t>i_ins = 0</t>
  </si>
  <si>
    <t>Inflação</t>
  </si>
  <si>
    <t>MW</t>
  </si>
  <si>
    <t>Potência Bruta do bloco de potência</t>
  </si>
  <si>
    <t>W_net = P_pb - (Ppower_boiler + Ppower_fixed + Ppower_pb + Ppower_tank + Ppower_SC + Ppower_storage + W_pump</t>
  </si>
  <si>
    <t>-</t>
  </si>
  <si>
    <t>Multiplo Solar</t>
  </si>
  <si>
    <t>h</t>
  </si>
  <si>
    <t>Capacidade de armazenamento em horas equivalente</t>
  </si>
  <si>
    <t>bar</t>
  </si>
  <si>
    <t>Pressão do e evaporação (pressão de alta do ciclo)</t>
  </si>
  <si>
    <t>C</t>
  </si>
  <si>
    <t>Temperatura do HTF na saida do campo na condição de design</t>
  </si>
  <si>
    <t>US$/MWh</t>
  </si>
  <si>
    <t>%</t>
  </si>
  <si>
    <t>Fator de capacidade</t>
  </si>
  <si>
    <t>MWh</t>
  </si>
  <si>
    <t>Consumo parasita Total (W_Gross - W_net)</t>
  </si>
  <si>
    <t>Energia consumida no campo de coletores por Freezing Protection (tubulações e SCA)</t>
  </si>
  <si>
    <t>Energia consumida nos tanques por Freezing Protection</t>
  </si>
  <si>
    <t>Eficiência do campo de coletores, eta = Q_field_out/Q_inc_total(DNI)</t>
  </si>
  <si>
    <t>Eficiência do receptor</t>
  </si>
  <si>
    <t>REVISAR</t>
  </si>
  <si>
    <t>Eficiencia do Bloco de Potencia eta = W_gross/Q_deliveres</t>
  </si>
  <si>
    <t>Eficiência toal - Eta = W_net/Q_inc_total(DNI)</t>
  </si>
  <si>
    <t>Custo especifico de melhorias do terreno</t>
  </si>
  <si>
    <t>Custo específico do campo de coletores</t>
  </si>
  <si>
    <t>Custo específico do HTF (tubulações, bomba e fluido)</t>
  </si>
  <si>
    <t>Custo específico do TES</t>
  </si>
  <si>
    <t>Custo específico da Torre+Receptor</t>
  </si>
  <si>
    <t>Custo Específico da Torre</t>
  </si>
  <si>
    <t>Custo específico do sistema de aquecimento Auxiliar</t>
  </si>
  <si>
    <t>Custo específico do Power Block</t>
  </si>
  <si>
    <t>Custo Específico do balanco de planta (gerador de vapor)</t>
  </si>
  <si>
    <t>Custo total per capacidade</t>
  </si>
  <si>
    <t>Custo total per capacidade - SEM EFEITO</t>
  </si>
  <si>
    <t>Therminol VP1 + H4429</t>
  </si>
  <si>
    <t>Therminol VP1 + H5050</t>
  </si>
  <si>
    <t>H4429 (40%NaNO3+37.4%KNO3+11.2%NaCl+11,3%KCl)</t>
  </si>
  <si>
    <t>H5050 (26.6%NaNO3+31.7%KNO3+18.3%NaCl+23.4%KCl)</t>
  </si>
  <si>
    <t>T_field_out, T_loot_out</t>
  </si>
  <si>
    <t>Caso 2</t>
  </si>
  <si>
    <t>Caso 1</t>
  </si>
  <si>
    <t>Caso 3</t>
  </si>
  <si>
    <t>Caso 4</t>
  </si>
  <si>
    <t>Caso 5</t>
  </si>
  <si>
    <t>Andasol/Gemasolar - Design padrão (T e P), só muda o sal</t>
  </si>
  <si>
    <t>Andasol/Gemasolar - Atualizando as temperaturas (otimiza a eff do ciclo mudando as temperaturas do ciclo)</t>
  </si>
  <si>
    <t>Otimização: SM e TES -Temperaturas novas (2:)</t>
  </si>
  <si>
    <t>Otimização: SM, TES, P -Temperaturas novas (2:)</t>
  </si>
  <si>
    <t>Otimização: SM, TES, P e Temperatura -Temperaturas novas (2:)</t>
  </si>
  <si>
    <t>PLANILHAS DOS CASOS DESSE ARQUIVO</t>
  </si>
  <si>
    <t>Ce_site_o ($/m2)</t>
  </si>
  <si>
    <t>Ce_sfield_o ($/m2)</t>
  </si>
  <si>
    <t>Ce_htf_o ($/m2)</t>
  </si>
  <si>
    <t>Ce_tes_o ($/kWth)</t>
  </si>
  <si>
    <t>Ce_tr_o ($/kWth)</t>
  </si>
  <si>
    <t>Ce_r_o ($/kWth)</t>
  </si>
  <si>
    <t>Ce_bck_o ($/kWe )</t>
  </si>
  <si>
    <t>Ce_pb_o ($/kWe)</t>
  </si>
  <si>
    <t>Ce_bal_o ($/kWe)</t>
  </si>
  <si>
    <t>CTotal_cap_hybrid ($/W)</t>
  </si>
  <si>
    <t>CTotal_cap_PTC ($/W)</t>
  </si>
  <si>
    <t>CTotal_cap_PV ($/W)</t>
  </si>
  <si>
    <t>Case 1</t>
  </si>
  <si>
    <t>Case 2</t>
  </si>
  <si>
    <t>T_min</t>
  </si>
  <si>
    <t>T_max</t>
  </si>
  <si>
    <t>P_min</t>
  </si>
  <si>
    <t>P_max</t>
  </si>
  <si>
    <t>T_default</t>
  </si>
  <si>
    <t>Parametrics</t>
  </si>
  <si>
    <t>Opt1</t>
  </si>
  <si>
    <t>OPT2</t>
  </si>
  <si>
    <t>OPT3</t>
  </si>
  <si>
    <t>HTF1</t>
  </si>
  <si>
    <t>HTF2</t>
  </si>
  <si>
    <t>HTF3</t>
  </si>
  <si>
    <t>HTF4</t>
  </si>
  <si>
    <t>HTF5</t>
  </si>
  <si>
    <t>HTF6</t>
  </si>
  <si>
    <t>HTF7</t>
  </si>
  <si>
    <t>HTF8</t>
  </si>
  <si>
    <t>Case Id</t>
  </si>
  <si>
    <t>PTC - Oil</t>
  </si>
  <si>
    <t>Case Id 1</t>
  </si>
  <si>
    <t>Case Id 2</t>
  </si>
  <si>
    <t>Case Id 3</t>
  </si>
  <si>
    <t>Case Id 4</t>
  </si>
  <si>
    <t>Case Id 5</t>
  </si>
  <si>
    <t>Case Id 6</t>
  </si>
  <si>
    <t>Case Id 7</t>
  </si>
  <si>
    <t>Case Id 8</t>
  </si>
  <si>
    <t>Case Id 9</t>
  </si>
  <si>
    <t>Case Id 10</t>
  </si>
  <si>
    <t>Case Id 11</t>
  </si>
  <si>
    <t>Case Id 12</t>
  </si>
  <si>
    <t>Case Id 13</t>
  </si>
  <si>
    <t>Case Id 14</t>
  </si>
  <si>
    <t>Case Id 15</t>
  </si>
  <si>
    <t>Case Id 16</t>
  </si>
  <si>
    <t>Case Id 17</t>
  </si>
  <si>
    <t>Plant</t>
  </si>
  <si>
    <t>Case</t>
  </si>
  <si>
    <t>Salt</t>
  </si>
  <si>
    <t>CF</t>
  </si>
  <si>
    <t>Par</t>
  </si>
  <si>
    <t>LCOE_2</t>
  </si>
  <si>
    <t>LCOE_3</t>
  </si>
  <si>
    <t>LCOE_1</t>
  </si>
  <si>
    <t>F_pipe</t>
  </si>
  <si>
    <t>F_tank</t>
  </si>
  <si>
    <t xml:space="preserve"> eta_t</t>
  </si>
  <si>
    <t>ef_total</t>
  </si>
  <si>
    <t>LCOE_bc</t>
  </si>
  <si>
    <t>SM_o1</t>
  </si>
  <si>
    <t>SM_o3</t>
  </si>
  <si>
    <t>SM_o2</t>
  </si>
  <si>
    <t>CF_bc</t>
  </si>
  <si>
    <t>CF_o1</t>
  </si>
  <si>
    <t>CF_o2</t>
  </si>
  <si>
    <t>CF_o3</t>
  </si>
  <si>
    <t>eta_n</t>
  </si>
  <si>
    <t>eta_n1</t>
  </si>
  <si>
    <t>eta_n2</t>
  </si>
  <si>
    <t>eta_n3</t>
  </si>
  <si>
    <t>TES_o1</t>
  </si>
  <si>
    <t>TES_o2</t>
  </si>
  <si>
    <t>TES_o3</t>
  </si>
  <si>
    <t>P_b_n1</t>
  </si>
  <si>
    <t>P_b_n2</t>
  </si>
  <si>
    <t>P_b_n3</t>
  </si>
  <si>
    <t>T_f_n1</t>
  </si>
  <si>
    <t>T_f_n3</t>
  </si>
  <si>
    <t>T_f_n2</t>
  </si>
  <si>
    <t>CF_1</t>
  </si>
  <si>
    <t>CF_2</t>
  </si>
  <si>
    <t>CF_3</t>
  </si>
  <si>
    <t>Par_1</t>
  </si>
  <si>
    <t>Par_2</t>
  </si>
  <si>
    <t>Par_3</t>
  </si>
  <si>
    <t>ef_total_1</t>
  </si>
  <si>
    <t>ef_total_2</t>
  </si>
  <si>
    <t>ef_total_3</t>
  </si>
  <si>
    <t>Par_bc</t>
  </si>
  <si>
    <t>Par_o1</t>
  </si>
  <si>
    <t>Par_o2</t>
  </si>
  <si>
    <t>Par_o3</t>
  </si>
  <si>
    <t>LCOE_o1</t>
  </si>
  <si>
    <t>LCOE_o2</t>
  </si>
  <si>
    <t>LCOE_o3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</si>
</sst>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"/>
    <numFmt numFmtId="167" formatCode="0.00000"/>
  </numFmts>
  <fonts count="12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2">
    <xf numFmtId="0" fontId="0" fillId="0" borderId="0" xfId="0"/>
    <xf numFmtId="0" fontId="0" fillId="0" borderId="3" xfId="0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1" fillId="4" borderId="10" xfId="0" applyFont="1" applyFill="1" applyBorder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1" fillId="4" borderId="0" xfId="0" applyFont="1" applyFill="1" applyAlignment="1">
      <alignment horizontal="center"/>
    </xf>
    <xf numFmtId="0" fontId="3" fillId="8" borderId="1" xfId="0" applyFont="1" applyFill="1" applyBorder="1"/>
    <xf numFmtId="0" fontId="3" fillId="8" borderId="0" xfId="0" applyFont="1" applyFill="1"/>
    <xf numFmtId="0" fontId="3" fillId="8" borderId="4" xfId="0" applyFont="1" applyFill="1" applyBorder="1" applyAlignment="1">
      <alignment wrapText="1"/>
    </xf>
    <xf numFmtId="0" fontId="3" fillId="8" borderId="12" xfId="0" applyFont="1" applyFill="1" applyBorder="1"/>
    <xf numFmtId="0" fontId="3" fillId="8" borderId="13" xfId="0" applyFont="1" applyFill="1" applyBorder="1"/>
    <xf numFmtId="0" fontId="3" fillId="8" borderId="14" xfId="0" applyFont="1" applyFill="1" applyBorder="1"/>
    <xf numFmtId="0" fontId="3" fillId="8" borderId="7" xfId="0" applyFont="1" applyFill="1" applyBorder="1"/>
    <xf numFmtId="0" fontId="3" fillId="8" borderId="5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164" fontId="0" fillId="0" borderId="0" xfId="0" applyNumberFormat="1"/>
    <xf numFmtId="0" fontId="7" fillId="2" borderId="1" xfId="0" applyFont="1" applyFill="1" applyBorder="1"/>
    <xf numFmtId="0" fontId="0" fillId="0" borderId="10" xfId="0" applyBorder="1"/>
    <xf numFmtId="0" fontId="0" fillId="0" borderId="16" xfId="0" applyBorder="1"/>
    <xf numFmtId="0" fontId="2" fillId="0" borderId="0" xfId="0" applyFont="1"/>
    <xf numFmtId="164" fontId="2" fillId="0" borderId="0" xfId="0" applyNumberFormat="1" applyFont="1"/>
    <xf numFmtId="164" fontId="3" fillId="8" borderId="15" xfId="0" applyNumberFormat="1" applyFont="1" applyFill="1" applyBorder="1"/>
    <xf numFmtId="164" fontId="3" fillId="8" borderId="8" xfId="0" applyNumberFormat="1" applyFont="1" applyFill="1" applyBorder="1"/>
    <xf numFmtId="164" fontId="3" fillId="8" borderId="6" xfId="0" applyNumberFormat="1" applyFont="1" applyFill="1" applyBorder="1"/>
    <xf numFmtId="164" fontId="3" fillId="8" borderId="1" xfId="0" applyNumberFormat="1" applyFont="1" applyFill="1" applyBorder="1"/>
    <xf numFmtId="0" fontId="3" fillId="6" borderId="4" xfId="0" applyFont="1" applyFill="1" applyBorder="1" applyAlignment="1">
      <alignment wrapText="1"/>
    </xf>
    <xf numFmtId="0" fontId="3" fillId="6" borderId="4" xfId="0" applyFont="1" applyFill="1" applyBorder="1"/>
    <xf numFmtId="2" fontId="2" fillId="6" borderId="1" xfId="0" applyNumberFormat="1" applyFont="1" applyFill="1" applyBorder="1"/>
    <xf numFmtId="2" fontId="2" fillId="6" borderId="0" xfId="0" applyNumberFormat="1" applyFont="1" applyFill="1"/>
    <xf numFmtId="0" fontId="3" fillId="6" borderId="17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2" fontId="9" fillId="6" borderId="1" xfId="0" applyNumberFormat="1" applyFont="1" applyFill="1" applyBorder="1"/>
    <xf numFmtId="165" fontId="0" fillId="0" borderId="0" xfId="1" applyNumberFormat="1" applyFont="1"/>
    <xf numFmtId="0" fontId="8" fillId="6" borderId="4" xfId="0" applyFont="1" applyFill="1" applyBorder="1" applyAlignment="1">
      <alignment horizontal="center" vertical="center"/>
    </xf>
    <xf numFmtId="0" fontId="3" fillId="2" borderId="20" xfId="0" applyFont="1" applyFill="1" applyBorder="1"/>
    <xf numFmtId="0" fontId="3" fillId="2" borderId="20" xfId="0" applyFont="1" applyFill="1" applyBorder="1" applyAlignment="1">
      <alignment horizontal="center" vertical="center"/>
    </xf>
    <xf numFmtId="0" fontId="0" fillId="3" borderId="19" xfId="0" applyFill="1" applyBorder="1"/>
    <xf numFmtId="0" fontId="0" fillId="3" borderId="20" xfId="0" applyFill="1" applyBorder="1"/>
    <xf numFmtId="0" fontId="3" fillId="3" borderId="20" xfId="0" applyFont="1" applyFill="1" applyBorder="1"/>
    <xf numFmtId="0" fontId="3" fillId="3" borderId="20" xfId="0" applyFont="1" applyFill="1" applyBorder="1" applyAlignment="1">
      <alignment horizontal="center" vertical="center"/>
    </xf>
    <xf numFmtId="0" fontId="0" fillId="3" borderId="2" xfId="0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19" xfId="0" applyFill="1" applyBorder="1"/>
    <xf numFmtId="0" fontId="0" fillId="2" borderId="20" xfId="0" applyFill="1" applyBorder="1"/>
    <xf numFmtId="0" fontId="3" fillId="3" borderId="2" xfId="0" applyFont="1" applyFill="1" applyBorder="1"/>
    <xf numFmtId="0" fontId="0" fillId="0" borderId="12" xfId="0" applyBorder="1"/>
    <xf numFmtId="0" fontId="0" fillId="0" borderId="12" xfId="0" applyBorder="1" applyAlignment="1">
      <alignment wrapText="1"/>
    </xf>
    <xf numFmtId="0" fontId="3" fillId="2" borderId="19" xfId="0" applyFont="1" applyFill="1" applyBorder="1"/>
    <xf numFmtId="0" fontId="3" fillId="3" borderId="19" xfId="0" applyFont="1" applyFill="1" applyBorder="1"/>
    <xf numFmtId="0" fontId="7" fillId="2" borderId="20" xfId="0" applyFont="1" applyFill="1" applyBorder="1"/>
    <xf numFmtId="0" fontId="2" fillId="2" borderId="20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7" fillId="3" borderId="20" xfId="0" applyFont="1" applyFill="1" applyBorder="1"/>
    <xf numFmtId="0" fontId="2" fillId="3" borderId="20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0" fillId="8" borderId="8" xfId="0" applyFill="1" applyBorder="1"/>
    <xf numFmtId="0" fontId="0" fillId="8" borderId="0" xfId="0" applyFill="1"/>
    <xf numFmtId="164" fontId="3" fillId="8" borderId="13" xfId="0" applyNumberFormat="1" applyFont="1" applyFill="1" applyBorder="1"/>
    <xf numFmtId="164" fontId="3" fillId="8" borderId="14" xfId="0" applyNumberFormat="1" applyFont="1" applyFill="1" applyBorder="1"/>
    <xf numFmtId="164" fontId="3" fillId="8" borderId="0" xfId="0" applyNumberFormat="1" applyFont="1" applyFill="1"/>
    <xf numFmtId="164" fontId="3" fillId="8" borderId="5" xfId="0" applyNumberFormat="1" applyFont="1" applyFill="1" applyBorder="1"/>
    <xf numFmtId="164" fontId="3" fillId="8" borderId="7" xfId="0" applyNumberFormat="1" applyFont="1" applyFill="1" applyBorder="1"/>
    <xf numFmtId="0" fontId="0" fillId="8" borderId="7" xfId="0" applyFill="1" applyBorder="1"/>
    <xf numFmtId="0" fontId="0" fillId="6" borderId="0" xfId="0" applyFill="1"/>
    <xf numFmtId="0" fontId="0" fillId="2" borderId="2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/>
    </xf>
    <xf numFmtId="0" fontId="0" fillId="3" borderId="1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9" xfId="0" applyFill="1" applyBorder="1"/>
    <xf numFmtId="0" fontId="0" fillId="0" borderId="1" xfId="0" applyBorder="1" applyAlignment="1">
      <alignment wrapText="1"/>
    </xf>
    <xf numFmtId="0" fontId="0" fillId="0" borderId="23" xfId="0" applyBorder="1" applyAlignment="1">
      <alignment horizontal="center"/>
    </xf>
    <xf numFmtId="0" fontId="3" fillId="6" borderId="24" xfId="0" applyFont="1" applyFill="1" applyBorder="1" applyAlignment="1">
      <alignment wrapText="1"/>
    </xf>
    <xf numFmtId="11" fontId="0" fillId="0" borderId="0" xfId="0" applyNumberFormat="1"/>
    <xf numFmtId="11" fontId="10" fillId="0" borderId="0" xfId="0" applyNumberFormat="1" applyFont="1"/>
    <xf numFmtId="0" fontId="3" fillId="2" borderId="2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3" borderId="20" xfId="0" applyFont="1" applyFill="1" applyBorder="1" applyAlignment="1">
      <alignment horizontal="right" vertical="center"/>
    </xf>
    <xf numFmtId="0" fontId="0" fillId="9" borderId="20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164" fontId="3" fillId="8" borderId="25" xfId="0" applyNumberFormat="1" applyFont="1" applyFill="1" applyBorder="1"/>
    <xf numFmtId="164" fontId="3" fillId="8" borderId="12" xfId="0" applyNumberFormat="1" applyFont="1" applyFill="1" applyBorder="1"/>
    <xf numFmtId="164" fontId="3" fillId="8" borderId="26" xfId="0" applyNumberFormat="1" applyFont="1" applyFill="1" applyBorder="1"/>
    <xf numFmtId="0" fontId="3" fillId="8" borderId="25" xfId="0" applyFont="1" applyFill="1" applyBorder="1"/>
    <xf numFmtId="0" fontId="3" fillId="8" borderId="4" xfId="0" applyFont="1" applyFill="1" applyBorder="1"/>
    <xf numFmtId="0" fontId="3" fillId="8" borderId="24" xfId="0" applyFont="1" applyFill="1" applyBorder="1"/>
    <xf numFmtId="0" fontId="3" fillId="8" borderId="23" xfId="0" applyFont="1" applyFill="1" applyBorder="1"/>
    <xf numFmtId="0" fontId="3" fillId="8" borderId="28" xfId="0" applyFont="1" applyFill="1" applyBorder="1"/>
    <xf numFmtId="0" fontId="3" fillId="8" borderId="29" xfId="0" applyFont="1" applyFill="1" applyBorder="1"/>
    <xf numFmtId="0" fontId="1" fillId="4" borderId="30" xfId="0" applyFont="1" applyFill="1" applyBorder="1"/>
    <xf numFmtId="0" fontId="3" fillId="8" borderId="31" xfId="0" applyFont="1" applyFill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8" borderId="22" xfId="0" applyFont="1" applyFill="1" applyBorder="1"/>
    <xf numFmtId="0" fontId="0" fillId="8" borderId="30" xfId="0" applyFill="1" applyBorder="1"/>
    <xf numFmtId="0" fontId="3" fillId="8" borderId="19" xfId="0" applyFont="1" applyFill="1" applyBorder="1"/>
    <xf numFmtId="0" fontId="2" fillId="8" borderId="33" xfId="0" applyFont="1" applyFill="1" applyBorder="1"/>
    <xf numFmtId="0" fontId="0" fillId="0" borderId="0" xfId="0" applyAlignment="1">
      <alignment horizontal="center" vertical="center"/>
    </xf>
    <xf numFmtId="166" fontId="0" fillId="0" borderId="0" xfId="0" applyNumberFormat="1"/>
    <xf numFmtId="2" fontId="0" fillId="0" borderId="0" xfId="0" applyNumberFormat="1"/>
    <xf numFmtId="0" fontId="0" fillId="5" borderId="0" xfId="0" applyFill="1"/>
    <xf numFmtId="2" fontId="9" fillId="5" borderId="1" xfId="0" applyNumberFormat="1" applyFont="1" applyFill="1" applyBorder="1"/>
    <xf numFmtId="164" fontId="2" fillId="5" borderId="0" xfId="0" applyNumberFormat="1" applyFont="1" applyFill="1"/>
    <xf numFmtId="2" fontId="0" fillId="5" borderId="0" xfId="0" applyNumberFormat="1" applyFill="1"/>
    <xf numFmtId="0" fontId="3" fillId="3" borderId="21" xfId="0" applyFont="1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3" fillId="2" borderId="21" xfId="0" applyFont="1" applyFill="1" applyBorder="1" applyAlignment="1">
      <alignment vertical="center" wrapText="1"/>
    </xf>
    <xf numFmtId="0" fontId="0" fillId="0" borderId="23" xfId="0" applyBorder="1" applyAlignment="1">
      <alignment vertical="center"/>
    </xf>
    <xf numFmtId="10" fontId="0" fillId="0" borderId="0" xfId="1" applyNumberFormat="1" applyFont="1"/>
    <xf numFmtId="165" fontId="0" fillId="0" borderId="0" xfId="0" applyNumberFormat="1"/>
    <xf numFmtId="2" fontId="2" fillId="6" borderId="14" xfId="0" applyNumberFormat="1" applyFont="1" applyFill="1" applyBorder="1"/>
    <xf numFmtId="2" fontId="2" fillId="6" borderId="0" xfId="0" applyNumberFormat="1" applyFont="1" applyFill="1" applyAlignment="1">
      <alignment horizontal="right" vertical="center"/>
    </xf>
    <xf numFmtId="2" fontId="2" fillId="6" borderId="0" xfId="0" applyNumberFormat="1" applyFont="1" applyFill="1" applyAlignment="1">
      <alignment horizontal="right"/>
    </xf>
    <xf numFmtId="2" fontId="2" fillId="6" borderId="23" xfId="0" applyNumberFormat="1" applyFont="1" applyFill="1" applyBorder="1" applyAlignment="1">
      <alignment horizontal="right"/>
    </xf>
    <xf numFmtId="2" fontId="0" fillId="6" borderId="0" xfId="0" applyNumberFormat="1" applyFill="1"/>
    <xf numFmtId="2" fontId="0" fillId="6" borderId="23" xfId="0" applyNumberFormat="1" applyFill="1" applyBorder="1"/>
    <xf numFmtId="2" fontId="2" fillId="6" borderId="18" xfId="0" applyNumberFormat="1" applyFont="1" applyFill="1" applyBorder="1"/>
    <xf numFmtId="2" fontId="2" fillId="6" borderId="16" xfId="0" applyNumberFormat="1" applyFont="1" applyFill="1" applyBorder="1"/>
    <xf numFmtId="2" fontId="9" fillId="6" borderId="18" xfId="0" applyNumberFormat="1" applyFont="1" applyFill="1" applyBorder="1"/>
    <xf numFmtId="2" fontId="9" fillId="6" borderId="0" xfId="0" applyNumberFormat="1" applyFont="1" applyFill="1" applyAlignment="1">
      <alignment horizontal="right" vertical="center"/>
    </xf>
    <xf numFmtId="2" fontId="9" fillId="6" borderId="0" xfId="0" applyNumberFormat="1" applyFont="1" applyFill="1" applyAlignment="1">
      <alignment horizontal="right"/>
    </xf>
    <xf numFmtId="2" fontId="9" fillId="6" borderId="23" xfId="0" applyNumberFormat="1" applyFont="1" applyFill="1" applyBorder="1" applyAlignment="1">
      <alignment horizontal="right"/>
    </xf>
    <xf numFmtId="2" fontId="0" fillId="0" borderId="16" xfId="0" applyNumberFormat="1" applyBorder="1"/>
    <xf numFmtId="2" fontId="9" fillId="5" borderId="18" xfId="0" applyNumberFormat="1" applyFont="1" applyFill="1" applyBorder="1"/>
    <xf numFmtId="2" fontId="9" fillId="5" borderId="0" xfId="0" applyNumberFormat="1" applyFont="1" applyFill="1" applyAlignment="1">
      <alignment horizontal="right" vertical="center"/>
    </xf>
    <xf numFmtId="2" fontId="9" fillId="5" borderId="0" xfId="0" applyNumberFormat="1" applyFont="1" applyFill="1" applyAlignment="1">
      <alignment horizontal="right"/>
    </xf>
    <xf numFmtId="2" fontId="9" fillId="5" borderId="23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8" borderId="33" xfId="0" applyFill="1" applyBorder="1"/>
    <xf numFmtId="167" fontId="0" fillId="0" borderId="0" xfId="0" applyNumberFormat="1"/>
    <xf numFmtId="0" fontId="10" fillId="0" borderId="0" xfId="0" applyFont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4" borderId="1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nicius Bonini" id="{887F6BCA-D4B5-4EFB-94AE-9E9298C70812}" userId="S::Vinicius.bonini@lepten.ufsc.br::c8db7357-c3b6-4bbb-a656-bdb0ed27d95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B-9EE7-2B2FB567F0A3}">
    <text>discutir Cardemil, se T_field vai ser um T_max-dT fixo</text>
  </threadedComment>
  <threadedComment ref="H11" dT="2021-10-01T12:38:40.59" personId="{887F6BCA-D4B5-4EFB-94AE-9E9298C70812}" id="{DB2F1DA5-0AED-4454-9678-F5627D700A6E}" parentId="{9866DCD3-2F5B-497B-9EE7-2B2FB567F0A3}">
    <text>T_max - 35 (como no solar salt)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C-9EE7-2B2FB567F0A3}">
    <text>discutir Cardemil, se T_field vai ser um T_max-dT fixo</text>
  </threadedComment>
  <threadedComment ref="H11" dT="2021-10-01T12:38:40.59" personId="{887F6BCA-D4B5-4EFB-94AE-9E9298C70812}" id="{DB2F1DA5-0AED-4455-9678-F5627D700A6E}" parentId="{9866DCD3-2F5B-497C-9EE7-2B2FB567F0A3}">
    <text>T_max - 35 (como no solar salt)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D-9EE7-2B2FB567F0A3}">
    <text>discutir Cardemil, se T_field vai ser um T_max-dT fixo</text>
  </threadedComment>
  <threadedComment ref="H11" dT="2021-10-01T12:38:40.59" personId="{887F6BCA-D4B5-4EFB-94AE-9E9298C70812}" id="{DB2F1DA5-0AED-4456-9678-F5627D700A6E}" parentId="{9866DCD3-2F5B-497D-9EE7-2B2FB567F0A3}">
    <text>T_max - 35 (como no solar salt)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E-9EE7-2B2FB567F0A3}">
    <text>discutir Cardemil, se T_field vai ser um T_max-dT fixo</text>
  </threadedComment>
  <threadedComment ref="H11" dT="2021-10-01T12:38:40.59" personId="{887F6BCA-D4B5-4EFB-94AE-9E9298C70812}" id="{DB2F1DA5-0AED-4457-9678-F5627D700A6E}" parentId="{9866DCD3-2F5B-497E-9EE7-2B2FB567F0A3}">
    <text>T_max - 35 (como no solar salt)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F-9EE7-2B2FB567F0A3}">
    <text>discutir Cardemil, se T_field vai ser um T_max-dT fixo</text>
  </threadedComment>
  <threadedComment ref="H11" dT="2021-10-01T12:38:40.59" personId="{887F6BCA-D4B5-4EFB-94AE-9E9298C70812}" id="{DB2F1DA5-0AED-4458-9678-F5627D700A6E}" parentId="{9866DCD3-2F5B-497F-9EE7-2B2FB567F0A3}">
    <text>T_max - 35 (como no solar salt)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12" dT="2021-09-23T13:50:00.80" personId="{887F6BCA-D4B5-4EFB-94AE-9E9298C70812}" id="{9866DCD3-2F5B-4980-9EE7-2B2FB567F0A3}">
    <text>discutir Cardemil, se T_field vai ser um T_max-dT fixo</text>
  </threadedComment>
  <threadedComment ref="H12" dT="2021-10-01T12:38:40.59" personId="{887F6BCA-D4B5-4EFB-94AE-9E9298C70812}" id="{DB2F1DA5-0AED-4459-9678-F5627D700A6E}" parentId="{9866DCD3-2F5B-4980-9EE7-2B2FB567F0A3}">
    <text>T_max - 35 (como no solar salt)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81-9EE7-2B2FB567F0A3}">
    <text>discutir Cardemil, se T_field vai ser um T_max-dT fixo</text>
  </threadedComment>
  <threadedComment ref="H11" dT="2021-10-01T12:38:40.59" personId="{887F6BCA-D4B5-4EFB-94AE-9E9298C70812}" id="{DB2F1DA5-0AED-445A-9678-F5627D700A6E}" parentId="{9866DCD3-2F5B-4981-9EE7-2B2FB567F0A3}">
    <text>T_max - 35 (como no solar salt)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29.28515625" customWidth="1"/>
    <col min="2" max="2" width="99" bestFit="1" customWidth="1"/>
  </cols>
  <sheetData>
    <row r="1" spans="1:2" x14ac:dyDescent="0.25">
      <c r="A1" t="s">
        <v>45</v>
      </c>
    </row>
    <row r="4" spans="1:2" x14ac:dyDescent="0.25">
      <c r="A4" t="s">
        <v>46</v>
      </c>
      <c r="B4" t="s">
        <v>52</v>
      </c>
    </row>
    <row r="5" spans="1:2" x14ac:dyDescent="0.25">
      <c r="A5" t="s">
        <v>48</v>
      </c>
      <c r="B5" t="s">
        <v>53</v>
      </c>
    </row>
    <row r="7" spans="1:2" x14ac:dyDescent="0.25">
      <c r="A7" t="s">
        <v>49</v>
      </c>
      <c r="B7" t="s">
        <v>54</v>
      </c>
    </row>
    <row r="8" spans="1:2" x14ac:dyDescent="0.25">
      <c r="A8" t="s">
        <v>50</v>
      </c>
      <c r="B8" t="s">
        <v>55</v>
      </c>
    </row>
    <row r="9" spans="1:2" x14ac:dyDescent="0.25">
      <c r="A9" t="s">
        <v>51</v>
      </c>
      <c r="B9" t="s">
        <v>56</v>
      </c>
    </row>
    <row r="11" spans="1:2" x14ac:dyDescent="0.25">
      <c r="A11" t="s">
        <v>47</v>
      </c>
      <c r="B11" t="s">
        <v>57</v>
      </c>
    </row>
    <row r="19" spans="1:2" x14ac:dyDescent="0.25">
      <c r="A19" s="154" t="s">
        <v>120</v>
      </c>
      <c r="B19" s="154"/>
    </row>
    <row r="20" spans="1:2" x14ac:dyDescent="0.25">
      <c r="A20" t="s">
        <v>111</v>
      </c>
      <c r="B20" t="s">
        <v>115</v>
      </c>
    </row>
    <row r="21" spans="1:2" x14ac:dyDescent="0.25">
      <c r="A21" t="s">
        <v>110</v>
      </c>
      <c r="B21" t="s">
        <v>116</v>
      </c>
    </row>
    <row r="22" spans="1:2" x14ac:dyDescent="0.25">
      <c r="A22" t="s">
        <v>112</v>
      </c>
      <c r="B22" t="s">
        <v>117</v>
      </c>
    </row>
    <row r="23" spans="1:2" x14ac:dyDescent="0.25">
      <c r="A23" t="s">
        <v>113</v>
      </c>
      <c r="B23" t="s">
        <v>118</v>
      </c>
    </row>
    <row r="24" spans="1:2" x14ac:dyDescent="0.25">
      <c r="A24" t="s">
        <v>114</v>
      </c>
      <c r="B24" t="s">
        <v>119</v>
      </c>
    </row>
  </sheetData>
  <mergeCells count="1">
    <mergeCell ref="A19:B19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1"/>
  <sheetViews>
    <sheetView zoomScaleNormal="100" workbookViewId="0">
      <pane xSplit="6" ySplit="1" topLeftCell="G2" activePane="bottomRight" state="frozen"/>
      <selection pane="topRight" activeCell="D1" sqref="D1"/>
      <selection pane="bottomLeft" activeCell="A2" sqref="A2"/>
      <selection pane="bottomRight" activeCell="B13" sqref="B13"/>
    </sheetView>
  </sheetViews>
  <sheetFormatPr baseColWidth="10" defaultColWidth="9.140625" defaultRowHeight="15" x14ac:dyDescent="0.25"/>
  <cols>
    <col min="1" max="1" width="8.42578125" bestFit="1" customWidth="1"/>
    <col min="2" max="2" width="3.42578125" bestFit="1" customWidth="1"/>
    <col min="3" max="4" width="5.8554687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4" width="11.140625" customWidth="1"/>
    <col min="15" max="15" width="9.28515625" customWidth="1"/>
    <col min="16" max="16" width="9.28515625" bestFit="1" customWidth="1"/>
    <col min="17" max="18" width="9.28515625" customWidth="1"/>
  </cols>
  <sheetData>
    <row r="1" spans="1:23" ht="19.5" thickBot="1" x14ac:dyDescent="0.35">
      <c r="F1" s="5"/>
      <c r="G1" s="156" t="s">
        <v>15</v>
      </c>
      <c r="H1" s="156"/>
      <c r="I1" s="156"/>
      <c r="J1" s="156"/>
      <c r="K1" s="156"/>
      <c r="L1" s="156"/>
      <c r="M1" s="156"/>
      <c r="N1" s="156"/>
      <c r="O1" s="156"/>
      <c r="P1" s="156"/>
      <c r="Q1" s="157"/>
      <c r="R1" s="103" t="s">
        <v>133</v>
      </c>
      <c r="S1" s="103" t="s">
        <v>134</v>
      </c>
      <c r="T1" s="155" t="s">
        <v>140</v>
      </c>
      <c r="U1" s="156"/>
      <c r="V1" s="156"/>
      <c r="W1" s="157"/>
    </row>
    <row r="2" spans="1:23" ht="30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11" t="s">
        <v>21</v>
      </c>
      <c r="O2" s="13" t="s">
        <v>9</v>
      </c>
      <c r="P2" s="13" t="s">
        <v>19</v>
      </c>
      <c r="Q2" s="13" t="s">
        <v>62</v>
      </c>
      <c r="R2" s="104" t="s">
        <v>139</v>
      </c>
      <c r="S2" s="104" t="s">
        <v>136</v>
      </c>
      <c r="T2" s="104" t="s">
        <v>135</v>
      </c>
      <c r="U2" s="98" t="s">
        <v>136</v>
      </c>
      <c r="V2" s="98" t="s">
        <v>137</v>
      </c>
      <c r="W2" s="99" t="s">
        <v>138</v>
      </c>
    </row>
    <row r="3" spans="1:23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4">
        <v>150</v>
      </c>
      <c r="O3" s="15">
        <v>1.8</v>
      </c>
      <c r="P3" s="15">
        <v>7.5</v>
      </c>
      <c r="Q3" s="15">
        <v>100</v>
      </c>
      <c r="R3" s="105">
        <v>393</v>
      </c>
      <c r="S3" s="105">
        <v>393</v>
      </c>
      <c r="T3" s="105">
        <v>350</v>
      </c>
      <c r="U3" s="15">
        <v>400</v>
      </c>
      <c r="V3" s="15">
        <v>60</v>
      </c>
      <c r="W3" s="101">
        <v>160</v>
      </c>
    </row>
    <row r="4" spans="1:23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6">
        <v>150</v>
      </c>
      <c r="O4" s="11">
        <v>1.8</v>
      </c>
      <c r="P4" s="11">
        <v>7.5</v>
      </c>
      <c r="Q4" s="11">
        <v>100</v>
      </c>
      <c r="R4" s="106">
        <v>393</v>
      </c>
      <c r="S4" s="106">
        <v>393</v>
      </c>
      <c r="T4" s="106">
        <v>350</v>
      </c>
      <c r="U4" s="11">
        <v>400</v>
      </c>
      <c r="V4" s="11">
        <v>60</v>
      </c>
      <c r="W4" s="100">
        <v>160</v>
      </c>
    </row>
    <row r="5" spans="1:23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6">
        <v>150</v>
      </c>
      <c r="O5" s="11">
        <v>1.8</v>
      </c>
      <c r="P5" s="11">
        <v>7.5</v>
      </c>
      <c r="Q5" s="11">
        <v>100</v>
      </c>
      <c r="R5" s="106">
        <v>393</v>
      </c>
      <c r="S5" s="106">
        <v>393</v>
      </c>
      <c r="T5" s="106">
        <v>350</v>
      </c>
      <c r="U5" s="11">
        <v>400</v>
      </c>
      <c r="V5" s="11">
        <v>60</v>
      </c>
      <c r="W5" s="100">
        <v>160</v>
      </c>
    </row>
    <row r="6" spans="1:23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6">
        <v>150</v>
      </c>
      <c r="O6" s="11">
        <v>1.8</v>
      </c>
      <c r="P6" s="11">
        <v>7.5</v>
      </c>
      <c r="Q6" s="11">
        <v>100</v>
      </c>
      <c r="R6" s="106">
        <v>393</v>
      </c>
      <c r="S6" s="106">
        <v>393</v>
      </c>
      <c r="T6" s="106">
        <v>350</v>
      </c>
      <c r="U6" s="11">
        <v>400</v>
      </c>
      <c r="V6" s="11">
        <v>60</v>
      </c>
      <c r="W6" s="100">
        <v>160</v>
      </c>
    </row>
    <row r="7" spans="1:23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6">
        <v>150</v>
      </c>
      <c r="O7" s="11">
        <v>1.8</v>
      </c>
      <c r="P7" s="11">
        <v>7.5</v>
      </c>
      <c r="Q7" s="11">
        <v>100</v>
      </c>
      <c r="R7" s="106">
        <v>393</v>
      </c>
      <c r="S7" s="106">
        <v>393</v>
      </c>
      <c r="T7" s="106">
        <v>350</v>
      </c>
      <c r="U7" s="11">
        <v>400</v>
      </c>
      <c r="V7" s="11">
        <v>60</v>
      </c>
      <c r="W7" s="100">
        <v>160</v>
      </c>
    </row>
    <row r="8" spans="1:23" x14ac:dyDescent="0.25">
      <c r="A8" t="s">
        <v>152</v>
      </c>
      <c r="B8">
        <v>6</v>
      </c>
      <c r="C8" s="158" t="s">
        <v>145</v>
      </c>
      <c r="D8" s="159"/>
      <c r="E8" s="118" t="s">
        <v>1</v>
      </c>
      <c r="F8" s="3" t="s">
        <v>0</v>
      </c>
      <c r="G8" s="3">
        <v>290</v>
      </c>
      <c r="H8" s="3">
        <v>565</v>
      </c>
      <c r="I8" s="91">
        <f>J8+40</f>
        <v>260</v>
      </c>
      <c r="J8" s="142">
        <v>220</v>
      </c>
      <c r="K8" s="142">
        <v>600</v>
      </c>
      <c r="L8" s="142">
        <v>800</v>
      </c>
      <c r="M8" s="3">
        <v>115</v>
      </c>
      <c r="N8" s="16">
        <v>150</v>
      </c>
      <c r="O8" s="11">
        <v>1.8</v>
      </c>
      <c r="P8" s="11">
        <v>7.5</v>
      </c>
      <c r="Q8" s="11">
        <v>100</v>
      </c>
      <c r="R8" s="106">
        <v>565</v>
      </c>
      <c r="S8" s="106">
        <v>565</v>
      </c>
      <c r="T8" s="106">
        <v>500</v>
      </c>
      <c r="U8" s="11">
        <v>600</v>
      </c>
      <c r="V8" s="11">
        <v>60</v>
      </c>
      <c r="W8" s="100">
        <v>160</v>
      </c>
    </row>
    <row r="9" spans="1:23" x14ac:dyDescent="0.25">
      <c r="A9" t="s">
        <v>152</v>
      </c>
      <c r="B9">
        <v>7</v>
      </c>
      <c r="C9" s="158" t="s">
        <v>146</v>
      </c>
      <c r="D9" s="159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4">
        <v>130</v>
      </c>
      <c r="K9" s="144">
        <v>600</v>
      </c>
      <c r="L9" s="145">
        <v>1100</v>
      </c>
      <c r="M9" s="2">
        <v>115</v>
      </c>
      <c r="N9" s="16">
        <v>150</v>
      </c>
      <c r="O9" s="11">
        <v>1.8</v>
      </c>
      <c r="P9" s="11">
        <v>7.5</v>
      </c>
      <c r="Q9" s="11">
        <v>100</v>
      </c>
      <c r="R9" s="106">
        <v>565</v>
      </c>
      <c r="S9" s="106">
        <v>565</v>
      </c>
      <c r="T9" s="106">
        <v>500</v>
      </c>
      <c r="U9" s="11">
        <v>600</v>
      </c>
      <c r="V9" s="11">
        <v>60</v>
      </c>
      <c r="W9" s="100">
        <v>160</v>
      </c>
    </row>
    <row r="10" spans="1:23" x14ac:dyDescent="0.25">
      <c r="A10" t="s">
        <v>152</v>
      </c>
      <c r="B10">
        <v>8</v>
      </c>
      <c r="C10" s="158" t="s">
        <v>147</v>
      </c>
      <c r="D10" s="159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2">
        <v>200</v>
      </c>
      <c r="K10" s="142">
        <v>800</v>
      </c>
      <c r="L10" s="142">
        <v>800</v>
      </c>
      <c r="M10" s="3">
        <v>115</v>
      </c>
      <c r="N10" s="16">
        <v>150</v>
      </c>
      <c r="O10" s="11">
        <v>1.8</v>
      </c>
      <c r="P10" s="11">
        <v>7.5</v>
      </c>
      <c r="Q10" s="11">
        <v>100</v>
      </c>
      <c r="R10" s="106">
        <v>565</v>
      </c>
      <c r="S10" s="106">
        <v>720</v>
      </c>
      <c r="T10" s="110">
        <v>560</v>
      </c>
      <c r="U10" s="11">
        <v>800</v>
      </c>
      <c r="V10" s="11">
        <v>60</v>
      </c>
      <c r="W10" s="100">
        <v>160</v>
      </c>
    </row>
    <row r="11" spans="1:23" x14ac:dyDescent="0.25">
      <c r="A11" t="s">
        <v>152</v>
      </c>
      <c r="B11">
        <v>9</v>
      </c>
      <c r="C11" s="158" t="s">
        <v>150</v>
      </c>
      <c r="D11" s="159"/>
      <c r="E11" s="119" t="s">
        <v>107</v>
      </c>
      <c r="F11" s="47" t="s">
        <v>0</v>
      </c>
      <c r="G11" s="2">
        <v>290</v>
      </c>
      <c r="H11" s="21">
        <v>565</v>
      </c>
      <c r="I11" s="91">
        <f>J11+40</f>
        <v>254</v>
      </c>
      <c r="J11" s="148">
        <v>214</v>
      </c>
      <c r="K11" s="148">
        <v>603</v>
      </c>
      <c r="L11" s="144">
        <v>1071</v>
      </c>
      <c r="M11" s="2">
        <v>115</v>
      </c>
      <c r="N11" s="16">
        <v>150</v>
      </c>
      <c r="O11" s="11">
        <v>1.8</v>
      </c>
      <c r="P11" s="11">
        <v>7.5</v>
      </c>
      <c r="Q11" s="11">
        <v>100</v>
      </c>
      <c r="R11" s="106">
        <v>565</v>
      </c>
      <c r="S11" s="106">
        <v>568</v>
      </c>
      <c r="T11" s="106">
        <v>500</v>
      </c>
      <c r="U11" s="11">
        <v>565</v>
      </c>
      <c r="V11" s="11">
        <v>60</v>
      </c>
      <c r="W11" s="100">
        <v>160</v>
      </c>
    </row>
    <row r="12" spans="1:23" ht="15.75" thickBot="1" x14ac:dyDescent="0.3">
      <c r="A12" t="s">
        <v>152</v>
      </c>
      <c r="B12">
        <v>10</v>
      </c>
      <c r="C12" s="158" t="s">
        <v>151</v>
      </c>
      <c r="D12" s="159"/>
      <c r="E12" s="120" t="s">
        <v>108</v>
      </c>
      <c r="F12" s="73" t="s">
        <v>0</v>
      </c>
      <c r="G12" s="73">
        <v>290</v>
      </c>
      <c r="H12" s="73">
        <v>565</v>
      </c>
      <c r="I12" s="93">
        <f>J12+40</f>
        <v>283</v>
      </c>
      <c r="J12" s="150">
        <v>243</v>
      </c>
      <c r="K12" s="150">
        <v>642</v>
      </c>
      <c r="L12" s="150">
        <v>967</v>
      </c>
      <c r="M12" s="73">
        <v>115</v>
      </c>
      <c r="N12" s="18">
        <v>150</v>
      </c>
      <c r="O12" s="19">
        <v>1.8</v>
      </c>
      <c r="P12" s="19">
        <v>7.5</v>
      </c>
      <c r="Q12" s="19">
        <v>100</v>
      </c>
      <c r="R12" s="108">
        <v>565</v>
      </c>
      <c r="S12" s="108">
        <v>607</v>
      </c>
      <c r="T12" s="106">
        <v>500</v>
      </c>
      <c r="U12" s="11">
        <v>600</v>
      </c>
      <c r="V12" s="11">
        <v>60</v>
      </c>
      <c r="W12" s="100">
        <v>160</v>
      </c>
    </row>
    <row r="13" spans="1:23" x14ac:dyDescent="0.25">
      <c r="A13" t="s">
        <v>152</v>
      </c>
      <c r="B13">
        <v>11</v>
      </c>
      <c r="C13" s="158" t="s">
        <v>145</v>
      </c>
      <c r="D13" s="159"/>
      <c r="E13" s="118" t="s">
        <v>1</v>
      </c>
      <c r="F13" s="50" t="s">
        <v>2</v>
      </c>
      <c r="G13" s="50">
        <v>290</v>
      </c>
      <c r="H13" s="50">
        <v>565</v>
      </c>
      <c r="I13" s="84">
        <f>J13+40</f>
        <v>260</v>
      </c>
      <c r="J13" s="142">
        <v>220</v>
      </c>
      <c r="K13" s="142">
        <v>600</v>
      </c>
      <c r="L13" s="142">
        <v>800</v>
      </c>
      <c r="M13" s="50">
        <v>115</v>
      </c>
      <c r="N13" s="16">
        <v>150</v>
      </c>
      <c r="O13" s="11">
        <v>1.8</v>
      </c>
      <c r="P13" s="11">
        <v>7.5</v>
      </c>
      <c r="Q13" s="11">
        <v>100</v>
      </c>
      <c r="R13" s="106">
        <v>565</v>
      </c>
      <c r="S13" s="106">
        <v>565</v>
      </c>
      <c r="T13" s="106">
        <v>500</v>
      </c>
      <c r="U13" s="11">
        <v>600</v>
      </c>
      <c r="V13" s="11">
        <v>60</v>
      </c>
      <c r="W13" s="100">
        <v>160</v>
      </c>
    </row>
    <row r="14" spans="1:23" x14ac:dyDescent="0.25">
      <c r="A14" t="s">
        <v>152</v>
      </c>
      <c r="B14">
        <v>12</v>
      </c>
      <c r="C14" s="158" t="s">
        <v>146</v>
      </c>
      <c r="D14" s="159"/>
      <c r="E14" s="121" t="s">
        <v>17</v>
      </c>
      <c r="F14" s="4" t="s">
        <v>2</v>
      </c>
      <c r="G14" s="4">
        <v>290</v>
      </c>
      <c r="H14" s="4">
        <v>565</v>
      </c>
      <c r="I14" s="86">
        <f>J8+40</f>
        <v>260</v>
      </c>
      <c r="J14" s="144">
        <v>130</v>
      </c>
      <c r="K14" s="144">
        <v>600</v>
      </c>
      <c r="L14" s="145">
        <v>1100</v>
      </c>
      <c r="M14" s="4">
        <v>115</v>
      </c>
      <c r="N14" s="16">
        <v>150</v>
      </c>
      <c r="O14" s="11">
        <v>1.8</v>
      </c>
      <c r="P14" s="11">
        <v>7.5</v>
      </c>
      <c r="Q14" s="11">
        <v>100</v>
      </c>
      <c r="R14" s="106">
        <v>565</v>
      </c>
      <c r="S14" s="106">
        <v>565</v>
      </c>
      <c r="T14" s="106">
        <v>500</v>
      </c>
      <c r="U14" s="11">
        <v>600</v>
      </c>
      <c r="V14" s="11">
        <v>60</v>
      </c>
      <c r="W14" s="100">
        <v>160</v>
      </c>
    </row>
    <row r="15" spans="1:23" x14ac:dyDescent="0.25">
      <c r="A15" t="s">
        <v>152</v>
      </c>
      <c r="B15">
        <v>13</v>
      </c>
      <c r="C15" s="158" t="s">
        <v>147</v>
      </c>
      <c r="D15" s="159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7">
        <v>150</v>
      </c>
      <c r="O15" s="10">
        <v>1.8</v>
      </c>
      <c r="P15" s="10">
        <v>7.5</v>
      </c>
      <c r="Q15" s="10">
        <v>100</v>
      </c>
      <c r="R15" s="107">
        <v>720</v>
      </c>
      <c r="S15" s="107">
        <v>720</v>
      </c>
      <c r="T15" s="107">
        <v>700</v>
      </c>
      <c r="U15" s="10">
        <v>800</v>
      </c>
      <c r="V15" s="10">
        <v>60</v>
      </c>
      <c r="W15" s="102">
        <v>160</v>
      </c>
    </row>
    <row r="16" spans="1:23" x14ac:dyDescent="0.25">
      <c r="A16" t="s">
        <v>152</v>
      </c>
      <c r="B16">
        <v>14</v>
      </c>
      <c r="C16" s="158" t="s">
        <v>148</v>
      </c>
      <c r="D16" s="159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7">
        <v>150</v>
      </c>
      <c r="O16" s="10">
        <v>1.8</v>
      </c>
      <c r="P16" s="10">
        <v>7.5</v>
      </c>
      <c r="Q16" s="10">
        <v>100</v>
      </c>
      <c r="R16" s="107">
        <v>720</v>
      </c>
      <c r="S16" s="109">
        <v>720</v>
      </c>
      <c r="T16" s="107">
        <v>700</v>
      </c>
      <c r="U16" s="10">
        <v>800</v>
      </c>
      <c r="V16" s="10">
        <v>60</v>
      </c>
      <c r="W16" s="102">
        <v>160</v>
      </c>
    </row>
    <row r="17" spans="1:23" x14ac:dyDescent="0.25">
      <c r="A17" t="s">
        <v>152</v>
      </c>
      <c r="B17">
        <v>15</v>
      </c>
      <c r="C17" s="158" t="s">
        <v>149</v>
      </c>
      <c r="D17" s="159"/>
      <c r="E17" s="118" t="s">
        <v>13</v>
      </c>
      <c r="F17" s="50" t="s">
        <v>2</v>
      </c>
      <c r="G17" s="50">
        <v>290</v>
      </c>
      <c r="H17" s="50">
        <v>565</v>
      </c>
      <c r="I17" s="84">
        <v>240</v>
      </c>
      <c r="J17" s="142">
        <v>200</v>
      </c>
      <c r="K17" s="142">
        <v>800</v>
      </c>
      <c r="L17" s="142">
        <v>800</v>
      </c>
      <c r="M17" s="50">
        <v>115</v>
      </c>
      <c r="N17" s="16">
        <v>150</v>
      </c>
      <c r="O17" s="11">
        <v>1.8</v>
      </c>
      <c r="P17" s="11">
        <v>7.5</v>
      </c>
      <c r="Q17" s="11">
        <v>100</v>
      </c>
      <c r="R17" s="106">
        <v>565</v>
      </c>
      <c r="S17" s="106">
        <v>720</v>
      </c>
      <c r="T17" s="106">
        <v>500</v>
      </c>
      <c r="U17" s="11">
        <v>800</v>
      </c>
      <c r="V17" s="11">
        <v>60</v>
      </c>
      <c r="W17" s="100">
        <v>160</v>
      </c>
    </row>
    <row r="18" spans="1:23" x14ac:dyDescent="0.25">
      <c r="A18" t="s">
        <v>152</v>
      </c>
      <c r="B18">
        <v>16</v>
      </c>
      <c r="C18" s="158" t="s">
        <v>150</v>
      </c>
      <c r="D18" s="159"/>
      <c r="E18" s="119" t="s">
        <v>107</v>
      </c>
      <c r="F18" s="46" t="s">
        <v>2</v>
      </c>
      <c r="G18" s="4">
        <v>290</v>
      </c>
      <c r="H18" s="46">
        <v>565</v>
      </c>
      <c r="I18" s="90">
        <f>J18+40</f>
        <v>254</v>
      </c>
      <c r="J18" s="148">
        <v>214</v>
      </c>
      <c r="K18" s="148">
        <v>603</v>
      </c>
      <c r="L18" s="144">
        <v>1071</v>
      </c>
      <c r="M18" s="4">
        <v>115</v>
      </c>
      <c r="N18" s="16">
        <v>150</v>
      </c>
      <c r="O18" s="11">
        <v>1.8</v>
      </c>
      <c r="P18" s="11">
        <v>7.5</v>
      </c>
      <c r="Q18" s="11">
        <v>100</v>
      </c>
      <c r="R18" s="106">
        <v>565</v>
      </c>
      <c r="S18" s="106">
        <v>568</v>
      </c>
      <c r="T18" s="106">
        <v>500</v>
      </c>
      <c r="U18" s="11">
        <v>565</v>
      </c>
      <c r="V18" s="11">
        <v>60</v>
      </c>
      <c r="W18" s="100">
        <v>160</v>
      </c>
    </row>
    <row r="19" spans="1:23" x14ac:dyDescent="0.25">
      <c r="A19" t="s">
        <v>152</v>
      </c>
      <c r="B19">
        <v>17</v>
      </c>
      <c r="C19" s="158" t="s">
        <v>151</v>
      </c>
      <c r="D19" s="159"/>
      <c r="E19" s="120" t="s">
        <v>108</v>
      </c>
      <c r="F19" s="45" t="s">
        <v>2</v>
      </c>
      <c r="G19" s="45">
        <v>290</v>
      </c>
      <c r="H19" s="45">
        <v>565</v>
      </c>
      <c r="I19" s="90">
        <f>J19+40</f>
        <v>283</v>
      </c>
      <c r="J19" s="150">
        <v>243</v>
      </c>
      <c r="K19" s="150">
        <v>642</v>
      </c>
      <c r="L19" s="150">
        <v>967</v>
      </c>
      <c r="M19" s="45">
        <v>115</v>
      </c>
      <c r="N19" s="16">
        <v>150</v>
      </c>
      <c r="O19" s="11">
        <v>1.8</v>
      </c>
      <c r="P19" s="11">
        <v>7.5</v>
      </c>
      <c r="Q19" s="11">
        <v>100</v>
      </c>
      <c r="R19" s="152">
        <v>565</v>
      </c>
      <c r="S19" s="152">
        <v>607</v>
      </c>
      <c r="T19" s="106">
        <v>500</v>
      </c>
      <c r="U19" s="11">
        <v>600</v>
      </c>
      <c r="V19" s="11">
        <v>60</v>
      </c>
      <c r="W19" s="100">
        <v>160</v>
      </c>
    </row>
    <row r="26" spans="1:23" x14ac:dyDescent="0.25">
      <c r="W26" s="8"/>
    </row>
    <row r="27" spans="1:23" ht="15.75" thickBot="1" x14ac:dyDescent="0.3">
      <c r="E27" s="11" t="s">
        <v>21</v>
      </c>
      <c r="F27" t="s">
        <v>71</v>
      </c>
      <c r="G27" t="s">
        <v>72</v>
      </c>
      <c r="M27" t="s">
        <v>73</v>
      </c>
      <c r="W27" s="8"/>
    </row>
    <row r="28" spans="1:23" ht="15.75" thickBot="1" x14ac:dyDescent="0.3">
      <c r="E28" s="13" t="s">
        <v>9</v>
      </c>
      <c r="F28" t="s">
        <v>74</v>
      </c>
      <c r="G28" t="s">
        <v>75</v>
      </c>
      <c r="W28" s="8"/>
    </row>
    <row r="29" spans="1:23" ht="15.75" thickBot="1" x14ac:dyDescent="0.3">
      <c r="E29" s="13" t="s">
        <v>19</v>
      </c>
      <c r="F29" t="s">
        <v>76</v>
      </c>
      <c r="G29" t="s">
        <v>77</v>
      </c>
      <c r="W29" s="8"/>
    </row>
    <row r="30" spans="1:23" ht="14.25" customHeight="1" thickBot="1" x14ac:dyDescent="0.3">
      <c r="E30" s="13" t="s">
        <v>62</v>
      </c>
      <c r="F30" t="s">
        <v>78</v>
      </c>
      <c r="G30" t="s">
        <v>79</v>
      </c>
      <c r="R30" s="80"/>
      <c r="W30" s="8"/>
    </row>
    <row r="31" spans="1:23" x14ac:dyDescent="0.25">
      <c r="E31" s="13" t="s">
        <v>4</v>
      </c>
      <c r="F31" t="s">
        <v>80</v>
      </c>
      <c r="G31" t="s">
        <v>81</v>
      </c>
      <c r="W31" s="8"/>
    </row>
  </sheetData>
  <mergeCells count="14">
    <mergeCell ref="C16:D16"/>
    <mergeCell ref="C17:D17"/>
    <mergeCell ref="C18:D18"/>
    <mergeCell ref="C19:D19"/>
    <mergeCell ref="C11:D11"/>
    <mergeCell ref="C12:D12"/>
    <mergeCell ref="C13:D13"/>
    <mergeCell ref="C14:D14"/>
    <mergeCell ref="C15:D15"/>
    <mergeCell ref="T1:W1"/>
    <mergeCell ref="G1:Q1"/>
    <mergeCell ref="C8:D8"/>
    <mergeCell ref="C9:D9"/>
    <mergeCell ref="C10:D1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57"/>
  <sheetViews>
    <sheetView zoomScaleNormal="100" workbookViewId="0">
      <pane xSplit="6" ySplit="1" topLeftCell="M2" activePane="bottomRight" state="frozen"/>
      <selection pane="topRight" activeCell="D1" sqref="D1"/>
      <selection pane="bottomLeft" activeCell="A2" sqref="A2"/>
      <selection pane="bottomRight" activeCell="T13" sqref="T13"/>
    </sheetView>
  </sheetViews>
  <sheetFormatPr baseColWidth="10" defaultColWidth="9.140625" defaultRowHeight="15" x14ac:dyDescent="0.25"/>
  <cols>
    <col min="1" max="1" width="7.28515625" bestFit="1" customWidth="1"/>
    <col min="2" max="2" width="3.28515625" customWidth="1"/>
    <col min="3" max="3" width="5.28515625" bestFit="1" customWidth="1"/>
    <col min="4" max="4" width="6.7109375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4" width="11.140625" customWidth="1"/>
    <col min="15" max="15" width="9.28515625" customWidth="1"/>
    <col min="16" max="16" width="9.28515625" bestFit="1" customWidth="1"/>
    <col min="17" max="18" width="9.28515625" customWidth="1"/>
    <col min="19" max="19" width="9.7109375" bestFit="1" customWidth="1"/>
    <col min="20" max="20" width="9.28515625" customWidth="1"/>
    <col min="21" max="21" width="9.28515625" bestFit="1" customWidth="1"/>
    <col min="22" max="22" width="14" bestFit="1" customWidth="1"/>
    <col min="23" max="23" width="14.42578125" bestFit="1" customWidth="1"/>
    <col min="24" max="24" width="10.42578125" customWidth="1"/>
    <col min="25" max="25" width="15.7109375" bestFit="1" customWidth="1"/>
    <col min="26" max="26" width="9.28515625" bestFit="1" customWidth="1"/>
    <col min="27" max="28" width="9.28515625" customWidth="1"/>
    <col min="40" max="40" width="15.7109375" bestFit="1" customWidth="1"/>
  </cols>
  <sheetData>
    <row r="1" spans="1:40" ht="19.5" thickBot="1" x14ac:dyDescent="0.35">
      <c r="F1" s="5"/>
      <c r="G1" s="156" t="s">
        <v>15</v>
      </c>
      <c r="H1" s="156"/>
      <c r="I1" s="5"/>
      <c r="J1" s="5"/>
      <c r="K1" s="5"/>
      <c r="L1" s="5"/>
      <c r="M1" s="5"/>
      <c r="N1" s="156" t="s">
        <v>26</v>
      </c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9"/>
      <c r="AA1" s="9"/>
      <c r="AB1" s="9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11" t="s">
        <v>21</v>
      </c>
      <c r="O2" s="13" t="s">
        <v>9</v>
      </c>
      <c r="P2" s="13" t="s">
        <v>19</v>
      </c>
      <c r="Q2" s="13" t="s">
        <v>62</v>
      </c>
      <c r="R2" s="13" t="s">
        <v>4</v>
      </c>
      <c r="S2" s="13" t="s">
        <v>11</v>
      </c>
      <c r="T2" s="12" t="s">
        <v>20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58</v>
      </c>
      <c r="Z2" s="12" t="s">
        <v>59</v>
      </c>
      <c r="AA2" s="12" t="s">
        <v>60</v>
      </c>
      <c r="AB2" s="12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4">
        <v>150</v>
      </c>
      <c r="O3" s="15">
        <v>1.8</v>
      </c>
      <c r="P3" s="15">
        <v>7.5</v>
      </c>
      <c r="Q3" s="15">
        <v>100</v>
      </c>
      <c r="R3" s="15">
        <v>393</v>
      </c>
      <c r="S3" s="26">
        <v>115.64477515243399</v>
      </c>
      <c r="T3" s="63">
        <v>44.387456322749699</v>
      </c>
      <c r="U3" s="64">
        <v>49487.662252244401</v>
      </c>
      <c r="V3" s="64">
        <v>0</v>
      </c>
      <c r="W3" s="64">
        <v>857.89439663283599</v>
      </c>
      <c r="X3" s="64">
        <v>583251.17608093098</v>
      </c>
      <c r="Y3" s="64">
        <v>49.077626598619197</v>
      </c>
      <c r="Z3" s="64">
        <v>999</v>
      </c>
      <c r="AA3" s="64">
        <v>38.807503169526299</v>
      </c>
      <c r="AB3" s="26">
        <v>17.802459787858002</v>
      </c>
      <c r="AC3" s="25">
        <v>20</v>
      </c>
      <c r="AD3" s="25">
        <v>116.7</v>
      </c>
      <c r="AE3" s="25">
        <v>58.8826563310407</v>
      </c>
      <c r="AF3" s="25">
        <v>36.109689449093402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116.38209163945901</v>
      </c>
      <c r="AL3" s="25">
        <v>3.75803165172116</v>
      </c>
      <c r="AM3" s="25">
        <v>3.7574548517211599</v>
      </c>
      <c r="AN3" s="25">
        <v>8652000000000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6">
        <v>150</v>
      </c>
      <c r="O4" s="11">
        <v>1.8</v>
      </c>
      <c r="P4" s="11">
        <v>7.5</v>
      </c>
      <c r="Q4" s="11">
        <v>100</v>
      </c>
      <c r="R4" s="11">
        <v>393</v>
      </c>
      <c r="S4" s="27">
        <v>116.030096683457</v>
      </c>
      <c r="T4" s="67">
        <v>44.437249850954402</v>
      </c>
      <c r="U4" s="65">
        <v>49285.455591214901</v>
      </c>
      <c r="V4" s="65">
        <v>0</v>
      </c>
      <c r="W4" s="65">
        <v>750.53077669637901</v>
      </c>
      <c r="X4" s="65">
        <v>583905.46304154</v>
      </c>
      <c r="Y4" s="65">
        <v>49.072034988593501</v>
      </c>
      <c r="Z4" s="65">
        <v>999</v>
      </c>
      <c r="AA4" s="65">
        <v>38.809697676326898</v>
      </c>
      <c r="AB4" s="27">
        <v>17.822430458786201</v>
      </c>
      <c r="AC4" s="25">
        <v>20</v>
      </c>
      <c r="AD4" s="25">
        <v>116.7</v>
      </c>
      <c r="AE4" s="25">
        <v>57.173986074580398</v>
      </c>
      <c r="AF4" s="25">
        <v>37.516624287604799</v>
      </c>
      <c r="AG4" s="25">
        <v>0</v>
      </c>
      <c r="AH4" s="25">
        <v>0</v>
      </c>
      <c r="AI4" s="25">
        <v>0</v>
      </c>
      <c r="AJ4" s="25">
        <v>1086.7299540579399</v>
      </c>
      <c r="AK4" s="25">
        <v>116.38209163945901</v>
      </c>
      <c r="AL4" s="25">
        <v>3.7779585771387598</v>
      </c>
      <c r="AM4" s="25">
        <v>3.7773817771387601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6">
        <v>150</v>
      </c>
      <c r="O5" s="11">
        <v>1.8</v>
      </c>
      <c r="P5" s="11">
        <v>7.5</v>
      </c>
      <c r="Q5" s="11">
        <v>100</v>
      </c>
      <c r="R5" s="11">
        <v>393</v>
      </c>
      <c r="S5" s="27">
        <v>124.68786690568901</v>
      </c>
      <c r="T5" s="67">
        <v>44.252544549596102</v>
      </c>
      <c r="U5" s="65">
        <v>50370.444401699002</v>
      </c>
      <c r="V5" s="65">
        <v>0</v>
      </c>
      <c r="W5" s="65">
        <v>1207.2189425988399</v>
      </c>
      <c r="X5" s="65">
        <v>581478.43538169295</v>
      </c>
      <c r="Y5" s="65">
        <v>49.080158223672697</v>
      </c>
      <c r="Z5" s="65">
        <v>999</v>
      </c>
      <c r="AA5" s="65">
        <v>38.805250139358598</v>
      </c>
      <c r="AB5" s="27">
        <v>17.7483507756404</v>
      </c>
      <c r="AC5" s="25">
        <v>20</v>
      </c>
      <c r="AD5" s="25">
        <v>116.7</v>
      </c>
      <c r="AE5" s="25">
        <v>57.173986074580398</v>
      </c>
      <c r="AF5" s="25">
        <v>51.135790525012197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116.38209163945901</v>
      </c>
      <c r="AL5" s="25">
        <v>4.0963736113940499</v>
      </c>
      <c r="AM5" s="25">
        <v>4.0957968113940497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6">
        <v>150</v>
      </c>
      <c r="O6" s="11">
        <v>1.8</v>
      </c>
      <c r="P6" s="11">
        <v>7.5</v>
      </c>
      <c r="Q6" s="11">
        <v>100</v>
      </c>
      <c r="R6" s="11">
        <v>393</v>
      </c>
      <c r="S6" s="61">
        <v>123.458847367152</v>
      </c>
      <c r="T6" s="68">
        <v>44.362507344648797</v>
      </c>
      <c r="U6" s="62">
        <v>49562.845933160403</v>
      </c>
      <c r="V6" s="62">
        <v>0</v>
      </c>
      <c r="W6" s="62">
        <v>911.27614959771597</v>
      </c>
      <c r="X6" s="62">
        <v>582923.34650868503</v>
      </c>
      <c r="Y6" s="62">
        <v>49.077846409130998</v>
      </c>
      <c r="Z6" s="62">
        <v>999</v>
      </c>
      <c r="AA6" s="62">
        <v>38.806533526360703</v>
      </c>
      <c r="AB6" s="61">
        <v>17.792453510945901</v>
      </c>
      <c r="AC6">
        <v>20</v>
      </c>
      <c r="AD6">
        <v>116.7</v>
      </c>
      <c r="AE6">
        <v>45.173986074580398</v>
      </c>
      <c r="AF6">
        <v>53.480840951640701</v>
      </c>
      <c r="AG6">
        <v>0</v>
      </c>
      <c r="AH6">
        <v>0</v>
      </c>
      <c r="AI6">
        <v>0</v>
      </c>
      <c r="AJ6">
        <v>1086.7299540579399</v>
      </c>
      <c r="AK6">
        <v>116.38209163945901</v>
      </c>
      <c r="AL6">
        <v>4.0601326934410302</v>
      </c>
      <c r="AM6">
        <v>4.0595558934410301</v>
      </c>
      <c r="AN6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6">
        <v>150</v>
      </c>
      <c r="O7" s="11">
        <v>1.8</v>
      </c>
      <c r="P7" s="11">
        <v>7.5</v>
      </c>
      <c r="Q7" s="11">
        <v>100</v>
      </c>
      <c r="R7" s="11">
        <v>393</v>
      </c>
      <c r="S7" s="61">
        <v>124.309160057057</v>
      </c>
      <c r="T7" s="68">
        <v>44.372694143533401</v>
      </c>
      <c r="U7" s="62">
        <v>49549.460733022097</v>
      </c>
      <c r="V7" s="62">
        <v>0</v>
      </c>
      <c r="W7" s="62">
        <v>893.50611981560996</v>
      </c>
      <c r="X7" s="62">
        <v>583057.20104602899</v>
      </c>
      <c r="Y7" s="62">
        <v>49.077517781959301</v>
      </c>
      <c r="Z7" s="62">
        <v>999</v>
      </c>
      <c r="AA7" s="62">
        <v>38.806703964233499</v>
      </c>
      <c r="AB7" s="61">
        <v>17.7965391263998</v>
      </c>
      <c r="AC7">
        <v>20</v>
      </c>
      <c r="AD7">
        <v>116.7</v>
      </c>
      <c r="AE7">
        <v>57.173986074580398</v>
      </c>
      <c r="AF7">
        <v>51.049226993324702</v>
      </c>
      <c r="AG7">
        <v>0</v>
      </c>
      <c r="AH7">
        <v>0</v>
      </c>
      <c r="AI7">
        <v>0</v>
      </c>
      <c r="AJ7">
        <v>1086.7299540579399</v>
      </c>
      <c r="AK7">
        <v>116.38209163945901</v>
      </c>
      <c r="AL7">
        <v>4.0943497628392302</v>
      </c>
      <c r="AM7">
        <v>4.0937729628392301</v>
      </c>
      <c r="AN7">
        <v>8652000000000</v>
      </c>
    </row>
    <row r="8" spans="1:40" x14ac:dyDescent="0.25">
      <c r="A8" t="s">
        <v>152</v>
      </c>
      <c r="B8">
        <v>6</v>
      </c>
      <c r="C8" s="158" t="s">
        <v>145</v>
      </c>
      <c r="D8" s="159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16">
        <v>150</v>
      </c>
      <c r="O8" s="11">
        <v>1.8</v>
      </c>
      <c r="P8" s="11">
        <v>7.5</v>
      </c>
      <c r="Q8" s="11">
        <v>100</v>
      </c>
      <c r="R8" s="11">
        <v>565</v>
      </c>
      <c r="S8" s="27">
        <v>137.01825713305101</v>
      </c>
      <c r="T8" s="67">
        <v>33.043206599817601</v>
      </c>
      <c r="U8" s="65">
        <v>73176.755057453498</v>
      </c>
      <c r="V8" s="65">
        <v>41989.848012228198</v>
      </c>
      <c r="W8" s="65">
        <v>937.09557156889002</v>
      </c>
      <c r="X8" s="65">
        <v>434188.60196160298</v>
      </c>
      <c r="Y8" s="65">
        <v>40.327354952471701</v>
      </c>
      <c r="Z8" s="65">
        <v>999</v>
      </c>
      <c r="AA8" s="65">
        <v>40.088742537269603</v>
      </c>
      <c r="AB8" s="27">
        <v>14.371765321907301</v>
      </c>
      <c r="AC8" s="25">
        <v>20</v>
      </c>
      <c r="AD8" s="25">
        <v>116.7</v>
      </c>
      <c r="AE8" s="25">
        <v>41.906907250846203</v>
      </c>
      <c r="AF8" s="25">
        <v>15.6228291398513</v>
      </c>
      <c r="AG8" s="25">
        <v>0</v>
      </c>
      <c r="AH8" s="25">
        <v>0</v>
      </c>
      <c r="AI8" s="25">
        <v>0</v>
      </c>
      <c r="AJ8" s="25">
        <v>1086.7299540579399</v>
      </c>
      <c r="AK8" s="25">
        <v>322.70818852721197</v>
      </c>
      <c r="AL8" s="25">
        <v>3.26580421249019</v>
      </c>
      <c r="AM8" s="25">
        <v>3.2652274124901899</v>
      </c>
      <c r="AN8" s="25">
        <v>8652000000000</v>
      </c>
    </row>
    <row r="9" spans="1:40" x14ac:dyDescent="0.25">
      <c r="A9" t="s">
        <v>152</v>
      </c>
      <c r="B9">
        <v>7</v>
      </c>
      <c r="C9" s="158" t="s">
        <v>146</v>
      </c>
      <c r="D9" s="159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16">
        <v>150</v>
      </c>
      <c r="O9" s="11">
        <v>1.8</v>
      </c>
      <c r="P9" s="11">
        <v>7.5</v>
      </c>
      <c r="Q9" s="11">
        <v>100</v>
      </c>
      <c r="R9" s="11">
        <v>565</v>
      </c>
      <c r="S9" s="27">
        <v>128.65640432493601</v>
      </c>
      <c r="T9" s="67">
        <v>35.347389719973798</v>
      </c>
      <c r="U9" s="65">
        <v>30567.002558173299</v>
      </c>
      <c r="V9" s="65">
        <v>81.590132638309399</v>
      </c>
      <c r="W9" s="65">
        <v>1085.7409785546599</v>
      </c>
      <c r="X9" s="65">
        <v>464465.56816045602</v>
      </c>
      <c r="Y9" s="65">
        <v>39.314943838380401</v>
      </c>
      <c r="Z9" s="65">
        <v>999</v>
      </c>
      <c r="AA9" s="65">
        <v>40.039904556380897</v>
      </c>
      <c r="AB9" s="27">
        <v>15.373941452057601</v>
      </c>
      <c r="AC9" s="25">
        <v>20</v>
      </c>
      <c r="AD9" s="25">
        <v>116.7</v>
      </c>
      <c r="AE9" s="25">
        <v>41.6641364125881</v>
      </c>
      <c r="AF9" s="25">
        <v>16.145711448674799</v>
      </c>
      <c r="AG9" s="25">
        <v>0</v>
      </c>
      <c r="AH9" s="25">
        <v>0</v>
      </c>
      <c r="AI9" s="25">
        <v>0</v>
      </c>
      <c r="AJ9" s="25">
        <v>1086.7299540579399</v>
      </c>
      <c r="AK9" s="25">
        <v>322.70818852721197</v>
      </c>
      <c r="AL9" s="25">
        <v>3.27540555958997</v>
      </c>
      <c r="AM9" s="25">
        <v>3.2748287595899699</v>
      </c>
      <c r="AN9" s="25">
        <v>8652000000000</v>
      </c>
    </row>
    <row r="10" spans="1:40" x14ac:dyDescent="0.25">
      <c r="A10" t="s">
        <v>152</v>
      </c>
      <c r="B10">
        <v>8</v>
      </c>
      <c r="C10" s="158" t="s">
        <v>147</v>
      </c>
      <c r="D10" s="159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16">
        <v>150</v>
      </c>
      <c r="O10" s="11">
        <v>1.8</v>
      </c>
      <c r="P10" s="11">
        <v>7.5</v>
      </c>
      <c r="Q10" s="11">
        <v>100</v>
      </c>
      <c r="R10" s="11">
        <v>565</v>
      </c>
      <c r="S10" s="27">
        <v>140.13119784694601</v>
      </c>
      <c r="T10" s="67">
        <v>33.469272234222998</v>
      </c>
      <c r="U10" s="65">
        <v>36050.968156417999</v>
      </c>
      <c r="V10" s="65">
        <v>3309.9227385757999</v>
      </c>
      <c r="W10" s="65">
        <v>1138.1973172857699</v>
      </c>
      <c r="X10" s="65">
        <v>439787.10439768998</v>
      </c>
      <c r="Y10" s="65">
        <v>39.063610593990703</v>
      </c>
      <c r="Z10" s="65">
        <v>999</v>
      </c>
      <c r="AA10" s="65">
        <v>39.868615935227801</v>
      </c>
      <c r="AB10" s="27">
        <v>14.5570773333283</v>
      </c>
      <c r="AC10" s="25">
        <v>20</v>
      </c>
      <c r="AD10" s="25">
        <v>116.7</v>
      </c>
      <c r="AE10" s="25">
        <v>40.184818683317403</v>
      </c>
      <c r="AF10" s="25">
        <v>22.7183233328354</v>
      </c>
      <c r="AG10" s="25">
        <v>0</v>
      </c>
      <c r="AH10" s="25">
        <v>0</v>
      </c>
      <c r="AI10" s="25">
        <v>0</v>
      </c>
      <c r="AJ10" s="25">
        <v>1086.7299540579399</v>
      </c>
      <c r="AK10" s="25">
        <v>322.70818852721197</v>
      </c>
      <c r="AL10" s="25">
        <v>3.4071285458476899</v>
      </c>
      <c r="AM10" s="25">
        <v>3.4065517458476902</v>
      </c>
      <c r="AN10" s="25">
        <v>8652000000000</v>
      </c>
    </row>
    <row r="11" spans="1:40" x14ac:dyDescent="0.25">
      <c r="A11" t="s">
        <v>152</v>
      </c>
      <c r="B11">
        <v>9</v>
      </c>
      <c r="C11" s="158" t="s">
        <v>150</v>
      </c>
      <c r="D11" s="159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16">
        <v>150</v>
      </c>
      <c r="O11" s="11">
        <v>1.8</v>
      </c>
      <c r="P11" s="11">
        <v>7.5</v>
      </c>
      <c r="Q11" s="11">
        <v>100</v>
      </c>
      <c r="R11" s="11">
        <v>565</v>
      </c>
      <c r="S11" s="61">
        <v>151.604612629634</v>
      </c>
      <c r="T11" s="68">
        <v>30.830613623025901</v>
      </c>
      <c r="U11" s="62">
        <v>69762.8369589754</v>
      </c>
      <c r="V11" s="62">
        <v>39234.431454589503</v>
      </c>
      <c r="W11" s="62">
        <v>2160.6008512993999</v>
      </c>
      <c r="X11" s="62">
        <v>405115.13024656102</v>
      </c>
      <c r="Y11" s="62">
        <v>37.756400946950897</v>
      </c>
      <c r="Z11" s="62">
        <v>999</v>
      </c>
      <c r="AA11" s="62">
        <v>40.257773827659697</v>
      </c>
      <c r="AB11" s="61">
        <v>13.409425198988499</v>
      </c>
      <c r="AC11">
        <v>20</v>
      </c>
      <c r="AD11">
        <v>116.7</v>
      </c>
      <c r="AE11">
        <v>43.243224266287498</v>
      </c>
      <c r="AF11">
        <v>21.503258550207899</v>
      </c>
      <c r="AG11">
        <v>0</v>
      </c>
      <c r="AH11">
        <v>0</v>
      </c>
      <c r="AI11">
        <v>0</v>
      </c>
      <c r="AJ11">
        <v>1086.7299540579399</v>
      </c>
      <c r="AK11">
        <v>322.70818852721197</v>
      </c>
      <c r="AL11">
        <v>3.4023217723113901</v>
      </c>
      <c r="AM11">
        <v>3.4017449723113899</v>
      </c>
      <c r="AN11">
        <v>8652000000000</v>
      </c>
    </row>
    <row r="12" spans="1:40" ht="15.75" thickBot="1" x14ac:dyDescent="0.3">
      <c r="A12" t="s">
        <v>152</v>
      </c>
      <c r="B12">
        <v>10</v>
      </c>
      <c r="C12" s="158" t="s">
        <v>151</v>
      </c>
      <c r="D12" s="159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18">
        <v>150</v>
      </c>
      <c r="O12" s="19">
        <v>1.8</v>
      </c>
      <c r="P12" s="19">
        <v>7.5</v>
      </c>
      <c r="Q12" s="19">
        <v>100</v>
      </c>
      <c r="R12" s="74">
        <v>565</v>
      </c>
      <c r="S12" s="75">
        <v>165.10363163152601</v>
      </c>
      <c r="T12" s="76">
        <v>27.980579255513099</v>
      </c>
      <c r="U12" s="74">
        <v>106827.163671277</v>
      </c>
      <c r="V12" s="74">
        <v>76527.263791663601</v>
      </c>
      <c r="W12" s="74">
        <v>2040.9118768470801</v>
      </c>
      <c r="X12" s="74">
        <v>367665.67865744198</v>
      </c>
      <c r="Y12" s="74">
        <v>37.576210528916299</v>
      </c>
      <c r="Z12" s="74">
        <v>999</v>
      </c>
      <c r="AA12" s="74">
        <v>40.346658672579103</v>
      </c>
      <c r="AB12" s="75">
        <v>12.169837777205901</v>
      </c>
      <c r="AC12">
        <v>20</v>
      </c>
      <c r="AD12">
        <v>116.7</v>
      </c>
      <c r="AE12">
        <v>42.730394120140303</v>
      </c>
      <c r="AF12">
        <v>19.9237581259774</v>
      </c>
      <c r="AG12">
        <v>0</v>
      </c>
      <c r="AH12">
        <v>0</v>
      </c>
      <c r="AI12">
        <v>0</v>
      </c>
      <c r="AJ12">
        <v>1086.7299540579399</v>
      </c>
      <c r="AK12">
        <v>322.70818852721197</v>
      </c>
      <c r="AL12">
        <v>3.3645727509427101</v>
      </c>
      <c r="AM12">
        <v>3.36399595094271</v>
      </c>
      <c r="AN12">
        <v>8652000000000</v>
      </c>
    </row>
    <row r="13" spans="1:40" x14ac:dyDescent="0.25">
      <c r="A13" t="s">
        <v>152</v>
      </c>
      <c r="B13">
        <v>11</v>
      </c>
      <c r="C13" s="158" t="s">
        <v>145</v>
      </c>
      <c r="D13" s="159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16">
        <v>150</v>
      </c>
      <c r="O13" s="11">
        <v>1.8</v>
      </c>
      <c r="P13" s="11">
        <v>7.5</v>
      </c>
      <c r="Q13" s="11">
        <v>100</v>
      </c>
      <c r="R13" s="11">
        <v>565</v>
      </c>
      <c r="S13" s="27">
        <v>95.008426178353901</v>
      </c>
      <c r="T13" s="67">
        <v>53.836249384271703</v>
      </c>
      <c r="U13" s="65">
        <v>77575.959459496997</v>
      </c>
      <c r="V13" s="65">
        <v>0</v>
      </c>
      <c r="W13" s="65">
        <v>0</v>
      </c>
      <c r="X13" s="65">
        <v>707408.31690932997</v>
      </c>
      <c r="Y13" s="65">
        <v>51.1994141618245</v>
      </c>
      <c r="Z13" s="65">
        <v>89.676403208318902</v>
      </c>
      <c r="AA13" s="65">
        <v>41.349046513696599</v>
      </c>
      <c r="AB13" s="27">
        <v>17.0400952630565</v>
      </c>
      <c r="AC13" s="25">
        <v>5.5</v>
      </c>
      <c r="AD13" s="25">
        <v>97.5</v>
      </c>
      <c r="AE13" s="25">
        <v>0</v>
      </c>
      <c r="AF13" s="25">
        <v>15.6228291398513</v>
      </c>
      <c r="AG13" s="25">
        <v>138.85731049020501</v>
      </c>
      <c r="AH13" s="25">
        <v>113.131369177244</v>
      </c>
      <c r="AI13" s="25">
        <v>0</v>
      </c>
      <c r="AJ13" s="25">
        <v>1086.7299540579399</v>
      </c>
      <c r="AK13" s="25">
        <v>322.70818852721197</v>
      </c>
      <c r="AL13" s="25">
        <v>3.7253150718100398</v>
      </c>
      <c r="AM13" s="25">
        <v>3.7247382718100401</v>
      </c>
      <c r="AN13" s="25">
        <v>8652000000000</v>
      </c>
    </row>
    <row r="14" spans="1:40" x14ac:dyDescent="0.25">
      <c r="A14" t="s">
        <v>152</v>
      </c>
      <c r="B14">
        <v>12</v>
      </c>
      <c r="C14" s="158" t="s">
        <v>146</v>
      </c>
      <c r="D14" s="159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6">
        <v>150</v>
      </c>
      <c r="O14" s="11">
        <v>1.8</v>
      </c>
      <c r="P14" s="11">
        <v>7.5</v>
      </c>
      <c r="Q14" s="11">
        <v>100</v>
      </c>
      <c r="R14" s="11">
        <v>565</v>
      </c>
      <c r="S14" s="27">
        <v>95.235264414296296</v>
      </c>
      <c r="T14" s="67">
        <v>53.843438674125998</v>
      </c>
      <c r="U14" s="65">
        <v>72296.176026160698</v>
      </c>
      <c r="V14" s="65">
        <v>0</v>
      </c>
      <c r="W14" s="65">
        <v>0</v>
      </c>
      <c r="X14" s="65">
        <v>707502.78417801496</v>
      </c>
      <c r="Y14" s="65">
        <v>51.1269021654971</v>
      </c>
      <c r="Z14" s="65">
        <v>89.208278342179895</v>
      </c>
      <c r="AA14" s="65">
        <v>41.336034464448801</v>
      </c>
      <c r="AB14" s="27">
        <v>17.0423707964637</v>
      </c>
      <c r="AC14" s="25">
        <v>5.5</v>
      </c>
      <c r="AD14" s="25">
        <v>97.5</v>
      </c>
      <c r="AE14" s="25">
        <v>0</v>
      </c>
      <c r="AF14" s="25">
        <v>16.145711448674799</v>
      </c>
      <c r="AG14" s="25">
        <v>138.85731049020501</v>
      </c>
      <c r="AH14" s="25">
        <v>113.131369177244</v>
      </c>
      <c r="AI14" s="25">
        <v>0</v>
      </c>
      <c r="AJ14" s="25">
        <v>1086.7299540579399</v>
      </c>
      <c r="AK14" s="25">
        <v>322.70818852721197</v>
      </c>
      <c r="AL14" s="25">
        <v>3.7366201807576598</v>
      </c>
      <c r="AM14" s="25">
        <v>3.7360433807576601</v>
      </c>
      <c r="AN14" s="25">
        <v>8652000000000</v>
      </c>
    </row>
    <row r="15" spans="1:40" x14ac:dyDescent="0.25">
      <c r="A15" t="s">
        <v>152</v>
      </c>
      <c r="B15">
        <v>13</v>
      </c>
      <c r="C15" s="158" t="s">
        <v>147</v>
      </c>
      <c r="D15" s="159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7">
        <v>150</v>
      </c>
      <c r="O15" s="10">
        <v>1.8</v>
      </c>
      <c r="P15" s="10">
        <v>7.5</v>
      </c>
      <c r="Q15" s="10">
        <v>100</v>
      </c>
      <c r="R15" s="10">
        <v>720</v>
      </c>
      <c r="S15" s="28">
        <v>143.48892525497001</v>
      </c>
      <c r="T15" s="66">
        <v>47.477389408860702</v>
      </c>
      <c r="U15" s="29">
        <v>173747.221707002</v>
      </c>
      <c r="V15" s="29">
        <v>0</v>
      </c>
      <c r="W15" s="29">
        <v>0</v>
      </c>
      <c r="X15" s="29">
        <v>623852.89683243004</v>
      </c>
      <c r="Y15" s="29">
        <v>51.306545712939403</v>
      </c>
      <c r="Z15" s="29">
        <v>85.2933587830085</v>
      </c>
      <c r="AA15" s="29">
        <v>44.344606353706702</v>
      </c>
      <c r="AB15" s="28">
        <v>15.0274071396321</v>
      </c>
      <c r="AC15" s="25">
        <v>5.5</v>
      </c>
      <c r="AD15" s="25">
        <v>97.5</v>
      </c>
      <c r="AE15" s="25">
        <v>0</v>
      </c>
      <c r="AF15" s="25">
        <v>50.094039907306403</v>
      </c>
      <c r="AG15" s="25">
        <v>218.04926891427499</v>
      </c>
      <c r="AH15" s="25">
        <v>192.32332760131399</v>
      </c>
      <c r="AI15" s="25">
        <v>0</v>
      </c>
      <c r="AJ15" s="25">
        <v>1430.9586367473501</v>
      </c>
      <c r="AK15" s="25">
        <v>335.10198260888097</v>
      </c>
      <c r="AL15" s="25">
        <v>5.2390582606070799</v>
      </c>
      <c r="AM15" s="25">
        <v>5.2384814606070798</v>
      </c>
      <c r="AN15" s="25">
        <v>8652000000000</v>
      </c>
    </row>
    <row r="16" spans="1:40" x14ac:dyDescent="0.25">
      <c r="A16" t="s">
        <v>152</v>
      </c>
      <c r="B16">
        <v>14</v>
      </c>
      <c r="C16" s="158" t="s">
        <v>148</v>
      </c>
      <c r="D16" s="159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7">
        <v>150</v>
      </c>
      <c r="O16" s="10">
        <v>1.8</v>
      </c>
      <c r="P16" s="10">
        <v>7.5</v>
      </c>
      <c r="Q16" s="10">
        <v>100</v>
      </c>
      <c r="R16" s="10">
        <v>720</v>
      </c>
      <c r="S16" s="28">
        <v>132.95187959803201</v>
      </c>
      <c r="T16" s="66">
        <v>52.936777685449698</v>
      </c>
      <c r="U16" s="29">
        <v>95536.495169463393</v>
      </c>
      <c r="V16" s="29">
        <v>0</v>
      </c>
      <c r="W16" s="29">
        <v>0</v>
      </c>
      <c r="X16" s="29">
        <v>695589.25878680905</v>
      </c>
      <c r="Y16" s="29">
        <v>51.264913244043598</v>
      </c>
      <c r="Z16" s="29">
        <v>84.435396403223393</v>
      </c>
      <c r="AA16" s="29">
        <v>44.338051294812203</v>
      </c>
      <c r="AB16" s="28">
        <v>16.755397060457899</v>
      </c>
      <c r="AC16" s="25">
        <v>5.5</v>
      </c>
      <c r="AD16" s="25">
        <v>97.5</v>
      </c>
      <c r="AE16" s="25">
        <v>0</v>
      </c>
      <c r="AF16" s="25">
        <v>58.9098323804104</v>
      </c>
      <c r="AG16" s="25">
        <v>218.04926891427499</v>
      </c>
      <c r="AH16" s="25">
        <v>192.32332760131399</v>
      </c>
      <c r="AI16" s="25">
        <v>0</v>
      </c>
      <c r="AJ16" s="25">
        <v>1430.9586367473501</v>
      </c>
      <c r="AK16" s="25">
        <v>335.10198260888097</v>
      </c>
      <c r="AL16" s="25">
        <v>5.41804092502489</v>
      </c>
      <c r="AM16" s="25">
        <v>5.4174641250248898</v>
      </c>
      <c r="AN16" s="25">
        <v>8652000000000</v>
      </c>
    </row>
    <row r="17" spans="1:45" x14ac:dyDescent="0.25">
      <c r="A17" t="s">
        <v>152</v>
      </c>
      <c r="B17">
        <v>15</v>
      </c>
      <c r="C17" s="158" t="s">
        <v>149</v>
      </c>
      <c r="D17" s="159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6">
        <v>150</v>
      </c>
      <c r="O17" s="11">
        <v>1.8</v>
      </c>
      <c r="P17" s="11">
        <v>7.5</v>
      </c>
      <c r="Q17" s="11">
        <v>100</v>
      </c>
      <c r="R17" s="11">
        <v>565</v>
      </c>
      <c r="S17" s="27">
        <v>105.20428649981901</v>
      </c>
      <c r="T17" s="67">
        <v>50.137907185962199</v>
      </c>
      <c r="U17" s="65">
        <v>120379.78764038</v>
      </c>
      <c r="V17" s="65">
        <v>0</v>
      </c>
      <c r="W17" s="65">
        <v>0</v>
      </c>
      <c r="X17" s="65">
        <v>658812.10042354395</v>
      </c>
      <c r="Y17" s="65">
        <v>51.157113734841197</v>
      </c>
      <c r="Z17" s="65">
        <v>89.217969509777305</v>
      </c>
      <c r="AA17" s="65">
        <v>41.332730849148398</v>
      </c>
      <c r="AB17" s="27">
        <v>15.869506596584801</v>
      </c>
      <c r="AC17" s="25">
        <v>5.5</v>
      </c>
      <c r="AD17" s="25">
        <v>97.5</v>
      </c>
      <c r="AE17" s="25">
        <v>0</v>
      </c>
      <c r="AF17" s="25">
        <v>22.7183233328354</v>
      </c>
      <c r="AG17" s="25">
        <v>138.85731049020501</v>
      </c>
      <c r="AH17" s="25">
        <v>113.131369177244</v>
      </c>
      <c r="AI17" s="25">
        <v>0</v>
      </c>
      <c r="AJ17" s="25">
        <v>1086.7299540579399</v>
      </c>
      <c r="AK17" s="25">
        <v>322.70818852721197</v>
      </c>
      <c r="AL17" s="25">
        <v>3.87872499510507</v>
      </c>
      <c r="AM17" s="25">
        <v>3.8781481951050698</v>
      </c>
      <c r="AN17" s="25">
        <v>8652000000000</v>
      </c>
    </row>
    <row r="18" spans="1:45" x14ac:dyDescent="0.25">
      <c r="A18" t="s">
        <v>152</v>
      </c>
      <c r="B18">
        <v>16</v>
      </c>
      <c r="C18" s="158" t="s">
        <v>150</v>
      </c>
      <c r="D18" s="159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6">
        <v>150</v>
      </c>
      <c r="O18" s="11">
        <v>1.8</v>
      </c>
      <c r="P18" s="11">
        <v>7.5</v>
      </c>
      <c r="Q18" s="11">
        <v>100</v>
      </c>
      <c r="R18" s="11">
        <v>565</v>
      </c>
      <c r="S18" s="61">
        <v>97.263629015362497</v>
      </c>
      <c r="T18" s="68">
        <v>54.079822781170201</v>
      </c>
      <c r="U18" s="62">
        <v>73291.382604458297</v>
      </c>
      <c r="V18" s="62">
        <v>0</v>
      </c>
      <c r="W18" s="62">
        <v>0</v>
      </c>
      <c r="X18" s="62">
        <v>710608.87134457706</v>
      </c>
      <c r="Y18" s="62">
        <v>51.180288678655998</v>
      </c>
      <c r="Z18" s="62">
        <v>89.559826770746596</v>
      </c>
      <c r="AA18" s="62">
        <v>41.3533426713281</v>
      </c>
      <c r="AB18" s="61">
        <v>17.117190416121002</v>
      </c>
      <c r="AC18">
        <v>5.5</v>
      </c>
      <c r="AD18">
        <v>97.5</v>
      </c>
      <c r="AE18">
        <v>0</v>
      </c>
      <c r="AF18">
        <v>21.479362578860101</v>
      </c>
      <c r="AG18">
        <v>138.85731049020501</v>
      </c>
      <c r="AH18">
        <v>113.131369177244</v>
      </c>
      <c r="AI18">
        <v>0</v>
      </c>
      <c r="AJ18">
        <v>1086.7299540579399</v>
      </c>
      <c r="AK18">
        <v>322.70818852721197</v>
      </c>
      <c r="AL18">
        <v>3.8519377313763701</v>
      </c>
      <c r="AM18">
        <v>3.8513609313763699</v>
      </c>
      <c r="AN18">
        <v>8652000000000</v>
      </c>
    </row>
    <row r="19" spans="1:45" x14ac:dyDescent="0.25">
      <c r="A19" t="s">
        <v>152</v>
      </c>
      <c r="B19">
        <v>17</v>
      </c>
      <c r="C19" s="158" t="s">
        <v>151</v>
      </c>
      <c r="D19" s="159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6">
        <v>150</v>
      </c>
      <c r="O19" s="11">
        <v>1.8</v>
      </c>
      <c r="P19" s="11">
        <v>7.5</v>
      </c>
      <c r="Q19" s="11">
        <v>100</v>
      </c>
      <c r="R19" s="62">
        <v>565</v>
      </c>
      <c r="S19" s="61">
        <v>96.407273695898496</v>
      </c>
      <c r="T19" s="68">
        <v>54.160621290361703</v>
      </c>
      <c r="U19" s="62">
        <v>71636.546269846396</v>
      </c>
      <c r="V19" s="62">
        <v>0</v>
      </c>
      <c r="W19" s="62">
        <v>0</v>
      </c>
      <c r="X19" s="62">
        <v>711670.56375535298</v>
      </c>
      <c r="Y19" s="62">
        <v>51.167989935250503</v>
      </c>
      <c r="Z19" s="62">
        <v>89.488865245306101</v>
      </c>
      <c r="AA19" s="62">
        <v>41.359437729381</v>
      </c>
      <c r="AB19" s="61">
        <v>17.142764528535601</v>
      </c>
      <c r="AC19">
        <v>5.5</v>
      </c>
      <c r="AD19">
        <v>97.5</v>
      </c>
      <c r="AE19">
        <v>0</v>
      </c>
      <c r="AF19">
        <v>19.900920204357</v>
      </c>
      <c r="AG19">
        <v>138.85731049020501</v>
      </c>
      <c r="AH19">
        <v>113.131369177244</v>
      </c>
      <c r="AI19">
        <v>0</v>
      </c>
      <c r="AJ19">
        <v>1086.7299540579399</v>
      </c>
      <c r="AK19">
        <v>322.70818852721197</v>
      </c>
      <c r="AL19">
        <v>3.8178106195766599</v>
      </c>
      <c r="AM19">
        <v>3.8172338195766602</v>
      </c>
      <c r="AN19">
        <v>8652000000000</v>
      </c>
    </row>
    <row r="24" spans="1:45" x14ac:dyDescent="0.25">
      <c r="AS24" s="8"/>
    </row>
    <row r="25" spans="1:45" ht="15.75" thickBot="1" x14ac:dyDescent="0.3">
      <c r="E25" s="11" t="s">
        <v>21</v>
      </c>
      <c r="F25" t="s">
        <v>71</v>
      </c>
      <c r="G25" t="s">
        <v>72</v>
      </c>
      <c r="M25" t="s">
        <v>73</v>
      </c>
      <c r="AS25" s="8"/>
    </row>
    <row r="26" spans="1:45" ht="15.75" thickBot="1" x14ac:dyDescent="0.3">
      <c r="E26" s="13" t="s">
        <v>9</v>
      </c>
      <c r="F26" t="s">
        <v>74</v>
      </c>
      <c r="G26" t="s">
        <v>75</v>
      </c>
      <c r="AS26" s="8"/>
    </row>
    <row r="27" spans="1:45" ht="15.75" thickBot="1" x14ac:dyDescent="0.3">
      <c r="E27" s="13" t="s">
        <v>19</v>
      </c>
      <c r="F27" t="s">
        <v>76</v>
      </c>
      <c r="G27" t="s">
        <v>77</v>
      </c>
      <c r="AS27" s="8"/>
    </row>
    <row r="28" spans="1:45" ht="15.75" thickBot="1" x14ac:dyDescent="0.3">
      <c r="E28" s="13" t="s">
        <v>62</v>
      </c>
      <c r="F28" t="s">
        <v>78</v>
      </c>
      <c r="G28" t="s">
        <v>79</v>
      </c>
      <c r="R28" s="80"/>
      <c r="S28" s="80"/>
      <c r="T28" s="80"/>
      <c r="U28" s="80"/>
      <c r="V28" s="80"/>
      <c r="W28" s="80"/>
      <c r="X28" s="80"/>
      <c r="Y28" s="81"/>
      <c r="AS28" s="8"/>
    </row>
    <row r="29" spans="1:45" ht="15.75" thickBot="1" x14ac:dyDescent="0.3">
      <c r="E29" s="13" t="s">
        <v>4</v>
      </c>
      <c r="F29" t="s">
        <v>80</v>
      </c>
      <c r="G29" t="s">
        <v>81</v>
      </c>
      <c r="AS29" s="8"/>
    </row>
    <row r="30" spans="1:45" ht="15.75" thickBot="1" x14ac:dyDescent="0.3">
      <c r="E30" s="13" t="s">
        <v>11</v>
      </c>
      <c r="F30" t="s">
        <v>82</v>
      </c>
      <c r="G30" t="s">
        <v>11</v>
      </c>
      <c r="AS30" s="8"/>
    </row>
    <row r="31" spans="1:45" ht="15.75" thickBot="1" x14ac:dyDescent="0.3">
      <c r="E31" s="12" t="s">
        <v>20</v>
      </c>
      <c r="F31" t="s">
        <v>83</v>
      </c>
      <c r="G31" t="s">
        <v>84</v>
      </c>
      <c r="AS31" s="8"/>
    </row>
    <row r="32" spans="1:45" ht="15.75" thickBot="1" x14ac:dyDescent="0.3">
      <c r="E32" s="12" t="s">
        <v>22</v>
      </c>
      <c r="F32" t="s">
        <v>85</v>
      </c>
      <c r="G32" t="s">
        <v>86</v>
      </c>
      <c r="Q32" s="80"/>
      <c r="R32" s="80"/>
      <c r="AS32" s="8"/>
    </row>
    <row r="33" spans="5:45" ht="15.75" thickBot="1" x14ac:dyDescent="0.3">
      <c r="E33" s="12" t="s">
        <v>23</v>
      </c>
      <c r="F33" t="s">
        <v>85</v>
      </c>
      <c r="G33" t="s">
        <v>87</v>
      </c>
      <c r="AS33" s="8"/>
    </row>
    <row r="34" spans="5:45" ht="15.75" thickBot="1" x14ac:dyDescent="0.3">
      <c r="E34" s="12" t="s">
        <v>24</v>
      </c>
      <c r="F34" t="s">
        <v>85</v>
      </c>
      <c r="G34" t="s">
        <v>88</v>
      </c>
      <c r="AS34" s="8"/>
    </row>
    <row r="35" spans="5:45" ht="15.75" thickBot="1" x14ac:dyDescent="0.3">
      <c r="E35" s="12" t="s">
        <v>25</v>
      </c>
      <c r="F35" t="s">
        <v>85</v>
      </c>
      <c r="AS35" s="8"/>
    </row>
    <row r="36" spans="5:45" ht="15.75" thickBot="1" x14ac:dyDescent="0.3">
      <c r="E36" s="12" t="s">
        <v>58</v>
      </c>
      <c r="F36" t="s">
        <v>83</v>
      </c>
      <c r="G36" t="s">
        <v>89</v>
      </c>
      <c r="AS36" s="8"/>
    </row>
    <row r="37" spans="5:45" ht="15.75" thickBot="1" x14ac:dyDescent="0.3">
      <c r="E37" s="12" t="s">
        <v>59</v>
      </c>
      <c r="F37" t="s">
        <v>83</v>
      </c>
      <c r="G37" s="24" t="s">
        <v>90</v>
      </c>
      <c r="I37" t="s">
        <v>91</v>
      </c>
      <c r="AS37" s="8"/>
    </row>
    <row r="38" spans="5:45" ht="15.75" thickBot="1" x14ac:dyDescent="0.3">
      <c r="E38" s="12" t="s">
        <v>60</v>
      </c>
      <c r="F38" t="s">
        <v>83</v>
      </c>
      <c r="G38" t="s">
        <v>92</v>
      </c>
      <c r="AS38" s="8"/>
    </row>
    <row r="39" spans="5:45" ht="15.75" thickBot="1" x14ac:dyDescent="0.3">
      <c r="E39" s="12" t="s">
        <v>61</v>
      </c>
      <c r="F39" t="s">
        <v>83</v>
      </c>
      <c r="G39" t="s">
        <v>93</v>
      </c>
      <c r="AS39" s="8"/>
    </row>
    <row r="40" spans="5:45" x14ac:dyDescent="0.25">
      <c r="AS40" s="8"/>
    </row>
    <row r="41" spans="5:45" x14ac:dyDescent="0.25">
      <c r="AS41" s="8"/>
    </row>
    <row r="42" spans="5:45" ht="15.75" thickBot="1" x14ac:dyDescent="0.3">
      <c r="E42" t="s">
        <v>27</v>
      </c>
      <c r="F42" s="22" t="s">
        <v>39</v>
      </c>
      <c r="G42" t="s">
        <v>94</v>
      </c>
      <c r="AS42" s="8"/>
    </row>
    <row r="43" spans="5:45" ht="15.75" thickBot="1" x14ac:dyDescent="0.3">
      <c r="E43" t="s">
        <v>28</v>
      </c>
      <c r="F43" s="22" t="s">
        <v>39</v>
      </c>
      <c r="G43" t="s">
        <v>95</v>
      </c>
      <c r="AS43" s="8"/>
    </row>
    <row r="44" spans="5:45" ht="15.75" thickBot="1" x14ac:dyDescent="0.3">
      <c r="E44" t="s">
        <v>29</v>
      </c>
      <c r="F44" s="22" t="s">
        <v>39</v>
      </c>
      <c r="G44" t="s">
        <v>96</v>
      </c>
      <c r="AS44" s="8"/>
    </row>
    <row r="45" spans="5:45" ht="15.75" thickBot="1" x14ac:dyDescent="0.3">
      <c r="E45" t="s">
        <v>30</v>
      </c>
      <c r="F45" s="22" t="s">
        <v>40</v>
      </c>
      <c r="G45" t="s">
        <v>97</v>
      </c>
      <c r="AS45" s="8"/>
    </row>
    <row r="46" spans="5:45" ht="15.75" thickBot="1" x14ac:dyDescent="0.3">
      <c r="E46" t="s">
        <v>37</v>
      </c>
      <c r="F46" s="22" t="s">
        <v>40</v>
      </c>
      <c r="G46" t="s">
        <v>98</v>
      </c>
      <c r="AS46" s="8"/>
    </row>
    <row r="47" spans="5:45" ht="15.75" thickBot="1" x14ac:dyDescent="0.3">
      <c r="E47" t="s">
        <v>38</v>
      </c>
      <c r="F47" s="22" t="s">
        <v>40</v>
      </c>
      <c r="G47" t="s">
        <v>99</v>
      </c>
      <c r="AS47" s="8"/>
    </row>
    <row r="48" spans="5:45" ht="15.75" thickBot="1" x14ac:dyDescent="0.3">
      <c r="E48" t="s">
        <v>31</v>
      </c>
      <c r="F48" s="22" t="s">
        <v>41</v>
      </c>
      <c r="G48" t="s">
        <v>100</v>
      </c>
      <c r="AS48" s="8"/>
    </row>
    <row r="49" spans="5:45" ht="15.75" thickBot="1" x14ac:dyDescent="0.3">
      <c r="E49" t="s">
        <v>32</v>
      </c>
      <c r="F49" s="22" t="s">
        <v>41</v>
      </c>
      <c r="G49" t="s">
        <v>101</v>
      </c>
      <c r="AS49" s="8"/>
    </row>
    <row r="50" spans="5:45" ht="15.75" thickBot="1" x14ac:dyDescent="0.3">
      <c r="E50" t="s">
        <v>33</v>
      </c>
      <c r="F50" s="22" t="s">
        <v>41</v>
      </c>
      <c r="G50" t="s">
        <v>102</v>
      </c>
      <c r="AS50" s="8"/>
    </row>
    <row r="51" spans="5:45" ht="15.75" thickBot="1" x14ac:dyDescent="0.3">
      <c r="E51" t="s">
        <v>34</v>
      </c>
      <c r="F51" s="22" t="s">
        <v>42</v>
      </c>
      <c r="G51" t="s">
        <v>103</v>
      </c>
      <c r="AS51" s="8"/>
    </row>
    <row r="52" spans="5:45" ht="15.75" thickBot="1" x14ac:dyDescent="0.3">
      <c r="E52" t="s">
        <v>35</v>
      </c>
      <c r="F52" s="22" t="s">
        <v>42</v>
      </c>
      <c r="G52" t="s">
        <v>103</v>
      </c>
      <c r="AS52" s="8"/>
    </row>
    <row r="53" spans="5:45" ht="15.75" thickBot="1" x14ac:dyDescent="0.3">
      <c r="E53" t="s">
        <v>36</v>
      </c>
      <c r="F53" s="22" t="s">
        <v>42</v>
      </c>
      <c r="G53" t="s">
        <v>104</v>
      </c>
      <c r="AS53" s="8"/>
    </row>
    <row r="54" spans="5:45" x14ac:dyDescent="0.25">
      <c r="AS54" s="8"/>
    </row>
    <row r="55" spans="5:45" x14ac:dyDescent="0.25">
      <c r="E55" t="s">
        <v>64</v>
      </c>
      <c r="F55">
        <v>25</v>
      </c>
      <c r="G55" t="s">
        <v>65</v>
      </c>
    </row>
    <row r="56" spans="5:45" x14ac:dyDescent="0.25">
      <c r="E56" t="s">
        <v>66</v>
      </c>
      <c r="F56" s="37">
        <v>7.4999999999999997E-2</v>
      </c>
      <c r="G56" t="s">
        <v>67</v>
      </c>
    </row>
    <row r="57" spans="5:45" x14ac:dyDescent="0.25">
      <c r="E57" t="s">
        <v>69</v>
      </c>
      <c r="F57" s="37">
        <v>0</v>
      </c>
      <c r="G57" t="s">
        <v>70</v>
      </c>
    </row>
  </sheetData>
  <mergeCells count="14">
    <mergeCell ref="C11:D11"/>
    <mergeCell ref="N1:Y1"/>
    <mergeCell ref="G1:H1"/>
    <mergeCell ref="C8:D8"/>
    <mergeCell ref="C9:D9"/>
    <mergeCell ref="C10:D10"/>
    <mergeCell ref="C17:D17"/>
    <mergeCell ref="C18:D18"/>
    <mergeCell ref="C19:D19"/>
    <mergeCell ref="C12:D12"/>
    <mergeCell ref="C13:D13"/>
    <mergeCell ref="C14:D14"/>
    <mergeCell ref="C15:D15"/>
    <mergeCell ref="C16:D16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7"/>
  <sheetViews>
    <sheetView zoomScaleNormal="100" workbookViewId="0">
      <pane xSplit="6" ySplit="1" topLeftCell="O2" activePane="bottomRight" state="frozen"/>
      <selection pane="topRight" activeCell="D1" sqref="D1"/>
      <selection pane="bottomLeft" activeCell="A2" sqref="A2"/>
      <selection pane="bottomRight" activeCell="AB3" sqref="AB3:AB19"/>
    </sheetView>
  </sheetViews>
  <sheetFormatPr baseColWidth="10" defaultColWidth="9.140625" defaultRowHeight="15" x14ac:dyDescent="0.25"/>
  <cols>
    <col min="2" max="2" width="7.28515625" bestFit="1" customWidth="1"/>
    <col min="3" max="3" width="3.28515625" customWidth="1"/>
    <col min="4" max="4" width="3.2851562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4" width="9.28515625" style="23" customWidth="1"/>
    <col min="15" max="15" width="10.5703125" customWidth="1"/>
    <col min="16" max="16" width="11.85546875" bestFit="1" customWidth="1"/>
    <col min="17" max="18" width="11.7109375" customWidth="1"/>
    <col min="19" max="19" width="10.5703125" bestFit="1" customWidth="1"/>
    <col min="20" max="20" width="10.7109375" customWidth="1"/>
    <col min="21" max="22" width="11.28515625" customWidth="1"/>
    <col min="23" max="23" width="11.85546875" bestFit="1" customWidth="1"/>
    <col min="24" max="24" width="10.7109375" customWidth="1"/>
    <col min="25" max="25" width="10.42578125" customWidth="1"/>
    <col min="26" max="27" width="10.85546875" bestFit="1" customWidth="1"/>
    <col min="28" max="29" width="11.42578125" customWidth="1"/>
    <col min="30" max="30" width="9.140625" style="8"/>
    <col min="40" max="40" width="11.5703125" customWidth="1"/>
  </cols>
  <sheetData>
    <row r="1" spans="1:40" ht="19.5" thickBot="1" x14ac:dyDescent="0.35">
      <c r="F1" s="5"/>
      <c r="G1" s="156" t="s">
        <v>15</v>
      </c>
      <c r="H1" s="156"/>
      <c r="I1" s="5"/>
      <c r="J1" s="5"/>
      <c r="K1" s="5"/>
      <c r="L1" s="5"/>
      <c r="M1" s="5"/>
      <c r="N1" s="72"/>
      <c r="O1" s="160" t="s">
        <v>49</v>
      </c>
      <c r="P1" s="161"/>
      <c r="Q1" s="161"/>
      <c r="R1" s="161"/>
      <c r="S1" s="161"/>
      <c r="T1" s="161"/>
      <c r="U1" s="161"/>
      <c r="V1" s="161"/>
      <c r="W1" s="161"/>
      <c r="X1" s="161"/>
      <c r="Y1" s="6"/>
      <c r="Z1" s="6"/>
      <c r="AA1" s="6"/>
      <c r="AB1" s="6"/>
      <c r="AC1" s="6"/>
      <c r="AD1" s="7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34" t="s">
        <v>21</v>
      </c>
      <c r="O2" s="38" t="s">
        <v>9</v>
      </c>
      <c r="P2" s="38" t="s">
        <v>19</v>
      </c>
      <c r="Q2" s="35" t="s">
        <v>63</v>
      </c>
      <c r="R2" s="35" t="s">
        <v>4</v>
      </c>
      <c r="S2" s="35" t="s">
        <v>11</v>
      </c>
      <c r="T2" s="30" t="s">
        <v>20</v>
      </c>
      <c r="U2" s="30" t="s">
        <v>22</v>
      </c>
      <c r="V2" s="30" t="s">
        <v>23</v>
      </c>
      <c r="W2" s="30" t="s">
        <v>24</v>
      </c>
      <c r="X2" s="30" t="s">
        <v>25</v>
      </c>
      <c r="Y2" s="30" t="s">
        <v>58</v>
      </c>
      <c r="Z2" s="30" t="s">
        <v>59</v>
      </c>
      <c r="AA2" s="30" t="s">
        <v>60</v>
      </c>
      <c r="AB2" s="79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13">
        <v>150</v>
      </c>
      <c r="O3" s="32">
        <v>3.1378789999999999</v>
      </c>
      <c r="P3" s="32">
        <v>10.022724999999999</v>
      </c>
      <c r="Q3" s="32">
        <v>100</v>
      </c>
      <c r="R3" s="32">
        <v>393</v>
      </c>
      <c r="S3" s="125">
        <v>96.440325410305306</v>
      </c>
      <c r="T3" s="126">
        <v>70.538086856233306</v>
      </c>
      <c r="U3" s="126">
        <v>75796.604940424193</v>
      </c>
      <c r="V3" s="126">
        <v>83.330049483288306</v>
      </c>
      <c r="W3" s="126">
        <v>275.15204983687198</v>
      </c>
      <c r="X3" s="126">
        <v>926870.52297589404</v>
      </c>
      <c r="Y3" s="126">
        <v>43.295502081769001</v>
      </c>
      <c r="Z3" s="127">
        <v>999</v>
      </c>
      <c r="AA3" s="127">
        <v>39.570697218064197</v>
      </c>
      <c r="AB3" s="128">
        <v>16.242181422650699</v>
      </c>
      <c r="AC3" s="25">
        <v>20</v>
      </c>
      <c r="AD3" s="25">
        <v>116.7</v>
      </c>
      <c r="AE3" s="25">
        <v>58.3360481186755</v>
      </c>
      <c r="AF3" s="25">
        <v>35.946734159448802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116.38209163945901</v>
      </c>
      <c r="AL3" s="25">
        <v>5.1328935599348302</v>
      </c>
      <c r="AM3" s="25">
        <v>5.1323167599348301</v>
      </c>
      <c r="AN3" s="25">
        <v>8652000000000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33">
        <v>150</v>
      </c>
      <c r="O4" s="33">
        <v>3.1083120000000002</v>
      </c>
      <c r="P4" s="33">
        <v>10.1318</v>
      </c>
      <c r="Q4" s="33">
        <v>100</v>
      </c>
      <c r="R4" s="33">
        <v>393</v>
      </c>
      <c r="S4" s="33">
        <v>96.920870679266699</v>
      </c>
      <c r="T4" s="126">
        <v>70.355788250342599</v>
      </c>
      <c r="U4" s="126">
        <v>75142.9246998585</v>
      </c>
      <c r="V4" s="126">
        <v>0</v>
      </c>
      <c r="W4" s="126">
        <v>271.207595149979</v>
      </c>
      <c r="X4" s="126">
        <v>924473.65181522095</v>
      </c>
      <c r="Y4" s="126">
        <v>43.562154269844797</v>
      </c>
      <c r="Z4" s="127">
        <v>999</v>
      </c>
      <c r="AA4" s="127">
        <v>39.569050660733303</v>
      </c>
      <c r="AB4" s="128">
        <v>16.354100366704099</v>
      </c>
      <c r="AC4" s="25">
        <v>5.5</v>
      </c>
      <c r="AD4" s="25">
        <v>97.5</v>
      </c>
      <c r="AE4" s="25">
        <v>0</v>
      </c>
      <c r="AF4" s="25">
        <v>14.655799968557901</v>
      </c>
      <c r="AG4" s="25">
        <v>117.28205834430101</v>
      </c>
      <c r="AH4" s="25">
        <v>101.55029721008501</v>
      </c>
      <c r="AI4" s="25">
        <v>0</v>
      </c>
      <c r="AJ4" s="25">
        <v>1086.7299540579399</v>
      </c>
      <c r="AK4" s="25">
        <v>322.70818852721197</v>
      </c>
      <c r="AL4" s="25">
        <v>5.0145824159882899</v>
      </c>
      <c r="AM4" s="25">
        <v>5.0140056159882898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33">
        <v>150</v>
      </c>
      <c r="O5" s="33">
        <v>3.1970146000000002</v>
      </c>
      <c r="P5" s="33">
        <v>10.091437000000001</v>
      </c>
      <c r="Q5" s="33">
        <v>100</v>
      </c>
      <c r="R5" s="33">
        <v>393</v>
      </c>
      <c r="S5" s="33">
        <v>104.296309415186</v>
      </c>
      <c r="T5" s="126">
        <v>70.841862826093902</v>
      </c>
      <c r="U5" s="126">
        <v>78811.3581420587</v>
      </c>
      <c r="V5" s="126">
        <v>746.35261855846898</v>
      </c>
      <c r="W5" s="126">
        <v>295.47209142260198</v>
      </c>
      <c r="X5" s="126">
        <v>930873.02518540795</v>
      </c>
      <c r="Y5" s="126">
        <v>42.805415547334597</v>
      </c>
      <c r="Z5" s="127">
        <v>999</v>
      </c>
      <c r="AA5" s="127">
        <v>39.5752981596737</v>
      </c>
      <c r="AB5" s="128">
        <v>16.010937630747701</v>
      </c>
      <c r="AC5" s="25">
        <v>20</v>
      </c>
      <c r="AD5" s="25">
        <v>116.7</v>
      </c>
      <c r="AE5" s="25">
        <v>41.059538867814801</v>
      </c>
      <c r="AF5" s="25">
        <v>14.655801675775599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322.70818852721197</v>
      </c>
      <c r="AL5" s="25">
        <v>5.2189365245150396</v>
      </c>
      <c r="AM5" s="25">
        <v>5.2183597245150404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33">
        <v>150</v>
      </c>
      <c r="O6" s="33">
        <v>3.1896228999999998</v>
      </c>
      <c r="P6" s="33">
        <v>10.03375</v>
      </c>
      <c r="Q6" s="33">
        <v>100</v>
      </c>
      <c r="R6" s="33">
        <v>393</v>
      </c>
      <c r="S6" s="33">
        <v>101.550748715338</v>
      </c>
      <c r="T6" s="126">
        <v>70.982186306558802</v>
      </c>
      <c r="U6" s="126">
        <v>75140.433337030001</v>
      </c>
      <c r="V6" s="126">
        <v>0</v>
      </c>
      <c r="W6" s="126">
        <v>436.64026518125303</v>
      </c>
      <c r="X6" s="126">
        <v>932708.60086735303</v>
      </c>
      <c r="Y6" s="126">
        <v>42.836115310384301</v>
      </c>
      <c r="Z6" s="127">
        <v>999</v>
      </c>
      <c r="AA6" s="127">
        <v>39.5400942120854</v>
      </c>
      <c r="AB6" s="128">
        <v>16.0796448162512</v>
      </c>
      <c r="AC6" s="25">
        <v>5.5</v>
      </c>
      <c r="AD6" s="25">
        <v>97.5</v>
      </c>
      <c r="AE6" s="25">
        <v>0</v>
      </c>
      <c r="AF6" s="25">
        <v>15.265878726788101</v>
      </c>
      <c r="AG6" s="25">
        <v>114.57899832247401</v>
      </c>
      <c r="AH6" s="25">
        <v>99.2098151920476</v>
      </c>
      <c r="AI6" s="25">
        <v>0</v>
      </c>
      <c r="AJ6" s="25">
        <v>1086.7299540579399</v>
      </c>
      <c r="AK6" s="25">
        <v>322.70818852721197</v>
      </c>
      <c r="AL6" s="25">
        <v>5.0930748403143298</v>
      </c>
      <c r="AM6" s="25">
        <v>5.0924980403143296</v>
      </c>
      <c r="AN6" s="25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33">
        <v>150</v>
      </c>
      <c r="O7" s="33">
        <v>3.1083120000000002</v>
      </c>
      <c r="P7" s="33">
        <v>10.393895000000001</v>
      </c>
      <c r="Q7" s="33">
        <v>100</v>
      </c>
      <c r="R7" s="33">
        <v>393</v>
      </c>
      <c r="S7" s="33">
        <v>103.04122618026101</v>
      </c>
      <c r="T7" s="126">
        <v>70.700268044695207</v>
      </c>
      <c r="U7" s="126">
        <v>74674.166115298998</v>
      </c>
      <c r="V7" s="126">
        <v>0</v>
      </c>
      <c r="W7" s="126">
        <v>413.88269835070702</v>
      </c>
      <c r="X7" s="126">
        <v>928990.66513576906</v>
      </c>
      <c r="Y7" s="126">
        <v>43.788339352863701</v>
      </c>
      <c r="Z7" s="127">
        <v>999</v>
      </c>
      <c r="AA7" s="127">
        <v>39.561712964589198</v>
      </c>
      <c r="AB7" s="128">
        <v>16.434007121274099</v>
      </c>
      <c r="AC7" s="25">
        <v>20</v>
      </c>
      <c r="AD7" s="25">
        <v>116.7</v>
      </c>
      <c r="AE7" s="25">
        <v>40.997102495936502</v>
      </c>
      <c r="AF7" s="25">
        <v>15.277546274333</v>
      </c>
      <c r="AG7" s="25">
        <v>0</v>
      </c>
      <c r="AH7" s="25">
        <v>0</v>
      </c>
      <c r="AI7" s="25">
        <v>0</v>
      </c>
      <c r="AJ7" s="25">
        <v>1086.7299540579399</v>
      </c>
      <c r="AK7" s="25">
        <v>322.70818852721197</v>
      </c>
      <c r="AL7" s="25">
        <v>5.0995119200693599</v>
      </c>
      <c r="AM7" s="25">
        <v>5.09893512006935</v>
      </c>
      <c r="AN7" s="25">
        <v>8652000000000</v>
      </c>
    </row>
    <row r="8" spans="1:40" x14ac:dyDescent="0.25">
      <c r="A8" t="s">
        <v>152</v>
      </c>
      <c r="B8">
        <v>6</v>
      </c>
      <c r="C8" s="158" t="s">
        <v>145</v>
      </c>
      <c r="D8" s="159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32">
        <v>150</v>
      </c>
      <c r="O8" s="32">
        <v>4.2884510000000002</v>
      </c>
      <c r="P8" s="32">
        <v>13.5435</v>
      </c>
      <c r="Q8" s="32">
        <v>100</v>
      </c>
      <c r="R8" s="32">
        <v>565</v>
      </c>
      <c r="S8" s="32">
        <v>91.315454477675402</v>
      </c>
      <c r="T8" s="126">
        <v>75.799892892278606</v>
      </c>
      <c r="U8" s="126">
        <v>96749.121917359298</v>
      </c>
      <c r="V8" s="126">
        <v>43919.608976594303</v>
      </c>
      <c r="W8" s="126">
        <v>14.4263370611766</v>
      </c>
      <c r="X8" s="126">
        <v>996011.45984454104</v>
      </c>
      <c r="Y8" s="126">
        <v>33.967806338832403</v>
      </c>
      <c r="Z8" s="127">
        <v>999</v>
      </c>
      <c r="AA8" s="127">
        <v>42.4649177072234</v>
      </c>
      <c r="AB8" s="128">
        <v>13.8135169916763</v>
      </c>
      <c r="AC8" s="25">
        <v>5.5</v>
      </c>
      <c r="AD8" s="25">
        <v>97.5</v>
      </c>
      <c r="AE8" s="25">
        <v>0</v>
      </c>
      <c r="AF8" s="25">
        <v>64.545861416666</v>
      </c>
      <c r="AG8" s="25">
        <v>204.51906185956099</v>
      </c>
      <c r="AH8" s="25">
        <v>186.59552407591499</v>
      </c>
      <c r="AI8" s="25">
        <v>0</v>
      </c>
      <c r="AJ8" s="25">
        <v>1430.9586367473501</v>
      </c>
      <c r="AK8" s="25">
        <v>335.10198260888097</v>
      </c>
      <c r="AL8" s="25">
        <v>5.96195512041455</v>
      </c>
      <c r="AM8" s="25">
        <v>5.9613783204145498</v>
      </c>
      <c r="AN8" s="25">
        <v>8652000000000</v>
      </c>
    </row>
    <row r="9" spans="1:40" x14ac:dyDescent="0.25">
      <c r="A9" t="s">
        <v>152</v>
      </c>
      <c r="B9">
        <v>7</v>
      </c>
      <c r="C9" s="158" t="s">
        <v>146</v>
      </c>
      <c r="D9" s="159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32">
        <v>150</v>
      </c>
      <c r="O9" s="32">
        <v>4.0886170000000002</v>
      </c>
      <c r="P9" s="32">
        <v>13.447991</v>
      </c>
      <c r="Q9" s="32">
        <v>100</v>
      </c>
      <c r="R9" s="32">
        <v>565</v>
      </c>
      <c r="S9" s="32">
        <v>89.412734944083098</v>
      </c>
      <c r="T9" s="126">
        <v>75.896961843701206</v>
      </c>
      <c r="U9" s="126">
        <v>50413.494994034598</v>
      </c>
      <c r="V9" s="126">
        <v>47.854688975856497</v>
      </c>
      <c r="W9" s="126">
        <v>11.6907584977368</v>
      </c>
      <c r="X9" s="126">
        <v>997286.70049955696</v>
      </c>
      <c r="Y9" s="126">
        <v>33.962100508150002</v>
      </c>
      <c r="Z9" s="127">
        <v>999</v>
      </c>
      <c r="AA9" s="127">
        <v>42.292693396608598</v>
      </c>
      <c r="AB9" s="128">
        <v>14.506554805322899</v>
      </c>
      <c r="AC9" s="25">
        <v>5.5</v>
      </c>
      <c r="AD9" s="25">
        <v>97.5</v>
      </c>
      <c r="AE9" s="25">
        <v>0</v>
      </c>
      <c r="AF9" s="25">
        <v>65.1005359998546</v>
      </c>
      <c r="AG9" s="25">
        <v>188.36191696942399</v>
      </c>
      <c r="AH9" s="25">
        <v>172.630602599817</v>
      </c>
      <c r="AI9" s="25">
        <v>0</v>
      </c>
      <c r="AJ9" s="25">
        <v>1430.9586367473501</v>
      </c>
      <c r="AK9" s="25">
        <v>335.10198260888097</v>
      </c>
      <c r="AL9" s="25">
        <v>7.7659920646544398</v>
      </c>
      <c r="AM9" s="25">
        <v>7.7654152646544397</v>
      </c>
      <c r="AN9" s="25">
        <v>8652000000000</v>
      </c>
    </row>
    <row r="10" spans="1:40" x14ac:dyDescent="0.25">
      <c r="A10" t="s">
        <v>152</v>
      </c>
      <c r="B10">
        <v>8</v>
      </c>
      <c r="C10" s="158" t="s">
        <v>147</v>
      </c>
      <c r="D10" s="159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33">
        <v>150</v>
      </c>
      <c r="O10" s="33">
        <v>4.2884510000000002</v>
      </c>
      <c r="P10" s="33">
        <v>14.050487499999999</v>
      </c>
      <c r="Q10" s="33">
        <v>100</v>
      </c>
      <c r="R10" s="33">
        <v>565</v>
      </c>
      <c r="S10" s="33">
        <v>95.670456981803397</v>
      </c>
      <c r="T10" s="126">
        <v>75.5337714936976</v>
      </c>
      <c r="U10" s="126">
        <v>66406.067019705995</v>
      </c>
      <c r="V10" s="126">
        <v>1927.9826454264</v>
      </c>
      <c r="W10" s="126">
        <v>14.171302474029201</v>
      </c>
      <c r="X10" s="126">
        <v>992514.68970281095</v>
      </c>
      <c r="Y10" s="126">
        <v>33.702142213237899</v>
      </c>
      <c r="Z10" s="127">
        <v>999</v>
      </c>
      <c r="AA10" s="127">
        <v>42.387185087455101</v>
      </c>
      <c r="AB10" s="128">
        <v>13.765020869175601</v>
      </c>
      <c r="AC10" s="25">
        <v>5.5</v>
      </c>
      <c r="AD10" s="25">
        <v>97.5</v>
      </c>
      <c r="AE10" s="25">
        <v>0</v>
      </c>
      <c r="AF10" s="25">
        <v>21.470972141253998</v>
      </c>
      <c r="AG10" s="25">
        <v>112.700557694549</v>
      </c>
      <c r="AH10" s="25">
        <v>97.760786948394099</v>
      </c>
      <c r="AI10" s="25">
        <v>0</v>
      </c>
      <c r="AJ10" s="25">
        <v>1086.7299540579399</v>
      </c>
      <c r="AK10" s="25">
        <v>322.70818852721197</v>
      </c>
      <c r="AL10" s="25">
        <v>5.4673238600615903</v>
      </c>
      <c r="AM10" s="25">
        <v>5.4667470600615902</v>
      </c>
      <c r="AN10" s="25">
        <v>8652000000000</v>
      </c>
    </row>
    <row r="11" spans="1:40" x14ac:dyDescent="0.25">
      <c r="A11" t="s">
        <v>152</v>
      </c>
      <c r="B11">
        <v>9</v>
      </c>
      <c r="C11" s="158" t="s">
        <v>150</v>
      </c>
      <c r="D11" s="159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33">
        <v>150</v>
      </c>
      <c r="O11" s="33">
        <v>4.2884510000000002</v>
      </c>
      <c r="P11" s="33">
        <v>13.545897500000001</v>
      </c>
      <c r="Q11" s="33">
        <v>100</v>
      </c>
      <c r="R11" s="33">
        <v>565</v>
      </c>
      <c r="S11" s="33">
        <v>99.187382984857095</v>
      </c>
      <c r="T11" s="126">
        <v>72.307637254457603</v>
      </c>
      <c r="U11" s="126">
        <v>87191.143503809202</v>
      </c>
      <c r="V11" s="126">
        <v>38608.012115914702</v>
      </c>
      <c r="W11" s="126">
        <v>39.4549398768998</v>
      </c>
      <c r="X11" s="126">
        <v>950133.21398085402</v>
      </c>
      <c r="Y11" s="126">
        <v>31.711346948873999</v>
      </c>
      <c r="Z11" s="127">
        <v>999</v>
      </c>
      <c r="AA11" s="127">
        <v>42.4609353167519</v>
      </c>
      <c r="AB11" s="128">
        <v>13.1772392435415</v>
      </c>
      <c r="AC11" s="25">
        <v>20</v>
      </c>
      <c r="AD11" s="25">
        <v>116.7</v>
      </c>
      <c r="AE11" s="25">
        <v>39.480645905708997</v>
      </c>
      <c r="AF11" s="25">
        <v>21.409689745411299</v>
      </c>
      <c r="AG11" s="25">
        <v>0</v>
      </c>
      <c r="AH11" s="25">
        <v>0</v>
      </c>
      <c r="AI11" s="25">
        <v>0</v>
      </c>
      <c r="AJ11" s="25">
        <v>1086.7299540579399</v>
      </c>
      <c r="AK11" s="25">
        <v>322.70818852721197</v>
      </c>
      <c r="AL11" s="25">
        <v>5.4875184281391496</v>
      </c>
      <c r="AM11" s="25">
        <v>5.4869416281391503</v>
      </c>
      <c r="AN11" s="25">
        <v>8652000000000</v>
      </c>
    </row>
    <row r="12" spans="1:40" x14ac:dyDescent="0.25">
      <c r="A12" t="s">
        <v>152</v>
      </c>
      <c r="B12">
        <v>10</v>
      </c>
      <c r="C12" s="158" t="s">
        <v>151</v>
      </c>
      <c r="D12" s="159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33">
        <v>150</v>
      </c>
      <c r="O12" s="33">
        <v>4.2165109999999997</v>
      </c>
      <c r="P12" s="33">
        <v>13.349546</v>
      </c>
      <c r="Q12" s="33">
        <v>100</v>
      </c>
      <c r="R12" s="33">
        <v>565</v>
      </c>
      <c r="S12" s="33">
        <v>108.27815107607201</v>
      </c>
      <c r="T12" s="127">
        <v>64.620524691960696</v>
      </c>
      <c r="U12" s="127">
        <v>187349.943597073</v>
      </c>
      <c r="V12" s="127">
        <v>138989.596384715</v>
      </c>
      <c r="W12" s="127">
        <v>117.873988339148</v>
      </c>
      <c r="X12" s="127">
        <v>849111.78228112496</v>
      </c>
      <c r="Y12" s="127">
        <v>32.280974767678998</v>
      </c>
      <c r="Z12" s="127">
        <v>999</v>
      </c>
      <c r="AA12" s="127">
        <v>42.533270898814997</v>
      </c>
      <c r="AB12" s="128">
        <v>11.976920347030999</v>
      </c>
      <c r="AC12" s="20">
        <v>20</v>
      </c>
      <c r="AD12" s="20">
        <v>116.7</v>
      </c>
      <c r="AE12" s="20">
        <v>56.727276817143597</v>
      </c>
      <c r="AF12" s="20">
        <v>37.468728137887702</v>
      </c>
      <c r="AG12" s="20">
        <v>0</v>
      </c>
      <c r="AH12" s="20">
        <v>0</v>
      </c>
      <c r="AI12" s="20">
        <v>0</v>
      </c>
      <c r="AJ12" s="20">
        <v>1086.7299540579399</v>
      </c>
      <c r="AK12" s="20">
        <v>116.38209163945901</v>
      </c>
      <c r="AL12" s="20">
        <v>5.1477913447438199</v>
      </c>
      <c r="AM12" s="20">
        <v>5.1472145447438198</v>
      </c>
      <c r="AN12" s="20">
        <v>8652000000000</v>
      </c>
    </row>
    <row r="13" spans="1:40" x14ac:dyDescent="0.25">
      <c r="A13" t="s">
        <v>152</v>
      </c>
      <c r="B13">
        <v>11</v>
      </c>
      <c r="C13" s="158" t="s">
        <v>145</v>
      </c>
      <c r="D13" s="159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32">
        <v>150</v>
      </c>
      <c r="O13" s="33">
        <v>3.0282008999999999</v>
      </c>
      <c r="P13" s="33">
        <v>13.543512</v>
      </c>
      <c r="Q13" s="33">
        <v>100</v>
      </c>
      <c r="R13" s="33">
        <v>565</v>
      </c>
      <c r="S13" s="33">
        <v>77.740347048842494</v>
      </c>
      <c r="T13" s="127">
        <v>86.344324645605695</v>
      </c>
      <c r="U13" s="127">
        <v>121368.193625933</v>
      </c>
      <c r="V13" s="127">
        <v>0</v>
      </c>
      <c r="W13" s="127">
        <v>0</v>
      </c>
      <c r="X13" s="127">
        <v>1134563.5251332901</v>
      </c>
      <c r="Y13" s="127">
        <v>45.4665104787818</v>
      </c>
      <c r="Z13" s="127">
        <v>89.242528330812505</v>
      </c>
      <c r="AA13" s="127">
        <v>42.665466875194298</v>
      </c>
      <c r="AB13" s="128">
        <v>15.552242691991101</v>
      </c>
      <c r="AC13" s="20">
        <v>20</v>
      </c>
      <c r="AD13" s="20">
        <v>116.7</v>
      </c>
      <c r="AE13" s="20">
        <v>56.704922517236703</v>
      </c>
      <c r="AF13" s="20">
        <v>51.181741238399503</v>
      </c>
      <c r="AG13" s="20">
        <v>0</v>
      </c>
      <c r="AH13" s="20">
        <v>0</v>
      </c>
      <c r="AI13" s="20">
        <v>0</v>
      </c>
      <c r="AJ13" s="20">
        <v>1086.7299540579399</v>
      </c>
      <c r="AK13" s="20">
        <v>116.38209163945901</v>
      </c>
      <c r="AL13" s="20">
        <v>5.6465011654394797</v>
      </c>
      <c r="AM13" s="20">
        <v>5.6459243654394804</v>
      </c>
      <c r="AN13" s="20">
        <v>8652000000000</v>
      </c>
    </row>
    <row r="14" spans="1:40" x14ac:dyDescent="0.25">
      <c r="A14" t="s">
        <v>152</v>
      </c>
      <c r="B14">
        <v>12</v>
      </c>
      <c r="C14" s="158" t="s">
        <v>146</v>
      </c>
      <c r="D14" s="159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29">
        <v>150</v>
      </c>
      <c r="O14" s="129">
        <v>3.09964</v>
      </c>
      <c r="P14" s="129">
        <v>13.560499999999999</v>
      </c>
      <c r="Q14" s="129">
        <v>100</v>
      </c>
      <c r="R14" s="129">
        <v>565</v>
      </c>
      <c r="S14" s="129">
        <v>77.828565628428294</v>
      </c>
      <c r="T14" s="129">
        <v>87.451305422150796</v>
      </c>
      <c r="U14" s="129">
        <v>114036.681167556</v>
      </c>
      <c r="V14" s="129">
        <v>0</v>
      </c>
      <c r="W14" s="129">
        <v>0</v>
      </c>
      <c r="X14" s="129">
        <v>1149109.9121932399</v>
      </c>
      <c r="Y14" s="129">
        <v>44.514997113323503</v>
      </c>
      <c r="Z14" s="129">
        <v>88.833027778007803</v>
      </c>
      <c r="AA14" s="129">
        <v>42.6832120135088</v>
      </c>
      <c r="AB14" s="130">
        <v>15.2791939790988</v>
      </c>
      <c r="AC14" s="69">
        <v>20</v>
      </c>
      <c r="AD14" s="8">
        <v>116.7</v>
      </c>
      <c r="AE14">
        <v>44.706759185402397</v>
      </c>
      <c r="AF14">
        <v>51.748566496839601</v>
      </c>
      <c r="AG14">
        <v>0</v>
      </c>
      <c r="AH14">
        <v>0</v>
      </c>
      <c r="AI14">
        <v>0</v>
      </c>
      <c r="AJ14">
        <v>1086.7299540579399</v>
      </c>
      <c r="AK14">
        <v>116.38209163945901</v>
      </c>
      <c r="AL14">
        <v>5.4876502756458096</v>
      </c>
      <c r="AM14">
        <v>5.4870734756458104</v>
      </c>
      <c r="AN14">
        <v>8652000000000</v>
      </c>
    </row>
    <row r="15" spans="1:40" x14ac:dyDescent="0.25">
      <c r="A15" t="s">
        <v>152</v>
      </c>
      <c r="B15">
        <v>13</v>
      </c>
      <c r="C15" s="158" t="s">
        <v>147</v>
      </c>
      <c r="D15" s="159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29">
        <v>150</v>
      </c>
      <c r="O15" s="129">
        <v>2.0809869999999999</v>
      </c>
      <c r="P15" s="129">
        <v>8.2540449999999996</v>
      </c>
      <c r="Q15" s="129">
        <v>100</v>
      </c>
      <c r="R15" s="129">
        <v>720</v>
      </c>
      <c r="S15" s="129">
        <v>130.91815956684499</v>
      </c>
      <c r="T15" s="129">
        <v>58.663056292999201</v>
      </c>
      <c r="U15" s="129">
        <v>152487.10553799599</v>
      </c>
      <c r="V15" s="129">
        <v>0</v>
      </c>
      <c r="W15" s="129">
        <v>0</v>
      </c>
      <c r="X15" s="129">
        <v>770748.987787919</v>
      </c>
      <c r="Y15" s="129">
        <v>49.085478683326301</v>
      </c>
      <c r="Z15" s="129">
        <v>85.227499878721105</v>
      </c>
      <c r="AA15" s="129">
        <v>44.602944925314198</v>
      </c>
      <c r="AB15" s="130">
        <v>15.4224444070424</v>
      </c>
      <c r="AC15" s="69">
        <v>20</v>
      </c>
      <c r="AD15" s="8">
        <v>116.7</v>
      </c>
      <c r="AE15">
        <v>56.727276817143597</v>
      </c>
      <c r="AF15">
        <v>49.124583668019</v>
      </c>
      <c r="AG15">
        <v>0</v>
      </c>
      <c r="AH15">
        <v>0</v>
      </c>
      <c r="AI15">
        <v>0</v>
      </c>
      <c r="AJ15">
        <v>1086.7299540579399</v>
      </c>
      <c r="AK15">
        <v>116.38209163945901</v>
      </c>
      <c r="AL15">
        <v>5.5560674431447099</v>
      </c>
      <c r="AM15">
        <v>5.5554906431447098</v>
      </c>
      <c r="AN15">
        <v>8652000000000</v>
      </c>
    </row>
    <row r="16" spans="1:40" x14ac:dyDescent="0.25">
      <c r="A16" t="s">
        <v>152</v>
      </c>
      <c r="B16">
        <v>14</v>
      </c>
      <c r="C16" s="158" t="s">
        <v>148</v>
      </c>
      <c r="D16" s="159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29">
        <v>150</v>
      </c>
      <c r="O16" s="129">
        <v>3.0282843000000002</v>
      </c>
      <c r="P16" s="129">
        <v>12.935048</v>
      </c>
      <c r="Q16" s="129">
        <v>100</v>
      </c>
      <c r="R16" s="129">
        <v>720</v>
      </c>
      <c r="S16" s="129">
        <v>118.082800277282</v>
      </c>
      <c r="T16" s="129">
        <v>83.262784434773096</v>
      </c>
      <c r="U16" s="129">
        <v>152732.736033327</v>
      </c>
      <c r="V16" s="129">
        <v>0</v>
      </c>
      <c r="W16" s="129">
        <v>0</v>
      </c>
      <c r="X16" s="129">
        <v>1094295.0904367799</v>
      </c>
      <c r="Y16" s="129">
        <v>45.4333784300986</v>
      </c>
      <c r="Z16" s="129">
        <v>83.368506255273502</v>
      </c>
      <c r="AA16" s="129">
        <v>45.494658389652301</v>
      </c>
      <c r="AB16" s="130">
        <v>15.0002555574205</v>
      </c>
      <c r="AC16" s="69">
        <v>5.5</v>
      </c>
      <c r="AD16" s="8">
        <v>97.5</v>
      </c>
      <c r="AE16">
        <v>0</v>
      </c>
      <c r="AF16">
        <v>26.984221768424899</v>
      </c>
      <c r="AG16">
        <v>152.829090974949</v>
      </c>
      <c r="AH16">
        <v>130.11468607302101</v>
      </c>
      <c r="AI16">
        <v>0</v>
      </c>
      <c r="AJ16">
        <v>1086.7299540579399</v>
      </c>
      <c r="AK16">
        <v>322.70818852721197</v>
      </c>
      <c r="AL16">
        <v>3.0983472492566499</v>
      </c>
      <c r="AM16">
        <v>3.0977704492566498</v>
      </c>
      <c r="AN16">
        <v>8652000000000</v>
      </c>
    </row>
    <row r="17" spans="1:40" x14ac:dyDescent="0.25">
      <c r="A17" t="s">
        <v>152</v>
      </c>
      <c r="B17">
        <v>15</v>
      </c>
      <c r="C17" s="158" t="s">
        <v>149</v>
      </c>
      <c r="D17" s="159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29">
        <v>150</v>
      </c>
      <c r="O17" s="129">
        <v>3.2617919999999998</v>
      </c>
      <c r="P17" s="129">
        <v>13.618544999999999</v>
      </c>
      <c r="Q17" s="129">
        <v>100</v>
      </c>
      <c r="R17" s="129">
        <v>565</v>
      </c>
      <c r="S17" s="129">
        <v>87.250408765610302</v>
      </c>
      <c r="T17" s="129">
        <v>82.670984675101096</v>
      </c>
      <c r="U17" s="129">
        <v>199372.141922418</v>
      </c>
      <c r="V17" s="129">
        <v>0</v>
      </c>
      <c r="W17" s="129">
        <v>0</v>
      </c>
      <c r="X17" s="129">
        <v>1086308.16033074</v>
      </c>
      <c r="Y17" s="129">
        <v>43.014619593458903</v>
      </c>
      <c r="Z17" s="129">
        <v>88.658493439219299</v>
      </c>
      <c r="AA17" s="129">
        <v>42.924872205517197</v>
      </c>
      <c r="AB17" s="130">
        <v>13.7396208074002</v>
      </c>
      <c r="AC17" s="69">
        <v>20</v>
      </c>
      <c r="AD17" s="8">
        <v>116.7</v>
      </c>
      <c r="AE17">
        <v>42.395855883256097</v>
      </c>
      <c r="AF17">
        <v>20.0266511768451</v>
      </c>
      <c r="AG17">
        <v>0</v>
      </c>
      <c r="AH17">
        <v>0</v>
      </c>
      <c r="AI17">
        <v>0</v>
      </c>
      <c r="AJ17">
        <v>1086.7299540579399</v>
      </c>
      <c r="AK17">
        <v>322.70818852721197</v>
      </c>
      <c r="AL17">
        <v>5.4511111427284504</v>
      </c>
      <c r="AM17">
        <v>5.4505343427284503</v>
      </c>
      <c r="AN17">
        <v>8652000000000</v>
      </c>
    </row>
    <row r="18" spans="1:40" x14ac:dyDescent="0.25">
      <c r="A18" t="s">
        <v>152</v>
      </c>
      <c r="B18">
        <v>16</v>
      </c>
      <c r="C18" s="158" t="s">
        <v>150</v>
      </c>
      <c r="D18" s="159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29">
        <v>150</v>
      </c>
      <c r="O18" s="129">
        <v>3.0309469999999998</v>
      </c>
      <c r="P18" s="129">
        <v>13.144442</v>
      </c>
      <c r="Q18" s="129">
        <v>100</v>
      </c>
      <c r="R18" s="129">
        <v>565</v>
      </c>
      <c r="S18" s="129">
        <v>79.943154026651101</v>
      </c>
      <c r="T18" s="129">
        <v>86.6973828526082</v>
      </c>
      <c r="U18" s="129">
        <v>113738.614848891</v>
      </c>
      <c r="V18" s="129">
        <v>0</v>
      </c>
      <c r="W18" s="129">
        <v>0</v>
      </c>
      <c r="X18" s="129">
        <v>1139208.1782285101</v>
      </c>
      <c r="Y18" s="129">
        <v>45.355343744263898</v>
      </c>
      <c r="Z18" s="129">
        <v>89.121423099305403</v>
      </c>
      <c r="AA18" s="129">
        <v>42.663295683163398</v>
      </c>
      <c r="AB18" s="130">
        <v>15.596956243892199</v>
      </c>
      <c r="AC18" s="69">
        <v>5.5</v>
      </c>
      <c r="AD18" s="8">
        <v>97.5</v>
      </c>
      <c r="AE18">
        <v>0</v>
      </c>
      <c r="AF18">
        <v>25.1554952484524</v>
      </c>
      <c r="AG18">
        <v>152.549844757599</v>
      </c>
      <c r="AH18">
        <v>129.87694315591199</v>
      </c>
      <c r="AI18">
        <v>0</v>
      </c>
      <c r="AJ18">
        <v>1086.7299540579399</v>
      </c>
      <c r="AK18">
        <v>322.70818852721197</v>
      </c>
      <c r="AL18">
        <v>3.0915880423072299</v>
      </c>
      <c r="AM18">
        <v>3.0910112423072298</v>
      </c>
      <c r="AN18">
        <v>8652000000000</v>
      </c>
    </row>
    <row r="19" spans="1:40" x14ac:dyDescent="0.25">
      <c r="A19" t="s">
        <v>152</v>
      </c>
      <c r="B19">
        <v>17</v>
      </c>
      <c r="C19" s="158" t="s">
        <v>151</v>
      </c>
      <c r="D19" s="159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13">
        <v>150</v>
      </c>
      <c r="O19" s="113">
        <v>3.0309469999999998</v>
      </c>
      <c r="P19" s="113">
        <v>13.4872265</v>
      </c>
      <c r="Q19" s="113">
        <v>100</v>
      </c>
      <c r="R19" s="113">
        <v>565</v>
      </c>
      <c r="S19" s="113">
        <v>79.177803462271001</v>
      </c>
      <c r="T19" s="113">
        <v>86.953618588138696</v>
      </c>
      <c r="U19" s="113">
        <v>110917.71445826</v>
      </c>
      <c r="V19" s="113">
        <v>0</v>
      </c>
      <c r="W19" s="113">
        <v>0</v>
      </c>
      <c r="X19" s="113">
        <v>1142571.52579929</v>
      </c>
      <c r="Y19" s="113">
        <v>45.4085536845242</v>
      </c>
      <c r="Z19" s="113">
        <v>89.056193192242205</v>
      </c>
      <c r="AA19" s="113">
        <v>42.6624020856095</v>
      </c>
      <c r="AB19" s="113">
        <v>15.643004003991701</v>
      </c>
      <c r="AC19">
        <v>20</v>
      </c>
      <c r="AD19">
        <v>116.7</v>
      </c>
      <c r="AE19">
        <v>41.8988455403098</v>
      </c>
      <c r="AF19">
        <v>18.545414098647299</v>
      </c>
      <c r="AG19">
        <v>0</v>
      </c>
      <c r="AH19">
        <v>0</v>
      </c>
      <c r="AI19">
        <v>0</v>
      </c>
      <c r="AJ19">
        <v>1086.7299540579399</v>
      </c>
      <c r="AK19">
        <v>322.70818852721197</v>
      </c>
      <c r="AL19">
        <v>5.3243675098352004</v>
      </c>
      <c r="AM19">
        <v>5.3237907098352002</v>
      </c>
      <c r="AN19">
        <v>8652000000000</v>
      </c>
    </row>
    <row r="25" spans="1:40" ht="15.75" thickBot="1" x14ac:dyDescent="0.3">
      <c r="E25" s="11" t="s">
        <v>21</v>
      </c>
      <c r="F25" t="s">
        <v>71</v>
      </c>
      <c r="G25" t="s">
        <v>72</v>
      </c>
      <c r="M25" t="s">
        <v>73</v>
      </c>
    </row>
    <row r="26" spans="1:40" ht="15.75" thickBot="1" x14ac:dyDescent="0.3">
      <c r="E26" s="13" t="s">
        <v>9</v>
      </c>
      <c r="F26" t="s">
        <v>74</v>
      </c>
      <c r="G26" t="s">
        <v>75</v>
      </c>
    </row>
    <row r="27" spans="1:40" ht="15.75" thickBot="1" x14ac:dyDescent="0.3">
      <c r="E27" s="13" t="s">
        <v>19</v>
      </c>
      <c r="F27" t="s">
        <v>76</v>
      </c>
      <c r="G27" t="s">
        <v>77</v>
      </c>
    </row>
    <row r="28" spans="1:40" ht="15.75" thickBot="1" x14ac:dyDescent="0.3">
      <c r="E28" s="13" t="s">
        <v>62</v>
      </c>
      <c r="F28" t="s">
        <v>78</v>
      </c>
      <c r="G28" t="s">
        <v>79</v>
      </c>
    </row>
    <row r="29" spans="1:40" ht="15.75" thickBot="1" x14ac:dyDescent="0.3">
      <c r="E29" s="13" t="s">
        <v>4</v>
      </c>
      <c r="F29" t="s">
        <v>80</v>
      </c>
      <c r="G29" t="s">
        <v>81</v>
      </c>
    </row>
    <row r="30" spans="1:40" ht="15.75" thickBot="1" x14ac:dyDescent="0.3">
      <c r="E30" s="13" t="s">
        <v>11</v>
      </c>
      <c r="F30" t="s">
        <v>82</v>
      </c>
      <c r="G30" t="s">
        <v>11</v>
      </c>
    </row>
    <row r="31" spans="1:40" ht="15.75" thickBot="1" x14ac:dyDescent="0.3">
      <c r="E31" s="12" t="s">
        <v>20</v>
      </c>
      <c r="F31" t="s">
        <v>83</v>
      </c>
      <c r="G31" t="s">
        <v>84</v>
      </c>
    </row>
    <row r="32" spans="1:40" ht="15.75" thickBot="1" x14ac:dyDescent="0.3">
      <c r="E32" s="12" t="s">
        <v>22</v>
      </c>
      <c r="F32" t="s">
        <v>85</v>
      </c>
      <c r="G32" t="s">
        <v>86</v>
      </c>
    </row>
    <row r="33" spans="5:9" ht="15.75" thickBot="1" x14ac:dyDescent="0.3">
      <c r="E33" s="12" t="s">
        <v>23</v>
      </c>
      <c r="F33" t="s">
        <v>85</v>
      </c>
      <c r="G33" t="s">
        <v>87</v>
      </c>
    </row>
    <row r="34" spans="5:9" ht="15.75" thickBot="1" x14ac:dyDescent="0.3">
      <c r="E34" s="12" t="s">
        <v>24</v>
      </c>
      <c r="F34" t="s">
        <v>85</v>
      </c>
      <c r="G34" t="s">
        <v>88</v>
      </c>
    </row>
    <row r="35" spans="5:9" ht="15.75" thickBot="1" x14ac:dyDescent="0.3">
      <c r="E35" s="12" t="s">
        <v>25</v>
      </c>
      <c r="F35" t="s">
        <v>85</v>
      </c>
    </row>
    <row r="36" spans="5:9" ht="15.75" thickBot="1" x14ac:dyDescent="0.3">
      <c r="E36" s="12" t="s">
        <v>58</v>
      </c>
      <c r="F36" t="s">
        <v>83</v>
      </c>
      <c r="G36" t="s">
        <v>89</v>
      </c>
    </row>
    <row r="37" spans="5:9" ht="15.75" thickBot="1" x14ac:dyDescent="0.3">
      <c r="E37" s="12" t="s">
        <v>59</v>
      </c>
      <c r="F37" t="s">
        <v>83</v>
      </c>
      <c r="G37" s="24" t="s">
        <v>90</v>
      </c>
      <c r="I37" t="s">
        <v>91</v>
      </c>
    </row>
    <row r="38" spans="5:9" ht="15.75" thickBot="1" x14ac:dyDescent="0.3">
      <c r="E38" s="12" t="s">
        <v>60</v>
      </c>
      <c r="F38" t="s">
        <v>83</v>
      </c>
      <c r="G38" t="s">
        <v>92</v>
      </c>
    </row>
    <row r="39" spans="5:9" ht="15.75" thickBot="1" x14ac:dyDescent="0.3">
      <c r="E39" s="12" t="s">
        <v>61</v>
      </c>
      <c r="F39" t="s">
        <v>83</v>
      </c>
      <c r="G39" t="s">
        <v>93</v>
      </c>
    </row>
    <row r="42" spans="5:9" ht="15.75" thickBot="1" x14ac:dyDescent="0.3">
      <c r="E42" t="s">
        <v>27</v>
      </c>
      <c r="F42" s="22" t="s">
        <v>39</v>
      </c>
      <c r="G42" t="s">
        <v>94</v>
      </c>
    </row>
    <row r="43" spans="5:9" ht="15.75" thickBot="1" x14ac:dyDescent="0.3">
      <c r="E43" t="s">
        <v>28</v>
      </c>
      <c r="F43" s="22" t="s">
        <v>39</v>
      </c>
      <c r="G43" t="s">
        <v>95</v>
      </c>
    </row>
    <row r="44" spans="5:9" ht="15.75" thickBot="1" x14ac:dyDescent="0.3">
      <c r="E44" t="s">
        <v>29</v>
      </c>
      <c r="F44" s="22" t="s">
        <v>39</v>
      </c>
      <c r="G44" t="s">
        <v>96</v>
      </c>
    </row>
    <row r="45" spans="5:9" ht="15.75" thickBot="1" x14ac:dyDescent="0.3">
      <c r="E45" t="s">
        <v>30</v>
      </c>
      <c r="F45" s="22" t="s">
        <v>40</v>
      </c>
      <c r="G45" t="s">
        <v>97</v>
      </c>
    </row>
    <row r="46" spans="5:9" ht="15.75" thickBot="1" x14ac:dyDescent="0.3">
      <c r="E46" t="s">
        <v>37</v>
      </c>
      <c r="F46" s="22" t="s">
        <v>40</v>
      </c>
      <c r="G46" t="s">
        <v>98</v>
      </c>
    </row>
    <row r="47" spans="5:9" ht="15.75" thickBot="1" x14ac:dyDescent="0.3">
      <c r="E47" t="s">
        <v>38</v>
      </c>
      <c r="F47" s="22" t="s">
        <v>40</v>
      </c>
      <c r="G47" t="s">
        <v>99</v>
      </c>
    </row>
    <row r="48" spans="5:9" ht="15.75" thickBot="1" x14ac:dyDescent="0.3">
      <c r="E48" t="s">
        <v>31</v>
      </c>
      <c r="F48" s="22" t="s">
        <v>41</v>
      </c>
      <c r="G48" t="s">
        <v>100</v>
      </c>
    </row>
    <row r="49" spans="5:7" ht="15.75" thickBot="1" x14ac:dyDescent="0.3">
      <c r="E49" t="s">
        <v>32</v>
      </c>
      <c r="F49" s="22" t="s">
        <v>41</v>
      </c>
      <c r="G49" t="s">
        <v>101</v>
      </c>
    </row>
    <row r="50" spans="5:7" ht="15.75" thickBot="1" x14ac:dyDescent="0.3">
      <c r="E50" t="s">
        <v>33</v>
      </c>
      <c r="F50" s="22" t="s">
        <v>41</v>
      </c>
      <c r="G50" t="s">
        <v>102</v>
      </c>
    </row>
    <row r="51" spans="5:7" ht="15.75" thickBot="1" x14ac:dyDescent="0.3">
      <c r="E51" t="s">
        <v>34</v>
      </c>
      <c r="F51" s="22" t="s">
        <v>42</v>
      </c>
      <c r="G51" t="s">
        <v>103</v>
      </c>
    </row>
    <row r="52" spans="5:7" ht="15.75" thickBot="1" x14ac:dyDescent="0.3">
      <c r="E52" t="s">
        <v>35</v>
      </c>
      <c r="F52" s="22" t="s">
        <v>42</v>
      </c>
      <c r="G52" t="s">
        <v>103</v>
      </c>
    </row>
    <row r="53" spans="5:7" ht="15.75" thickBot="1" x14ac:dyDescent="0.3">
      <c r="E53" t="s">
        <v>36</v>
      </c>
      <c r="F53" s="22" t="s">
        <v>42</v>
      </c>
      <c r="G53" t="s">
        <v>104</v>
      </c>
    </row>
    <row r="55" spans="5:7" x14ac:dyDescent="0.25">
      <c r="E55" t="s">
        <v>64</v>
      </c>
      <c r="F55">
        <v>25</v>
      </c>
      <c r="G55" t="s">
        <v>65</v>
      </c>
    </row>
    <row r="56" spans="5:7" x14ac:dyDescent="0.25">
      <c r="E56" t="s">
        <v>66</v>
      </c>
      <c r="F56" s="37">
        <v>7.4999999999999997E-2</v>
      </c>
      <c r="G56" t="s">
        <v>67</v>
      </c>
    </row>
    <row r="57" spans="5:7" x14ac:dyDescent="0.25">
      <c r="E57" t="s">
        <v>69</v>
      </c>
      <c r="F57" s="37">
        <v>0</v>
      </c>
      <c r="G57" t="s">
        <v>70</v>
      </c>
    </row>
  </sheetData>
  <mergeCells count="14">
    <mergeCell ref="G1:H1"/>
    <mergeCell ref="O1:X1"/>
    <mergeCell ref="C18:D18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6"/>
  <sheetViews>
    <sheetView zoomScaleNormal="100" workbookViewId="0">
      <pane xSplit="6" ySplit="1" topLeftCell="M2" activePane="bottomRight" state="frozen"/>
      <selection pane="topRight" activeCell="D1" sqref="D1"/>
      <selection pane="bottomLeft" activeCell="A2" sqref="A2"/>
      <selection pane="bottomRight" activeCell="AB3" sqref="AB3:AB19"/>
    </sheetView>
  </sheetViews>
  <sheetFormatPr baseColWidth="10" defaultColWidth="9.140625" defaultRowHeight="15" x14ac:dyDescent="0.25"/>
  <cols>
    <col min="2" max="2" width="7.28515625" bestFit="1" customWidth="1"/>
    <col min="3" max="3" width="3.28515625" customWidth="1"/>
    <col min="4" max="4" width="3.2851562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20" width="9.28515625" bestFit="1" customWidth="1"/>
    <col min="21" max="21" width="9.85546875" bestFit="1" customWidth="1"/>
    <col min="22" max="22" width="10.42578125" customWidth="1"/>
    <col min="23" max="23" width="10.28515625" customWidth="1"/>
    <col min="24" max="24" width="10.7109375" bestFit="1" customWidth="1"/>
    <col min="25" max="28" width="9.28515625" bestFit="1" customWidth="1"/>
    <col min="40" max="40" width="15.7109375" bestFit="1" customWidth="1"/>
  </cols>
  <sheetData>
    <row r="1" spans="1:40" ht="19.5" thickBot="1" x14ac:dyDescent="0.35">
      <c r="F1" s="5"/>
      <c r="G1" s="156" t="s">
        <v>15</v>
      </c>
      <c r="H1" s="156"/>
      <c r="I1" s="5"/>
      <c r="J1" s="5"/>
      <c r="K1" s="5"/>
      <c r="L1" s="5"/>
      <c r="M1" s="5"/>
      <c r="N1" s="72"/>
      <c r="O1" s="160" t="s">
        <v>50</v>
      </c>
      <c r="P1" s="161"/>
      <c r="Q1" s="161"/>
      <c r="R1" s="161"/>
      <c r="S1" s="161"/>
      <c r="T1" s="161"/>
      <c r="U1" s="161"/>
      <c r="V1" s="161"/>
      <c r="W1" s="161"/>
      <c r="X1" s="161"/>
      <c r="Y1" s="6"/>
      <c r="Z1" s="6"/>
      <c r="AA1" s="6"/>
      <c r="AB1" s="6"/>
      <c r="AC1" s="6"/>
      <c r="AD1" s="7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34" t="s">
        <v>21</v>
      </c>
      <c r="O2" s="38" t="s">
        <v>9</v>
      </c>
      <c r="P2" s="38" t="s">
        <v>19</v>
      </c>
      <c r="Q2" s="38" t="s">
        <v>63</v>
      </c>
      <c r="R2" s="35" t="s">
        <v>4</v>
      </c>
      <c r="S2" s="31" t="s">
        <v>11</v>
      </c>
      <c r="T2" s="30" t="s">
        <v>20</v>
      </c>
      <c r="U2" s="30" t="s">
        <v>22</v>
      </c>
      <c r="V2" s="30" t="s">
        <v>23</v>
      </c>
      <c r="W2" s="30" t="s">
        <v>24</v>
      </c>
      <c r="X2" s="30" t="s">
        <v>25</v>
      </c>
      <c r="Y2" s="30" t="s">
        <v>58</v>
      </c>
      <c r="Z2" s="30" t="s">
        <v>59</v>
      </c>
      <c r="AA2" s="30" t="s">
        <v>60</v>
      </c>
      <c r="AB2" s="79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31">
        <v>150</v>
      </c>
      <c r="O3" s="32">
        <v>3.1882548000000002</v>
      </c>
      <c r="P3" s="32">
        <v>10.983396000000001</v>
      </c>
      <c r="Q3" s="32">
        <v>60.00244</v>
      </c>
      <c r="R3" s="32">
        <v>393</v>
      </c>
      <c r="S3" s="125">
        <v>90.609046091840597</v>
      </c>
      <c r="T3" s="126">
        <v>75.596662856914307</v>
      </c>
      <c r="U3" s="126">
        <v>71873.000731712105</v>
      </c>
      <c r="V3" s="126">
        <v>84.848161394977296</v>
      </c>
      <c r="W3" s="126">
        <v>448.58022520850801</v>
      </c>
      <c r="X3" s="126">
        <v>993340.99609578704</v>
      </c>
      <c r="Y3" s="126">
        <v>44.808443287213102</v>
      </c>
      <c r="Z3" s="127">
        <v>999</v>
      </c>
      <c r="AA3" s="127">
        <v>37.729588365652397</v>
      </c>
      <c r="AB3" s="128">
        <v>16.295088493623101</v>
      </c>
      <c r="AC3" s="25">
        <v>20</v>
      </c>
      <c r="AD3" s="25">
        <v>116.7</v>
      </c>
      <c r="AE3" s="25">
        <v>58.273050879492502</v>
      </c>
      <c r="AF3" s="25">
        <v>27.702437562775199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94.485229305008403</v>
      </c>
      <c r="AL3" s="25">
        <v>5.1564307113257497</v>
      </c>
      <c r="AM3" s="25">
        <v>5.1558539113257504</v>
      </c>
      <c r="AN3" s="25">
        <v>8652000000000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32">
        <v>150</v>
      </c>
      <c r="O4" s="33">
        <v>3.2095069999999999</v>
      </c>
      <c r="P4" s="33">
        <v>10.839024999999999</v>
      </c>
      <c r="Q4" s="33">
        <v>60.030250000000002</v>
      </c>
      <c r="R4" s="33">
        <v>393</v>
      </c>
      <c r="S4" s="33">
        <v>90.861034777775501</v>
      </c>
      <c r="T4" s="126">
        <v>75.664447895580295</v>
      </c>
      <c r="U4" s="126">
        <v>71462.030801398694</v>
      </c>
      <c r="V4" s="126">
        <v>0</v>
      </c>
      <c r="W4" s="126">
        <v>460.005456074432</v>
      </c>
      <c r="X4" s="126">
        <v>994231.10887305799</v>
      </c>
      <c r="Y4" s="126">
        <v>44.498247586115497</v>
      </c>
      <c r="Z4" s="127">
        <v>999</v>
      </c>
      <c r="AA4" s="127">
        <v>37.715637621837999</v>
      </c>
      <c r="AB4" s="128">
        <v>16.202624392916999</v>
      </c>
      <c r="AC4" s="25">
        <v>5.5</v>
      </c>
      <c r="AD4" s="25">
        <v>97.5</v>
      </c>
      <c r="AE4" s="25">
        <v>0</v>
      </c>
      <c r="AF4" s="25">
        <v>14.2615592986515</v>
      </c>
      <c r="AG4" s="25">
        <v>117.24337988916901</v>
      </c>
      <c r="AH4" s="25">
        <v>101.516806933143</v>
      </c>
      <c r="AI4" s="25">
        <v>0</v>
      </c>
      <c r="AJ4" s="25">
        <v>1086.7299540579399</v>
      </c>
      <c r="AK4" s="25">
        <v>321.521129557037</v>
      </c>
      <c r="AL4" s="25">
        <v>5.0032882244168597</v>
      </c>
      <c r="AM4" s="25">
        <v>5.0027114244168596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32">
        <v>150</v>
      </c>
      <c r="O5" s="33">
        <v>3.2093609999999999</v>
      </c>
      <c r="P5" s="33">
        <v>10.642554000000001</v>
      </c>
      <c r="Q5" s="33">
        <v>60.005070000000003</v>
      </c>
      <c r="R5" s="33">
        <v>393</v>
      </c>
      <c r="S5" s="33">
        <v>96.640648935225798</v>
      </c>
      <c r="T5" s="126">
        <v>75.118901519553205</v>
      </c>
      <c r="U5" s="126">
        <v>73969.592060570707</v>
      </c>
      <c r="V5" s="126">
        <v>868.34785814869497</v>
      </c>
      <c r="W5" s="126">
        <v>520.12238228690103</v>
      </c>
      <c r="X5" s="126">
        <v>987061.94764289295</v>
      </c>
      <c r="Y5" s="126">
        <v>44.387947732643603</v>
      </c>
      <c r="Z5" s="127">
        <v>999</v>
      </c>
      <c r="AA5" s="127">
        <v>37.690921657001603</v>
      </c>
      <c r="AB5" s="128">
        <v>16.085791168138599</v>
      </c>
      <c r="AC5" s="25">
        <v>20</v>
      </c>
      <c r="AD5" s="25">
        <v>116.7</v>
      </c>
      <c r="AE5" s="25">
        <v>41.038893878599097</v>
      </c>
      <c r="AF5" s="25">
        <v>14.8095092342905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323.11509162918702</v>
      </c>
      <c r="AL5" s="25">
        <v>5.2876945498910599</v>
      </c>
      <c r="AM5" s="25">
        <v>5.2871177498910598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32">
        <v>150</v>
      </c>
      <c r="O6" s="33">
        <v>3.2093406</v>
      </c>
      <c r="P6" s="33">
        <v>10.604525000000001</v>
      </c>
      <c r="Q6" s="33">
        <v>60.001519999999999</v>
      </c>
      <c r="R6" s="33">
        <v>393</v>
      </c>
      <c r="S6" s="33">
        <v>94.115007671306202</v>
      </c>
      <c r="T6" s="126">
        <v>75.415953887485401</v>
      </c>
      <c r="U6" s="126">
        <v>71180.630195656806</v>
      </c>
      <c r="V6" s="126">
        <v>0</v>
      </c>
      <c r="W6" s="126">
        <v>488.26252775204802</v>
      </c>
      <c r="X6" s="126">
        <v>990974.42068338196</v>
      </c>
      <c r="Y6" s="126">
        <v>44.350716826853898</v>
      </c>
      <c r="Z6" s="127">
        <v>999</v>
      </c>
      <c r="AA6" s="127">
        <v>37.678391725922303</v>
      </c>
      <c r="AB6" s="128">
        <v>16.149551324662301</v>
      </c>
      <c r="AC6" s="25">
        <v>5.5</v>
      </c>
      <c r="AD6" s="25">
        <v>97.5</v>
      </c>
      <c r="AE6" s="25">
        <v>0</v>
      </c>
      <c r="AF6" s="25">
        <v>14.925680763275301</v>
      </c>
      <c r="AG6" s="25">
        <v>114.57995942729301</v>
      </c>
      <c r="AH6" s="25">
        <v>99.210647377988494</v>
      </c>
      <c r="AI6" s="25">
        <v>0</v>
      </c>
      <c r="AJ6" s="25">
        <v>1086.7299540579399</v>
      </c>
      <c r="AK6" s="25">
        <v>321.75348923905301</v>
      </c>
      <c r="AL6" s="25">
        <v>5.0827412809827699</v>
      </c>
      <c r="AM6" s="25">
        <v>5.08216448098276</v>
      </c>
      <c r="AN6" s="25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32">
        <v>150</v>
      </c>
      <c r="O7" s="33">
        <v>3.2093940000000001</v>
      </c>
      <c r="P7" s="33">
        <v>10.880050000000001</v>
      </c>
      <c r="Q7" s="33">
        <v>60.010708000000001</v>
      </c>
      <c r="R7" s="33">
        <v>393</v>
      </c>
      <c r="S7" s="33">
        <v>95.835541478314994</v>
      </c>
      <c r="T7" s="126">
        <v>75.712708273545999</v>
      </c>
      <c r="U7" s="126">
        <v>71364.653505626295</v>
      </c>
      <c r="V7" s="126">
        <v>0</v>
      </c>
      <c r="W7" s="126">
        <v>459.37981101558</v>
      </c>
      <c r="X7" s="126">
        <v>994863.27026833</v>
      </c>
      <c r="Y7" s="126">
        <v>44.473207037209598</v>
      </c>
      <c r="Z7" s="127">
        <v>999</v>
      </c>
      <c r="AA7" s="127">
        <v>37.7016562857834</v>
      </c>
      <c r="AB7" s="128">
        <v>16.212926498284499</v>
      </c>
      <c r="AC7" s="25">
        <v>20</v>
      </c>
      <c r="AD7" s="25">
        <v>116.7</v>
      </c>
      <c r="AE7" s="25">
        <v>40.968700715597002</v>
      </c>
      <c r="AF7" s="25">
        <v>14.829110121163399</v>
      </c>
      <c r="AG7" s="25">
        <v>0</v>
      </c>
      <c r="AH7" s="25">
        <v>0</v>
      </c>
      <c r="AI7" s="25">
        <v>0</v>
      </c>
      <c r="AJ7" s="25">
        <v>1086.7299540579399</v>
      </c>
      <c r="AK7" s="25">
        <v>321.54353054736799</v>
      </c>
      <c r="AL7" s="25">
        <v>5.2066796756009497</v>
      </c>
      <c r="AM7" s="25">
        <v>5.2061028756009504</v>
      </c>
      <c r="AN7" s="25">
        <v>8652000000000</v>
      </c>
    </row>
    <row r="8" spans="1:40" x14ac:dyDescent="0.25">
      <c r="A8" t="s">
        <v>152</v>
      </c>
      <c r="B8">
        <v>6</v>
      </c>
      <c r="C8" s="158" t="s">
        <v>145</v>
      </c>
      <c r="D8" s="159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133">
        <v>150</v>
      </c>
      <c r="O8" s="36">
        <v>4.3995879999999996</v>
      </c>
      <c r="P8" s="36">
        <v>13.499949000000001</v>
      </c>
      <c r="Q8" s="36">
        <v>104.68</v>
      </c>
      <c r="R8" s="36">
        <v>565</v>
      </c>
      <c r="S8" s="36">
        <v>91.205729589670099</v>
      </c>
      <c r="T8" s="134">
        <v>76.792728289599907</v>
      </c>
      <c r="U8" s="134">
        <v>91742.559738618307</v>
      </c>
      <c r="V8" s="134">
        <v>38882.415090536801</v>
      </c>
      <c r="W8" s="134">
        <v>11.580046342223801</v>
      </c>
      <c r="X8" s="134">
        <v>1009057.3169653401</v>
      </c>
      <c r="Y8" s="134">
        <v>33.233691598129901</v>
      </c>
      <c r="Z8" s="135">
        <v>999</v>
      </c>
      <c r="AA8" s="135">
        <v>42.633154558431997</v>
      </c>
      <c r="AB8" s="136">
        <v>13.688558240892901</v>
      </c>
      <c r="AC8" s="25">
        <v>5.5</v>
      </c>
      <c r="AD8" s="25">
        <v>97.5</v>
      </c>
      <c r="AE8" s="25">
        <v>0</v>
      </c>
      <c r="AF8" s="25">
        <v>54.779395972164501</v>
      </c>
      <c r="AG8" s="25">
        <v>204.55435037467799</v>
      </c>
      <c r="AH8" s="25">
        <v>186.627719994047</v>
      </c>
      <c r="AI8" s="25">
        <v>0</v>
      </c>
      <c r="AJ8" s="25">
        <v>1430.9586367473501</v>
      </c>
      <c r="AK8" s="25">
        <v>333.27624038663799</v>
      </c>
      <c r="AL8" s="25">
        <v>5.7876992725188696</v>
      </c>
      <c r="AM8" s="25">
        <v>5.7871224725188704</v>
      </c>
      <c r="AN8" s="25">
        <v>8652000000000</v>
      </c>
    </row>
    <row r="9" spans="1:40" x14ac:dyDescent="0.25">
      <c r="A9" t="s">
        <v>152</v>
      </c>
      <c r="B9">
        <v>7</v>
      </c>
      <c r="C9" s="158" t="s">
        <v>146</v>
      </c>
      <c r="D9" s="159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133">
        <v>150</v>
      </c>
      <c r="O9" s="36">
        <v>4.1985060000000001</v>
      </c>
      <c r="P9" s="36">
        <v>13.805484999999999</v>
      </c>
      <c r="Q9" s="36">
        <v>88.184889999999996</v>
      </c>
      <c r="R9" s="36">
        <v>565</v>
      </c>
      <c r="S9" s="36">
        <v>89.273393153196807</v>
      </c>
      <c r="T9" s="134">
        <v>77.451482862631906</v>
      </c>
      <c r="U9" s="134">
        <v>51734.1933205772</v>
      </c>
      <c r="V9" s="134">
        <v>51.016407741260501</v>
      </c>
      <c r="W9" s="134">
        <v>53.714199563589602</v>
      </c>
      <c r="X9" s="134">
        <v>1017713.42617062</v>
      </c>
      <c r="Y9" s="134">
        <v>33.455881287387697</v>
      </c>
      <c r="Z9" s="135">
        <v>999</v>
      </c>
      <c r="AA9" s="135">
        <v>41.925641726996098</v>
      </c>
      <c r="AB9" s="136">
        <v>14.2739837994078</v>
      </c>
      <c r="AC9" s="25">
        <v>5.5</v>
      </c>
      <c r="AD9" s="25">
        <v>97.5</v>
      </c>
      <c r="AE9" s="25">
        <v>0</v>
      </c>
      <c r="AF9" s="25">
        <v>55.4210277231821</v>
      </c>
      <c r="AG9" s="25">
        <v>185.341166747925</v>
      </c>
      <c r="AH9" s="25">
        <v>169.862134644984</v>
      </c>
      <c r="AI9" s="25">
        <v>0</v>
      </c>
      <c r="AJ9" s="25">
        <v>1430.9586367473501</v>
      </c>
      <c r="AK9" s="25">
        <v>333.14680345699901</v>
      </c>
      <c r="AL9" s="25">
        <v>7.51535366251274</v>
      </c>
      <c r="AM9" s="25">
        <v>7.5147768625127398</v>
      </c>
      <c r="AN9" s="25">
        <v>8652000000000</v>
      </c>
    </row>
    <row r="10" spans="1:40" x14ac:dyDescent="0.25">
      <c r="A10" t="s">
        <v>152</v>
      </c>
      <c r="B10">
        <v>8</v>
      </c>
      <c r="C10" s="158" t="s">
        <v>147</v>
      </c>
      <c r="D10" s="159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132">
        <v>150</v>
      </c>
      <c r="O10" s="33">
        <v>4.1958890000000002</v>
      </c>
      <c r="P10" s="33">
        <v>14.024224</v>
      </c>
      <c r="Q10" s="33">
        <v>89.567430000000002</v>
      </c>
      <c r="R10" s="33">
        <v>565</v>
      </c>
      <c r="S10" s="33">
        <v>95.563371676653105</v>
      </c>
      <c r="T10" s="126">
        <v>74.948696151271704</v>
      </c>
      <c r="U10" s="126">
        <v>68202.3626717796</v>
      </c>
      <c r="V10" s="126">
        <v>2784.9052336548698</v>
      </c>
      <c r="W10" s="126">
        <v>79.721576497928993</v>
      </c>
      <c r="X10" s="126">
        <v>984831.50212578697</v>
      </c>
      <c r="Y10" s="126">
        <v>34.245994784256098</v>
      </c>
      <c r="Z10" s="127">
        <v>999</v>
      </c>
      <c r="AA10" s="127">
        <v>41.996070962416397</v>
      </c>
      <c r="AB10" s="128">
        <v>13.838858828582699</v>
      </c>
      <c r="AC10" s="25">
        <v>5.5</v>
      </c>
      <c r="AD10" s="25">
        <v>97.5</v>
      </c>
      <c r="AE10" s="25">
        <v>0</v>
      </c>
      <c r="AF10" s="25">
        <v>20.860302273395099</v>
      </c>
      <c r="AG10" s="25">
        <v>112.693475034961</v>
      </c>
      <c r="AH10" s="25">
        <v>97.754643177776202</v>
      </c>
      <c r="AI10" s="25">
        <v>0</v>
      </c>
      <c r="AJ10" s="25">
        <v>1086.7299540579399</v>
      </c>
      <c r="AK10" s="25">
        <v>321.47382122126203</v>
      </c>
      <c r="AL10" s="25">
        <v>5.4497497896700304</v>
      </c>
      <c r="AM10" s="25">
        <v>5.4491729896700303</v>
      </c>
      <c r="AN10" s="25">
        <v>8652000000000</v>
      </c>
    </row>
    <row r="11" spans="1:40" x14ac:dyDescent="0.25">
      <c r="A11" t="s">
        <v>152</v>
      </c>
      <c r="B11">
        <v>9</v>
      </c>
      <c r="C11" s="158" t="s">
        <v>150</v>
      </c>
      <c r="D11" s="159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132">
        <v>150</v>
      </c>
      <c r="O11" s="33">
        <v>4.3</v>
      </c>
      <c r="P11" s="33">
        <v>13.550050000000001</v>
      </c>
      <c r="Q11" s="33">
        <v>121.21131</v>
      </c>
      <c r="R11" s="33">
        <v>565</v>
      </c>
      <c r="S11" s="33">
        <v>99.172336827283601</v>
      </c>
      <c r="T11" s="126">
        <v>72.065062003829993</v>
      </c>
      <c r="U11" s="126">
        <v>82008.533812018795</v>
      </c>
      <c r="V11" s="126">
        <v>34312.867932794601</v>
      </c>
      <c r="W11" s="126">
        <v>10.123314641172099</v>
      </c>
      <c r="X11" s="126">
        <v>946934.36810390896</v>
      </c>
      <c r="Y11" s="126">
        <v>31.713066854444602</v>
      </c>
      <c r="Z11" s="127">
        <v>999</v>
      </c>
      <c r="AA11" s="127">
        <v>43.046062161084301</v>
      </c>
      <c r="AB11" s="128">
        <v>13.281269050637</v>
      </c>
      <c r="AC11" s="25">
        <v>20</v>
      </c>
      <c r="AD11" s="25">
        <v>116.7</v>
      </c>
      <c r="AE11" s="25">
        <v>39.4908497514445</v>
      </c>
      <c r="AF11" s="25">
        <v>20.9039082557866</v>
      </c>
      <c r="AG11" s="25">
        <v>0</v>
      </c>
      <c r="AH11" s="25">
        <v>0</v>
      </c>
      <c r="AI11" s="25">
        <v>0</v>
      </c>
      <c r="AJ11" s="25">
        <v>1086.7299540579399</v>
      </c>
      <c r="AK11" s="25">
        <v>321.69038145355</v>
      </c>
      <c r="AL11" s="25">
        <v>5.4333475115327001</v>
      </c>
      <c r="AM11" s="25">
        <v>5.4327707115327</v>
      </c>
      <c r="AN11" s="25">
        <v>8652000000000</v>
      </c>
    </row>
    <row r="12" spans="1:40" x14ac:dyDescent="0.25">
      <c r="A12" t="s">
        <v>152</v>
      </c>
      <c r="B12">
        <v>10</v>
      </c>
      <c r="C12" s="158" t="s">
        <v>151</v>
      </c>
      <c r="D12" s="159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132">
        <v>150</v>
      </c>
      <c r="O12" s="33">
        <v>4.4000000000000004</v>
      </c>
      <c r="P12" s="33">
        <v>13.19955</v>
      </c>
      <c r="Q12" s="33">
        <v>137.49171000000001</v>
      </c>
      <c r="R12" s="33">
        <v>565</v>
      </c>
      <c r="S12" s="33">
        <v>107.39887209651999</v>
      </c>
      <c r="T12" s="127">
        <v>65.924325647331401</v>
      </c>
      <c r="U12" s="127">
        <v>170364.71190669201</v>
      </c>
      <c r="V12" s="127">
        <v>123025.94280157999</v>
      </c>
      <c r="W12" s="127">
        <v>9.6294863821708798</v>
      </c>
      <c r="X12" s="127">
        <v>866569.95016790205</v>
      </c>
      <c r="Y12" s="127">
        <v>30.8047958451663</v>
      </c>
      <c r="Z12" s="127">
        <v>999</v>
      </c>
      <c r="AA12" s="127">
        <v>43.498598176798602</v>
      </c>
      <c r="AB12" s="128">
        <v>11.9737194020397</v>
      </c>
      <c r="AC12" s="20">
        <v>20</v>
      </c>
      <c r="AD12" s="20">
        <v>116.7</v>
      </c>
      <c r="AE12" s="20">
        <v>56.6621923807811</v>
      </c>
      <c r="AF12" s="20">
        <v>28.820974602057099</v>
      </c>
      <c r="AG12" s="20">
        <v>0</v>
      </c>
      <c r="AH12" s="20">
        <v>0</v>
      </c>
      <c r="AI12" s="20">
        <v>0</v>
      </c>
      <c r="AJ12" s="20">
        <v>1086.7299540579399</v>
      </c>
      <c r="AK12" s="20">
        <v>94.500522815954994</v>
      </c>
      <c r="AL12" s="20">
        <v>5.1783392458530999</v>
      </c>
      <c r="AM12" s="20">
        <v>5.1777624458530997</v>
      </c>
      <c r="AN12" s="20">
        <v>8652000000000</v>
      </c>
    </row>
    <row r="13" spans="1:40" x14ac:dyDescent="0.25">
      <c r="A13" t="s">
        <v>152</v>
      </c>
      <c r="B13">
        <v>11</v>
      </c>
      <c r="C13" s="158" t="s">
        <v>145</v>
      </c>
      <c r="D13" s="159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131">
        <v>150</v>
      </c>
      <c r="O13" s="33">
        <v>3.0291999999999999</v>
      </c>
      <c r="P13" s="33">
        <v>13.53945</v>
      </c>
      <c r="Q13" s="33">
        <v>87.97636</v>
      </c>
      <c r="R13" s="33">
        <v>565</v>
      </c>
      <c r="S13" s="33">
        <v>77.736349183709606</v>
      </c>
      <c r="T13" s="127">
        <v>86.174660469462694</v>
      </c>
      <c r="U13" s="127">
        <v>119348.768697154</v>
      </c>
      <c r="V13" s="127">
        <v>0</v>
      </c>
      <c r="W13" s="127">
        <v>140.50916773642999</v>
      </c>
      <c r="X13" s="127">
        <v>1132333.2231954799</v>
      </c>
      <c r="Y13" s="127">
        <v>45.741276712699197</v>
      </c>
      <c r="Z13" s="127">
        <v>89.317819225574198</v>
      </c>
      <c r="AA13" s="127">
        <v>42.236308237731599</v>
      </c>
      <c r="AB13" s="128">
        <v>15.5216704091309</v>
      </c>
      <c r="AC13" s="20">
        <v>20</v>
      </c>
      <c r="AD13" s="20">
        <v>116.7</v>
      </c>
      <c r="AE13" s="20">
        <v>56.662192600173803</v>
      </c>
      <c r="AF13" s="20">
        <v>39.093315807617003</v>
      </c>
      <c r="AG13" s="20">
        <v>0</v>
      </c>
      <c r="AH13" s="20">
        <v>0</v>
      </c>
      <c r="AI13" s="20">
        <v>0</v>
      </c>
      <c r="AJ13" s="20">
        <v>1086.7299540579399</v>
      </c>
      <c r="AK13" s="20">
        <v>94.486675645803004</v>
      </c>
      <c r="AL13" s="20">
        <v>5.5181342416304897</v>
      </c>
      <c r="AM13" s="20">
        <v>5.5175574416304896</v>
      </c>
      <c r="AN13" s="20">
        <v>8652000000000</v>
      </c>
    </row>
    <row r="14" spans="1:40" x14ac:dyDescent="0.25">
      <c r="A14" t="s">
        <v>152</v>
      </c>
      <c r="B14">
        <v>12</v>
      </c>
      <c r="C14" s="158" t="s">
        <v>146</v>
      </c>
      <c r="D14" s="159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37">
        <v>150</v>
      </c>
      <c r="O14" s="113">
        <v>3.0996139999999999</v>
      </c>
      <c r="P14" s="113">
        <v>13.544995</v>
      </c>
      <c r="Q14" s="113">
        <v>90.17004</v>
      </c>
      <c r="R14" s="113">
        <v>565</v>
      </c>
      <c r="S14" s="113">
        <v>77.808430232506495</v>
      </c>
      <c r="T14" s="113">
        <v>87.315801877707699</v>
      </c>
      <c r="U14" s="113">
        <v>112579.760681347</v>
      </c>
      <c r="V14" s="113">
        <v>0</v>
      </c>
      <c r="W14" s="113">
        <v>0</v>
      </c>
      <c r="X14" s="113">
        <v>1147325.3001709201</v>
      </c>
      <c r="Y14" s="113">
        <v>44.738856649023703</v>
      </c>
      <c r="Z14" s="113">
        <v>88.891711909709599</v>
      </c>
      <c r="AA14" s="113">
        <v>42.327363828335798</v>
      </c>
      <c r="AB14" s="113">
        <v>15.2554648014309</v>
      </c>
      <c r="AC14">
        <v>20</v>
      </c>
      <c r="AD14" s="8">
        <v>116.7</v>
      </c>
      <c r="AE14">
        <v>44.662192584605698</v>
      </c>
      <c r="AF14">
        <v>40.0262565576556</v>
      </c>
      <c r="AG14">
        <v>0</v>
      </c>
      <c r="AH14">
        <v>0</v>
      </c>
      <c r="AI14">
        <v>0</v>
      </c>
      <c r="AJ14">
        <v>1086.7299540579399</v>
      </c>
      <c r="AK14">
        <v>94.484723359273602</v>
      </c>
      <c r="AL14">
        <v>5.3749718719439699</v>
      </c>
      <c r="AM14">
        <v>5.3743950719439697</v>
      </c>
      <c r="AN14">
        <v>8652000000000</v>
      </c>
    </row>
    <row r="15" spans="1:40" x14ac:dyDescent="0.25">
      <c r="A15" t="s">
        <v>152</v>
      </c>
      <c r="B15">
        <v>13</v>
      </c>
      <c r="C15" s="158" t="s">
        <v>147</v>
      </c>
      <c r="D15" s="159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37">
        <v>150</v>
      </c>
      <c r="O15" s="113">
        <v>2.0806296</v>
      </c>
      <c r="P15" s="113">
        <v>8.3504000000000005</v>
      </c>
      <c r="Q15" s="113">
        <v>69.848219999999998</v>
      </c>
      <c r="R15" s="113">
        <v>720</v>
      </c>
      <c r="S15" s="113">
        <v>125.075528114628</v>
      </c>
      <c r="T15" s="113">
        <v>59.855699906102103</v>
      </c>
      <c r="U15" s="113">
        <v>127359.207588399</v>
      </c>
      <c r="V15" s="113">
        <v>0</v>
      </c>
      <c r="W15" s="113">
        <v>825.221647761707</v>
      </c>
      <c r="X15" s="113">
        <v>786491.23371689103</v>
      </c>
      <c r="Y15" s="113">
        <v>49.549805632730703</v>
      </c>
      <c r="Z15" s="113">
        <v>85.593858181113205</v>
      </c>
      <c r="AA15" s="113">
        <v>43.485278592939402</v>
      </c>
      <c r="AB15" s="113">
        <v>15.737441788198</v>
      </c>
      <c r="AC15">
        <v>20</v>
      </c>
      <c r="AD15" s="8">
        <v>116.7</v>
      </c>
      <c r="AE15">
        <v>56.662192476382202</v>
      </c>
      <c r="AF15">
        <v>38.093744007542</v>
      </c>
      <c r="AG15">
        <v>0</v>
      </c>
      <c r="AH15">
        <v>0</v>
      </c>
      <c r="AI15">
        <v>0</v>
      </c>
      <c r="AJ15">
        <v>1086.7299540579399</v>
      </c>
      <c r="AK15">
        <v>94.489776184157407</v>
      </c>
      <c r="AL15">
        <v>5.5129102357683202</v>
      </c>
      <c r="AM15">
        <v>5.51233343576832</v>
      </c>
      <c r="AN15">
        <v>8652000000000</v>
      </c>
    </row>
    <row r="16" spans="1:40" x14ac:dyDescent="0.25">
      <c r="A16" t="s">
        <v>152</v>
      </c>
      <c r="B16">
        <v>14</v>
      </c>
      <c r="C16" s="158" t="s">
        <v>148</v>
      </c>
      <c r="D16" s="159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37">
        <v>150</v>
      </c>
      <c r="O16" s="113">
        <v>3.077642</v>
      </c>
      <c r="P16" s="113">
        <v>12.933674999999999</v>
      </c>
      <c r="Q16" s="113">
        <v>68.335364999999996</v>
      </c>
      <c r="R16" s="113">
        <v>720</v>
      </c>
      <c r="S16" s="113">
        <v>113.061805720964</v>
      </c>
      <c r="T16" s="113">
        <v>84.480194199732395</v>
      </c>
      <c r="U16" s="113">
        <v>135423.34491223301</v>
      </c>
      <c r="V16" s="113">
        <v>0</v>
      </c>
      <c r="W16" s="113">
        <v>718.07335648215701</v>
      </c>
      <c r="X16" s="113">
        <v>1110073.0354867401</v>
      </c>
      <c r="Y16" s="113">
        <v>45.380532976658898</v>
      </c>
      <c r="Z16" s="113">
        <v>83.742885966786005</v>
      </c>
      <c r="AA16" s="113">
        <v>44.283779605854903</v>
      </c>
      <c r="AB16" s="113">
        <v>14.8957314143791</v>
      </c>
      <c r="AC16">
        <v>5.5</v>
      </c>
      <c r="AD16" s="8">
        <v>97.5</v>
      </c>
      <c r="AE16">
        <v>0</v>
      </c>
      <c r="AF16">
        <v>30.1143354460709</v>
      </c>
      <c r="AG16">
        <v>152.75830133155199</v>
      </c>
      <c r="AH16">
        <v>130.05441762433199</v>
      </c>
      <c r="AI16">
        <v>0</v>
      </c>
      <c r="AJ16">
        <v>1086.7299540579399</v>
      </c>
      <c r="AK16">
        <v>325.87586844344997</v>
      </c>
      <c r="AL16">
        <v>3.1106969147379999</v>
      </c>
      <c r="AM16">
        <v>3.1101201147380002</v>
      </c>
      <c r="AN16">
        <v>8652000000000</v>
      </c>
    </row>
    <row r="17" spans="1:40" x14ac:dyDescent="0.25">
      <c r="A17" t="s">
        <v>152</v>
      </c>
      <c r="B17">
        <v>15</v>
      </c>
      <c r="C17" s="158" t="s">
        <v>149</v>
      </c>
      <c r="D17" s="159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37">
        <v>150</v>
      </c>
      <c r="O17" s="113">
        <v>3.2619953000000002</v>
      </c>
      <c r="P17" s="113">
        <v>13.605045</v>
      </c>
      <c r="Q17" s="113">
        <v>87.537980000000005</v>
      </c>
      <c r="R17" s="113">
        <v>565</v>
      </c>
      <c r="S17" s="113">
        <v>86.773264780990601</v>
      </c>
      <c r="T17" s="113">
        <v>82.905870699666806</v>
      </c>
      <c r="U17" s="113">
        <v>193321.31588176001</v>
      </c>
      <c r="V17" s="113">
        <v>0</v>
      </c>
      <c r="W17" s="113">
        <v>470.422786463075</v>
      </c>
      <c r="X17" s="113">
        <v>1089377.53341606</v>
      </c>
      <c r="Y17" s="113">
        <v>43.3391475403035</v>
      </c>
      <c r="Z17" s="113">
        <v>88.736152389626298</v>
      </c>
      <c r="AA17" s="113">
        <v>42.452643864274997</v>
      </c>
      <c r="AB17" s="113">
        <v>13.778442224608201</v>
      </c>
      <c r="AC17">
        <v>20</v>
      </c>
      <c r="AD17" s="8">
        <v>116.7</v>
      </c>
      <c r="AE17">
        <v>42.406369713904198</v>
      </c>
      <c r="AF17">
        <v>20.565222548266501</v>
      </c>
      <c r="AG17">
        <v>0</v>
      </c>
      <c r="AH17">
        <v>0</v>
      </c>
      <c r="AI17">
        <v>0</v>
      </c>
      <c r="AJ17">
        <v>1086.7299540579399</v>
      </c>
      <c r="AK17">
        <v>324.322649148496</v>
      </c>
      <c r="AL17">
        <v>5.42987291520671</v>
      </c>
      <c r="AM17">
        <v>5.4292961152067098</v>
      </c>
      <c r="AN17">
        <v>8652000000000</v>
      </c>
    </row>
    <row r="18" spans="1:40" x14ac:dyDescent="0.25">
      <c r="A18" t="s">
        <v>152</v>
      </c>
      <c r="B18">
        <v>16</v>
      </c>
      <c r="C18" s="158" t="s">
        <v>150</v>
      </c>
      <c r="D18" s="159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13">
        <v>150</v>
      </c>
      <c r="O18" s="113">
        <v>2.7100879999999998</v>
      </c>
      <c r="P18" s="113">
        <v>11.824439</v>
      </c>
      <c r="Q18" s="113">
        <v>159.01948999999999</v>
      </c>
      <c r="R18" s="113">
        <v>565</v>
      </c>
      <c r="S18" s="113">
        <v>79.500450534245402</v>
      </c>
      <c r="T18" s="113">
        <v>82.992250339235397</v>
      </c>
      <c r="U18" s="113">
        <v>109466.737954857</v>
      </c>
      <c r="V18" s="113">
        <v>0</v>
      </c>
      <c r="W18" s="113">
        <v>0</v>
      </c>
      <c r="X18" s="113">
        <v>1090574.4363367099</v>
      </c>
      <c r="Y18" s="113">
        <v>46.571844095536903</v>
      </c>
      <c r="Z18" s="113">
        <v>89.342643347432698</v>
      </c>
      <c r="AA18" s="113">
        <v>43.803848612750699</v>
      </c>
      <c r="AB18" s="113">
        <v>16.475323670654699</v>
      </c>
      <c r="AC18">
        <v>5.5</v>
      </c>
      <c r="AD18" s="8">
        <v>97.5</v>
      </c>
      <c r="AE18">
        <v>0</v>
      </c>
      <c r="AF18">
        <v>26.724160143312499</v>
      </c>
      <c r="AG18">
        <v>150.101013363671</v>
      </c>
      <c r="AH18">
        <v>126.98513035106799</v>
      </c>
      <c r="AI18">
        <v>0</v>
      </c>
      <c r="AJ18">
        <v>1086.7299540579399</v>
      </c>
      <c r="AK18">
        <v>325.875286754483</v>
      </c>
      <c r="AL18">
        <v>3.0764575717808098</v>
      </c>
      <c r="AM18">
        <v>3.0758807717808101</v>
      </c>
      <c r="AN18">
        <v>8652000000000</v>
      </c>
    </row>
    <row r="19" spans="1:40" x14ac:dyDescent="0.25">
      <c r="A19" t="s">
        <v>152</v>
      </c>
      <c r="B19">
        <v>17</v>
      </c>
      <c r="C19" s="158" t="s">
        <v>151</v>
      </c>
      <c r="D19" s="159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13">
        <v>150</v>
      </c>
      <c r="O19" s="113">
        <v>2.7178469000000001</v>
      </c>
      <c r="P19" s="113">
        <v>12.756498000000001</v>
      </c>
      <c r="Q19" s="113">
        <v>154.96888999999999</v>
      </c>
      <c r="R19" s="113">
        <v>565</v>
      </c>
      <c r="S19" s="113">
        <v>78.422878139624103</v>
      </c>
      <c r="T19" s="113">
        <v>83.567891197058998</v>
      </c>
      <c r="U19" s="113">
        <v>105585.83224117399</v>
      </c>
      <c r="V19" s="113">
        <v>0</v>
      </c>
      <c r="W19" s="113">
        <v>0</v>
      </c>
      <c r="X19" s="113">
        <v>1098081.11581094</v>
      </c>
      <c r="Y19" s="113">
        <v>46.543008285164703</v>
      </c>
      <c r="Z19" s="113">
        <v>89.316259278211803</v>
      </c>
      <c r="AA19" s="113">
        <v>43.773642452850197</v>
      </c>
      <c r="AB19" s="113">
        <v>16.513776266205099</v>
      </c>
      <c r="AC19">
        <v>20</v>
      </c>
      <c r="AD19">
        <v>116.7</v>
      </c>
      <c r="AE19">
        <v>41.879549776721298</v>
      </c>
      <c r="AF19">
        <v>19.298173029579502</v>
      </c>
      <c r="AG19">
        <v>0</v>
      </c>
      <c r="AH19">
        <v>0</v>
      </c>
      <c r="AI19">
        <v>0</v>
      </c>
      <c r="AJ19">
        <v>1086.7299540579399</v>
      </c>
      <c r="AK19">
        <v>325.18399839396301</v>
      </c>
      <c r="AL19">
        <v>5.3928868149259799</v>
      </c>
      <c r="AM19">
        <v>5.3923100149259797</v>
      </c>
      <c r="AN19">
        <v>8652000000000</v>
      </c>
    </row>
    <row r="20" spans="1:40" x14ac:dyDescent="0.25">
      <c r="N20" s="23"/>
      <c r="AD20" s="8"/>
    </row>
    <row r="21" spans="1:40" x14ac:dyDescent="0.25">
      <c r="F21" s="37"/>
    </row>
    <row r="24" spans="1:40" ht="15.75" thickBot="1" x14ac:dyDescent="0.3">
      <c r="E24" s="11" t="s">
        <v>21</v>
      </c>
      <c r="F24" t="s">
        <v>71</v>
      </c>
      <c r="G24" t="s">
        <v>72</v>
      </c>
      <c r="M24" t="s">
        <v>73</v>
      </c>
    </row>
    <row r="25" spans="1:40" ht="15.75" thickBot="1" x14ac:dyDescent="0.3">
      <c r="E25" s="13" t="s">
        <v>9</v>
      </c>
      <c r="F25" t="s">
        <v>74</v>
      </c>
      <c r="G25" t="s">
        <v>75</v>
      </c>
    </row>
    <row r="26" spans="1:40" ht="15.75" thickBot="1" x14ac:dyDescent="0.3">
      <c r="E26" s="13" t="s">
        <v>19</v>
      </c>
      <c r="F26" t="s">
        <v>76</v>
      </c>
      <c r="G26" t="s">
        <v>77</v>
      </c>
    </row>
    <row r="27" spans="1:40" ht="15.75" thickBot="1" x14ac:dyDescent="0.3">
      <c r="E27" s="13" t="s">
        <v>62</v>
      </c>
      <c r="F27" t="s">
        <v>78</v>
      </c>
      <c r="G27" t="s">
        <v>79</v>
      </c>
    </row>
    <row r="28" spans="1:40" ht="15.75" thickBot="1" x14ac:dyDescent="0.3">
      <c r="E28" s="13" t="s">
        <v>4</v>
      </c>
      <c r="F28" t="s">
        <v>80</v>
      </c>
      <c r="G28" t="s">
        <v>81</v>
      </c>
    </row>
    <row r="29" spans="1:40" ht="15.75" thickBot="1" x14ac:dyDescent="0.3">
      <c r="E29" s="13" t="s">
        <v>11</v>
      </c>
      <c r="F29" t="s">
        <v>82</v>
      </c>
      <c r="G29" t="s">
        <v>11</v>
      </c>
    </row>
    <row r="30" spans="1:40" ht="15.75" thickBot="1" x14ac:dyDescent="0.3">
      <c r="E30" s="12" t="s">
        <v>20</v>
      </c>
      <c r="F30" t="s">
        <v>83</v>
      </c>
      <c r="G30" t="s">
        <v>84</v>
      </c>
    </row>
    <row r="31" spans="1:40" ht="15.75" thickBot="1" x14ac:dyDescent="0.3">
      <c r="E31" s="12" t="s">
        <v>22</v>
      </c>
      <c r="F31" t="s">
        <v>85</v>
      </c>
      <c r="G31" t="s">
        <v>86</v>
      </c>
    </row>
    <row r="32" spans="1:40" ht="15.75" thickBot="1" x14ac:dyDescent="0.3">
      <c r="E32" s="12" t="s">
        <v>23</v>
      </c>
      <c r="F32" t="s">
        <v>85</v>
      </c>
      <c r="G32" t="s">
        <v>87</v>
      </c>
    </row>
    <row r="33" spans="5:9" ht="15.75" thickBot="1" x14ac:dyDescent="0.3">
      <c r="E33" s="12" t="s">
        <v>24</v>
      </c>
      <c r="F33" t="s">
        <v>85</v>
      </c>
      <c r="G33" t="s">
        <v>88</v>
      </c>
    </row>
    <row r="34" spans="5:9" ht="15.75" thickBot="1" x14ac:dyDescent="0.3">
      <c r="E34" s="12" t="s">
        <v>25</v>
      </c>
      <c r="F34" t="s">
        <v>85</v>
      </c>
    </row>
    <row r="35" spans="5:9" ht="15.75" thickBot="1" x14ac:dyDescent="0.3">
      <c r="E35" s="12" t="s">
        <v>58</v>
      </c>
      <c r="F35" t="s">
        <v>83</v>
      </c>
      <c r="G35" t="s">
        <v>89</v>
      </c>
    </row>
    <row r="36" spans="5:9" ht="15.75" thickBot="1" x14ac:dyDescent="0.3">
      <c r="E36" s="12" t="s">
        <v>59</v>
      </c>
      <c r="F36" t="s">
        <v>83</v>
      </c>
      <c r="G36" s="24" t="s">
        <v>90</v>
      </c>
      <c r="I36" t="s">
        <v>91</v>
      </c>
    </row>
    <row r="37" spans="5:9" ht="15.75" thickBot="1" x14ac:dyDescent="0.3">
      <c r="E37" s="12" t="s">
        <v>60</v>
      </c>
      <c r="F37" t="s">
        <v>83</v>
      </c>
      <c r="G37" t="s">
        <v>92</v>
      </c>
    </row>
    <row r="38" spans="5:9" ht="15.75" thickBot="1" x14ac:dyDescent="0.3">
      <c r="E38" s="12" t="s">
        <v>61</v>
      </c>
      <c r="F38" t="s">
        <v>83</v>
      </c>
      <c r="G38" t="s">
        <v>93</v>
      </c>
    </row>
    <row r="41" spans="5:9" ht="15.75" thickBot="1" x14ac:dyDescent="0.3">
      <c r="E41" t="s">
        <v>27</v>
      </c>
      <c r="F41" s="22" t="s">
        <v>39</v>
      </c>
      <c r="G41" t="s">
        <v>94</v>
      </c>
    </row>
    <row r="42" spans="5:9" ht="15.75" thickBot="1" x14ac:dyDescent="0.3">
      <c r="E42" t="s">
        <v>28</v>
      </c>
      <c r="F42" s="22" t="s">
        <v>39</v>
      </c>
      <c r="G42" t="s">
        <v>95</v>
      </c>
    </row>
    <row r="43" spans="5:9" ht="15.75" thickBot="1" x14ac:dyDescent="0.3">
      <c r="E43" t="s">
        <v>29</v>
      </c>
      <c r="F43" s="22" t="s">
        <v>39</v>
      </c>
      <c r="G43" t="s">
        <v>96</v>
      </c>
    </row>
    <row r="44" spans="5:9" ht="15.75" thickBot="1" x14ac:dyDescent="0.3">
      <c r="E44" t="s">
        <v>30</v>
      </c>
      <c r="F44" s="22" t="s">
        <v>40</v>
      </c>
      <c r="G44" t="s">
        <v>97</v>
      </c>
    </row>
    <row r="45" spans="5:9" ht="15.75" thickBot="1" x14ac:dyDescent="0.3">
      <c r="E45" t="s">
        <v>37</v>
      </c>
      <c r="F45" s="22" t="s">
        <v>40</v>
      </c>
      <c r="G45" t="s">
        <v>98</v>
      </c>
    </row>
    <row r="46" spans="5:9" ht="15.75" thickBot="1" x14ac:dyDescent="0.3">
      <c r="E46" t="s">
        <v>38</v>
      </c>
      <c r="F46" s="22" t="s">
        <v>40</v>
      </c>
      <c r="G46" t="s">
        <v>99</v>
      </c>
    </row>
    <row r="47" spans="5:9" ht="15.75" thickBot="1" x14ac:dyDescent="0.3">
      <c r="E47" t="s">
        <v>31</v>
      </c>
      <c r="F47" s="22" t="s">
        <v>41</v>
      </c>
      <c r="G47" t="s">
        <v>100</v>
      </c>
    </row>
    <row r="48" spans="5:9" ht="15.75" thickBot="1" x14ac:dyDescent="0.3">
      <c r="E48" t="s">
        <v>32</v>
      </c>
      <c r="F48" s="22" t="s">
        <v>41</v>
      </c>
      <c r="G48" t="s">
        <v>101</v>
      </c>
    </row>
    <row r="49" spans="5:7" ht="15.75" thickBot="1" x14ac:dyDescent="0.3">
      <c r="E49" t="s">
        <v>33</v>
      </c>
      <c r="F49" s="22" t="s">
        <v>41</v>
      </c>
      <c r="G49" t="s">
        <v>102</v>
      </c>
    </row>
    <row r="50" spans="5:7" ht="15.75" thickBot="1" x14ac:dyDescent="0.3">
      <c r="E50" t="s">
        <v>34</v>
      </c>
      <c r="F50" s="22" t="s">
        <v>42</v>
      </c>
      <c r="G50" t="s">
        <v>103</v>
      </c>
    </row>
    <row r="51" spans="5:7" ht="15.75" thickBot="1" x14ac:dyDescent="0.3">
      <c r="E51" t="s">
        <v>35</v>
      </c>
      <c r="F51" s="22" t="s">
        <v>42</v>
      </c>
      <c r="G51" t="s">
        <v>103</v>
      </c>
    </row>
    <row r="52" spans="5:7" ht="15.75" thickBot="1" x14ac:dyDescent="0.3">
      <c r="E52" t="s">
        <v>36</v>
      </c>
      <c r="F52" s="22" t="s">
        <v>42</v>
      </c>
      <c r="G52" t="s">
        <v>104</v>
      </c>
    </row>
    <row r="54" spans="5:7" x14ac:dyDescent="0.25">
      <c r="E54" t="s">
        <v>64</v>
      </c>
      <c r="F54">
        <v>25</v>
      </c>
      <c r="G54" t="s">
        <v>65</v>
      </c>
    </row>
    <row r="55" spans="5:7" x14ac:dyDescent="0.25">
      <c r="E55" t="s">
        <v>66</v>
      </c>
      <c r="F55" s="37">
        <v>7.4999999999999997E-2</v>
      </c>
      <c r="G55" t="s">
        <v>67</v>
      </c>
    </row>
    <row r="56" spans="5:7" x14ac:dyDescent="0.25">
      <c r="E56" t="s">
        <v>69</v>
      </c>
      <c r="F56" s="37">
        <v>0</v>
      </c>
      <c r="G56" t="s">
        <v>70</v>
      </c>
    </row>
  </sheetData>
  <mergeCells count="14">
    <mergeCell ref="G1:H1"/>
    <mergeCell ref="O1:X1"/>
    <mergeCell ref="C18:D18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56"/>
  <sheetViews>
    <sheetView zoomScaleNormal="100" workbookViewId="0">
      <pane xSplit="6" ySplit="1" topLeftCell="T2" activePane="bottomRight" state="frozen"/>
      <selection pane="topRight" activeCell="D1" sqref="D1"/>
      <selection pane="bottomLeft" activeCell="A2" sqref="A2"/>
      <selection pane="bottomRight" activeCell="U15" sqref="U15"/>
    </sheetView>
  </sheetViews>
  <sheetFormatPr baseColWidth="10" defaultColWidth="9.140625" defaultRowHeight="15" x14ac:dyDescent="0.25"/>
  <cols>
    <col min="2" max="2" width="7.28515625" bestFit="1" customWidth="1"/>
    <col min="3" max="3" width="3.28515625" customWidth="1"/>
    <col min="4" max="4" width="3.2851562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7" width="9.42578125" bestFit="1" customWidth="1"/>
    <col min="18" max="18" width="10" customWidth="1"/>
    <col min="19" max="20" width="9.42578125" bestFit="1" customWidth="1"/>
    <col min="21" max="21" width="10" bestFit="1" customWidth="1"/>
    <col min="22" max="22" width="9.5703125" bestFit="1" customWidth="1"/>
    <col min="23" max="23" width="9.42578125" bestFit="1" customWidth="1"/>
    <col min="24" max="24" width="11.28515625" bestFit="1" customWidth="1"/>
    <col min="25" max="28" width="9.42578125" bestFit="1" customWidth="1"/>
  </cols>
  <sheetData>
    <row r="1" spans="1:40" ht="19.5" thickBot="1" x14ac:dyDescent="0.35">
      <c r="F1" s="5"/>
      <c r="G1" s="156" t="s">
        <v>15</v>
      </c>
      <c r="H1" s="156"/>
      <c r="I1" s="5"/>
      <c r="J1" s="5"/>
      <c r="K1" s="5"/>
      <c r="L1" s="5"/>
      <c r="M1" s="5"/>
      <c r="N1" s="72"/>
      <c r="O1" s="160" t="s">
        <v>51</v>
      </c>
      <c r="P1" s="161"/>
      <c r="Q1" s="161"/>
      <c r="R1" s="161"/>
      <c r="S1" s="161"/>
      <c r="T1" s="161"/>
      <c r="U1" s="161"/>
      <c r="V1" s="161"/>
      <c r="W1" s="161"/>
      <c r="X1" s="161"/>
      <c r="Y1" s="6"/>
      <c r="Z1" s="6"/>
      <c r="AA1" s="6"/>
      <c r="AB1" s="78"/>
      <c r="AC1" s="6"/>
      <c r="AD1" s="7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34" t="s">
        <v>21</v>
      </c>
      <c r="O2" s="38" t="s">
        <v>9</v>
      </c>
      <c r="P2" s="38" t="s">
        <v>19</v>
      </c>
      <c r="Q2" s="38" t="s">
        <v>63</v>
      </c>
      <c r="R2" s="38" t="s">
        <v>4</v>
      </c>
      <c r="S2" s="31" t="s">
        <v>11</v>
      </c>
      <c r="T2" s="30" t="s">
        <v>20</v>
      </c>
      <c r="U2" s="30" t="s">
        <v>22</v>
      </c>
      <c r="V2" s="30" t="s">
        <v>23</v>
      </c>
      <c r="W2" s="30" t="s">
        <v>24</v>
      </c>
      <c r="X2" s="30" t="s">
        <v>25</v>
      </c>
      <c r="Y2" s="30" t="s">
        <v>58</v>
      </c>
      <c r="Z2" s="30" t="s">
        <v>59</v>
      </c>
      <c r="AA2" s="30" t="s">
        <v>60</v>
      </c>
      <c r="AB2" s="79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31">
        <v>150</v>
      </c>
      <c r="O3" s="32">
        <v>3.1882548000000002</v>
      </c>
      <c r="P3" s="32">
        <v>10.983396000000001</v>
      </c>
      <c r="Q3" s="32">
        <v>60.00244</v>
      </c>
      <c r="R3" s="32">
        <v>393</v>
      </c>
      <c r="S3" s="125">
        <v>90.609046091840597</v>
      </c>
      <c r="T3" s="126">
        <v>75.596662856914307</v>
      </c>
      <c r="U3" s="126">
        <v>71873.000731712105</v>
      </c>
      <c r="V3" s="126">
        <v>84.848161394977296</v>
      </c>
      <c r="W3" s="126">
        <v>448.58022520850801</v>
      </c>
      <c r="X3" s="126">
        <v>993340.99609578704</v>
      </c>
      <c r="Y3" s="126">
        <v>44.808443287213102</v>
      </c>
      <c r="Z3" s="127">
        <v>999</v>
      </c>
      <c r="AA3" s="127">
        <v>37.729588365652397</v>
      </c>
      <c r="AB3" s="128">
        <v>16.295088493623101</v>
      </c>
      <c r="AC3" s="25">
        <v>20</v>
      </c>
      <c r="AD3" s="25">
        <v>116.7</v>
      </c>
      <c r="AE3" s="25">
        <v>58.273037409215497</v>
      </c>
      <c r="AF3" s="25">
        <v>27.702409146813999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94.485229305008403</v>
      </c>
      <c r="AL3" s="25">
        <v>0.75596662856914298</v>
      </c>
      <c r="AM3" s="25">
        <v>8652000000000</v>
      </c>
      <c r="AN3" s="25">
        <v>5.1564307113257497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32">
        <v>150</v>
      </c>
      <c r="O4" s="33">
        <v>3.2095069999999999</v>
      </c>
      <c r="P4" s="33">
        <v>10.839024999999999</v>
      </c>
      <c r="Q4" s="33">
        <v>60.030250000000002</v>
      </c>
      <c r="R4" s="33">
        <v>393</v>
      </c>
      <c r="S4" s="33">
        <v>90.861034777775501</v>
      </c>
      <c r="T4" s="126">
        <v>75.664447895580295</v>
      </c>
      <c r="U4" s="126">
        <v>71462.030801398694</v>
      </c>
      <c r="V4" s="126">
        <v>0</v>
      </c>
      <c r="W4" s="126">
        <v>460.005456074432</v>
      </c>
      <c r="X4" s="126">
        <v>994231.10887305799</v>
      </c>
      <c r="Y4" s="126">
        <v>44.498247586115497</v>
      </c>
      <c r="Z4" s="127">
        <v>999</v>
      </c>
      <c r="AA4" s="127">
        <v>37.715637621837999</v>
      </c>
      <c r="AB4" s="128">
        <v>16.202624392916999</v>
      </c>
      <c r="AC4" s="25">
        <v>5.5</v>
      </c>
      <c r="AD4" s="25">
        <v>97.5</v>
      </c>
      <c r="AE4" s="25">
        <v>0</v>
      </c>
      <c r="AF4" s="25">
        <v>14.253748504222299</v>
      </c>
      <c r="AG4" s="25">
        <v>114.578410577855</v>
      </c>
      <c r="AH4" s="25">
        <v>99.209306285215803</v>
      </c>
      <c r="AI4" s="25">
        <v>0</v>
      </c>
      <c r="AJ4" s="25">
        <v>1086.7299540579399</v>
      </c>
      <c r="AK4" s="25">
        <v>321.49511946062398</v>
      </c>
      <c r="AL4" s="25">
        <v>5.0570553359184798</v>
      </c>
      <c r="AM4" s="25">
        <v>5.0564785359184796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32">
        <v>150</v>
      </c>
      <c r="O5" s="33">
        <v>3.2093609999999999</v>
      </c>
      <c r="P5" s="33">
        <v>10.642554000000001</v>
      </c>
      <c r="Q5" s="33">
        <v>60.005070000000003</v>
      </c>
      <c r="R5" s="33">
        <v>393</v>
      </c>
      <c r="S5" s="33">
        <v>96.640648935225798</v>
      </c>
      <c r="T5" s="126">
        <v>75.118901519553205</v>
      </c>
      <c r="U5" s="126">
        <v>73969.592060570707</v>
      </c>
      <c r="V5" s="126">
        <v>868.34785814869497</v>
      </c>
      <c r="W5" s="126">
        <v>520.12238228690103</v>
      </c>
      <c r="X5" s="126">
        <v>987061.94764289295</v>
      </c>
      <c r="Y5" s="126">
        <v>44.387947732643603</v>
      </c>
      <c r="Z5" s="127">
        <v>999</v>
      </c>
      <c r="AA5" s="127">
        <v>37.690921657001603</v>
      </c>
      <c r="AB5" s="128">
        <v>16.085791168138599</v>
      </c>
      <c r="AC5" s="25">
        <v>20</v>
      </c>
      <c r="AD5" s="25">
        <v>116.7</v>
      </c>
      <c r="AE5" s="25">
        <v>41.141748968744203</v>
      </c>
      <c r="AF5" s="25">
        <v>18.272996292952101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332.629604702645</v>
      </c>
      <c r="AL5" s="25">
        <v>5.1138377227425202</v>
      </c>
      <c r="AM5" s="25">
        <v>5.1132609227425201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32">
        <v>150</v>
      </c>
      <c r="O6" s="33">
        <v>3.2093408000000001</v>
      </c>
      <c r="P6" s="33">
        <v>10.604955</v>
      </c>
      <c r="Q6" s="33">
        <v>60.001600000000003</v>
      </c>
      <c r="R6" s="33">
        <v>392.99990000000003</v>
      </c>
      <c r="S6" s="33">
        <v>94.115032775179202</v>
      </c>
      <c r="T6" s="126">
        <v>75.416582681628199</v>
      </c>
      <c r="U6" s="126">
        <v>71180.297328199696</v>
      </c>
      <c r="V6" s="126">
        <v>0</v>
      </c>
      <c r="W6" s="126">
        <v>488.26464338567098</v>
      </c>
      <c r="X6" s="126">
        <v>990974.76802620897</v>
      </c>
      <c r="Y6" s="126">
        <v>44.350721126206899</v>
      </c>
      <c r="Z6" s="127">
        <v>999</v>
      </c>
      <c r="AA6" s="127">
        <v>37.678390036199502</v>
      </c>
      <c r="AB6" s="128">
        <v>16.1495569851825</v>
      </c>
      <c r="AC6" s="25">
        <v>5.5</v>
      </c>
      <c r="AD6" s="25">
        <v>97.5</v>
      </c>
      <c r="AE6" s="25">
        <v>0</v>
      </c>
      <c r="AF6" s="25">
        <v>14.9375704261072</v>
      </c>
      <c r="AG6" s="25">
        <v>114.565692374281</v>
      </c>
      <c r="AH6" s="25">
        <v>99.198294052218401</v>
      </c>
      <c r="AI6" s="25">
        <v>0</v>
      </c>
      <c r="AJ6" s="25">
        <v>1086.7299540579399</v>
      </c>
      <c r="AK6" s="25">
        <v>321.78988925691601</v>
      </c>
      <c r="AL6" s="25">
        <v>5.0832457736415</v>
      </c>
      <c r="AM6" s="25">
        <v>5.0826689736414998</v>
      </c>
      <c r="AN6" s="25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32">
        <v>150</v>
      </c>
      <c r="O7" s="33">
        <v>3.2093913999999999</v>
      </c>
      <c r="P7" s="33">
        <v>10.88</v>
      </c>
      <c r="Q7" s="33">
        <v>60.010420000000003</v>
      </c>
      <c r="R7" s="33">
        <v>392.99959999999999</v>
      </c>
      <c r="S7" s="33">
        <v>95.835545839649001</v>
      </c>
      <c r="T7" s="126">
        <v>75.712654334925404</v>
      </c>
      <c r="U7" s="126">
        <v>71364.418981438896</v>
      </c>
      <c r="V7" s="126">
        <v>0</v>
      </c>
      <c r="W7" s="126">
        <v>459.38765511378602</v>
      </c>
      <c r="X7" s="126">
        <v>994863.54863179196</v>
      </c>
      <c r="Y7" s="126">
        <v>44.4732201640958</v>
      </c>
      <c r="Z7" s="127">
        <v>999</v>
      </c>
      <c r="AA7" s="127">
        <v>37.701650963248298</v>
      </c>
      <c r="AB7" s="128">
        <v>16.212931034673002</v>
      </c>
      <c r="AC7" s="25">
        <v>20</v>
      </c>
      <c r="AD7" s="25">
        <v>116.7</v>
      </c>
      <c r="AE7" s="25">
        <v>41.010963819986401</v>
      </c>
      <c r="AF7" s="25">
        <v>17.518867902478899</v>
      </c>
      <c r="AG7" s="25">
        <v>0</v>
      </c>
      <c r="AH7" s="25">
        <v>0</v>
      </c>
      <c r="AI7" s="25">
        <v>0</v>
      </c>
      <c r="AJ7" s="25">
        <v>1086.7299540579399</v>
      </c>
      <c r="AK7" s="25">
        <v>328.74948594708701</v>
      </c>
      <c r="AL7" s="25">
        <v>5.1674967614498497</v>
      </c>
      <c r="AM7" s="25">
        <v>5.1669199614498504</v>
      </c>
      <c r="AN7" s="25">
        <v>8652000000000</v>
      </c>
    </row>
    <row r="8" spans="1:40" s="114" customFormat="1" x14ac:dyDescent="0.25">
      <c r="A8" t="s">
        <v>152</v>
      </c>
      <c r="B8">
        <v>6</v>
      </c>
      <c r="C8" s="158" t="s">
        <v>145</v>
      </c>
      <c r="D8" s="159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138">
        <v>150</v>
      </c>
      <c r="O8" s="115">
        <v>3.8986149999999999</v>
      </c>
      <c r="P8" s="115">
        <v>13.2499</v>
      </c>
      <c r="Q8" s="115">
        <v>117.84544</v>
      </c>
      <c r="R8" s="115">
        <v>516.19200000000001</v>
      </c>
      <c r="S8" s="115">
        <v>88.602978502277793</v>
      </c>
      <c r="T8" s="139">
        <v>76.816130383416905</v>
      </c>
      <c r="U8" s="139">
        <v>100168.242983522</v>
      </c>
      <c r="V8" s="139">
        <v>36949.3585070318</v>
      </c>
      <c r="W8" s="139">
        <v>6290.2210394489102</v>
      </c>
      <c r="X8" s="139">
        <v>1009364.52371893</v>
      </c>
      <c r="Y8" s="139">
        <v>38.361537412213501</v>
      </c>
      <c r="Z8" s="140">
        <v>999</v>
      </c>
      <c r="AA8" s="140">
        <v>42.1147459222111</v>
      </c>
      <c r="AB8" s="141">
        <v>15.279078081432299</v>
      </c>
      <c r="AC8" s="116">
        <v>5.5</v>
      </c>
      <c r="AD8" s="116">
        <v>97.5</v>
      </c>
      <c r="AE8" s="116">
        <v>0</v>
      </c>
      <c r="AF8" s="116">
        <v>58.2106302772712</v>
      </c>
      <c r="AG8" s="116">
        <v>212.80095901003301</v>
      </c>
      <c r="AH8" s="116">
        <v>194.15161652560701</v>
      </c>
      <c r="AI8" s="116">
        <v>0</v>
      </c>
      <c r="AJ8" s="116">
        <v>1430.9586367473501</v>
      </c>
      <c r="AK8" s="116">
        <v>333.28900464600298</v>
      </c>
      <c r="AL8" s="116">
        <v>5.4235192084994601</v>
      </c>
      <c r="AM8" s="116">
        <v>5.42294240849946</v>
      </c>
      <c r="AN8" s="116">
        <v>8652000000000</v>
      </c>
    </row>
    <row r="9" spans="1:40" x14ac:dyDescent="0.25">
      <c r="A9" t="s">
        <v>152</v>
      </c>
      <c r="B9">
        <v>7</v>
      </c>
      <c r="C9" s="158" t="s">
        <v>146</v>
      </c>
      <c r="D9" s="159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133">
        <v>150</v>
      </c>
      <c r="O9" s="36">
        <v>3.8999999000000001</v>
      </c>
      <c r="P9" s="36">
        <v>13.51</v>
      </c>
      <c r="Q9" s="36">
        <v>89.011619999999994</v>
      </c>
      <c r="R9" s="36">
        <v>517.64</v>
      </c>
      <c r="S9" s="36">
        <v>86.353641693797599</v>
      </c>
      <c r="T9" s="134">
        <v>79.655868059278902</v>
      </c>
      <c r="U9" s="134">
        <v>62698.336172119802</v>
      </c>
      <c r="V9" s="134">
        <v>23.240692076795799</v>
      </c>
      <c r="W9" s="134">
        <v>6029.9603189989002</v>
      </c>
      <c r="X9" s="134">
        <v>1046678.96441847</v>
      </c>
      <c r="Y9" s="134">
        <v>38.200986104505702</v>
      </c>
      <c r="Z9" s="135">
        <v>999</v>
      </c>
      <c r="AA9" s="135">
        <v>41.203601129819702</v>
      </c>
      <c r="AB9" s="136">
        <v>15.497431578107699</v>
      </c>
      <c r="AC9" s="25">
        <v>5.5</v>
      </c>
      <c r="AD9" s="25">
        <v>97.5</v>
      </c>
      <c r="AE9" s="25">
        <v>0</v>
      </c>
      <c r="AF9" s="25">
        <v>56.506288512888602</v>
      </c>
      <c r="AG9" s="25">
        <v>186.657722078511</v>
      </c>
      <c r="AH9" s="25">
        <v>166.57026964545801</v>
      </c>
      <c r="AI9" s="25">
        <v>0</v>
      </c>
      <c r="AJ9" s="25">
        <v>1430.9586367473501</v>
      </c>
      <c r="AK9" s="25">
        <v>333.18698624460302</v>
      </c>
      <c r="AL9" s="25">
        <v>7.1231088500847104</v>
      </c>
      <c r="AM9" s="25">
        <v>7.1225320500847102</v>
      </c>
      <c r="AN9" s="25">
        <v>8652000000000</v>
      </c>
    </row>
    <row r="10" spans="1:40" x14ac:dyDescent="0.25">
      <c r="A10" t="s">
        <v>152</v>
      </c>
      <c r="B10">
        <v>8</v>
      </c>
      <c r="C10" s="158" t="s">
        <v>147</v>
      </c>
      <c r="D10" s="159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132">
        <v>150</v>
      </c>
      <c r="O10" s="33">
        <v>4.2</v>
      </c>
      <c r="P10" s="33">
        <v>14.048499</v>
      </c>
      <c r="Q10" s="33">
        <v>92.295209999999997</v>
      </c>
      <c r="R10" s="33">
        <v>566.08010000000002</v>
      </c>
      <c r="S10" s="33">
        <v>94.269827845683594</v>
      </c>
      <c r="T10" s="126">
        <v>74.769487460120303</v>
      </c>
      <c r="U10" s="126">
        <v>67506.628995377905</v>
      </c>
      <c r="V10" s="126">
        <v>2655.9442061320401</v>
      </c>
      <c r="W10" s="126">
        <v>12.055829978204301</v>
      </c>
      <c r="X10" s="126">
        <v>982471.932938357</v>
      </c>
      <c r="Y10" s="126">
        <v>34.131767772360398</v>
      </c>
      <c r="Z10" s="127">
        <v>999</v>
      </c>
      <c r="AA10" s="127">
        <v>42.112177320993901</v>
      </c>
      <c r="AB10" s="128">
        <v>13.831799882268999</v>
      </c>
      <c r="AC10" s="25">
        <v>5.5</v>
      </c>
      <c r="AD10" s="25">
        <v>97.5</v>
      </c>
      <c r="AE10" s="25">
        <v>0</v>
      </c>
      <c r="AF10" s="25">
        <v>20.8603024141939</v>
      </c>
      <c r="AG10" s="25">
        <v>112.693551039265</v>
      </c>
      <c r="AH10" s="25">
        <v>97.754709106824905</v>
      </c>
      <c r="AI10" s="25">
        <v>0</v>
      </c>
      <c r="AJ10" s="25">
        <v>1086.7299540579399</v>
      </c>
      <c r="AK10" s="25">
        <v>321.47382122126203</v>
      </c>
      <c r="AL10" s="25">
        <v>5.4497497896700304</v>
      </c>
      <c r="AM10" s="25">
        <v>5.4491729896700303</v>
      </c>
      <c r="AN10" s="25">
        <v>8652000000000</v>
      </c>
    </row>
    <row r="11" spans="1:40" x14ac:dyDescent="0.25">
      <c r="A11" t="s">
        <v>152</v>
      </c>
      <c r="B11">
        <v>9</v>
      </c>
      <c r="C11" s="158" t="s">
        <v>150</v>
      </c>
      <c r="D11" s="159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132">
        <v>150</v>
      </c>
      <c r="O11" s="33">
        <v>4</v>
      </c>
      <c r="P11" s="33">
        <v>9.8559339999999995</v>
      </c>
      <c r="Q11" s="33">
        <v>106.64108</v>
      </c>
      <c r="R11" s="33">
        <v>514.34019999999998</v>
      </c>
      <c r="S11" s="33">
        <v>90.992225306494305</v>
      </c>
      <c r="T11" s="126">
        <v>77.062941852879504</v>
      </c>
      <c r="U11" s="126">
        <v>93317.269041065199</v>
      </c>
      <c r="V11" s="126">
        <v>27570.274763439898</v>
      </c>
      <c r="W11" s="126">
        <v>10253.1172553247</v>
      </c>
      <c r="X11" s="126">
        <v>1012593.02816783</v>
      </c>
      <c r="Y11" s="126">
        <v>37.117257243043497</v>
      </c>
      <c r="Z11" s="127">
        <v>999</v>
      </c>
      <c r="AA11" s="127">
        <v>41.823422639091802</v>
      </c>
      <c r="AB11" s="128">
        <v>14.8160135718209</v>
      </c>
      <c r="AC11" s="25">
        <v>20</v>
      </c>
      <c r="AD11" s="25">
        <v>116.7</v>
      </c>
      <c r="AE11" s="25">
        <v>39.4923194981736</v>
      </c>
      <c r="AF11" s="25">
        <v>18.618096469638299</v>
      </c>
      <c r="AG11" s="25">
        <v>0</v>
      </c>
      <c r="AH11" s="25">
        <v>0</v>
      </c>
      <c r="AI11" s="25">
        <v>0</v>
      </c>
      <c r="AJ11" s="25">
        <v>1086.7299540579399</v>
      </c>
      <c r="AK11" s="25">
        <v>321.828315888124</v>
      </c>
      <c r="AL11" s="25">
        <v>0.74769487460120299</v>
      </c>
      <c r="AM11" s="25">
        <v>8652000000000</v>
      </c>
      <c r="AN11" s="25">
        <v>5.3339610877274701</v>
      </c>
    </row>
    <row r="12" spans="1:40" x14ac:dyDescent="0.25">
      <c r="A12" t="s">
        <v>152</v>
      </c>
      <c r="B12">
        <v>10</v>
      </c>
      <c r="C12" s="158" t="s">
        <v>151</v>
      </c>
      <c r="D12" s="159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132">
        <v>150</v>
      </c>
      <c r="O12" s="33">
        <v>3.9992969999999999</v>
      </c>
      <c r="P12" s="33">
        <v>9.2001000000000008</v>
      </c>
      <c r="Q12" s="33">
        <v>134.98373000000001</v>
      </c>
      <c r="R12" s="33">
        <v>516.19200000000001</v>
      </c>
      <c r="S12" s="33">
        <v>97.619049696178294</v>
      </c>
      <c r="T12" s="127">
        <v>69.9853018921238</v>
      </c>
      <c r="U12" s="127">
        <v>177945.413589701</v>
      </c>
      <c r="V12" s="127">
        <v>115563.491960988</v>
      </c>
      <c r="W12" s="127">
        <v>7996.4587919093001</v>
      </c>
      <c r="X12" s="127">
        <v>919606.66700073401</v>
      </c>
      <c r="Y12" s="127">
        <v>36.884915275369302</v>
      </c>
      <c r="Z12" s="127">
        <v>999</v>
      </c>
      <c r="AA12" s="127">
        <v>42.575543656931004</v>
      </c>
      <c r="AB12" s="128">
        <v>13.6976581515469</v>
      </c>
      <c r="AC12" s="20">
        <v>20</v>
      </c>
      <c r="AD12" s="20">
        <v>116.7</v>
      </c>
      <c r="AE12" s="20">
        <v>56.662181809148898</v>
      </c>
      <c r="AF12" s="20">
        <v>28.820968135645099</v>
      </c>
      <c r="AG12" s="20">
        <v>0</v>
      </c>
      <c r="AH12" s="20">
        <v>0</v>
      </c>
      <c r="AI12" s="20">
        <v>0</v>
      </c>
      <c r="AJ12" s="20">
        <v>1086.7299540579399</v>
      </c>
      <c r="AK12" s="20">
        <v>94.500522815954994</v>
      </c>
      <c r="AL12" s="20">
        <v>0.756644478955803</v>
      </c>
      <c r="AM12" s="20">
        <v>8652000000000</v>
      </c>
      <c r="AN12" s="20">
        <v>5.1783392458530999</v>
      </c>
    </row>
    <row r="13" spans="1:40" x14ac:dyDescent="0.25">
      <c r="A13" t="s">
        <v>152</v>
      </c>
      <c r="B13">
        <v>11</v>
      </c>
      <c r="C13" s="158" t="s">
        <v>145</v>
      </c>
      <c r="D13" s="159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131">
        <v>150</v>
      </c>
      <c r="O13" s="33">
        <v>3.0996559000000001</v>
      </c>
      <c r="P13" s="33">
        <v>13.539</v>
      </c>
      <c r="Q13" s="33">
        <v>87.634270000000001</v>
      </c>
      <c r="R13" s="33">
        <v>564.91629999999998</v>
      </c>
      <c r="S13" s="33">
        <v>77.835351239562598</v>
      </c>
      <c r="T13" s="127">
        <v>86.887989895443596</v>
      </c>
      <c r="U13" s="127">
        <v>121366.137683953</v>
      </c>
      <c r="V13" s="127">
        <v>0</v>
      </c>
      <c r="W13" s="127">
        <v>240.80281193658399</v>
      </c>
      <c r="X13" s="127">
        <v>1141708.1890722699</v>
      </c>
      <c r="Y13" s="127">
        <v>44.743803108990903</v>
      </c>
      <c r="Z13" s="127">
        <v>89.370679640936402</v>
      </c>
      <c r="AA13" s="127">
        <v>42.241653514027398</v>
      </c>
      <c r="AB13" s="128">
        <v>15.1807766195887</v>
      </c>
      <c r="AC13" s="20">
        <v>20</v>
      </c>
      <c r="AD13" s="20">
        <v>116.7</v>
      </c>
      <c r="AE13" s="20">
        <v>56.662190387392997</v>
      </c>
      <c r="AF13" s="20">
        <v>39.093317181994699</v>
      </c>
      <c r="AG13" s="20">
        <v>0</v>
      </c>
      <c r="AH13" s="20">
        <v>0</v>
      </c>
      <c r="AI13" s="20">
        <v>0</v>
      </c>
      <c r="AJ13" s="20">
        <v>1086.7299540579399</v>
      </c>
      <c r="AK13" s="20">
        <v>94.486675645803004</v>
      </c>
      <c r="AL13" s="20">
        <v>0.75118901519553205</v>
      </c>
      <c r="AM13" s="20">
        <v>8652000000000</v>
      </c>
      <c r="AN13" s="20">
        <v>5.5181342416304897</v>
      </c>
    </row>
    <row r="14" spans="1:40" x14ac:dyDescent="0.25">
      <c r="A14" t="s">
        <v>152</v>
      </c>
      <c r="B14">
        <v>12</v>
      </c>
      <c r="C14" s="158" t="s">
        <v>146</v>
      </c>
      <c r="D14" s="159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37">
        <v>150</v>
      </c>
      <c r="O14" s="113">
        <v>3.0996579999999998</v>
      </c>
      <c r="P14" s="113">
        <v>13.549351</v>
      </c>
      <c r="Q14" s="113">
        <v>90.50506</v>
      </c>
      <c r="R14" s="113">
        <v>565</v>
      </c>
      <c r="S14" s="113">
        <v>77.802228373026196</v>
      </c>
      <c r="T14" s="113">
        <v>87.330920106029396</v>
      </c>
      <c r="U14" s="113">
        <v>112636.361453437</v>
      </c>
      <c r="V14" s="113">
        <v>0</v>
      </c>
      <c r="W14" s="113">
        <v>0</v>
      </c>
      <c r="X14" s="113">
        <v>1147530.4599198301</v>
      </c>
      <c r="Y14" s="113">
        <v>44.7365678472488</v>
      </c>
      <c r="Z14" s="113">
        <v>88.890117228628895</v>
      </c>
      <c r="AA14" s="113">
        <v>42.344704234122702</v>
      </c>
      <c r="AB14" s="113">
        <v>15.258192717678901</v>
      </c>
      <c r="AC14">
        <v>20</v>
      </c>
      <c r="AD14" s="8">
        <v>116.7</v>
      </c>
      <c r="AE14">
        <v>44.6621780587069</v>
      </c>
      <c r="AF14">
        <v>40.026097868456503</v>
      </c>
      <c r="AG14">
        <v>0</v>
      </c>
      <c r="AH14">
        <v>0</v>
      </c>
      <c r="AI14">
        <v>0</v>
      </c>
      <c r="AJ14">
        <v>1086.7299540579399</v>
      </c>
      <c r="AK14">
        <v>94.484809623055</v>
      </c>
      <c r="AL14">
        <v>0.75416582681628197</v>
      </c>
      <c r="AM14">
        <v>8652000000000</v>
      </c>
      <c r="AN14">
        <v>5.3750233167530803</v>
      </c>
    </row>
    <row r="15" spans="1:40" x14ac:dyDescent="0.25">
      <c r="A15" t="s">
        <v>152</v>
      </c>
      <c r="B15">
        <v>13</v>
      </c>
      <c r="C15" s="158" t="s">
        <v>147</v>
      </c>
      <c r="D15" s="159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37">
        <v>150</v>
      </c>
      <c r="O15" s="113">
        <v>3.0254699999999999</v>
      </c>
      <c r="P15" s="113">
        <v>13.080249999999999</v>
      </c>
      <c r="Q15" s="113">
        <v>68.698260000000005</v>
      </c>
      <c r="R15" s="113">
        <v>720</v>
      </c>
      <c r="S15" s="113">
        <v>120.34638245565699</v>
      </c>
      <c r="T15" s="113">
        <v>77.189564860150696</v>
      </c>
      <c r="U15" s="113">
        <v>229769.316151554</v>
      </c>
      <c r="V15" s="113">
        <v>0</v>
      </c>
      <c r="W15" s="113">
        <v>1815.85581243198</v>
      </c>
      <c r="X15" s="113">
        <v>1014305.01024787</v>
      </c>
      <c r="Y15" s="113">
        <v>45.939209423173097</v>
      </c>
      <c r="Z15" s="113">
        <v>84.660130992758496</v>
      </c>
      <c r="AA15" s="113">
        <v>44.308748140617901</v>
      </c>
      <c r="AB15" s="113">
        <v>13.9206933606657</v>
      </c>
      <c r="AC15">
        <v>20</v>
      </c>
      <c r="AD15" s="8">
        <v>116.7</v>
      </c>
      <c r="AE15">
        <v>56.662190743284</v>
      </c>
      <c r="AF15">
        <v>38.0938094959861</v>
      </c>
      <c r="AG15">
        <v>0</v>
      </c>
      <c r="AH15">
        <v>0</v>
      </c>
      <c r="AI15">
        <v>0</v>
      </c>
      <c r="AJ15">
        <v>1086.7299540579399</v>
      </c>
      <c r="AK15">
        <v>94.4898436164153</v>
      </c>
      <c r="AL15">
        <v>0.757126543349254</v>
      </c>
      <c r="AM15">
        <v>8652000000000</v>
      </c>
      <c r="AN15">
        <v>5.5129061740283101</v>
      </c>
    </row>
    <row r="16" spans="1:40" x14ac:dyDescent="0.25">
      <c r="A16" t="s">
        <v>152</v>
      </c>
      <c r="B16">
        <v>14</v>
      </c>
      <c r="C16" s="158" t="s">
        <v>148</v>
      </c>
      <c r="D16" s="159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37">
        <v>150</v>
      </c>
      <c r="O16" s="113">
        <v>3.0776409999999998</v>
      </c>
      <c r="P16" s="113">
        <v>12.933767</v>
      </c>
      <c r="Q16" s="113">
        <v>68.154915000000003</v>
      </c>
      <c r="R16" s="113">
        <v>720</v>
      </c>
      <c r="S16" s="113">
        <v>113.059754110543</v>
      </c>
      <c r="T16" s="113">
        <v>84.470674887139893</v>
      </c>
      <c r="U16" s="113">
        <v>135546.869216316</v>
      </c>
      <c r="V16" s="113">
        <v>0</v>
      </c>
      <c r="W16" s="113">
        <v>915.46198272202105</v>
      </c>
      <c r="X16" s="113">
        <v>1109941.4478259899</v>
      </c>
      <c r="Y16" s="113">
        <v>45.385821486049203</v>
      </c>
      <c r="Z16" s="113">
        <v>83.746128798841696</v>
      </c>
      <c r="AA16" s="113">
        <v>44.274074237121802</v>
      </c>
      <c r="AB16" s="113">
        <v>14.8939656797029</v>
      </c>
      <c r="AC16">
        <v>5.5</v>
      </c>
      <c r="AD16" s="8">
        <v>97.5</v>
      </c>
      <c r="AE16">
        <v>0</v>
      </c>
      <c r="AF16">
        <v>31.2248812589539</v>
      </c>
      <c r="AG16">
        <v>171.01107745150799</v>
      </c>
      <c r="AH16">
        <v>140.59089000318301</v>
      </c>
      <c r="AI16">
        <v>0</v>
      </c>
      <c r="AJ16">
        <v>1086.7299540579399</v>
      </c>
      <c r="AK16">
        <v>325.85308776349098</v>
      </c>
      <c r="AL16">
        <v>2.8134988292048799</v>
      </c>
      <c r="AM16">
        <v>2.8129220292048802</v>
      </c>
      <c r="AN16">
        <v>8652000000000</v>
      </c>
    </row>
    <row r="17" spans="1:40" x14ac:dyDescent="0.25">
      <c r="A17" t="s">
        <v>152</v>
      </c>
      <c r="B17">
        <v>15</v>
      </c>
      <c r="C17" s="158" t="s">
        <v>149</v>
      </c>
      <c r="D17" s="159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37">
        <v>150</v>
      </c>
      <c r="O17" s="113">
        <v>3.2619953000000002</v>
      </c>
      <c r="P17" s="113">
        <v>13.605045</v>
      </c>
      <c r="Q17" s="113">
        <v>87.537980000000005</v>
      </c>
      <c r="R17" s="113">
        <v>565</v>
      </c>
      <c r="S17" s="113">
        <v>86.773264780990601</v>
      </c>
      <c r="T17" s="113">
        <v>82.905870699666806</v>
      </c>
      <c r="U17" s="113">
        <v>193318.884855196</v>
      </c>
      <c r="V17" s="113">
        <v>0</v>
      </c>
      <c r="W17" s="113">
        <v>470.41941257203098</v>
      </c>
      <c r="X17" s="113">
        <v>1089382.5367749</v>
      </c>
      <c r="Y17" s="113">
        <v>43.339237110075899</v>
      </c>
      <c r="Z17" s="113">
        <v>88.736165113693204</v>
      </c>
      <c r="AA17" s="113">
        <v>42.452638527660298</v>
      </c>
      <c r="AB17" s="113">
        <v>13.7785055070688</v>
      </c>
      <c r="AC17">
        <v>20</v>
      </c>
      <c r="AD17" s="8">
        <v>116.7</v>
      </c>
      <c r="AE17">
        <v>42.4460675322171</v>
      </c>
      <c r="AF17">
        <v>26.657345505671401</v>
      </c>
      <c r="AG17">
        <v>0</v>
      </c>
      <c r="AH17">
        <v>0</v>
      </c>
      <c r="AI17">
        <v>0</v>
      </c>
      <c r="AJ17">
        <v>1086.7299540579399</v>
      </c>
      <c r="AK17">
        <v>331.73143590460802</v>
      </c>
      <c r="AL17">
        <v>5.29394177520836</v>
      </c>
      <c r="AM17">
        <v>5.2933649752083598</v>
      </c>
      <c r="AN17">
        <v>8652000000000</v>
      </c>
    </row>
    <row r="18" spans="1:40" x14ac:dyDescent="0.25">
      <c r="A18" t="s">
        <v>152</v>
      </c>
      <c r="B18">
        <v>16</v>
      </c>
      <c r="C18" s="158" t="s">
        <v>150</v>
      </c>
      <c r="D18" s="159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37">
        <v>150</v>
      </c>
      <c r="O18" s="113">
        <v>2.7178969999999998</v>
      </c>
      <c r="P18" s="113">
        <v>11.930491</v>
      </c>
      <c r="Q18" s="113">
        <v>136.82550000000001</v>
      </c>
      <c r="R18" s="113">
        <v>564.99990000000003</v>
      </c>
      <c r="S18" s="113">
        <v>79.419046601420405</v>
      </c>
      <c r="T18" s="113">
        <v>82.921755420302404</v>
      </c>
      <c r="U18" s="113">
        <v>107906.23830557401</v>
      </c>
      <c r="V18" s="113">
        <v>0</v>
      </c>
      <c r="W18" s="113">
        <v>0</v>
      </c>
      <c r="X18" s="113">
        <v>1089737.8304981601</v>
      </c>
      <c r="Y18" s="113">
        <v>46.5741926717157</v>
      </c>
      <c r="Z18" s="113">
        <v>89.433206228037605</v>
      </c>
      <c r="AA18" s="113">
        <v>43.463977501331399</v>
      </c>
      <c r="AB18" s="113">
        <v>16.388303616692699</v>
      </c>
      <c r="AC18">
        <v>5.5</v>
      </c>
      <c r="AD18" s="8">
        <v>97.5</v>
      </c>
      <c r="AE18">
        <v>0</v>
      </c>
      <c r="AF18">
        <v>27.746485914712199</v>
      </c>
      <c r="AG18">
        <v>171.01107745150799</v>
      </c>
      <c r="AH18">
        <v>140.59089000318301</v>
      </c>
      <c r="AI18">
        <v>0</v>
      </c>
      <c r="AJ18">
        <v>1086.7299540579399</v>
      </c>
      <c r="AK18">
        <v>325.87586844344997</v>
      </c>
      <c r="AL18">
        <v>2.8037644655991301</v>
      </c>
      <c r="AM18">
        <v>2.8031876655991299</v>
      </c>
      <c r="AN18">
        <v>8652000000000</v>
      </c>
    </row>
    <row r="19" spans="1:40" x14ac:dyDescent="0.25">
      <c r="A19" t="s">
        <v>152</v>
      </c>
      <c r="B19">
        <v>17</v>
      </c>
      <c r="C19" s="158" t="s">
        <v>151</v>
      </c>
      <c r="D19" s="159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13">
        <v>150</v>
      </c>
      <c r="O19" s="113">
        <v>2.7178783000000002</v>
      </c>
      <c r="P19" s="113">
        <v>12.754994999999999</v>
      </c>
      <c r="Q19" s="113">
        <v>155.33672000000001</v>
      </c>
      <c r="R19" s="113">
        <v>565</v>
      </c>
      <c r="S19" s="113">
        <v>78.4228664901663</v>
      </c>
      <c r="T19" s="113">
        <v>83.569342218690295</v>
      </c>
      <c r="U19" s="113">
        <v>105603.602274922</v>
      </c>
      <c r="V19" s="113">
        <v>0</v>
      </c>
      <c r="W19" s="113">
        <v>0</v>
      </c>
      <c r="X19" s="113">
        <v>1098099.8159690299</v>
      </c>
      <c r="Y19" s="113">
        <v>46.540247220739602</v>
      </c>
      <c r="Z19" s="113">
        <v>89.314979099579304</v>
      </c>
      <c r="AA19" s="113">
        <v>43.778384726860502</v>
      </c>
      <c r="AB19" s="113">
        <v>16.514057493359001</v>
      </c>
      <c r="AC19">
        <v>20</v>
      </c>
      <c r="AD19">
        <v>116.7</v>
      </c>
      <c r="AE19">
        <v>41.950029591249802</v>
      </c>
      <c r="AF19">
        <v>26.104209056968202</v>
      </c>
      <c r="AG19">
        <v>0</v>
      </c>
      <c r="AH19">
        <v>0</v>
      </c>
      <c r="AI19">
        <v>0</v>
      </c>
      <c r="AJ19">
        <v>1086.7299540579399</v>
      </c>
      <c r="AK19">
        <v>334.21760542671001</v>
      </c>
      <c r="AL19">
        <v>5.1604742856955701</v>
      </c>
      <c r="AM19">
        <v>5.1598974856955699</v>
      </c>
      <c r="AN19">
        <v>8652000000000</v>
      </c>
    </row>
    <row r="24" spans="1:40" ht="15.75" thickBot="1" x14ac:dyDescent="0.3">
      <c r="E24" s="11" t="s">
        <v>21</v>
      </c>
      <c r="F24" t="s">
        <v>71</v>
      </c>
      <c r="G24" t="s">
        <v>72</v>
      </c>
      <c r="M24" t="s">
        <v>73</v>
      </c>
    </row>
    <row r="25" spans="1:40" ht="15.75" thickBot="1" x14ac:dyDescent="0.3">
      <c r="E25" s="13" t="s">
        <v>9</v>
      </c>
      <c r="F25" t="s">
        <v>74</v>
      </c>
      <c r="G25" t="s">
        <v>75</v>
      </c>
    </row>
    <row r="26" spans="1:40" ht="15.75" thickBot="1" x14ac:dyDescent="0.3">
      <c r="E26" s="13" t="s">
        <v>19</v>
      </c>
      <c r="F26" t="s">
        <v>76</v>
      </c>
      <c r="G26" t="s">
        <v>77</v>
      </c>
    </row>
    <row r="27" spans="1:40" ht="15.75" thickBot="1" x14ac:dyDescent="0.3">
      <c r="E27" s="13" t="s">
        <v>62</v>
      </c>
      <c r="F27" t="s">
        <v>78</v>
      </c>
      <c r="G27" t="s">
        <v>79</v>
      </c>
    </row>
    <row r="28" spans="1:40" ht="15.75" thickBot="1" x14ac:dyDescent="0.3">
      <c r="E28" s="13" t="s">
        <v>4</v>
      </c>
      <c r="F28" t="s">
        <v>80</v>
      </c>
      <c r="G28" t="s">
        <v>81</v>
      </c>
    </row>
    <row r="29" spans="1:40" ht="15.75" thickBot="1" x14ac:dyDescent="0.3">
      <c r="E29" s="13" t="s">
        <v>11</v>
      </c>
      <c r="F29" t="s">
        <v>82</v>
      </c>
      <c r="G29" t="s">
        <v>11</v>
      </c>
    </row>
    <row r="30" spans="1:40" ht="15.75" thickBot="1" x14ac:dyDescent="0.3">
      <c r="E30" s="12" t="s">
        <v>20</v>
      </c>
      <c r="F30" t="s">
        <v>83</v>
      </c>
      <c r="G30" t="s">
        <v>84</v>
      </c>
    </row>
    <row r="31" spans="1:40" ht="15.75" thickBot="1" x14ac:dyDescent="0.3">
      <c r="E31" s="12" t="s">
        <v>22</v>
      </c>
      <c r="F31" t="s">
        <v>85</v>
      </c>
      <c r="G31" t="s">
        <v>86</v>
      </c>
    </row>
    <row r="32" spans="1:40" ht="15.75" thickBot="1" x14ac:dyDescent="0.3">
      <c r="E32" s="12" t="s">
        <v>23</v>
      </c>
      <c r="F32" t="s">
        <v>85</v>
      </c>
      <c r="G32" t="s">
        <v>87</v>
      </c>
    </row>
    <row r="33" spans="5:9" ht="15.75" thickBot="1" x14ac:dyDescent="0.3">
      <c r="E33" s="12" t="s">
        <v>24</v>
      </c>
      <c r="F33" t="s">
        <v>85</v>
      </c>
      <c r="G33" t="s">
        <v>88</v>
      </c>
    </row>
    <row r="34" spans="5:9" ht="15.75" thickBot="1" x14ac:dyDescent="0.3">
      <c r="E34" s="12" t="s">
        <v>25</v>
      </c>
      <c r="F34" t="s">
        <v>85</v>
      </c>
    </row>
    <row r="35" spans="5:9" ht="15.75" thickBot="1" x14ac:dyDescent="0.3">
      <c r="E35" s="12" t="s">
        <v>58</v>
      </c>
      <c r="F35" t="s">
        <v>83</v>
      </c>
      <c r="G35" t="s">
        <v>89</v>
      </c>
    </row>
    <row r="36" spans="5:9" ht="15.75" thickBot="1" x14ac:dyDescent="0.3">
      <c r="E36" s="12" t="s">
        <v>59</v>
      </c>
      <c r="F36" t="s">
        <v>83</v>
      </c>
      <c r="G36" s="24" t="s">
        <v>90</v>
      </c>
      <c r="I36" t="s">
        <v>91</v>
      </c>
    </row>
    <row r="37" spans="5:9" ht="15.75" thickBot="1" x14ac:dyDescent="0.3">
      <c r="E37" s="12" t="s">
        <v>60</v>
      </c>
      <c r="F37" t="s">
        <v>83</v>
      </c>
      <c r="G37" t="s">
        <v>92</v>
      </c>
    </row>
    <row r="38" spans="5:9" ht="15.75" thickBot="1" x14ac:dyDescent="0.3">
      <c r="E38" s="12" t="s">
        <v>61</v>
      </c>
      <c r="F38" t="s">
        <v>83</v>
      </c>
      <c r="G38" t="s">
        <v>93</v>
      </c>
    </row>
    <row r="41" spans="5:9" ht="15.75" thickBot="1" x14ac:dyDescent="0.3">
      <c r="E41" t="s">
        <v>27</v>
      </c>
      <c r="F41" s="22" t="s">
        <v>39</v>
      </c>
      <c r="G41" t="s">
        <v>94</v>
      </c>
    </row>
    <row r="42" spans="5:9" ht="15.75" thickBot="1" x14ac:dyDescent="0.3">
      <c r="E42" t="s">
        <v>28</v>
      </c>
      <c r="F42" s="22" t="s">
        <v>39</v>
      </c>
      <c r="G42" t="s">
        <v>95</v>
      </c>
    </row>
    <row r="43" spans="5:9" ht="15.75" thickBot="1" x14ac:dyDescent="0.3">
      <c r="E43" t="s">
        <v>29</v>
      </c>
      <c r="F43" s="22" t="s">
        <v>39</v>
      </c>
      <c r="G43" t="s">
        <v>96</v>
      </c>
    </row>
    <row r="44" spans="5:9" ht="15.75" thickBot="1" x14ac:dyDescent="0.3">
      <c r="E44" t="s">
        <v>30</v>
      </c>
      <c r="F44" s="22" t="s">
        <v>40</v>
      </c>
      <c r="G44" t="s">
        <v>97</v>
      </c>
    </row>
    <row r="45" spans="5:9" ht="15.75" thickBot="1" x14ac:dyDescent="0.3">
      <c r="E45" t="s">
        <v>37</v>
      </c>
      <c r="F45" s="22" t="s">
        <v>40</v>
      </c>
      <c r="G45" t="s">
        <v>98</v>
      </c>
    </row>
    <row r="46" spans="5:9" ht="15.75" thickBot="1" x14ac:dyDescent="0.3">
      <c r="E46" t="s">
        <v>38</v>
      </c>
      <c r="F46" s="22" t="s">
        <v>40</v>
      </c>
      <c r="G46" t="s">
        <v>99</v>
      </c>
    </row>
    <row r="47" spans="5:9" ht="15.75" thickBot="1" x14ac:dyDescent="0.3">
      <c r="E47" t="s">
        <v>31</v>
      </c>
      <c r="F47" s="22" t="s">
        <v>41</v>
      </c>
      <c r="G47" t="s">
        <v>100</v>
      </c>
    </row>
    <row r="48" spans="5:9" ht="15.75" thickBot="1" x14ac:dyDescent="0.3">
      <c r="E48" t="s">
        <v>32</v>
      </c>
      <c r="F48" s="22" t="s">
        <v>41</v>
      </c>
      <c r="G48" t="s">
        <v>101</v>
      </c>
    </row>
    <row r="49" spans="5:8" ht="15.75" thickBot="1" x14ac:dyDescent="0.3">
      <c r="E49" t="s">
        <v>33</v>
      </c>
      <c r="F49" s="22" t="s">
        <v>41</v>
      </c>
      <c r="G49" t="s">
        <v>102</v>
      </c>
    </row>
    <row r="50" spans="5:8" ht="15.75" thickBot="1" x14ac:dyDescent="0.3">
      <c r="E50" t="s">
        <v>34</v>
      </c>
      <c r="F50" s="22" t="s">
        <v>42</v>
      </c>
      <c r="G50" t="s">
        <v>103</v>
      </c>
    </row>
    <row r="51" spans="5:8" ht="15.75" thickBot="1" x14ac:dyDescent="0.3">
      <c r="E51" t="s">
        <v>35</v>
      </c>
      <c r="F51" s="22" t="s">
        <v>42</v>
      </c>
      <c r="G51" t="s">
        <v>103</v>
      </c>
    </row>
    <row r="52" spans="5:8" ht="15.75" thickBot="1" x14ac:dyDescent="0.3">
      <c r="E52" t="s">
        <v>36</v>
      </c>
      <c r="F52" s="22" t="s">
        <v>42</v>
      </c>
      <c r="G52" t="s">
        <v>104</v>
      </c>
    </row>
    <row r="54" spans="5:8" x14ac:dyDescent="0.25">
      <c r="E54" t="s">
        <v>64</v>
      </c>
      <c r="F54">
        <v>25</v>
      </c>
      <c r="G54" t="s">
        <v>65</v>
      </c>
    </row>
    <row r="55" spans="5:8" x14ac:dyDescent="0.25">
      <c r="E55" t="s">
        <v>66</v>
      </c>
      <c r="F55" s="37">
        <v>7.4999999999999997E-2</v>
      </c>
      <c r="G55" t="s">
        <v>67</v>
      </c>
      <c r="H55" t="s">
        <v>68</v>
      </c>
    </row>
    <row r="56" spans="5:8" x14ac:dyDescent="0.25">
      <c r="E56" t="s">
        <v>69</v>
      </c>
      <c r="F56" s="37">
        <v>0</v>
      </c>
      <c r="G56" t="s">
        <v>70</v>
      </c>
    </row>
  </sheetData>
  <mergeCells count="14">
    <mergeCell ref="G1:H1"/>
    <mergeCell ref="O1:X1"/>
    <mergeCell ref="C18:D18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A23"/>
  <sheetViews>
    <sheetView workbookViewId="0">
      <selection activeCell="O4" sqref="O4:Q20"/>
    </sheetView>
  </sheetViews>
  <sheetFormatPr baseColWidth="10" defaultColWidth="9.140625" defaultRowHeight="15" x14ac:dyDescent="0.25"/>
  <cols>
    <col min="5" max="5" width="36.85546875" customWidth="1"/>
    <col min="21" max="22" width="10.5703125" bestFit="1" customWidth="1"/>
  </cols>
  <sheetData>
    <row r="3" spans="1:27" ht="15.75" thickBot="1" x14ac:dyDescent="0.3">
      <c r="N3" t="s">
        <v>111</v>
      </c>
      <c r="O3" t="s">
        <v>141</v>
      </c>
      <c r="P3" t="s">
        <v>142</v>
      </c>
      <c r="Q3" t="s">
        <v>143</v>
      </c>
      <c r="T3" t="s">
        <v>141</v>
      </c>
      <c r="U3" t="s">
        <v>142</v>
      </c>
      <c r="V3" t="s">
        <v>143</v>
      </c>
    </row>
    <row r="4" spans="1:27" x14ac:dyDescent="0.25">
      <c r="A4" t="s">
        <v>152</v>
      </c>
      <c r="B4">
        <v>1</v>
      </c>
      <c r="C4" t="s">
        <v>144</v>
      </c>
      <c r="D4" s="111" t="s">
        <v>145</v>
      </c>
      <c r="E4" s="53" t="s">
        <v>16</v>
      </c>
      <c r="F4" s="39" t="s">
        <v>0</v>
      </c>
      <c r="G4" s="39">
        <v>290</v>
      </c>
      <c r="H4" s="39">
        <v>393</v>
      </c>
      <c r="I4" s="82">
        <f>J4+40</f>
        <v>52</v>
      </c>
      <c r="J4" s="40">
        <v>12</v>
      </c>
      <c r="K4" s="40">
        <v>393</v>
      </c>
      <c r="L4" s="40">
        <v>800</v>
      </c>
      <c r="M4" s="39">
        <v>115</v>
      </c>
      <c r="N4" s="26">
        <v>115.64477515243399</v>
      </c>
      <c r="O4" s="125">
        <v>96.440325410305306</v>
      </c>
      <c r="P4" s="125">
        <v>90.609046091840597</v>
      </c>
      <c r="Q4" s="125">
        <v>90.609046091840597</v>
      </c>
      <c r="S4">
        <f t="shared" ref="S4:T8" si="0">N4/$N$4</f>
        <v>1</v>
      </c>
      <c r="T4" s="112">
        <f t="shared" si="0"/>
        <v>0.83393586336421277</v>
      </c>
      <c r="U4" s="112">
        <f t="shared" ref="U4:V4" si="1">P4/$N$4</f>
        <v>0.78351180131058029</v>
      </c>
      <c r="V4" s="113">
        <f t="shared" si="1"/>
        <v>0.78351180131058029</v>
      </c>
      <c r="W4" s="113" t="b">
        <f t="shared" ref="W4:W13" si="2">V4&lt;=(U4+0.000001)</f>
        <v>1</v>
      </c>
      <c r="Y4" s="123">
        <f>T5/T4</f>
        <v>1.0049828250466484</v>
      </c>
    </row>
    <row r="5" spans="1:27" x14ac:dyDescent="0.25">
      <c r="A5" t="s">
        <v>152</v>
      </c>
      <c r="B5">
        <v>2</v>
      </c>
      <c r="C5" t="s">
        <v>144</v>
      </c>
      <c r="D5" s="111" t="s">
        <v>146</v>
      </c>
      <c r="E5" s="53" t="s">
        <v>43</v>
      </c>
      <c r="F5" s="39" t="s">
        <v>0</v>
      </c>
      <c r="G5" s="39">
        <v>290</v>
      </c>
      <c r="H5" s="55">
        <v>393</v>
      </c>
      <c r="I5" s="82">
        <v>52</v>
      </c>
      <c r="J5" s="56">
        <v>130</v>
      </c>
      <c r="K5" s="57">
        <v>600</v>
      </c>
      <c r="L5" s="40">
        <v>1100</v>
      </c>
      <c r="M5" s="39">
        <v>115</v>
      </c>
      <c r="N5" s="27">
        <v>116.030096683457</v>
      </c>
      <c r="O5" s="33">
        <v>96.920870679266699</v>
      </c>
      <c r="P5" s="33">
        <v>90.861034777775501</v>
      </c>
      <c r="Q5" s="33">
        <v>90.861034777775501</v>
      </c>
      <c r="S5">
        <f t="shared" si="0"/>
        <v>1.0033319406822756</v>
      </c>
      <c r="T5" s="112">
        <f t="shared" si="0"/>
        <v>0.83809121987148238</v>
      </c>
      <c r="U5" s="112">
        <f t="shared" ref="U5:V8" si="3">P5/$N$4</f>
        <v>0.78569079024979305</v>
      </c>
      <c r="V5" s="113">
        <f t="shared" si="3"/>
        <v>0.78569079024979305</v>
      </c>
      <c r="W5" s="113" t="b">
        <f t="shared" si="2"/>
        <v>1</v>
      </c>
      <c r="Y5" s="123">
        <f>U5/U4</f>
        <v>1.0027810543958213</v>
      </c>
    </row>
    <row r="6" spans="1:27" x14ac:dyDescent="0.25">
      <c r="A6" t="s">
        <v>152</v>
      </c>
      <c r="B6">
        <v>3</v>
      </c>
      <c r="C6" t="s">
        <v>144</v>
      </c>
      <c r="D6" s="111" t="s">
        <v>149</v>
      </c>
      <c r="E6" s="54" t="s">
        <v>44</v>
      </c>
      <c r="F6" s="42" t="s">
        <v>0</v>
      </c>
      <c r="G6" s="43">
        <v>290</v>
      </c>
      <c r="H6" s="58">
        <v>393</v>
      </c>
      <c r="I6" s="87">
        <v>52</v>
      </c>
      <c r="J6" s="59">
        <v>200</v>
      </c>
      <c r="K6" s="60">
        <v>800</v>
      </c>
      <c r="L6" s="44">
        <v>800</v>
      </c>
      <c r="M6" s="43">
        <v>115</v>
      </c>
      <c r="N6" s="27">
        <v>124.68786690568901</v>
      </c>
      <c r="O6" s="33">
        <v>104.296309415186</v>
      </c>
      <c r="P6" s="33">
        <v>96.640648935225798</v>
      </c>
      <c r="Q6" s="33">
        <v>96.640648935225798</v>
      </c>
      <c r="S6">
        <f t="shared" si="0"/>
        <v>1.0781971493423297</v>
      </c>
      <c r="T6" s="113">
        <f t="shared" si="0"/>
        <v>0.90186789050962901</v>
      </c>
      <c r="U6" s="113">
        <f t="shared" si="3"/>
        <v>0.83566809488661786</v>
      </c>
      <c r="V6" s="113">
        <f t="shared" si="3"/>
        <v>0.83566809488661786</v>
      </c>
      <c r="W6" s="113" t="b">
        <f t="shared" si="2"/>
        <v>1</v>
      </c>
    </row>
    <row r="7" spans="1:27" x14ac:dyDescent="0.25">
      <c r="A7" t="s">
        <v>152</v>
      </c>
      <c r="B7">
        <v>4</v>
      </c>
      <c r="C7" t="s">
        <v>144</v>
      </c>
      <c r="D7" s="122" t="s">
        <v>150</v>
      </c>
      <c r="E7" s="48" t="s">
        <v>105</v>
      </c>
      <c r="F7" s="49" t="s">
        <v>0</v>
      </c>
      <c r="G7" s="39">
        <v>290</v>
      </c>
      <c r="H7" s="49">
        <v>393</v>
      </c>
      <c r="I7" s="88">
        <v>52</v>
      </c>
      <c r="J7" s="70">
        <v>214</v>
      </c>
      <c r="K7" s="70">
        <v>603</v>
      </c>
      <c r="L7" s="40">
        <v>1071</v>
      </c>
      <c r="M7" s="39">
        <v>115</v>
      </c>
      <c r="N7" s="61">
        <v>123.458847367152</v>
      </c>
      <c r="O7" s="33">
        <v>101.550748715338</v>
      </c>
      <c r="P7" s="33">
        <v>94.115007671306202</v>
      </c>
      <c r="Q7" s="33">
        <v>94.115032775179202</v>
      </c>
      <c r="S7">
        <f t="shared" si="0"/>
        <v>1.0675696087818762</v>
      </c>
      <c r="T7" s="113">
        <f t="shared" si="0"/>
        <v>0.87812656111338938</v>
      </c>
      <c r="U7" s="113">
        <f t="shared" si="3"/>
        <v>0.81382844618143002</v>
      </c>
      <c r="V7" s="113">
        <f t="shared" si="3"/>
        <v>0.81382866325888092</v>
      </c>
      <c r="W7" s="113" t="b">
        <f t="shared" si="2"/>
        <v>1</v>
      </c>
    </row>
    <row r="8" spans="1:27" x14ac:dyDescent="0.25">
      <c r="A8" t="s">
        <v>152</v>
      </c>
      <c r="B8">
        <v>5</v>
      </c>
      <c r="C8" t="s">
        <v>144</v>
      </c>
      <c r="D8" s="122" t="s">
        <v>151</v>
      </c>
      <c r="E8" s="41" t="s">
        <v>106</v>
      </c>
      <c r="F8" s="42" t="s">
        <v>0</v>
      </c>
      <c r="G8" s="43">
        <v>290</v>
      </c>
      <c r="H8" s="42">
        <v>393</v>
      </c>
      <c r="I8" s="89">
        <v>52</v>
      </c>
      <c r="J8" s="71">
        <v>243</v>
      </c>
      <c r="K8" s="71">
        <v>642</v>
      </c>
      <c r="L8" s="44">
        <v>967</v>
      </c>
      <c r="M8" s="43">
        <v>115</v>
      </c>
      <c r="N8" s="61">
        <v>124.309160057057</v>
      </c>
      <c r="O8" s="33">
        <v>103.04122618026101</v>
      </c>
      <c r="P8" s="33">
        <v>95.835541478314994</v>
      </c>
      <c r="Q8" s="33">
        <v>95.835545839649001</v>
      </c>
      <c r="S8">
        <f t="shared" si="0"/>
        <v>1.0749224069414487</v>
      </c>
      <c r="T8" s="113">
        <f t="shared" si="0"/>
        <v>0.8910149727425215</v>
      </c>
      <c r="U8" s="113">
        <f t="shared" si="3"/>
        <v>0.82870619404977008</v>
      </c>
      <c r="V8" s="113">
        <f t="shared" si="3"/>
        <v>0.82870623176296554</v>
      </c>
      <c r="W8" s="113" t="b">
        <f t="shared" si="2"/>
        <v>1</v>
      </c>
    </row>
    <row r="9" spans="1:27" x14ac:dyDescent="0.25">
      <c r="A9" t="s">
        <v>152</v>
      </c>
      <c r="B9">
        <v>6</v>
      </c>
      <c r="C9" s="158" t="s">
        <v>145</v>
      </c>
      <c r="D9" s="159"/>
      <c r="E9" s="118" t="s">
        <v>1</v>
      </c>
      <c r="F9" s="3" t="s">
        <v>0</v>
      </c>
      <c r="G9" s="3">
        <v>290</v>
      </c>
      <c r="H9" s="3">
        <v>565</v>
      </c>
      <c r="I9" s="84">
        <f>J14+40</f>
        <v>260</v>
      </c>
      <c r="J9" s="143"/>
      <c r="K9" s="143"/>
      <c r="L9" s="143"/>
      <c r="M9" s="3">
        <v>115</v>
      </c>
      <c r="N9" s="27">
        <v>137.01825713305101</v>
      </c>
      <c r="O9" s="32">
        <v>91.315454477675402</v>
      </c>
      <c r="P9" s="36">
        <v>91.205729589670099</v>
      </c>
      <c r="Q9" s="115">
        <v>88.602978502277793</v>
      </c>
      <c r="S9">
        <f t="shared" ref="S9:V13" si="4">N9/$N$4</f>
        <v>1.1848201265681406</v>
      </c>
      <c r="T9" s="112">
        <f t="shared" si="4"/>
        <v>0.78962023452689878</v>
      </c>
      <c r="U9" s="112">
        <f t="shared" si="4"/>
        <v>0.78867142479588692</v>
      </c>
      <c r="V9" s="113">
        <f t="shared" si="4"/>
        <v>0.76616499435870067</v>
      </c>
      <c r="W9" s="113" t="b">
        <f t="shared" si="2"/>
        <v>1</v>
      </c>
      <c r="Y9" s="37">
        <f>U9/T9</f>
        <v>0.99879839739469145</v>
      </c>
      <c r="Z9" s="37">
        <f>V9/T9</f>
        <v>0.97029554317050737</v>
      </c>
      <c r="AA9" s="124">
        <f>1-Z9</f>
        <v>2.9704456829492631E-2</v>
      </c>
    </row>
    <row r="10" spans="1:27" ht="30" x14ac:dyDescent="0.25">
      <c r="A10" t="s">
        <v>152</v>
      </c>
      <c r="B10">
        <v>7</v>
      </c>
      <c r="C10" s="158" t="s">
        <v>146</v>
      </c>
      <c r="D10" s="159"/>
      <c r="E10" s="121" t="s">
        <v>17</v>
      </c>
      <c r="F10" s="2" t="s">
        <v>0</v>
      </c>
      <c r="G10" s="2">
        <v>290</v>
      </c>
      <c r="H10" s="2">
        <v>565</v>
      </c>
      <c r="I10" s="86">
        <f>J15+40</f>
        <v>170</v>
      </c>
      <c r="J10" s="146"/>
      <c r="K10" s="146"/>
      <c r="L10" s="147"/>
      <c r="M10" s="2">
        <v>115</v>
      </c>
      <c r="N10" s="27">
        <v>128.65640432493601</v>
      </c>
      <c r="O10" s="32">
        <v>89.412734944083098</v>
      </c>
      <c r="P10" s="36">
        <v>89.273393153196807</v>
      </c>
      <c r="Q10" s="36">
        <v>86.353641693797599</v>
      </c>
      <c r="S10">
        <f t="shared" si="4"/>
        <v>1.1125137660162432</v>
      </c>
      <c r="T10" s="112">
        <f t="shared" si="4"/>
        <v>0.77316709575703835</v>
      </c>
      <c r="U10" s="112">
        <f t="shared" si="4"/>
        <v>0.77196218363971503</v>
      </c>
      <c r="V10" s="113">
        <f t="shared" si="4"/>
        <v>0.7467145971789293</v>
      </c>
      <c r="W10" s="113" t="b">
        <f t="shared" si="2"/>
        <v>1</v>
      </c>
      <c r="Y10" s="37">
        <f t="shared" ref="Y10:Y13" si="5">U10/T10</f>
        <v>0.9984415889864745</v>
      </c>
      <c r="Z10" s="37">
        <f t="shared" ref="Z10:Z12" si="6">V10/T10</f>
        <v>0.96578682832821749</v>
      </c>
      <c r="AA10" s="124">
        <f t="shared" ref="AA10:AA20" si="7">1-Z10</f>
        <v>3.4213171671782505E-2</v>
      </c>
    </row>
    <row r="11" spans="1:27" x14ac:dyDescent="0.25">
      <c r="A11" t="s">
        <v>152</v>
      </c>
      <c r="B11">
        <v>8</v>
      </c>
      <c r="C11" s="158" t="s">
        <v>147</v>
      </c>
      <c r="D11" s="159"/>
      <c r="E11" s="118" t="s">
        <v>13</v>
      </c>
      <c r="F11" s="3" t="s">
        <v>0</v>
      </c>
      <c r="G11" s="3">
        <v>290</v>
      </c>
      <c r="H11" s="3">
        <v>565</v>
      </c>
      <c r="I11" s="84">
        <v>240</v>
      </c>
      <c r="J11" s="143"/>
      <c r="K11" s="143"/>
      <c r="L11" s="143"/>
      <c r="M11" s="3">
        <v>115</v>
      </c>
      <c r="N11" s="27">
        <v>140.13119784694601</v>
      </c>
      <c r="O11" s="33">
        <v>95.670456981803397</v>
      </c>
      <c r="P11" s="33">
        <v>95.563371676653105</v>
      </c>
      <c r="Q11" s="33">
        <v>94.269827845683594</v>
      </c>
      <c r="S11">
        <f t="shared" si="4"/>
        <v>1.2117382533040157</v>
      </c>
      <c r="T11" s="112">
        <f t="shared" si="4"/>
        <v>0.82727868038740193</v>
      </c>
      <c r="U11" s="112">
        <f t="shared" si="4"/>
        <v>0.82635269557737356</v>
      </c>
      <c r="V11" s="113">
        <f t="shared" si="4"/>
        <v>0.81516720250806318</v>
      </c>
      <c r="W11" s="113" t="b">
        <f t="shared" si="2"/>
        <v>1</v>
      </c>
      <c r="Y11" s="37">
        <f t="shared" si="5"/>
        <v>0.9988806857568302</v>
      </c>
      <c r="Z11" s="37">
        <f t="shared" si="6"/>
        <v>0.98535985736551668</v>
      </c>
      <c r="AA11" s="124">
        <f t="shared" si="7"/>
        <v>1.4640142634483322E-2</v>
      </c>
    </row>
    <row r="12" spans="1:27" x14ac:dyDescent="0.25">
      <c r="A12" t="s">
        <v>152</v>
      </c>
      <c r="B12">
        <v>9</v>
      </c>
      <c r="C12" s="158" t="s">
        <v>150</v>
      </c>
      <c r="D12" s="159"/>
      <c r="E12" s="119" t="s">
        <v>107</v>
      </c>
      <c r="F12" s="47" t="s">
        <v>0</v>
      </c>
      <c r="G12" s="2">
        <v>290</v>
      </c>
      <c r="H12" s="21">
        <v>565</v>
      </c>
      <c r="I12" s="91">
        <f>J19+40</f>
        <v>254</v>
      </c>
      <c r="J12" s="149"/>
      <c r="K12" s="149"/>
      <c r="L12" s="146"/>
      <c r="M12" s="2">
        <v>115</v>
      </c>
      <c r="N12" s="61">
        <v>151.604612629634</v>
      </c>
      <c r="O12" s="33">
        <v>99.187382984857095</v>
      </c>
      <c r="P12" s="33">
        <v>99.172336827283601</v>
      </c>
      <c r="Q12" s="33">
        <v>90.992225306494305</v>
      </c>
      <c r="S12">
        <f t="shared" si="4"/>
        <v>1.3109508183988472</v>
      </c>
      <c r="T12" s="112">
        <f t="shared" si="4"/>
        <v>0.85769013649009185</v>
      </c>
      <c r="U12" s="112">
        <f t="shared" si="4"/>
        <v>0.85756002981165647</v>
      </c>
      <c r="V12" s="113">
        <f t="shared" si="4"/>
        <v>0.78682521701957908</v>
      </c>
      <c r="W12" s="113" t="b">
        <f t="shared" si="2"/>
        <v>1</v>
      </c>
      <c r="Y12" s="37">
        <f t="shared" si="5"/>
        <v>0.99984830573082273</v>
      </c>
      <c r="Z12" s="37">
        <f t="shared" si="6"/>
        <v>0.91737701478005584</v>
      </c>
      <c r="AA12" s="124">
        <f t="shared" si="7"/>
        <v>8.2622985219944156E-2</v>
      </c>
    </row>
    <row r="13" spans="1:27" ht="15.75" thickBot="1" x14ac:dyDescent="0.3">
      <c r="A13" t="s">
        <v>152</v>
      </c>
      <c r="B13">
        <v>10</v>
      </c>
      <c r="C13" s="158" t="s">
        <v>151</v>
      </c>
      <c r="D13" s="159"/>
      <c r="E13" s="120" t="s">
        <v>108</v>
      </c>
      <c r="F13" s="73" t="s">
        <v>0</v>
      </c>
      <c r="G13" s="73">
        <v>290</v>
      </c>
      <c r="H13" s="73">
        <v>565</v>
      </c>
      <c r="I13" s="93">
        <f>J20+40</f>
        <v>283</v>
      </c>
      <c r="J13" s="151"/>
      <c r="K13" s="151"/>
      <c r="L13" s="151"/>
      <c r="M13" s="73">
        <v>115</v>
      </c>
      <c r="N13" s="75">
        <v>165.10363163152601</v>
      </c>
      <c r="O13" s="33">
        <v>108.27815107607201</v>
      </c>
      <c r="P13" s="33">
        <v>107.39887209651999</v>
      </c>
      <c r="Q13" s="33">
        <v>97.619049696178294</v>
      </c>
      <c r="S13">
        <f t="shared" si="4"/>
        <v>1.4276791269981648</v>
      </c>
      <c r="T13" s="112">
        <f t="shared" si="4"/>
        <v>0.93629955121922392</v>
      </c>
      <c r="U13" s="112">
        <f t="shared" si="4"/>
        <v>0.92869627663640764</v>
      </c>
      <c r="V13" s="113">
        <f t="shared" si="4"/>
        <v>0.84412849233788922</v>
      </c>
      <c r="W13" s="113" t="b">
        <f t="shared" si="2"/>
        <v>1</v>
      </c>
      <c r="Y13" s="37">
        <f t="shared" si="5"/>
        <v>0.99187944224376112</v>
      </c>
      <c r="Z13" s="37">
        <f>V13/T13</f>
        <v>0.90155815116934312</v>
      </c>
      <c r="AA13" s="124">
        <f t="shared" si="7"/>
        <v>9.8441848830656875E-2</v>
      </c>
    </row>
    <row r="14" spans="1:27" x14ac:dyDescent="0.25">
      <c r="A14" t="s">
        <v>152</v>
      </c>
      <c r="B14">
        <v>11</v>
      </c>
      <c r="C14" s="158" t="s">
        <v>145</v>
      </c>
      <c r="D14" s="159"/>
      <c r="E14" s="118" t="s">
        <v>1</v>
      </c>
      <c r="F14" s="50" t="s">
        <v>2</v>
      </c>
      <c r="G14" s="50">
        <v>290</v>
      </c>
      <c r="H14" s="50">
        <v>565</v>
      </c>
      <c r="I14" s="83"/>
      <c r="J14" s="142">
        <v>220</v>
      </c>
      <c r="K14" s="142">
        <v>600</v>
      </c>
      <c r="L14" s="142">
        <v>800</v>
      </c>
      <c r="M14" s="50">
        <v>115</v>
      </c>
      <c r="N14" s="27">
        <v>95.008426178353901</v>
      </c>
      <c r="O14" s="33">
        <v>77.740347048842494</v>
      </c>
      <c r="P14" s="33">
        <v>77.736349183709606</v>
      </c>
      <c r="Q14" s="33">
        <v>77.835351239562598</v>
      </c>
      <c r="S14">
        <f t="shared" ref="S14:T20" si="8">N14/$N$4</f>
        <v>0.82155398765850984</v>
      </c>
      <c r="T14" s="113">
        <f t="shared" si="8"/>
        <v>0.67223397638476257</v>
      </c>
      <c r="U14" s="113">
        <f t="shared" ref="U14:U18" si="9">P14/$N$4</f>
        <v>0.67219940616637086</v>
      </c>
      <c r="V14" s="113">
        <f t="shared" ref="V14:V18" si="10">Q14/$N$4</f>
        <v>0.67305549374769469</v>
      </c>
      <c r="W14" s="113" t="b">
        <f t="shared" ref="W14:W18" si="11">V14&lt;=(U14+0.000001)</f>
        <v>0</v>
      </c>
      <c r="Y14" s="37">
        <f t="shared" ref="Y14:Y20" si="12">U14/T14</f>
        <v>0.9999485741280475</v>
      </c>
      <c r="Z14" s="37">
        <f>V14/T14</f>
        <v>1.0012220705763046</v>
      </c>
      <c r="AA14" s="124">
        <f t="shared" si="7"/>
        <v>-1.2220705763046347E-3</v>
      </c>
    </row>
    <row r="15" spans="1:27" ht="15" customHeight="1" x14ac:dyDescent="0.25">
      <c r="A15" t="s">
        <v>152</v>
      </c>
      <c r="B15">
        <v>12</v>
      </c>
      <c r="C15" s="158" t="s">
        <v>146</v>
      </c>
      <c r="D15" s="159"/>
      <c r="E15" s="121" t="s">
        <v>17</v>
      </c>
      <c r="F15" s="4" t="s">
        <v>2</v>
      </c>
      <c r="G15" s="4">
        <v>290</v>
      </c>
      <c r="H15" s="4">
        <v>565</v>
      </c>
      <c r="I15" s="85"/>
      <c r="J15" s="144">
        <v>130</v>
      </c>
      <c r="K15" s="144">
        <v>600</v>
      </c>
      <c r="L15" s="145">
        <v>1100</v>
      </c>
      <c r="M15" s="4">
        <v>115</v>
      </c>
      <c r="N15" s="27">
        <v>95.235264414296296</v>
      </c>
      <c r="O15" s="129">
        <v>77.828565628428294</v>
      </c>
      <c r="P15" s="113">
        <v>77.808430232506495</v>
      </c>
      <c r="Q15" s="113">
        <v>77.802228373026196</v>
      </c>
      <c r="S15">
        <f t="shared" si="8"/>
        <v>0.82351549638766253</v>
      </c>
      <c r="T15" s="113">
        <f t="shared" si="8"/>
        <v>0.67299681741644357</v>
      </c>
      <c r="U15" s="113">
        <f t="shared" si="9"/>
        <v>0.67282270323017568</v>
      </c>
      <c r="V15" s="113">
        <f t="shared" si="10"/>
        <v>0.6727690746985614</v>
      </c>
      <c r="W15" s="113" t="b">
        <f t="shared" si="11"/>
        <v>1</v>
      </c>
      <c r="Y15" s="37">
        <f t="shared" si="12"/>
        <v>0.99974128527540995</v>
      </c>
      <c r="Z15" s="37">
        <f t="shared" ref="Z15:Z20" si="13">V15/T15</f>
        <v>0.9996615991160902</v>
      </c>
      <c r="AA15" s="124">
        <f t="shared" si="7"/>
        <v>3.3840088390979517E-4</v>
      </c>
    </row>
    <row r="16" spans="1:27" x14ac:dyDescent="0.25">
      <c r="A16" t="s">
        <v>152</v>
      </c>
      <c r="B16">
        <v>13</v>
      </c>
      <c r="C16" s="158" t="s">
        <v>147</v>
      </c>
      <c r="D16" s="159"/>
      <c r="E16" s="54" t="s">
        <v>14</v>
      </c>
      <c r="F16" s="43" t="s">
        <v>2</v>
      </c>
      <c r="G16" s="43">
        <v>520</v>
      </c>
      <c r="H16" s="43">
        <v>720</v>
      </c>
      <c r="I16" s="87"/>
      <c r="J16" s="44">
        <v>426</v>
      </c>
      <c r="K16" s="44" t="s">
        <v>10</v>
      </c>
      <c r="L16" s="44">
        <v>350</v>
      </c>
      <c r="M16" s="43">
        <v>115</v>
      </c>
      <c r="N16" s="28">
        <v>143.48892525497001</v>
      </c>
      <c r="O16" s="129">
        <v>130.91815956684499</v>
      </c>
      <c r="P16" s="113">
        <v>125.075528114628</v>
      </c>
      <c r="Q16" s="113">
        <v>120.34638245565699</v>
      </c>
      <c r="S16">
        <f t="shared" si="8"/>
        <v>1.2407730921335098</v>
      </c>
      <c r="T16" s="113">
        <f t="shared" si="8"/>
        <v>1.1320715474977474</v>
      </c>
      <c r="U16" s="113">
        <f t="shared" si="9"/>
        <v>1.0815493216166758</v>
      </c>
      <c r="V16" s="113">
        <f t="shared" si="10"/>
        <v>1.0406555963901154</v>
      </c>
      <c r="W16" s="117" t="b">
        <f t="shared" si="11"/>
        <v>1</v>
      </c>
      <c r="Y16" s="37">
        <f t="shared" si="12"/>
        <v>0.95537187910716204</v>
      </c>
      <c r="Z16" s="37">
        <f>V16/T16</f>
        <v>0.91924896327472283</v>
      </c>
      <c r="AA16" s="124">
        <f t="shared" si="7"/>
        <v>8.075103672527717E-2</v>
      </c>
    </row>
    <row r="17" spans="1:27" x14ac:dyDescent="0.25">
      <c r="A17" t="s">
        <v>152</v>
      </c>
      <c r="B17">
        <v>14</v>
      </c>
      <c r="C17" s="158" t="s">
        <v>148</v>
      </c>
      <c r="D17" s="159"/>
      <c r="E17" s="53" t="s">
        <v>12</v>
      </c>
      <c r="F17" s="39" t="s">
        <v>2</v>
      </c>
      <c r="G17" s="39">
        <v>520</v>
      </c>
      <c r="H17" s="39">
        <v>720</v>
      </c>
      <c r="I17" s="82"/>
      <c r="J17" s="40">
        <v>398</v>
      </c>
      <c r="K17" s="40" t="s">
        <v>10</v>
      </c>
      <c r="L17" s="40">
        <v>2500</v>
      </c>
      <c r="M17" s="39">
        <v>115</v>
      </c>
      <c r="N17" s="28">
        <v>132.95187959803201</v>
      </c>
      <c r="O17" s="129">
        <v>118.082800277282</v>
      </c>
      <c r="P17" s="113">
        <v>113.061805720964</v>
      </c>
      <c r="Q17" s="113">
        <v>113.059754110543</v>
      </c>
      <c r="S17">
        <f t="shared" si="8"/>
        <v>1.1496574698060082</v>
      </c>
      <c r="T17" s="113">
        <f t="shared" si="8"/>
        <v>1.0210820170788901</v>
      </c>
      <c r="U17" s="113">
        <f t="shared" si="9"/>
        <v>0.97766462489926309</v>
      </c>
      <c r="V17" s="113">
        <f t="shared" si="10"/>
        <v>0.97764688427571744</v>
      </c>
      <c r="W17" s="117" t="b">
        <f t="shared" si="11"/>
        <v>1</v>
      </c>
      <c r="Y17" s="37">
        <f t="shared" si="12"/>
        <v>0.95747903551975633</v>
      </c>
      <c r="Z17" s="37">
        <f t="shared" si="13"/>
        <v>0.95746166118228992</v>
      </c>
      <c r="AA17" s="124">
        <f t="shared" si="7"/>
        <v>4.2538338817710075E-2</v>
      </c>
    </row>
    <row r="18" spans="1:27" x14ac:dyDescent="0.25">
      <c r="A18" t="s">
        <v>152</v>
      </c>
      <c r="B18">
        <v>15</v>
      </c>
      <c r="C18" s="158" t="s">
        <v>149</v>
      </c>
      <c r="D18" s="159"/>
      <c r="E18" s="118" t="s">
        <v>13</v>
      </c>
      <c r="F18" s="50" t="s">
        <v>2</v>
      </c>
      <c r="G18" s="50">
        <v>290</v>
      </c>
      <c r="H18" s="50">
        <v>565</v>
      </c>
      <c r="I18" s="83"/>
      <c r="J18" s="142">
        <v>200</v>
      </c>
      <c r="K18" s="142">
        <v>800</v>
      </c>
      <c r="L18" s="142">
        <v>800</v>
      </c>
      <c r="M18" s="50">
        <v>115</v>
      </c>
      <c r="N18" s="27">
        <v>105.20428649981901</v>
      </c>
      <c r="O18" s="129">
        <v>87.250408765610302</v>
      </c>
      <c r="P18" s="113">
        <v>86.773264780990601</v>
      </c>
      <c r="Q18" s="113">
        <v>86.773264780990601</v>
      </c>
      <c r="S18">
        <f t="shared" si="8"/>
        <v>0.90971932247822573</v>
      </c>
      <c r="T18" s="113">
        <f t="shared" si="8"/>
        <v>0.75446909426390918</v>
      </c>
      <c r="U18" s="113">
        <f t="shared" si="9"/>
        <v>0.75034314923966772</v>
      </c>
      <c r="V18" s="113">
        <f t="shared" si="10"/>
        <v>0.75034314923966772</v>
      </c>
      <c r="W18" s="113" t="b">
        <f t="shared" si="11"/>
        <v>1</v>
      </c>
      <c r="Y18" s="37">
        <f t="shared" si="12"/>
        <v>0.99453132665657185</v>
      </c>
      <c r="Z18" s="37">
        <f t="shared" si="13"/>
        <v>0.99453132665657185</v>
      </c>
      <c r="AA18" s="124">
        <f t="shared" si="7"/>
        <v>5.4686733434281543E-3</v>
      </c>
    </row>
    <row r="19" spans="1:27" x14ac:dyDescent="0.25">
      <c r="A19" t="s">
        <v>152</v>
      </c>
      <c r="B19">
        <v>16</v>
      </c>
      <c r="C19" s="158" t="s">
        <v>150</v>
      </c>
      <c r="D19" s="159"/>
      <c r="E19" s="119" t="s">
        <v>107</v>
      </c>
      <c r="F19" s="46" t="s">
        <v>2</v>
      </c>
      <c r="G19" s="4">
        <v>290</v>
      </c>
      <c r="H19" s="46">
        <v>565</v>
      </c>
      <c r="I19" s="90"/>
      <c r="J19" s="148">
        <v>214</v>
      </c>
      <c r="K19" s="148">
        <v>603</v>
      </c>
      <c r="L19" s="144">
        <v>1071</v>
      </c>
      <c r="M19" s="4">
        <v>115</v>
      </c>
      <c r="N19" s="61">
        <v>97.263629015362497</v>
      </c>
      <c r="O19" s="129">
        <v>79.943154026651101</v>
      </c>
      <c r="P19" s="113">
        <v>79.500450534245402</v>
      </c>
      <c r="Q19" s="113">
        <v>79.419046601420405</v>
      </c>
      <c r="S19">
        <f t="shared" si="8"/>
        <v>0.84105510938265138</v>
      </c>
      <c r="T19" s="113">
        <f t="shared" si="8"/>
        <v>0.69128202222085888</v>
      </c>
      <c r="U19" s="113">
        <f>P19/$N$4</f>
        <v>0.68745388997863555</v>
      </c>
      <c r="V19" s="113">
        <f>Q19/$N$4</f>
        <v>0.68674997635419643</v>
      </c>
      <c r="W19" s="113" t="b">
        <f>V19&lt;=(U19+0.000001)</f>
        <v>1</v>
      </c>
      <c r="Y19" s="37">
        <f t="shared" si="12"/>
        <v>0.994462271375256</v>
      </c>
      <c r="Z19" s="37">
        <f t="shared" si="13"/>
        <v>0.99344399865614541</v>
      </c>
      <c r="AA19" s="124">
        <f t="shared" si="7"/>
        <v>6.5560013438545894E-3</v>
      </c>
    </row>
    <row r="20" spans="1:27" x14ac:dyDescent="0.25">
      <c r="A20" t="s">
        <v>152</v>
      </c>
      <c r="B20">
        <v>17</v>
      </c>
      <c r="C20" s="158" t="s">
        <v>151</v>
      </c>
      <c r="D20" s="159"/>
      <c r="E20" s="120" t="s">
        <v>108</v>
      </c>
      <c r="F20" s="45" t="s">
        <v>2</v>
      </c>
      <c r="G20" s="45">
        <v>290</v>
      </c>
      <c r="H20" s="45">
        <v>565</v>
      </c>
      <c r="I20" s="92"/>
      <c r="J20" s="150">
        <v>243</v>
      </c>
      <c r="K20" s="150">
        <v>642</v>
      </c>
      <c r="L20" s="150">
        <v>967</v>
      </c>
      <c r="M20" s="45">
        <v>115</v>
      </c>
      <c r="N20" s="61">
        <v>96.407273695898496</v>
      </c>
      <c r="O20" s="113">
        <v>79.177803462271001</v>
      </c>
      <c r="P20" s="113">
        <v>78.422878139624103</v>
      </c>
      <c r="Q20" s="113">
        <v>78.4228664901663</v>
      </c>
      <c r="S20">
        <f t="shared" si="8"/>
        <v>0.83365005957962124</v>
      </c>
      <c r="T20" s="113">
        <f t="shared" si="8"/>
        <v>0.68466390598196025</v>
      </c>
      <c r="U20" s="113">
        <f>P20/$N$4</f>
        <v>0.67813593857788335</v>
      </c>
      <c r="V20" s="113">
        <f>Q20/$N$4</f>
        <v>0.67813583784304432</v>
      </c>
      <c r="W20" s="113" t="b">
        <f>V20&lt;=(U20+0.000001)</f>
        <v>1</v>
      </c>
      <c r="Y20" s="37">
        <f t="shared" si="12"/>
        <v>0.99046544246448287</v>
      </c>
      <c r="Z20" s="37">
        <f t="shared" si="13"/>
        <v>0.99046529533413441</v>
      </c>
      <c r="AA20" s="124">
        <f t="shared" si="7"/>
        <v>9.5347046658655898E-3</v>
      </c>
    </row>
    <row r="22" spans="1:27" x14ac:dyDescent="0.25">
      <c r="O22" s="20">
        <f>MIN(O14:O20)</f>
        <v>77.740347048842494</v>
      </c>
      <c r="P22" s="113">
        <f t="shared" ref="P22:S22" si="14">MIN(P14:P20)</f>
        <v>77.736349183709606</v>
      </c>
      <c r="Q22" s="113">
        <f t="shared" si="14"/>
        <v>77.802228373026196</v>
      </c>
      <c r="R22" s="113">
        <f t="shared" si="14"/>
        <v>0</v>
      </c>
      <c r="S22" s="113">
        <f t="shared" si="14"/>
        <v>0.82155398765850984</v>
      </c>
      <c r="T22" s="113">
        <f>MIN(T14:T20)</f>
        <v>0.67223397638476257</v>
      </c>
    </row>
    <row r="23" spans="1:27" x14ac:dyDescent="0.25">
      <c r="O23" s="20">
        <f t="shared" ref="O23:S23" si="15">MAX(O14:O20)</f>
        <v>130.91815956684499</v>
      </c>
      <c r="P23" s="113">
        <f t="shared" si="15"/>
        <v>125.075528114628</v>
      </c>
      <c r="Q23" s="113">
        <f t="shared" si="15"/>
        <v>120.34638245565699</v>
      </c>
      <c r="R23" s="113">
        <f t="shared" si="15"/>
        <v>0</v>
      </c>
      <c r="S23" s="113">
        <f t="shared" si="15"/>
        <v>1.2407730921335098</v>
      </c>
      <c r="T23" s="113">
        <f>MAX(T14:T20)</f>
        <v>1.1320715474977474</v>
      </c>
    </row>
  </sheetData>
  <mergeCells count="12">
    <mergeCell ref="C20:D20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56"/>
  <sheetViews>
    <sheetView zoomScaleNormal="100" workbookViewId="0">
      <pane xSplit="6" ySplit="1" topLeftCell="G2" activePane="bottomRight" state="frozen"/>
      <selection pane="topRight" activeCell="D1" sqref="D1"/>
      <selection pane="bottomLeft" activeCell="A2" sqref="A2"/>
      <selection pane="bottomRight" activeCell="N3" sqref="N3:AB19"/>
    </sheetView>
  </sheetViews>
  <sheetFormatPr baseColWidth="10" defaultColWidth="9.140625" defaultRowHeight="15" x14ac:dyDescent="0.25"/>
  <cols>
    <col min="2" max="2" width="7.28515625" bestFit="1" customWidth="1"/>
    <col min="3" max="3" width="3.28515625" customWidth="1"/>
    <col min="4" max="4" width="3.2851562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4" width="11.140625" customWidth="1"/>
    <col min="15" max="15" width="9.28515625" customWidth="1"/>
    <col min="16" max="16" width="9.28515625" bestFit="1" customWidth="1"/>
    <col min="17" max="18" width="9.28515625" customWidth="1"/>
    <col min="19" max="19" width="12" bestFit="1" customWidth="1"/>
    <col min="20" max="20" width="9.28515625" customWidth="1"/>
    <col min="21" max="22" width="9.28515625" bestFit="1" customWidth="1"/>
    <col min="23" max="23" width="12.85546875" customWidth="1"/>
    <col min="24" max="24" width="10.42578125" customWidth="1"/>
    <col min="25" max="26" width="9.28515625" bestFit="1" customWidth="1"/>
    <col min="27" max="28" width="9.28515625" customWidth="1"/>
    <col min="40" max="40" width="15.7109375" bestFit="1" customWidth="1"/>
  </cols>
  <sheetData>
    <row r="1" spans="1:40" ht="19.5" thickBot="1" x14ac:dyDescent="0.35">
      <c r="F1" s="5"/>
      <c r="G1" s="156" t="s">
        <v>15</v>
      </c>
      <c r="H1" s="156"/>
      <c r="I1" s="5"/>
      <c r="J1" s="5"/>
      <c r="K1" s="5"/>
      <c r="L1" s="5"/>
      <c r="M1" s="5"/>
      <c r="N1" s="156" t="s">
        <v>26</v>
      </c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9"/>
      <c r="AA1" s="9"/>
      <c r="AB1" s="9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11" t="s">
        <v>21</v>
      </c>
      <c r="O2" s="13" t="s">
        <v>9</v>
      </c>
      <c r="P2" s="13" t="s">
        <v>19</v>
      </c>
      <c r="Q2" s="13" t="s">
        <v>62</v>
      </c>
      <c r="R2" s="13" t="s">
        <v>4</v>
      </c>
      <c r="S2" s="13" t="s">
        <v>11</v>
      </c>
      <c r="T2" s="12" t="s">
        <v>20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58</v>
      </c>
      <c r="Z2" s="12" t="s">
        <v>59</v>
      </c>
      <c r="AA2" s="12" t="s">
        <v>60</v>
      </c>
      <c r="AB2" s="12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97">
        <v>150</v>
      </c>
      <c r="O3" s="13">
        <v>1.8</v>
      </c>
      <c r="P3" s="13">
        <v>7.5</v>
      </c>
      <c r="Q3" s="13">
        <v>100</v>
      </c>
      <c r="R3" s="13">
        <v>393</v>
      </c>
      <c r="S3" s="96">
        <v>115.64477515243399</v>
      </c>
      <c r="T3" s="94">
        <v>44.387456322749699</v>
      </c>
      <c r="U3" s="95">
        <v>49487.662252244401</v>
      </c>
      <c r="V3" s="95">
        <v>0</v>
      </c>
      <c r="W3" s="95">
        <v>857.89439663283599</v>
      </c>
      <c r="X3" s="95">
        <v>583251.17608093098</v>
      </c>
      <c r="Y3" s="95">
        <v>49.077626598619197</v>
      </c>
      <c r="Z3" s="95">
        <v>999</v>
      </c>
      <c r="AA3" s="95">
        <v>38.807503169526299</v>
      </c>
      <c r="AB3" s="96">
        <v>17.802459787858002</v>
      </c>
      <c r="AC3" s="25">
        <v>20</v>
      </c>
      <c r="AD3" s="25">
        <v>116.7</v>
      </c>
      <c r="AE3" s="25">
        <v>58.8826563310407</v>
      </c>
      <c r="AF3" s="25">
        <v>36.109689449093402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116.38209163945901</v>
      </c>
      <c r="AL3" s="25">
        <v>3.75803165172116</v>
      </c>
      <c r="AM3" s="25">
        <v>3.7574548517211599</v>
      </c>
      <c r="AN3" s="25">
        <v>8652000000000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6">
        <v>150</v>
      </c>
      <c r="O4" s="11">
        <v>1.8</v>
      </c>
      <c r="P4" s="11">
        <v>7.5</v>
      </c>
      <c r="Q4" s="11">
        <v>100</v>
      </c>
      <c r="R4" s="11">
        <v>393</v>
      </c>
      <c r="S4" s="27">
        <v>116.030096683457</v>
      </c>
      <c r="T4" s="67">
        <v>44.437249850954402</v>
      </c>
      <c r="U4" s="65">
        <v>49285.455591214901</v>
      </c>
      <c r="V4" s="65">
        <v>0</v>
      </c>
      <c r="W4" s="65">
        <v>750.53077669637901</v>
      </c>
      <c r="X4" s="65">
        <v>583905.46304154</v>
      </c>
      <c r="Y4" s="65">
        <v>49.072034988593501</v>
      </c>
      <c r="Z4" s="65">
        <v>999</v>
      </c>
      <c r="AA4" s="65">
        <v>38.809697676326898</v>
      </c>
      <c r="AB4" s="27">
        <v>17.822430458786201</v>
      </c>
      <c r="AC4" s="25">
        <v>5.5</v>
      </c>
      <c r="AD4" s="25">
        <v>97.5</v>
      </c>
      <c r="AE4" s="25">
        <v>0</v>
      </c>
      <c r="AF4" s="25">
        <v>15.6228291398513</v>
      </c>
      <c r="AG4" s="25">
        <v>138.85731049020501</v>
      </c>
      <c r="AH4" s="25">
        <v>113.131369177244</v>
      </c>
      <c r="AI4" s="25">
        <v>0</v>
      </c>
      <c r="AJ4" s="25">
        <v>1086.7299540579399</v>
      </c>
      <c r="AK4" s="25">
        <v>322.70818852721197</v>
      </c>
      <c r="AL4" s="25">
        <v>3.7253150718100398</v>
      </c>
      <c r="AM4" s="25">
        <v>3.7247382718100401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6">
        <v>150</v>
      </c>
      <c r="O5" s="11">
        <v>1.8</v>
      </c>
      <c r="P5" s="11">
        <v>7.5</v>
      </c>
      <c r="Q5" s="11">
        <v>100</v>
      </c>
      <c r="R5" s="11">
        <v>393</v>
      </c>
      <c r="S5" s="27">
        <v>124.68786690568901</v>
      </c>
      <c r="T5" s="67">
        <v>44.252544549596102</v>
      </c>
      <c r="U5" s="65">
        <v>50370.444401699002</v>
      </c>
      <c r="V5" s="65">
        <v>0</v>
      </c>
      <c r="W5" s="65">
        <v>1207.2189425988399</v>
      </c>
      <c r="X5" s="65">
        <v>581478.43538169295</v>
      </c>
      <c r="Y5" s="65">
        <v>49.080158223672697</v>
      </c>
      <c r="Z5" s="65">
        <v>999</v>
      </c>
      <c r="AA5" s="65">
        <v>38.805250139358598</v>
      </c>
      <c r="AB5" s="27">
        <v>17.7483507756404</v>
      </c>
      <c r="AC5" s="25">
        <v>20</v>
      </c>
      <c r="AD5" s="25">
        <v>116.7</v>
      </c>
      <c r="AE5" s="25">
        <v>41.906907250846203</v>
      </c>
      <c r="AF5" s="25">
        <v>15.6228291398513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322.70818852721197</v>
      </c>
      <c r="AL5" s="25">
        <v>3.26580421249019</v>
      </c>
      <c r="AM5" s="25">
        <v>3.2652274124901899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6">
        <v>150</v>
      </c>
      <c r="O6" s="11">
        <v>1.8</v>
      </c>
      <c r="P6" s="11">
        <v>7.5</v>
      </c>
      <c r="Q6" s="11">
        <v>100</v>
      </c>
      <c r="R6" s="11">
        <v>393</v>
      </c>
      <c r="S6" s="27">
        <v>123.458847367152</v>
      </c>
      <c r="T6" s="67">
        <v>44.362507344648797</v>
      </c>
      <c r="U6" s="65">
        <v>49562.845933160403</v>
      </c>
      <c r="V6" s="65">
        <v>0</v>
      </c>
      <c r="W6" s="65">
        <v>911.27614959771597</v>
      </c>
      <c r="X6" s="65">
        <v>582923.34650868503</v>
      </c>
      <c r="Y6" s="65">
        <v>49.077846409130998</v>
      </c>
      <c r="Z6" s="65">
        <v>999</v>
      </c>
      <c r="AA6" s="65">
        <v>38.806533526360703</v>
      </c>
      <c r="AB6" s="27">
        <v>17.792453510945901</v>
      </c>
      <c r="AC6" s="25">
        <v>5.5</v>
      </c>
      <c r="AD6" s="25">
        <v>97.5</v>
      </c>
      <c r="AE6" s="25">
        <v>0</v>
      </c>
      <c r="AF6" s="25">
        <v>16.145711448674799</v>
      </c>
      <c r="AG6" s="25">
        <v>138.85731049020501</v>
      </c>
      <c r="AH6" s="25">
        <v>113.131369177244</v>
      </c>
      <c r="AI6" s="25">
        <v>0</v>
      </c>
      <c r="AJ6" s="25">
        <v>1086.7299540579399</v>
      </c>
      <c r="AK6" s="25">
        <v>322.70818852721197</v>
      </c>
      <c r="AL6" s="25">
        <v>3.7366201807576598</v>
      </c>
      <c r="AM6" s="25">
        <v>3.7360433807576601</v>
      </c>
      <c r="AN6" s="25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6">
        <v>150</v>
      </c>
      <c r="O7" s="11">
        <v>1.8</v>
      </c>
      <c r="P7" s="11">
        <v>7.5</v>
      </c>
      <c r="Q7" s="11">
        <v>100</v>
      </c>
      <c r="R7" s="11">
        <v>393</v>
      </c>
      <c r="S7" s="27">
        <v>144.45265168558001</v>
      </c>
      <c r="T7" s="67">
        <v>40.5152020201214</v>
      </c>
      <c r="U7" s="65">
        <v>53703.599097133701</v>
      </c>
      <c r="V7" s="65">
        <v>0</v>
      </c>
      <c r="W7" s="65">
        <v>1866.23000170405</v>
      </c>
      <c r="X7" s="65">
        <v>532369.75454439502</v>
      </c>
      <c r="Y7" s="65">
        <v>45.614751965740901</v>
      </c>
      <c r="Z7" s="65">
        <v>999</v>
      </c>
      <c r="AA7" s="65">
        <v>38.814416181986701</v>
      </c>
      <c r="AB7" s="27">
        <v>16.249416265614801</v>
      </c>
      <c r="AC7" s="25">
        <v>20</v>
      </c>
      <c r="AD7" s="25">
        <v>116.7</v>
      </c>
      <c r="AE7" s="25">
        <v>41.6641364125881</v>
      </c>
      <c r="AF7" s="25">
        <v>16.145711448674799</v>
      </c>
      <c r="AG7" s="25">
        <v>0</v>
      </c>
      <c r="AH7" s="25">
        <v>0</v>
      </c>
      <c r="AI7" s="25">
        <v>0</v>
      </c>
      <c r="AJ7" s="25">
        <v>1086.7299540579399</v>
      </c>
      <c r="AK7" s="25">
        <v>322.70818852721197</v>
      </c>
      <c r="AL7" s="25">
        <v>3.27540555958997</v>
      </c>
      <c r="AM7" s="25">
        <v>3.2748287595899699</v>
      </c>
      <c r="AN7" s="25">
        <v>8652000000000</v>
      </c>
    </row>
    <row r="8" spans="1:40" x14ac:dyDescent="0.25">
      <c r="A8" t="s">
        <v>152</v>
      </c>
      <c r="B8">
        <v>6</v>
      </c>
      <c r="C8" s="158" t="s">
        <v>145</v>
      </c>
      <c r="D8" s="159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16">
        <v>150</v>
      </c>
      <c r="O8" s="11">
        <v>1.8</v>
      </c>
      <c r="P8" s="11">
        <v>7.5</v>
      </c>
      <c r="Q8" s="11">
        <v>100</v>
      </c>
      <c r="R8" s="11">
        <v>565</v>
      </c>
      <c r="S8" s="27">
        <v>137.01825713305101</v>
      </c>
      <c r="T8" s="67">
        <v>33.043206599817601</v>
      </c>
      <c r="U8" s="65">
        <v>73176.755057453498</v>
      </c>
      <c r="V8" s="65">
        <v>41989.848012228198</v>
      </c>
      <c r="W8" s="65">
        <v>937.09557156889002</v>
      </c>
      <c r="X8" s="65">
        <v>434188.60196160298</v>
      </c>
      <c r="Y8" s="65">
        <v>40.327354952471701</v>
      </c>
      <c r="Z8" s="65">
        <v>999</v>
      </c>
      <c r="AA8" s="65">
        <v>40.088742537269603</v>
      </c>
      <c r="AB8" s="27">
        <v>14.371765321907301</v>
      </c>
      <c r="AC8" s="25">
        <v>5.5</v>
      </c>
      <c r="AD8" s="25">
        <v>97.5</v>
      </c>
      <c r="AE8" s="25">
        <v>0</v>
      </c>
      <c r="AF8" s="25">
        <v>50.094039907306403</v>
      </c>
      <c r="AG8" s="25">
        <v>218.04926891427499</v>
      </c>
      <c r="AH8" s="25">
        <v>192.32332760131399</v>
      </c>
      <c r="AI8" s="25">
        <v>0</v>
      </c>
      <c r="AJ8" s="25">
        <v>1430.9586367473501</v>
      </c>
      <c r="AK8" s="25">
        <v>335.10198260888097</v>
      </c>
      <c r="AL8" s="25">
        <v>5.2390582606070799</v>
      </c>
      <c r="AM8" s="25">
        <v>5.2384814606070798</v>
      </c>
      <c r="AN8" s="25">
        <v>8652000000000</v>
      </c>
    </row>
    <row r="9" spans="1:40" x14ac:dyDescent="0.25">
      <c r="A9" t="s">
        <v>152</v>
      </c>
      <c r="B9">
        <v>7</v>
      </c>
      <c r="C9" s="158" t="s">
        <v>146</v>
      </c>
      <c r="D9" s="159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16">
        <v>150</v>
      </c>
      <c r="O9" s="11">
        <v>1.8</v>
      </c>
      <c r="P9" s="11">
        <v>7.5</v>
      </c>
      <c r="Q9" s="11">
        <v>100</v>
      </c>
      <c r="R9" s="11">
        <v>565</v>
      </c>
      <c r="S9" s="27">
        <v>128.65640432493601</v>
      </c>
      <c r="T9" s="67">
        <v>35.347389719973798</v>
      </c>
      <c r="U9" s="65">
        <v>30567.002558173299</v>
      </c>
      <c r="V9" s="65">
        <v>81.590132638309399</v>
      </c>
      <c r="W9" s="65">
        <v>1085.7409785546599</v>
      </c>
      <c r="X9" s="65">
        <v>464465.56816045602</v>
      </c>
      <c r="Y9" s="65">
        <v>39.314943838380401</v>
      </c>
      <c r="Z9" s="65">
        <v>999</v>
      </c>
      <c r="AA9" s="65">
        <v>40.039904556380897</v>
      </c>
      <c r="AB9" s="27">
        <v>15.373941452057601</v>
      </c>
      <c r="AC9" s="25">
        <v>5.5</v>
      </c>
      <c r="AD9" s="25">
        <v>97.5</v>
      </c>
      <c r="AE9" s="25">
        <v>0</v>
      </c>
      <c r="AF9" s="25">
        <v>58.9098323804104</v>
      </c>
      <c r="AG9" s="25">
        <v>218.04926891427499</v>
      </c>
      <c r="AH9" s="25">
        <v>192.32332760131399</v>
      </c>
      <c r="AI9" s="25">
        <v>0</v>
      </c>
      <c r="AJ9" s="25">
        <v>1430.9586367473501</v>
      </c>
      <c r="AK9" s="25">
        <v>335.10198260888097</v>
      </c>
      <c r="AL9" s="25">
        <v>5.41804092502489</v>
      </c>
      <c r="AM9" s="25">
        <v>5.4174641250248898</v>
      </c>
      <c r="AN9" s="25">
        <v>8652000000000</v>
      </c>
    </row>
    <row r="10" spans="1:40" x14ac:dyDescent="0.25">
      <c r="A10" t="s">
        <v>152</v>
      </c>
      <c r="B10">
        <v>8</v>
      </c>
      <c r="C10" s="158" t="s">
        <v>147</v>
      </c>
      <c r="D10" s="159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16">
        <v>150</v>
      </c>
      <c r="O10" s="11">
        <v>1.8</v>
      </c>
      <c r="P10" s="11">
        <v>7.5</v>
      </c>
      <c r="Q10" s="11">
        <v>100</v>
      </c>
      <c r="R10" s="11">
        <v>720</v>
      </c>
      <c r="S10" s="27">
        <v>810.61860736126698</v>
      </c>
      <c r="T10" s="67">
        <v>6.13101551360303</v>
      </c>
      <c r="U10" s="65">
        <v>35249.421100965803</v>
      </c>
      <c r="V10" s="65">
        <v>9359.5551845915597</v>
      </c>
      <c r="W10" s="65">
        <v>5475.0533289693903</v>
      </c>
      <c r="X10" s="65">
        <v>80562.411088743902</v>
      </c>
      <c r="Y10" s="65">
        <v>7.1419260071439901</v>
      </c>
      <c r="Z10" s="65">
        <v>999</v>
      </c>
      <c r="AA10" s="65">
        <v>40.353478609811901</v>
      </c>
      <c r="AB10" s="27">
        <v>2.8435719183527799</v>
      </c>
      <c r="AC10" s="25">
        <v>5.5</v>
      </c>
      <c r="AD10" s="25">
        <v>97.5</v>
      </c>
      <c r="AE10" s="25">
        <v>0</v>
      </c>
      <c r="AF10" s="25">
        <v>27.178109765213598</v>
      </c>
      <c r="AG10" s="25">
        <v>218.04926891427499</v>
      </c>
      <c r="AH10" s="25">
        <v>192.32332760131399</v>
      </c>
      <c r="AI10" s="25">
        <v>0</v>
      </c>
      <c r="AJ10" s="25">
        <v>1430.9586367473501</v>
      </c>
      <c r="AK10" s="25">
        <v>335.10198260888097</v>
      </c>
      <c r="AL10" s="25">
        <v>4.7738074908144004</v>
      </c>
      <c r="AM10" s="25">
        <v>4.7732306908144002</v>
      </c>
      <c r="AN10" s="25">
        <v>8652000000000</v>
      </c>
    </row>
    <row r="11" spans="1:40" x14ac:dyDescent="0.25">
      <c r="A11" t="s">
        <v>152</v>
      </c>
      <c r="B11">
        <v>9</v>
      </c>
      <c r="C11" s="158" t="s">
        <v>150</v>
      </c>
      <c r="D11" s="159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16">
        <v>150</v>
      </c>
      <c r="O11" s="11">
        <v>1.8</v>
      </c>
      <c r="P11" s="11">
        <v>7.5</v>
      </c>
      <c r="Q11" s="11">
        <v>100</v>
      </c>
      <c r="R11" s="11">
        <v>568</v>
      </c>
      <c r="S11" s="27">
        <v>153.00077075847599</v>
      </c>
      <c r="T11" s="67">
        <v>30.475323710367601</v>
      </c>
      <c r="U11" s="65">
        <v>69456.240895221199</v>
      </c>
      <c r="V11" s="65">
        <v>39177.066556833197</v>
      </c>
      <c r="W11" s="65">
        <v>2169.0732015734402</v>
      </c>
      <c r="X11" s="65">
        <v>400446.62079423101</v>
      </c>
      <c r="Y11" s="65">
        <v>37.304317748412402</v>
      </c>
      <c r="Z11" s="65">
        <v>999</v>
      </c>
      <c r="AA11" s="65">
        <v>40.290250996945097</v>
      </c>
      <c r="AB11" s="27">
        <v>13.254896217921599</v>
      </c>
      <c r="AC11" s="25">
        <v>20</v>
      </c>
      <c r="AD11" s="25">
        <v>116.7</v>
      </c>
      <c r="AE11" s="25">
        <v>49.8320521397847</v>
      </c>
      <c r="AF11" s="25">
        <v>20.768408979622698</v>
      </c>
      <c r="AG11" s="25">
        <v>0</v>
      </c>
      <c r="AH11" s="25">
        <v>0</v>
      </c>
      <c r="AI11" s="25">
        <v>0</v>
      </c>
      <c r="AJ11" s="25">
        <v>1430.9586367473501</v>
      </c>
      <c r="AK11" s="25">
        <v>335.10198260888097</v>
      </c>
      <c r="AL11" s="25">
        <v>3.7490402462615902</v>
      </c>
      <c r="AM11" s="25">
        <v>3.74846344626159</v>
      </c>
      <c r="AN11" s="25">
        <v>8652000000000</v>
      </c>
    </row>
    <row r="12" spans="1:40" x14ac:dyDescent="0.25">
      <c r="A12" t="s">
        <v>152</v>
      </c>
      <c r="B12">
        <v>10</v>
      </c>
      <c r="C12" s="158" t="s">
        <v>151</v>
      </c>
      <c r="D12" s="159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16">
        <v>150</v>
      </c>
      <c r="O12" s="11">
        <v>1.8</v>
      </c>
      <c r="P12" s="11">
        <v>7.5</v>
      </c>
      <c r="Q12" s="11">
        <v>100</v>
      </c>
      <c r="R12" s="11">
        <v>607</v>
      </c>
      <c r="S12" s="27">
        <v>206.525449531709</v>
      </c>
      <c r="T12" s="67">
        <v>21.693660468520399</v>
      </c>
      <c r="U12" s="65">
        <v>100668.40987374001</v>
      </c>
      <c r="V12" s="65">
        <v>72862.860434893795</v>
      </c>
      <c r="W12" s="65">
        <v>3072.7766973816001</v>
      </c>
      <c r="X12" s="65">
        <v>285055.56579635898</v>
      </c>
      <c r="Y12" s="65">
        <v>29.9285678257712</v>
      </c>
      <c r="Z12" s="65">
        <v>999</v>
      </c>
      <c r="AA12" s="65">
        <v>41.330304636719802</v>
      </c>
      <c r="AB12" s="27">
        <v>9.6061965432460692</v>
      </c>
      <c r="AC12" s="25">
        <v>20</v>
      </c>
      <c r="AD12" s="25">
        <v>116.7</v>
      </c>
      <c r="AE12" s="25">
        <v>57.173986074580398</v>
      </c>
      <c r="AF12" s="25">
        <v>37.516624287604799</v>
      </c>
      <c r="AG12" s="25">
        <v>0</v>
      </c>
      <c r="AH12" s="25">
        <v>0</v>
      </c>
      <c r="AI12" s="25">
        <v>0</v>
      </c>
      <c r="AJ12" s="25">
        <v>1086.7299540579399</v>
      </c>
      <c r="AK12" s="25">
        <v>116.38209163945901</v>
      </c>
      <c r="AL12" s="25">
        <v>3.7779585771387598</v>
      </c>
      <c r="AM12" s="25">
        <v>3.7773817771387601</v>
      </c>
      <c r="AN12" s="25">
        <v>8652000000000</v>
      </c>
    </row>
    <row r="13" spans="1:40" x14ac:dyDescent="0.25">
      <c r="A13" t="s">
        <v>152</v>
      </c>
      <c r="B13">
        <v>11</v>
      </c>
      <c r="C13" s="158" t="s">
        <v>145</v>
      </c>
      <c r="D13" s="159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16">
        <v>150</v>
      </c>
      <c r="O13" s="11">
        <v>1.8</v>
      </c>
      <c r="P13" s="11">
        <v>7.5</v>
      </c>
      <c r="Q13" s="11">
        <v>100</v>
      </c>
      <c r="R13" s="11">
        <v>565</v>
      </c>
      <c r="S13" s="27">
        <v>95.008426178353901</v>
      </c>
      <c r="T13" s="67">
        <v>53.836249384271703</v>
      </c>
      <c r="U13" s="65">
        <v>77575.959459496997</v>
      </c>
      <c r="V13" s="65">
        <v>0</v>
      </c>
      <c r="W13" s="65">
        <v>0</v>
      </c>
      <c r="X13" s="65">
        <v>707408.31690932997</v>
      </c>
      <c r="Y13" s="65">
        <v>51.1994141618245</v>
      </c>
      <c r="Z13" s="65">
        <v>89.676403208318902</v>
      </c>
      <c r="AA13" s="65">
        <v>41.349046513696599</v>
      </c>
      <c r="AB13" s="27">
        <v>17.0400952630565</v>
      </c>
      <c r="AC13" s="25">
        <v>20</v>
      </c>
      <c r="AD13" s="25">
        <v>116.7</v>
      </c>
      <c r="AE13" s="25">
        <v>57.173986074580398</v>
      </c>
      <c r="AF13" s="25">
        <v>51.135790525012197</v>
      </c>
      <c r="AG13" s="25">
        <v>0</v>
      </c>
      <c r="AH13" s="25">
        <v>0</v>
      </c>
      <c r="AI13" s="25">
        <v>0</v>
      </c>
      <c r="AJ13" s="25">
        <v>1086.7299540579399</v>
      </c>
      <c r="AK13" s="25">
        <v>116.38209163945901</v>
      </c>
      <c r="AL13" s="25">
        <v>4.0963736113940499</v>
      </c>
      <c r="AM13" s="25">
        <v>4.0957968113940497</v>
      </c>
      <c r="AN13" s="25">
        <v>8652000000000</v>
      </c>
    </row>
    <row r="14" spans="1:40" x14ac:dyDescent="0.25">
      <c r="A14" t="s">
        <v>152</v>
      </c>
      <c r="B14">
        <v>12</v>
      </c>
      <c r="C14" s="158" t="s">
        <v>146</v>
      </c>
      <c r="D14" s="159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6">
        <v>150</v>
      </c>
      <c r="O14" s="11">
        <v>1.8</v>
      </c>
      <c r="P14" s="11">
        <v>7.5</v>
      </c>
      <c r="Q14" s="11">
        <v>100</v>
      </c>
      <c r="R14" s="11">
        <v>565</v>
      </c>
      <c r="S14" s="61">
        <v>95.235264414296296</v>
      </c>
      <c r="T14" s="68">
        <v>53.843438674125998</v>
      </c>
      <c r="U14" s="62">
        <v>72296.176026160698</v>
      </c>
      <c r="V14" s="62">
        <v>0</v>
      </c>
      <c r="W14" s="62">
        <v>0</v>
      </c>
      <c r="X14" s="62">
        <v>707502.78417801496</v>
      </c>
      <c r="Y14" s="62">
        <v>51.1269021654971</v>
      </c>
      <c r="Z14" s="62">
        <v>89.208278342179895</v>
      </c>
      <c r="AA14" s="62">
        <v>41.336034464448801</v>
      </c>
      <c r="AB14" s="61">
        <v>17.0423707964637</v>
      </c>
      <c r="AC14">
        <v>20</v>
      </c>
      <c r="AD14">
        <v>116.7</v>
      </c>
      <c r="AE14">
        <v>45.173986074580398</v>
      </c>
      <c r="AF14">
        <v>53.480840951640701</v>
      </c>
      <c r="AG14">
        <v>0</v>
      </c>
      <c r="AH14">
        <v>0</v>
      </c>
      <c r="AI14">
        <v>0</v>
      </c>
      <c r="AJ14">
        <v>1086.7299540579399</v>
      </c>
      <c r="AK14">
        <v>116.38209163945901</v>
      </c>
      <c r="AL14">
        <v>4.0601326934410302</v>
      </c>
      <c r="AM14">
        <v>4.0595558934410301</v>
      </c>
      <c r="AN14">
        <v>8652000000000</v>
      </c>
    </row>
    <row r="15" spans="1:40" x14ac:dyDescent="0.25">
      <c r="A15" t="s">
        <v>152</v>
      </c>
      <c r="B15">
        <v>13</v>
      </c>
      <c r="C15" s="158" t="s">
        <v>147</v>
      </c>
      <c r="D15" s="159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6">
        <v>150</v>
      </c>
      <c r="O15" s="11">
        <v>1.8</v>
      </c>
      <c r="P15" s="11">
        <v>7.5</v>
      </c>
      <c r="Q15" s="11">
        <v>100</v>
      </c>
      <c r="R15" s="11">
        <v>720</v>
      </c>
      <c r="S15" s="61">
        <v>143.48892525497001</v>
      </c>
      <c r="T15" s="68">
        <v>47.477389408860702</v>
      </c>
      <c r="U15" s="62">
        <v>173747.221707002</v>
      </c>
      <c r="V15" s="62">
        <v>0</v>
      </c>
      <c r="W15" s="62">
        <v>0</v>
      </c>
      <c r="X15" s="62">
        <v>623852.89683243004</v>
      </c>
      <c r="Y15" s="62">
        <v>51.306545712939403</v>
      </c>
      <c r="Z15" s="62">
        <v>85.2933587830085</v>
      </c>
      <c r="AA15" s="62">
        <v>44.344606353706702</v>
      </c>
      <c r="AB15" s="61">
        <v>15.0274071396321</v>
      </c>
      <c r="AC15">
        <v>20</v>
      </c>
      <c r="AD15">
        <v>116.7</v>
      </c>
      <c r="AE15">
        <v>57.173986074580398</v>
      </c>
      <c r="AF15">
        <v>64.277226058011806</v>
      </c>
      <c r="AG15">
        <v>0</v>
      </c>
      <c r="AH15">
        <v>0</v>
      </c>
      <c r="AI15">
        <v>0</v>
      </c>
      <c r="AJ15">
        <v>1086.7299540579399</v>
      </c>
      <c r="AK15">
        <v>116.38209163945901</v>
      </c>
      <c r="AL15">
        <v>4.4036193393968803</v>
      </c>
      <c r="AM15">
        <v>4.4030425393968802</v>
      </c>
      <c r="AN15">
        <v>8652000000000</v>
      </c>
    </row>
    <row r="16" spans="1:40" x14ac:dyDescent="0.25">
      <c r="A16" t="s">
        <v>152</v>
      </c>
      <c r="B16">
        <v>14</v>
      </c>
      <c r="C16" s="158" t="s">
        <v>148</v>
      </c>
      <c r="D16" s="159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6">
        <v>150</v>
      </c>
      <c r="O16" s="11">
        <v>1.8</v>
      </c>
      <c r="P16" s="11">
        <v>7.5</v>
      </c>
      <c r="Q16" s="11">
        <v>100</v>
      </c>
      <c r="R16" s="11">
        <v>720</v>
      </c>
      <c r="S16" s="61">
        <v>132.95187959803201</v>
      </c>
      <c r="T16" s="68">
        <v>52.936777685449698</v>
      </c>
      <c r="U16" s="62">
        <v>95536.495169463393</v>
      </c>
      <c r="V16" s="62">
        <v>0</v>
      </c>
      <c r="W16" s="62">
        <v>0</v>
      </c>
      <c r="X16" s="62">
        <v>695589.25878680905</v>
      </c>
      <c r="Y16" s="62">
        <v>51.264913244043598</v>
      </c>
      <c r="Z16" s="62">
        <v>84.435396403223393</v>
      </c>
      <c r="AA16" s="62">
        <v>44.338051294812203</v>
      </c>
      <c r="AB16" s="61">
        <v>16.755397060457899</v>
      </c>
      <c r="AC16">
        <v>5.5</v>
      </c>
      <c r="AD16">
        <v>97.5</v>
      </c>
      <c r="AE16">
        <v>0</v>
      </c>
      <c r="AF16">
        <v>21.2054828654212</v>
      </c>
      <c r="AG16">
        <v>218.04926891427499</v>
      </c>
      <c r="AH16">
        <v>192.32332760131399</v>
      </c>
      <c r="AI16">
        <v>0</v>
      </c>
      <c r="AJ16">
        <v>1086.7299540579399</v>
      </c>
      <c r="AK16">
        <v>322.29681439992498</v>
      </c>
      <c r="AL16">
        <v>4.2558803980867204</v>
      </c>
      <c r="AM16">
        <v>4.2553035980867202</v>
      </c>
      <c r="AN16">
        <v>8652000000000</v>
      </c>
    </row>
    <row r="17" spans="1:40" x14ac:dyDescent="0.25">
      <c r="A17" t="s">
        <v>152</v>
      </c>
      <c r="B17">
        <v>15</v>
      </c>
      <c r="C17" s="158" t="s">
        <v>149</v>
      </c>
      <c r="D17" s="159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6">
        <v>150</v>
      </c>
      <c r="O17" s="11">
        <v>1.8</v>
      </c>
      <c r="P17" s="11">
        <v>7.5</v>
      </c>
      <c r="Q17" s="11">
        <v>100</v>
      </c>
      <c r="R17" s="11">
        <v>720</v>
      </c>
      <c r="S17" s="61">
        <v>114.24766243833599</v>
      </c>
      <c r="T17" s="68">
        <v>55.266464155802197</v>
      </c>
      <c r="U17" s="62">
        <v>76642.856380173995</v>
      </c>
      <c r="V17" s="62">
        <v>0</v>
      </c>
      <c r="W17" s="62">
        <v>0</v>
      </c>
      <c r="X17" s="62">
        <v>726201.33900724095</v>
      </c>
      <c r="Y17" s="62">
        <v>50.848303742944303</v>
      </c>
      <c r="Z17" s="62">
        <v>86.663929750060305</v>
      </c>
      <c r="AA17" s="62">
        <v>44.093078349803903</v>
      </c>
      <c r="AB17" s="61">
        <v>17.492782740959299</v>
      </c>
      <c r="AC17">
        <v>20</v>
      </c>
      <c r="AD17">
        <v>116.7</v>
      </c>
      <c r="AE17">
        <v>43.244498284383099</v>
      </c>
      <c r="AF17">
        <v>21.222893180254601</v>
      </c>
      <c r="AG17">
        <v>0</v>
      </c>
      <c r="AH17">
        <v>0</v>
      </c>
      <c r="AI17">
        <v>0</v>
      </c>
      <c r="AJ17">
        <v>1086.7299540579399</v>
      </c>
      <c r="AK17">
        <v>322.29681439992498</v>
      </c>
      <c r="AL17">
        <v>3.3936294305134398</v>
      </c>
      <c r="AM17">
        <v>3.3930526305134401</v>
      </c>
      <c r="AN17">
        <v>8652000000000</v>
      </c>
    </row>
    <row r="18" spans="1:40" x14ac:dyDescent="0.25">
      <c r="A18" t="s">
        <v>152</v>
      </c>
      <c r="B18">
        <v>16</v>
      </c>
      <c r="C18" s="158" t="s">
        <v>150</v>
      </c>
      <c r="D18" s="159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6">
        <v>150</v>
      </c>
      <c r="O18" s="11">
        <v>1.8</v>
      </c>
      <c r="P18" s="11">
        <v>7.5</v>
      </c>
      <c r="Q18" s="11">
        <v>100</v>
      </c>
      <c r="R18" s="62">
        <v>568</v>
      </c>
      <c r="S18" s="61">
        <v>105.560768443638</v>
      </c>
      <c r="T18" s="68">
        <v>54.188917857452502</v>
      </c>
      <c r="U18" s="62">
        <v>72549.394993390597</v>
      </c>
      <c r="V18" s="62">
        <v>0</v>
      </c>
      <c r="W18" s="62">
        <v>0</v>
      </c>
      <c r="X18" s="62">
        <v>712042.38064692705</v>
      </c>
      <c r="Y18" s="62">
        <v>51.179399426342201</v>
      </c>
      <c r="Z18" s="62">
        <v>89.522345486658594</v>
      </c>
      <c r="AA18" s="62">
        <v>41.407277003135</v>
      </c>
      <c r="AB18" s="61">
        <v>17.151720876802099</v>
      </c>
      <c r="AC18">
        <v>5.5</v>
      </c>
      <c r="AD18">
        <v>97.5</v>
      </c>
      <c r="AE18">
        <v>0</v>
      </c>
      <c r="AF18">
        <v>16.834990916985099</v>
      </c>
      <c r="AG18">
        <v>218.04926891427499</v>
      </c>
      <c r="AH18">
        <v>192.32332760131399</v>
      </c>
      <c r="AI18">
        <v>0</v>
      </c>
      <c r="AJ18">
        <v>1086.7299540579399</v>
      </c>
      <c r="AK18">
        <v>317.46911558369499</v>
      </c>
      <c r="AL18">
        <v>4.1499317840025203</v>
      </c>
      <c r="AM18">
        <v>4.1493549840025299</v>
      </c>
      <c r="AN18">
        <v>8652000000000</v>
      </c>
    </row>
    <row r="19" spans="1:40" ht="15.75" thickBot="1" x14ac:dyDescent="0.3">
      <c r="A19" t="s">
        <v>152</v>
      </c>
      <c r="B19">
        <v>17</v>
      </c>
      <c r="C19" s="158" t="s">
        <v>151</v>
      </c>
      <c r="D19" s="159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8">
        <v>150</v>
      </c>
      <c r="O19" s="19">
        <v>1.8</v>
      </c>
      <c r="P19" s="19">
        <v>7.5</v>
      </c>
      <c r="Q19" s="19">
        <v>100</v>
      </c>
      <c r="R19" s="74">
        <v>607</v>
      </c>
      <c r="S19" s="75">
        <v>101.378971680088</v>
      </c>
      <c r="T19" s="76">
        <v>55.277562189951603</v>
      </c>
      <c r="U19" s="74">
        <v>64224.912088961602</v>
      </c>
      <c r="V19" s="74">
        <v>0</v>
      </c>
      <c r="W19" s="74">
        <v>0</v>
      </c>
      <c r="X19" s="74">
        <v>726347.16717596399</v>
      </c>
      <c r="Y19" s="74">
        <v>51.094449193116098</v>
      </c>
      <c r="Z19" s="74">
        <v>88.804392678718898</v>
      </c>
      <c r="AA19" s="74">
        <v>42.127782522822201</v>
      </c>
      <c r="AB19" s="75">
        <v>17.496295458901201</v>
      </c>
      <c r="AC19">
        <v>20</v>
      </c>
      <c r="AD19">
        <v>116.7</v>
      </c>
      <c r="AE19">
        <v>42.7481858361608</v>
      </c>
      <c r="AF19">
        <v>16.861984730932001</v>
      </c>
      <c r="AG19">
        <v>0</v>
      </c>
      <c r="AH19">
        <v>0</v>
      </c>
      <c r="AI19">
        <v>0</v>
      </c>
      <c r="AJ19">
        <v>1086.7299540579399</v>
      </c>
      <c r="AK19">
        <v>317.46911558369499</v>
      </c>
      <c r="AL19">
        <v>3.2641954035488099</v>
      </c>
      <c r="AM19">
        <v>3.2636186035488102</v>
      </c>
      <c r="AN19">
        <v>8652000000000</v>
      </c>
    </row>
    <row r="24" spans="1:40" ht="15.75" thickBot="1" x14ac:dyDescent="0.3">
      <c r="E24" s="11" t="s">
        <v>21</v>
      </c>
      <c r="F24" t="s">
        <v>71</v>
      </c>
      <c r="G24" t="s">
        <v>72</v>
      </c>
      <c r="M24" t="s">
        <v>73</v>
      </c>
    </row>
    <row r="25" spans="1:40" ht="15.75" thickBot="1" x14ac:dyDescent="0.3">
      <c r="E25" s="13" t="s">
        <v>9</v>
      </c>
      <c r="F25" t="s">
        <v>74</v>
      </c>
      <c r="G25" t="s">
        <v>75</v>
      </c>
    </row>
    <row r="26" spans="1:40" ht="15.75" thickBot="1" x14ac:dyDescent="0.3">
      <c r="E26" s="13" t="s">
        <v>19</v>
      </c>
      <c r="F26" t="s">
        <v>76</v>
      </c>
      <c r="G26" t="s">
        <v>77</v>
      </c>
    </row>
    <row r="27" spans="1:40" ht="15.75" thickBot="1" x14ac:dyDescent="0.3">
      <c r="E27" s="13" t="s">
        <v>62</v>
      </c>
      <c r="F27" t="s">
        <v>78</v>
      </c>
      <c r="G27" t="s">
        <v>79</v>
      </c>
    </row>
    <row r="28" spans="1:40" ht="15.75" thickBot="1" x14ac:dyDescent="0.3">
      <c r="E28" s="13" t="s">
        <v>4</v>
      </c>
      <c r="F28" t="s">
        <v>80</v>
      </c>
      <c r="G28" t="s">
        <v>81</v>
      </c>
    </row>
    <row r="29" spans="1:40" ht="15.75" thickBot="1" x14ac:dyDescent="0.3">
      <c r="E29" s="13" t="s">
        <v>11</v>
      </c>
      <c r="F29" t="s">
        <v>82</v>
      </c>
      <c r="G29" t="s">
        <v>11</v>
      </c>
    </row>
    <row r="30" spans="1:40" ht="15.75" thickBot="1" x14ac:dyDescent="0.3">
      <c r="E30" s="12" t="s">
        <v>20</v>
      </c>
      <c r="F30" t="s">
        <v>83</v>
      </c>
      <c r="G30" t="s">
        <v>84</v>
      </c>
    </row>
    <row r="31" spans="1:40" ht="15.75" thickBot="1" x14ac:dyDescent="0.3">
      <c r="E31" s="12" t="s">
        <v>22</v>
      </c>
      <c r="F31" t="s">
        <v>85</v>
      </c>
      <c r="G31" t="s">
        <v>86</v>
      </c>
    </row>
    <row r="32" spans="1:40" ht="15.75" thickBot="1" x14ac:dyDescent="0.3">
      <c r="E32" s="12" t="s">
        <v>23</v>
      </c>
      <c r="F32" t="s">
        <v>85</v>
      </c>
      <c r="G32" t="s">
        <v>87</v>
      </c>
    </row>
    <row r="33" spans="5:9" ht="15.75" thickBot="1" x14ac:dyDescent="0.3">
      <c r="E33" s="12" t="s">
        <v>24</v>
      </c>
      <c r="F33" t="s">
        <v>85</v>
      </c>
      <c r="G33" t="s">
        <v>88</v>
      </c>
    </row>
    <row r="34" spans="5:9" ht="15.75" thickBot="1" x14ac:dyDescent="0.3">
      <c r="E34" s="12" t="s">
        <v>25</v>
      </c>
      <c r="F34" t="s">
        <v>85</v>
      </c>
    </row>
    <row r="35" spans="5:9" ht="15.75" thickBot="1" x14ac:dyDescent="0.3">
      <c r="E35" s="12" t="s">
        <v>58</v>
      </c>
      <c r="F35" t="s">
        <v>83</v>
      </c>
      <c r="G35" t="s">
        <v>89</v>
      </c>
    </row>
    <row r="36" spans="5:9" ht="15.75" thickBot="1" x14ac:dyDescent="0.3">
      <c r="E36" s="12" t="s">
        <v>59</v>
      </c>
      <c r="F36" t="s">
        <v>83</v>
      </c>
      <c r="G36" s="24" t="s">
        <v>90</v>
      </c>
      <c r="I36" t="s">
        <v>91</v>
      </c>
    </row>
    <row r="37" spans="5:9" ht="15.75" thickBot="1" x14ac:dyDescent="0.3">
      <c r="E37" s="12" t="s">
        <v>60</v>
      </c>
      <c r="F37" t="s">
        <v>83</v>
      </c>
      <c r="G37" t="s">
        <v>92</v>
      </c>
    </row>
    <row r="38" spans="5:9" ht="15.75" thickBot="1" x14ac:dyDescent="0.3">
      <c r="E38" s="12" t="s">
        <v>61</v>
      </c>
      <c r="F38" t="s">
        <v>83</v>
      </c>
      <c r="G38" t="s">
        <v>93</v>
      </c>
    </row>
    <row r="41" spans="5:9" ht="15.75" thickBot="1" x14ac:dyDescent="0.3">
      <c r="E41" t="s">
        <v>27</v>
      </c>
      <c r="F41" s="22" t="s">
        <v>39</v>
      </c>
      <c r="G41" t="s">
        <v>94</v>
      </c>
    </row>
    <row r="42" spans="5:9" ht="15.75" thickBot="1" x14ac:dyDescent="0.3">
      <c r="E42" t="s">
        <v>28</v>
      </c>
      <c r="F42" s="22" t="s">
        <v>39</v>
      </c>
      <c r="G42" t="s">
        <v>95</v>
      </c>
    </row>
    <row r="43" spans="5:9" ht="15.75" thickBot="1" x14ac:dyDescent="0.3">
      <c r="E43" t="s">
        <v>29</v>
      </c>
      <c r="F43" s="22" t="s">
        <v>39</v>
      </c>
      <c r="G43" t="s">
        <v>96</v>
      </c>
    </row>
    <row r="44" spans="5:9" ht="15.75" thickBot="1" x14ac:dyDescent="0.3">
      <c r="E44" t="s">
        <v>30</v>
      </c>
      <c r="F44" s="22" t="s">
        <v>40</v>
      </c>
      <c r="G44" t="s">
        <v>97</v>
      </c>
    </row>
    <row r="45" spans="5:9" ht="15.75" thickBot="1" x14ac:dyDescent="0.3">
      <c r="E45" t="s">
        <v>37</v>
      </c>
      <c r="F45" s="22" t="s">
        <v>40</v>
      </c>
      <c r="G45" t="s">
        <v>98</v>
      </c>
    </row>
    <row r="46" spans="5:9" ht="15.75" thickBot="1" x14ac:dyDescent="0.3">
      <c r="E46" t="s">
        <v>38</v>
      </c>
      <c r="F46" s="22" t="s">
        <v>40</v>
      </c>
      <c r="G46" t="s">
        <v>99</v>
      </c>
    </row>
    <row r="47" spans="5:9" ht="15.75" thickBot="1" x14ac:dyDescent="0.3">
      <c r="E47" t="s">
        <v>31</v>
      </c>
      <c r="F47" s="22" t="s">
        <v>41</v>
      </c>
      <c r="G47" t="s">
        <v>100</v>
      </c>
    </row>
    <row r="48" spans="5:9" ht="15.75" thickBot="1" x14ac:dyDescent="0.3">
      <c r="E48" t="s">
        <v>32</v>
      </c>
      <c r="F48" s="22" t="s">
        <v>41</v>
      </c>
      <c r="G48" t="s">
        <v>101</v>
      </c>
    </row>
    <row r="49" spans="5:7" ht="15.75" thickBot="1" x14ac:dyDescent="0.3">
      <c r="E49" t="s">
        <v>33</v>
      </c>
      <c r="F49" s="22" t="s">
        <v>41</v>
      </c>
      <c r="G49" t="s">
        <v>102</v>
      </c>
    </row>
    <row r="50" spans="5:7" ht="15.75" thickBot="1" x14ac:dyDescent="0.3">
      <c r="E50" t="s">
        <v>34</v>
      </c>
      <c r="F50" s="22" t="s">
        <v>42</v>
      </c>
      <c r="G50" t="s">
        <v>103</v>
      </c>
    </row>
    <row r="51" spans="5:7" ht="15.75" thickBot="1" x14ac:dyDescent="0.3">
      <c r="E51" t="s">
        <v>35</v>
      </c>
      <c r="F51" s="22" t="s">
        <v>42</v>
      </c>
      <c r="G51" t="s">
        <v>103</v>
      </c>
    </row>
    <row r="52" spans="5:7" ht="15.75" thickBot="1" x14ac:dyDescent="0.3">
      <c r="E52" t="s">
        <v>36</v>
      </c>
      <c r="F52" s="22" t="s">
        <v>42</v>
      </c>
      <c r="G52" t="s">
        <v>104</v>
      </c>
    </row>
    <row r="54" spans="5:7" x14ac:dyDescent="0.25">
      <c r="E54" t="s">
        <v>64</v>
      </c>
      <c r="F54">
        <v>25</v>
      </c>
      <c r="G54" t="s">
        <v>65</v>
      </c>
    </row>
    <row r="55" spans="5:7" x14ac:dyDescent="0.25">
      <c r="E55" t="s">
        <v>66</v>
      </c>
      <c r="F55" s="37">
        <v>7.4999999999999997E-2</v>
      </c>
      <c r="G55" t="s">
        <v>67</v>
      </c>
    </row>
    <row r="56" spans="5:7" x14ac:dyDescent="0.25">
      <c r="E56" t="s">
        <v>69</v>
      </c>
      <c r="F56" s="37">
        <v>0</v>
      </c>
      <c r="G56" t="s">
        <v>70</v>
      </c>
    </row>
  </sheetData>
  <mergeCells count="14">
    <mergeCell ref="G1:H1"/>
    <mergeCell ref="N1:Y1"/>
    <mergeCell ref="C18:D18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001F-6A65-4E9D-B5FC-C016A6BDF4C9}">
  <dimension ref="A1:BA23"/>
  <sheetViews>
    <sheetView tabSelected="1" topLeftCell="AF1" workbookViewId="0">
      <selection activeCell="AY14" sqref="AY14"/>
    </sheetView>
  </sheetViews>
  <sheetFormatPr baseColWidth="10" defaultRowHeight="15" x14ac:dyDescent="0.25"/>
  <sheetData>
    <row r="1" spans="1:53" x14ac:dyDescent="0.25">
      <c r="A1" t="s">
        <v>171</v>
      </c>
      <c r="B1" t="s">
        <v>172</v>
      </c>
      <c r="C1" t="s">
        <v>173</v>
      </c>
      <c r="D1" t="s">
        <v>11</v>
      </c>
      <c r="E1" t="s">
        <v>178</v>
      </c>
      <c r="F1" t="s">
        <v>176</v>
      </c>
      <c r="G1" t="s">
        <v>177</v>
      </c>
      <c r="H1" t="s">
        <v>174</v>
      </c>
      <c r="I1" t="s">
        <v>204</v>
      </c>
      <c r="J1" t="s">
        <v>205</v>
      </c>
      <c r="K1" t="s">
        <v>206</v>
      </c>
      <c r="L1" t="s">
        <v>175</v>
      </c>
      <c r="M1" t="s">
        <v>207</v>
      </c>
      <c r="N1" t="s">
        <v>208</v>
      </c>
      <c r="O1" t="s">
        <v>209</v>
      </c>
      <c r="P1" t="s">
        <v>179</v>
      </c>
      <c r="Q1" t="s">
        <v>180</v>
      </c>
      <c r="R1" t="s">
        <v>25</v>
      </c>
      <c r="S1" t="s">
        <v>58</v>
      </c>
      <c r="T1" t="s">
        <v>181</v>
      </c>
      <c r="U1" t="s">
        <v>60</v>
      </c>
      <c r="V1" t="s">
        <v>182</v>
      </c>
      <c r="W1" t="s">
        <v>210</v>
      </c>
      <c r="X1" t="s">
        <v>211</v>
      </c>
      <c r="Y1" t="s">
        <v>212</v>
      </c>
      <c r="Z1" t="s">
        <v>183</v>
      </c>
      <c r="AA1" t="s">
        <v>217</v>
      </c>
      <c r="AB1" t="s">
        <v>218</v>
      </c>
      <c r="AC1" t="s">
        <v>219</v>
      </c>
      <c r="AD1" t="s">
        <v>187</v>
      </c>
      <c r="AE1" t="s">
        <v>188</v>
      </c>
      <c r="AF1" t="s">
        <v>189</v>
      </c>
      <c r="AG1" t="s">
        <v>190</v>
      </c>
      <c r="AH1" t="s">
        <v>213</v>
      </c>
      <c r="AI1" t="s">
        <v>214</v>
      </c>
      <c r="AJ1" t="s">
        <v>215</v>
      </c>
      <c r="AK1" t="s">
        <v>216</v>
      </c>
      <c r="AL1" t="s">
        <v>191</v>
      </c>
      <c r="AM1" t="s">
        <v>192</v>
      </c>
      <c r="AN1" t="s">
        <v>193</v>
      </c>
      <c r="AO1" t="s">
        <v>194</v>
      </c>
      <c r="AP1" t="s">
        <v>184</v>
      </c>
      <c r="AQ1" t="s">
        <v>186</v>
      </c>
      <c r="AR1" t="s">
        <v>185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203</v>
      </c>
      <c r="BA1" t="s">
        <v>202</v>
      </c>
    </row>
    <row r="2" spans="1:53" x14ac:dyDescent="0.25">
      <c r="A2" t="s">
        <v>153</v>
      </c>
      <c r="B2" t="s">
        <v>154</v>
      </c>
      <c r="C2" t="s">
        <v>145</v>
      </c>
      <c r="D2" s="113">
        <v>115.64477515243399</v>
      </c>
      <c r="E2" s="113">
        <v>96.440325410305306</v>
      </c>
      <c r="F2" s="113">
        <v>90.609046091840597</v>
      </c>
      <c r="G2" s="113">
        <v>90.609046091840597</v>
      </c>
      <c r="H2" s="113">
        <v>44.387456322749699</v>
      </c>
      <c r="I2" s="113">
        <v>70.538086856233306</v>
      </c>
      <c r="J2" s="113">
        <v>75.596662856914307</v>
      </c>
      <c r="K2" s="113">
        <v>75.596662856914307</v>
      </c>
      <c r="L2" s="20">
        <v>49.487662252244398</v>
      </c>
      <c r="M2" s="20">
        <v>75.796604940424189</v>
      </c>
      <c r="N2" s="20">
        <v>71.873000731712111</v>
      </c>
      <c r="O2" s="20">
        <v>71.873000731712111</v>
      </c>
      <c r="P2" s="20">
        <v>0</v>
      </c>
      <c r="Q2" s="20">
        <v>0.85789439663283595</v>
      </c>
      <c r="R2" s="113">
        <v>583.25117608093103</v>
      </c>
      <c r="S2" s="20">
        <v>49.077626598619197</v>
      </c>
      <c r="T2" s="20">
        <v>17.802459787858002</v>
      </c>
      <c r="U2" s="20">
        <v>38.807503169526299</v>
      </c>
      <c r="V2" s="20">
        <v>17.802459787858002</v>
      </c>
      <c r="W2" s="20">
        <v>16.242181422650699</v>
      </c>
      <c r="X2" s="20">
        <v>16.295088493623101</v>
      </c>
      <c r="Y2" s="20">
        <v>16.295088493623101</v>
      </c>
      <c r="Z2" s="153">
        <f>D2/$D$2</f>
        <v>1</v>
      </c>
      <c r="AA2" s="153">
        <f>E2/$D$2</f>
        <v>0.83393586336421277</v>
      </c>
      <c r="AB2" s="153">
        <f>F2/$D$2</f>
        <v>0.78351180131058029</v>
      </c>
      <c r="AC2" s="153">
        <f>G2/$D$2</f>
        <v>0.78351180131058029</v>
      </c>
      <c r="AD2" s="113">
        <f>H2/$H$2</f>
        <v>1</v>
      </c>
      <c r="AE2" s="113">
        <f>I2/$H$2</f>
        <v>1.58914460750662</v>
      </c>
      <c r="AF2" s="113">
        <f t="shared" ref="AF2:AG17" si="0">J2/$H$2</f>
        <v>1.7031086960071893</v>
      </c>
      <c r="AG2" s="113">
        <f t="shared" si="0"/>
        <v>1.7031086960071893</v>
      </c>
      <c r="AH2" s="113">
        <f>L2/$L$2</f>
        <v>1</v>
      </c>
      <c r="AI2" s="113">
        <f t="shared" ref="AI2:AK17" si="1">M2/$L$2</f>
        <v>1.5316262981686231</v>
      </c>
      <c r="AJ2" s="113">
        <f t="shared" si="1"/>
        <v>1.4523418052234318</v>
      </c>
      <c r="AK2" s="113">
        <f t="shared" si="1"/>
        <v>1.4523418052234318</v>
      </c>
      <c r="AL2" s="113">
        <f>V2/$V$2</f>
        <v>1</v>
      </c>
      <c r="AM2" s="113">
        <f t="shared" ref="AM2:AO17" si="2">W2/$V$2</f>
        <v>0.91235602361694557</v>
      </c>
      <c r="AN2" s="113">
        <f t="shared" si="2"/>
        <v>0.91532792028756671</v>
      </c>
      <c r="AO2" s="113">
        <f t="shared" si="2"/>
        <v>0.91532792028756671</v>
      </c>
    </row>
    <row r="3" spans="1:53" x14ac:dyDescent="0.25">
      <c r="A3" t="s">
        <v>153</v>
      </c>
      <c r="B3" t="s">
        <v>155</v>
      </c>
      <c r="C3" t="s">
        <v>146</v>
      </c>
      <c r="D3" s="113">
        <v>116.030096683457</v>
      </c>
      <c r="E3" s="113">
        <v>96.920870679266699</v>
      </c>
      <c r="F3" s="113">
        <v>90.861034777775501</v>
      </c>
      <c r="G3" s="113">
        <v>90.861034777775501</v>
      </c>
      <c r="H3" s="113">
        <v>44.437249850954402</v>
      </c>
      <c r="I3" s="113">
        <v>70.355788250342599</v>
      </c>
      <c r="J3" s="113">
        <v>75.664447895580295</v>
      </c>
      <c r="K3" s="113">
        <v>75.664447895580295</v>
      </c>
      <c r="L3" s="20">
        <v>49.285455591214898</v>
      </c>
      <c r="M3" s="20">
        <v>75.142924699858497</v>
      </c>
      <c r="N3" s="20">
        <v>71.462030801398697</v>
      </c>
      <c r="O3" s="20">
        <v>71.462030801398697</v>
      </c>
      <c r="P3" s="20">
        <v>0</v>
      </c>
      <c r="Q3" s="20">
        <v>0.75053077669637902</v>
      </c>
      <c r="R3" s="113">
        <v>583.90546304153997</v>
      </c>
      <c r="S3" s="20">
        <v>49.072034988593501</v>
      </c>
      <c r="T3" s="20">
        <v>17.822430458786201</v>
      </c>
      <c r="U3" s="20">
        <v>38.809697676326898</v>
      </c>
      <c r="V3" s="20">
        <v>17.822430458786201</v>
      </c>
      <c r="W3" s="20">
        <v>16.354100366704099</v>
      </c>
      <c r="X3" s="20">
        <v>16.202624392916999</v>
      </c>
      <c r="Y3" s="20">
        <v>16.202624392916999</v>
      </c>
      <c r="Z3" s="153">
        <f t="shared" ref="Z3:Z18" si="3">D3/$D$2</f>
        <v>1.0033319406822756</v>
      </c>
      <c r="AA3" s="153">
        <f t="shared" ref="AA3:AA18" si="4">E3/$D$2</f>
        <v>0.83809121987148238</v>
      </c>
      <c r="AB3" s="153">
        <f t="shared" ref="AB3:AB18" si="5">F3/$D$2</f>
        <v>0.78569079024979305</v>
      </c>
      <c r="AC3" s="153">
        <f t="shared" ref="AC3:AC18" si="6">G3/$D$2</f>
        <v>0.78569079024979305</v>
      </c>
      <c r="AD3" s="113">
        <f t="shared" ref="AD3:AD18" si="7">H3/$H$2</f>
        <v>1.0011217927840388</v>
      </c>
      <c r="AE3" s="113">
        <f t="shared" ref="AE3:AG18" si="8">I3/$H$2</f>
        <v>1.5850376227637868</v>
      </c>
      <c r="AF3" s="113">
        <f t="shared" si="0"/>
        <v>1.7046358175023502</v>
      </c>
      <c r="AG3" s="113">
        <f t="shared" si="0"/>
        <v>1.7046358175023502</v>
      </c>
      <c r="AH3" s="113">
        <f t="shared" ref="AH3:AK18" si="9">L3/$L$2</f>
        <v>0.99591399852353446</v>
      </c>
      <c r="AI3" s="113">
        <f t="shared" si="1"/>
        <v>1.5184173444452929</v>
      </c>
      <c r="AJ3" s="113">
        <f t="shared" si="1"/>
        <v>1.4440373125153574</v>
      </c>
      <c r="AK3" s="113">
        <f t="shared" si="1"/>
        <v>1.4440373125153574</v>
      </c>
      <c r="AL3" s="113">
        <f t="shared" ref="AL3:AO18" si="10">V3/$V$2</f>
        <v>1.001121792784041</v>
      </c>
      <c r="AM3" s="113">
        <f t="shared" si="2"/>
        <v>0.91864273598069057</v>
      </c>
      <c r="AN3" s="113">
        <f t="shared" si="2"/>
        <v>0.91013402563435897</v>
      </c>
      <c r="AO3" s="113">
        <f t="shared" si="2"/>
        <v>0.91013402563435897</v>
      </c>
    </row>
    <row r="4" spans="1:53" x14ac:dyDescent="0.25">
      <c r="A4" t="s">
        <v>153</v>
      </c>
      <c r="B4" t="s">
        <v>156</v>
      </c>
      <c r="C4" t="s">
        <v>149</v>
      </c>
      <c r="D4" s="113">
        <v>124.68786690568901</v>
      </c>
      <c r="E4" s="113">
        <v>104.296309415186</v>
      </c>
      <c r="F4" s="113">
        <v>96.640648935225798</v>
      </c>
      <c r="G4" s="113">
        <v>96.640648935225798</v>
      </c>
      <c r="H4" s="113">
        <v>44.252544549596102</v>
      </c>
      <c r="I4" s="113">
        <v>70.841862826093902</v>
      </c>
      <c r="J4" s="113">
        <v>75.118901519553205</v>
      </c>
      <c r="K4" s="113">
        <v>75.118901519553205</v>
      </c>
      <c r="L4" s="20">
        <v>50.370444401699004</v>
      </c>
      <c r="M4" s="20">
        <v>78.811358142058694</v>
      </c>
      <c r="N4" s="20">
        <v>73.969592060570704</v>
      </c>
      <c r="O4" s="20">
        <v>73.969592060570704</v>
      </c>
      <c r="P4" s="20">
        <v>0</v>
      </c>
      <c r="Q4" s="20">
        <v>1.20721894259884</v>
      </c>
      <c r="R4" s="113">
        <v>581.47843538169298</v>
      </c>
      <c r="S4" s="20">
        <v>49.080158223672697</v>
      </c>
      <c r="T4" s="20">
        <v>17.7483507756404</v>
      </c>
      <c r="U4" s="20">
        <v>38.805250139358598</v>
      </c>
      <c r="V4" s="20">
        <v>17.7483507756404</v>
      </c>
      <c r="W4" s="20">
        <v>16.010937630747701</v>
      </c>
      <c r="X4" s="20">
        <v>16.085791168138599</v>
      </c>
      <c r="Y4" s="20">
        <v>16.085791168138599</v>
      </c>
      <c r="Z4" s="153">
        <f t="shared" si="3"/>
        <v>1.0781971493423297</v>
      </c>
      <c r="AA4" s="153">
        <f t="shared" si="4"/>
        <v>0.90186789050962901</v>
      </c>
      <c r="AB4" s="153">
        <f t="shared" si="5"/>
        <v>0.83566809488661786</v>
      </c>
      <c r="AC4" s="153">
        <f t="shared" si="6"/>
        <v>0.83566809488661786</v>
      </c>
      <c r="AD4" s="113">
        <f t="shared" si="7"/>
        <v>0.99696058787030672</v>
      </c>
      <c r="AE4" s="113">
        <f t="shared" si="8"/>
        <v>1.595988342089016</v>
      </c>
      <c r="AF4" s="113">
        <f t="shared" si="0"/>
        <v>1.6923452646925581</v>
      </c>
      <c r="AG4" s="113">
        <f t="shared" si="0"/>
        <v>1.6923452646925581</v>
      </c>
      <c r="AH4" s="113">
        <f t="shared" si="9"/>
        <v>1.0178384289998377</v>
      </c>
      <c r="AI4" s="113">
        <f t="shared" si="1"/>
        <v>1.5925455872283478</v>
      </c>
      <c r="AJ4" s="113">
        <f t="shared" si="1"/>
        <v>1.4947077452060484</v>
      </c>
      <c r="AK4" s="113">
        <f t="shared" si="1"/>
        <v>1.4947077452060484</v>
      </c>
      <c r="AL4" s="113">
        <f t="shared" si="10"/>
        <v>0.99696058787030617</v>
      </c>
      <c r="AM4" s="113">
        <f t="shared" si="2"/>
        <v>0.89936659436623523</v>
      </c>
      <c r="AN4" s="113">
        <f t="shared" si="2"/>
        <v>0.9035712682305711</v>
      </c>
      <c r="AO4" s="113">
        <f t="shared" si="2"/>
        <v>0.9035712682305711</v>
      </c>
    </row>
    <row r="5" spans="1:53" x14ac:dyDescent="0.25">
      <c r="A5" t="s">
        <v>153</v>
      </c>
      <c r="B5" t="s">
        <v>157</v>
      </c>
      <c r="C5" t="s">
        <v>150</v>
      </c>
      <c r="D5" s="113">
        <v>123.458847367152</v>
      </c>
      <c r="E5" s="113">
        <v>101.550748715338</v>
      </c>
      <c r="F5" s="113">
        <v>94.115007671306202</v>
      </c>
      <c r="G5" s="113">
        <v>94.115032775179202</v>
      </c>
      <c r="H5" s="113">
        <v>44.362507344648797</v>
      </c>
      <c r="I5" s="113">
        <v>70.982186306558802</v>
      </c>
      <c r="J5" s="113">
        <v>75.415953887485401</v>
      </c>
      <c r="K5" s="113">
        <v>75.416582681628199</v>
      </c>
      <c r="L5" s="20">
        <v>49.562845933160403</v>
      </c>
      <c r="M5" s="20">
        <v>75.140433337030004</v>
      </c>
      <c r="N5" s="20">
        <v>71.180630195656803</v>
      </c>
      <c r="O5" s="20">
        <v>71.1802973281997</v>
      </c>
      <c r="P5" s="20">
        <v>0</v>
      </c>
      <c r="Q5" s="20">
        <v>0.91127614959771597</v>
      </c>
      <c r="R5" s="113">
        <v>582.92334650868509</v>
      </c>
      <c r="S5" s="20">
        <v>49.077846409130998</v>
      </c>
      <c r="T5" s="20">
        <v>17.792453510945901</v>
      </c>
      <c r="U5" s="20">
        <v>38.806533526360703</v>
      </c>
      <c r="V5" s="20">
        <v>17.792453510945901</v>
      </c>
      <c r="W5" s="20">
        <v>16.0796448162512</v>
      </c>
      <c r="X5" s="20">
        <v>16.149551324662301</v>
      </c>
      <c r="Y5" s="20">
        <v>16.1495569851825</v>
      </c>
      <c r="Z5" s="153">
        <f t="shared" si="3"/>
        <v>1.0675696087818762</v>
      </c>
      <c r="AA5" s="153">
        <f t="shared" si="4"/>
        <v>0.87812656111338938</v>
      </c>
      <c r="AB5" s="153">
        <f t="shared" si="5"/>
        <v>0.81382844618143002</v>
      </c>
      <c r="AC5" s="153">
        <f t="shared" si="6"/>
        <v>0.81382866325888092</v>
      </c>
      <c r="AD5" s="113">
        <f t="shared" si="7"/>
        <v>0.99943792728469294</v>
      </c>
      <c r="AE5" s="113">
        <f t="shared" si="8"/>
        <v>1.5991496739627007</v>
      </c>
      <c r="AF5" s="113">
        <f t="shared" si="0"/>
        <v>1.6990375240050151</v>
      </c>
      <c r="AG5" s="113">
        <f t="shared" si="0"/>
        <v>1.6990516900373784</v>
      </c>
      <c r="AH5" s="113">
        <f t="shared" si="9"/>
        <v>1.0015192409076183</v>
      </c>
      <c r="AI5" s="113">
        <f t="shared" si="1"/>
        <v>1.5183670013352102</v>
      </c>
      <c r="AJ5" s="113">
        <f t="shared" si="1"/>
        <v>1.4383510345031214</v>
      </c>
      <c r="AK5" s="113">
        <f t="shared" si="1"/>
        <v>1.4383443082315226</v>
      </c>
      <c r="AL5" s="113">
        <f t="shared" si="10"/>
        <v>0.99943792728469327</v>
      </c>
      <c r="AM5" s="113">
        <f t="shared" si="2"/>
        <v>0.90322601527335955</v>
      </c>
      <c r="AN5" s="113">
        <f t="shared" si="2"/>
        <v>0.90715280456226333</v>
      </c>
      <c r="AO5" s="113">
        <f t="shared" si="2"/>
        <v>0.90715312252507663</v>
      </c>
    </row>
    <row r="6" spans="1:53" x14ac:dyDescent="0.25">
      <c r="A6" t="s">
        <v>153</v>
      </c>
      <c r="B6" t="s">
        <v>158</v>
      </c>
      <c r="C6" t="s">
        <v>151</v>
      </c>
      <c r="D6" s="113">
        <v>124.309160057057</v>
      </c>
      <c r="E6" s="113">
        <v>103.04122618026101</v>
      </c>
      <c r="F6" s="113">
        <v>95.835541478314994</v>
      </c>
      <c r="G6" s="113">
        <v>95.835545839649001</v>
      </c>
      <c r="H6" s="113">
        <v>44.372694143533401</v>
      </c>
      <c r="I6" s="113">
        <v>70.700268044695207</v>
      </c>
      <c r="J6" s="113">
        <v>75.712708273545999</v>
      </c>
      <c r="K6" s="113">
        <v>75.712654334925404</v>
      </c>
      <c r="L6" s="20">
        <v>49.549460733022094</v>
      </c>
      <c r="M6" s="20">
        <v>74.674166115299002</v>
      </c>
      <c r="N6" s="20">
        <v>71.364653505626293</v>
      </c>
      <c r="O6" s="20">
        <v>71.364418981438902</v>
      </c>
      <c r="P6" s="20">
        <v>0</v>
      </c>
      <c r="Q6" s="20">
        <v>0.89350611981561001</v>
      </c>
      <c r="R6" s="113">
        <v>583.05720104602904</v>
      </c>
      <c r="S6" s="20">
        <v>49.077517781959301</v>
      </c>
      <c r="T6" s="20">
        <v>17.7965391263998</v>
      </c>
      <c r="U6" s="20">
        <v>38.806703964233499</v>
      </c>
      <c r="V6" s="20">
        <v>17.7965391263998</v>
      </c>
      <c r="W6" s="20">
        <v>16.434007121274099</v>
      </c>
      <c r="X6" s="20">
        <v>16.212926498284499</v>
      </c>
      <c r="Y6" s="20">
        <v>16.212931034673002</v>
      </c>
      <c r="Z6" s="153">
        <f t="shared" si="3"/>
        <v>1.0749224069414487</v>
      </c>
      <c r="AA6" s="153">
        <f t="shared" si="4"/>
        <v>0.8910149727425215</v>
      </c>
      <c r="AB6" s="153">
        <f t="shared" si="5"/>
        <v>0.82870619404977008</v>
      </c>
      <c r="AC6" s="153">
        <f t="shared" si="6"/>
        <v>0.82870623176296554</v>
      </c>
      <c r="AD6" s="113">
        <f t="shared" si="7"/>
        <v>0.99966742452847579</v>
      </c>
      <c r="AE6" s="113">
        <f t="shared" si="8"/>
        <v>1.5927983692198988</v>
      </c>
      <c r="AF6" s="113">
        <f t="shared" si="0"/>
        <v>1.7057230701174761</v>
      </c>
      <c r="AG6" s="113">
        <f t="shared" si="0"/>
        <v>1.705721854940373</v>
      </c>
      <c r="AH6" s="113">
        <f t="shared" si="9"/>
        <v>1.0012487654086932</v>
      </c>
      <c r="AI6" s="113">
        <f t="shared" si="1"/>
        <v>1.5089451131208431</v>
      </c>
      <c r="AJ6" s="113">
        <f t="shared" si="1"/>
        <v>1.4420696039726491</v>
      </c>
      <c r="AK6" s="113">
        <f t="shared" si="1"/>
        <v>1.442064864929083</v>
      </c>
      <c r="AL6" s="113">
        <f t="shared" si="10"/>
        <v>0.99966742452847779</v>
      </c>
      <c r="AM6" s="113">
        <f t="shared" si="2"/>
        <v>0.92313125922535477</v>
      </c>
      <c r="AN6" s="113">
        <f t="shared" si="2"/>
        <v>0.91071271562946443</v>
      </c>
      <c r="AO6" s="113">
        <f t="shared" si="2"/>
        <v>0.91071297044753763</v>
      </c>
    </row>
    <row r="7" spans="1:53" x14ac:dyDescent="0.25">
      <c r="A7" t="s">
        <v>0</v>
      </c>
      <c r="B7" t="s">
        <v>159</v>
      </c>
      <c r="C7" t="s">
        <v>145</v>
      </c>
      <c r="D7" s="113">
        <v>137.01825713305101</v>
      </c>
      <c r="E7" s="113">
        <v>91.315454477675402</v>
      </c>
      <c r="F7" s="113">
        <v>91.205729589670099</v>
      </c>
      <c r="G7" s="113">
        <v>88.602978502277793</v>
      </c>
      <c r="H7" s="113">
        <v>33.043206599817601</v>
      </c>
      <c r="I7" s="113">
        <v>75.799892892278606</v>
      </c>
      <c r="J7" s="113">
        <v>76.792728289599907</v>
      </c>
      <c r="K7" s="113">
        <v>76.816130383416905</v>
      </c>
      <c r="L7" s="20">
        <v>73.176755057453505</v>
      </c>
      <c r="M7" s="20">
        <v>96.749121917359304</v>
      </c>
      <c r="N7" s="20">
        <v>91.742559738618311</v>
      </c>
      <c r="O7" s="20">
        <v>100.16824298352199</v>
      </c>
      <c r="P7" s="20">
        <v>41.989848012228201</v>
      </c>
      <c r="Q7" s="20">
        <v>0.93709557156889001</v>
      </c>
      <c r="R7" s="113">
        <v>434.18860196160296</v>
      </c>
      <c r="S7" s="20">
        <v>40.327354952471701</v>
      </c>
      <c r="T7" s="20">
        <v>14.371765321907301</v>
      </c>
      <c r="U7" s="20">
        <v>40.088742537269603</v>
      </c>
      <c r="V7" s="20">
        <v>14.371765321907301</v>
      </c>
      <c r="W7" s="20">
        <v>13.8135169916763</v>
      </c>
      <c r="X7" s="20">
        <v>13.688558240892901</v>
      </c>
      <c r="Y7" s="20">
        <v>15.279078081432299</v>
      </c>
      <c r="Z7" s="153">
        <f t="shared" si="3"/>
        <v>1.1848201265681406</v>
      </c>
      <c r="AA7" s="153">
        <f t="shared" si="4"/>
        <v>0.78962023452689878</v>
      </c>
      <c r="AB7" s="153">
        <f t="shared" si="5"/>
        <v>0.78867142479588692</v>
      </c>
      <c r="AC7" s="153">
        <f t="shared" si="6"/>
        <v>0.76616499435870067</v>
      </c>
      <c r="AD7" s="113">
        <f t="shared" si="7"/>
        <v>0.74442667675196605</v>
      </c>
      <c r="AE7" s="113">
        <f t="shared" si="8"/>
        <v>1.7076872425651757</v>
      </c>
      <c r="AF7" s="113">
        <f t="shared" si="0"/>
        <v>1.7300547193158642</v>
      </c>
      <c r="AG7" s="113">
        <f t="shared" si="0"/>
        <v>1.7305819424495088</v>
      </c>
      <c r="AH7" s="113">
        <f t="shared" si="9"/>
        <v>1.478686842883445</v>
      </c>
      <c r="AI7" s="113">
        <f t="shared" si="1"/>
        <v>1.9550149979649012</v>
      </c>
      <c r="AJ7" s="113">
        <f t="shared" si="1"/>
        <v>1.8538471118517532</v>
      </c>
      <c r="AK7" s="113">
        <f t="shared" si="1"/>
        <v>2.024105371414652</v>
      </c>
      <c r="AL7" s="113">
        <f t="shared" si="10"/>
        <v>0.80729098636748087</v>
      </c>
      <c r="AM7" s="113">
        <f t="shared" si="2"/>
        <v>0.77593305398716184</v>
      </c>
      <c r="AN7" s="113">
        <f t="shared" si="2"/>
        <v>0.76891386943219231</v>
      </c>
      <c r="AO7" s="113">
        <f t="shared" si="2"/>
        <v>0.85825657035626335</v>
      </c>
    </row>
    <row r="8" spans="1:53" x14ac:dyDescent="0.25">
      <c r="A8" t="s">
        <v>0</v>
      </c>
      <c r="B8" t="s">
        <v>160</v>
      </c>
      <c r="C8" t="s">
        <v>146</v>
      </c>
      <c r="D8" s="113">
        <v>128.65640432493601</v>
      </c>
      <c r="E8" s="113">
        <v>89.412734944083098</v>
      </c>
      <c r="F8" s="113">
        <v>89.273393153196807</v>
      </c>
      <c r="G8" s="113">
        <v>86.353641693797599</v>
      </c>
      <c r="H8" s="113">
        <v>35.347389719973798</v>
      </c>
      <c r="I8" s="113">
        <v>75.896961843701206</v>
      </c>
      <c r="J8" s="113">
        <v>77.451482862631906</v>
      </c>
      <c r="K8" s="113">
        <v>79.655868059278902</v>
      </c>
      <c r="L8" s="20">
        <v>30.5670025581733</v>
      </c>
      <c r="M8" s="20">
        <v>50.4134949940346</v>
      </c>
      <c r="N8" s="20">
        <v>51.734193320577198</v>
      </c>
      <c r="O8" s="20">
        <v>62.698336172119802</v>
      </c>
      <c r="P8" s="20">
        <v>8.1590132638309401E-2</v>
      </c>
      <c r="Q8" s="20">
        <v>1.0857409785546599</v>
      </c>
      <c r="R8" s="113">
        <v>464.46556816045603</v>
      </c>
      <c r="S8" s="20">
        <v>39.314943838380401</v>
      </c>
      <c r="T8" s="20">
        <v>15.373941452057601</v>
      </c>
      <c r="U8" s="20">
        <v>40.039904556380897</v>
      </c>
      <c r="V8" s="20">
        <v>15.373941452057601</v>
      </c>
      <c r="W8" s="20">
        <v>14.506554805322899</v>
      </c>
      <c r="X8" s="20">
        <v>14.2739837994078</v>
      </c>
      <c r="Y8" s="20">
        <v>15.497431578107699</v>
      </c>
      <c r="Z8" s="153">
        <f t="shared" si="3"/>
        <v>1.1125137660162432</v>
      </c>
      <c r="AA8" s="153">
        <f t="shared" si="4"/>
        <v>0.77316709575703835</v>
      </c>
      <c r="AB8" s="153">
        <f t="shared" si="5"/>
        <v>0.77196218363971503</v>
      </c>
      <c r="AC8" s="153">
        <f t="shared" si="6"/>
        <v>0.7467145971789293</v>
      </c>
      <c r="AD8" s="113">
        <f t="shared" si="7"/>
        <v>0.79633735853111642</v>
      </c>
      <c r="AE8" s="113">
        <f t="shared" si="8"/>
        <v>1.7098740980298546</v>
      </c>
      <c r="AF8" s="113">
        <f t="shared" si="0"/>
        <v>1.7448957268347918</v>
      </c>
      <c r="AG8" s="113">
        <f t="shared" si="0"/>
        <v>1.7945580724447425</v>
      </c>
      <c r="AH8" s="113">
        <f t="shared" si="9"/>
        <v>0.61766915564468805</v>
      </c>
      <c r="AI8" s="113">
        <f t="shared" si="1"/>
        <v>1.0187083547626705</v>
      </c>
      <c r="AJ8" s="113">
        <f t="shared" si="1"/>
        <v>1.0453957808085976</v>
      </c>
      <c r="AK8" s="113">
        <f t="shared" si="1"/>
        <v>1.2669488377232099</v>
      </c>
      <c r="AL8" s="113">
        <f t="shared" si="10"/>
        <v>0.8635852368302076</v>
      </c>
      <c r="AM8" s="113">
        <f t="shared" si="2"/>
        <v>0.81486238296221047</v>
      </c>
      <c r="AN8" s="113">
        <f t="shared" si="2"/>
        <v>0.80179840142895509</v>
      </c>
      <c r="AO8" s="113">
        <f t="shared" si="2"/>
        <v>0.87052192577778353</v>
      </c>
    </row>
    <row r="9" spans="1:53" x14ac:dyDescent="0.25">
      <c r="A9" t="s">
        <v>0</v>
      </c>
      <c r="B9" t="s">
        <v>161</v>
      </c>
      <c r="C9" t="s">
        <v>149</v>
      </c>
      <c r="D9" s="113">
        <v>140.13119784694601</v>
      </c>
      <c r="E9" s="113">
        <v>95.670456981803397</v>
      </c>
      <c r="F9" s="113">
        <v>95.563371676653105</v>
      </c>
      <c r="G9" s="113">
        <v>94.269827845683594</v>
      </c>
      <c r="H9" s="113">
        <v>33.469272234222998</v>
      </c>
      <c r="I9" s="113">
        <v>75.5337714936976</v>
      </c>
      <c r="J9" s="113">
        <v>74.948696151271704</v>
      </c>
      <c r="K9" s="113">
        <v>74.769487460120303</v>
      </c>
      <c r="L9" s="20">
        <v>36.050968156418001</v>
      </c>
      <c r="M9" s="20">
        <v>66.406067019706001</v>
      </c>
      <c r="N9" s="20">
        <v>68.202362671779596</v>
      </c>
      <c r="O9" s="20">
        <v>67.506628995377909</v>
      </c>
      <c r="P9" s="20">
        <v>3.3099227385757999</v>
      </c>
      <c r="Q9" s="20">
        <v>1.13819731728577</v>
      </c>
      <c r="R9" s="113">
        <v>439.78710439768997</v>
      </c>
      <c r="S9" s="20">
        <v>39.063610593990703</v>
      </c>
      <c r="T9" s="20">
        <v>14.5570773333283</v>
      </c>
      <c r="U9" s="20">
        <v>39.868615935227801</v>
      </c>
      <c r="V9" s="20">
        <v>14.5570773333283</v>
      </c>
      <c r="W9" s="20">
        <v>13.765020869175601</v>
      </c>
      <c r="X9" s="20">
        <v>13.838858828582699</v>
      </c>
      <c r="Y9" s="20">
        <v>13.831799882268999</v>
      </c>
      <c r="Z9" s="153">
        <f t="shared" si="3"/>
        <v>1.2117382533040157</v>
      </c>
      <c r="AA9" s="153">
        <f t="shared" si="4"/>
        <v>0.82727868038740193</v>
      </c>
      <c r="AB9" s="153">
        <f t="shared" si="5"/>
        <v>0.82635269557737356</v>
      </c>
      <c r="AC9" s="153">
        <f t="shared" si="6"/>
        <v>0.81516720250806318</v>
      </c>
      <c r="AD9" s="113">
        <f t="shared" si="7"/>
        <v>0.75402546140201199</v>
      </c>
      <c r="AE9" s="113">
        <f t="shared" si="8"/>
        <v>1.7016918235745946</v>
      </c>
      <c r="AF9" s="113">
        <f t="shared" si="0"/>
        <v>1.6885107271366346</v>
      </c>
      <c r="AG9" s="113">
        <f t="shared" si="0"/>
        <v>1.6844733547346582</v>
      </c>
      <c r="AH9" s="113">
        <f t="shared" si="9"/>
        <v>0.72848395975267544</v>
      </c>
      <c r="AI9" s="113">
        <f t="shared" si="1"/>
        <v>1.3418711654073801</v>
      </c>
      <c r="AJ9" s="113">
        <f t="shared" si="1"/>
        <v>1.378169013604728</v>
      </c>
      <c r="AK9" s="113">
        <f t="shared" si="1"/>
        <v>1.36411028371655</v>
      </c>
      <c r="AL9" s="113">
        <f t="shared" si="10"/>
        <v>0.81770033505464312</v>
      </c>
      <c r="AM9" s="113">
        <f t="shared" si="2"/>
        <v>0.77320892917078243</v>
      </c>
      <c r="AN9" s="113">
        <f t="shared" si="2"/>
        <v>0.7773565559755603</v>
      </c>
      <c r="AO9" s="113">
        <f t="shared" si="2"/>
        <v>0.7769600407525058</v>
      </c>
    </row>
    <row r="10" spans="1:53" x14ac:dyDescent="0.25">
      <c r="A10" t="s">
        <v>0</v>
      </c>
      <c r="B10" t="s">
        <v>162</v>
      </c>
      <c r="C10" t="s">
        <v>150</v>
      </c>
      <c r="D10" s="113">
        <v>151.604612629634</v>
      </c>
      <c r="E10" s="113">
        <v>99.187382984857095</v>
      </c>
      <c r="F10" s="113">
        <v>99.172336827283601</v>
      </c>
      <c r="G10" s="113">
        <v>90.992225306494305</v>
      </c>
      <c r="H10" s="113">
        <v>30.830613623025901</v>
      </c>
      <c r="I10" s="113">
        <v>72.307637254457603</v>
      </c>
      <c r="J10" s="113">
        <v>72.065062003829993</v>
      </c>
      <c r="K10" s="113">
        <v>77.062941852879504</v>
      </c>
      <c r="L10" s="20">
        <v>69.762836958975399</v>
      </c>
      <c r="M10" s="20">
        <v>87.191143503809201</v>
      </c>
      <c r="N10" s="20">
        <v>82.008533812018797</v>
      </c>
      <c r="O10" s="20">
        <v>93.317269041065202</v>
      </c>
      <c r="P10" s="20">
        <v>39.234431454589505</v>
      </c>
      <c r="Q10" s="20">
        <v>2.1606008512993999</v>
      </c>
      <c r="R10" s="113">
        <v>405.11513024656102</v>
      </c>
      <c r="S10" s="20">
        <v>37.756400946950897</v>
      </c>
      <c r="T10" s="20">
        <v>13.409425198988499</v>
      </c>
      <c r="U10" s="20">
        <v>40.257773827659697</v>
      </c>
      <c r="V10" s="20">
        <v>13.409425198988499</v>
      </c>
      <c r="W10" s="20">
        <v>13.1772392435415</v>
      </c>
      <c r="X10" s="20">
        <v>13.281269050637</v>
      </c>
      <c r="Y10" s="20">
        <v>14.8160135718209</v>
      </c>
      <c r="Z10" s="153">
        <f t="shared" si="3"/>
        <v>1.3109508183988472</v>
      </c>
      <c r="AA10" s="153">
        <f t="shared" si="4"/>
        <v>0.85769013649009185</v>
      </c>
      <c r="AB10" s="153">
        <f t="shared" si="5"/>
        <v>0.85756002981165647</v>
      </c>
      <c r="AC10" s="153">
        <f t="shared" si="6"/>
        <v>0.78682521701957908</v>
      </c>
      <c r="AD10" s="113">
        <f t="shared" si="7"/>
        <v>0.69457941898834219</v>
      </c>
      <c r="AE10" s="113">
        <f t="shared" si="8"/>
        <v>1.6290106089588672</v>
      </c>
      <c r="AF10" s="113">
        <f t="shared" si="0"/>
        <v>1.6235456584813313</v>
      </c>
      <c r="AG10" s="113">
        <f t="shared" si="0"/>
        <v>1.736142330223658</v>
      </c>
      <c r="AH10" s="113">
        <f t="shared" si="9"/>
        <v>1.409701606097012</v>
      </c>
      <c r="AI10" s="113">
        <f t="shared" si="1"/>
        <v>1.7618763856612534</v>
      </c>
      <c r="AJ10" s="113">
        <f t="shared" si="1"/>
        <v>1.65715109745964</v>
      </c>
      <c r="AK10" s="113">
        <f t="shared" si="1"/>
        <v>1.8856673521051808</v>
      </c>
      <c r="AL10" s="113">
        <f t="shared" si="10"/>
        <v>0.75323440461493252</v>
      </c>
      <c r="AM10" s="113">
        <f t="shared" si="2"/>
        <v>0.74019205214151984</v>
      </c>
      <c r="AN10" s="113">
        <f t="shared" si="2"/>
        <v>0.74603561580267486</v>
      </c>
      <c r="AO10" s="113">
        <f t="shared" si="2"/>
        <v>0.83224530477108682</v>
      </c>
    </row>
    <row r="11" spans="1:53" x14ac:dyDescent="0.25">
      <c r="A11" t="s">
        <v>0</v>
      </c>
      <c r="B11" t="s">
        <v>163</v>
      </c>
      <c r="C11" t="s">
        <v>151</v>
      </c>
      <c r="D11" s="113">
        <v>165.10363163152601</v>
      </c>
      <c r="E11" s="113">
        <v>108.27815107607201</v>
      </c>
      <c r="F11" s="113">
        <v>107.39887209651999</v>
      </c>
      <c r="G11" s="113">
        <v>97.619049696178294</v>
      </c>
      <c r="H11" s="113">
        <v>27.980579255513099</v>
      </c>
      <c r="I11" s="113">
        <v>64.620524691960696</v>
      </c>
      <c r="J11" s="113">
        <v>65.924325647331401</v>
      </c>
      <c r="K11" s="113">
        <v>69.9853018921238</v>
      </c>
      <c r="L11" s="20">
        <v>106.82716367127699</v>
      </c>
      <c r="M11" s="20">
        <v>187.34994359707301</v>
      </c>
      <c r="N11" s="20">
        <v>170.36471190669201</v>
      </c>
      <c r="O11" s="20">
        <v>177.94541358970099</v>
      </c>
      <c r="P11" s="20">
        <v>76.5272637916636</v>
      </c>
      <c r="Q11" s="20">
        <v>2.0409118768470802</v>
      </c>
      <c r="R11" s="113">
        <v>367.66567865744196</v>
      </c>
      <c r="S11" s="20">
        <v>37.576210528916299</v>
      </c>
      <c r="T11" s="20">
        <v>12.169837777205901</v>
      </c>
      <c r="U11" s="20">
        <v>40.346658672579103</v>
      </c>
      <c r="V11" s="20">
        <v>12.169837777205901</v>
      </c>
      <c r="W11" s="20">
        <v>11.976920347030999</v>
      </c>
      <c r="X11" s="20">
        <v>11.9737194020397</v>
      </c>
      <c r="Y11" s="20">
        <v>13.6976581515469</v>
      </c>
      <c r="Z11" s="153">
        <f t="shared" si="3"/>
        <v>1.4276791269981648</v>
      </c>
      <c r="AA11" s="153">
        <f t="shared" si="4"/>
        <v>0.93629955121922392</v>
      </c>
      <c r="AB11" s="153">
        <f t="shared" si="5"/>
        <v>0.92869627663640764</v>
      </c>
      <c r="AC11" s="153">
        <f t="shared" si="6"/>
        <v>0.84412849233788922</v>
      </c>
      <c r="AD11" s="113">
        <f t="shared" si="7"/>
        <v>0.63037131598758323</v>
      </c>
      <c r="AE11" s="113">
        <f t="shared" si="8"/>
        <v>1.4558285165541471</v>
      </c>
      <c r="AF11" s="113">
        <f t="shared" si="0"/>
        <v>1.4852017013091041</v>
      </c>
      <c r="AG11" s="113">
        <f t="shared" si="0"/>
        <v>1.5766909773618758</v>
      </c>
      <c r="AH11" s="113">
        <f t="shared" si="9"/>
        <v>2.1586625597056184</v>
      </c>
      <c r="AI11" s="113">
        <f t="shared" si="1"/>
        <v>3.7857909440564894</v>
      </c>
      <c r="AJ11" s="113">
        <f t="shared" si="1"/>
        <v>3.4425694032246494</v>
      </c>
      <c r="AK11" s="113">
        <f t="shared" si="1"/>
        <v>3.595753072406056</v>
      </c>
      <c r="AL11" s="113">
        <f t="shared" si="10"/>
        <v>0.68360428402743667</v>
      </c>
      <c r="AM11" s="113">
        <f t="shared" si="2"/>
        <v>0.67276772366028559</v>
      </c>
      <c r="AN11" s="113">
        <f t="shared" si="2"/>
        <v>0.67258792013709601</v>
      </c>
      <c r="AO11" s="113">
        <f t="shared" si="2"/>
        <v>0.76942502973040039</v>
      </c>
    </row>
    <row r="12" spans="1:53" x14ac:dyDescent="0.25">
      <c r="A12" t="s">
        <v>2</v>
      </c>
      <c r="B12" t="s">
        <v>164</v>
      </c>
      <c r="C12" t="s">
        <v>145</v>
      </c>
      <c r="D12" s="113">
        <v>95.008426178353901</v>
      </c>
      <c r="E12" s="113">
        <v>77.740347048842494</v>
      </c>
      <c r="F12" s="113">
        <v>77.736349183709606</v>
      </c>
      <c r="G12" s="113">
        <v>77.835351239562598</v>
      </c>
      <c r="H12" s="113">
        <v>53.836249384271703</v>
      </c>
      <c r="I12" s="113">
        <v>86.344324645605695</v>
      </c>
      <c r="J12" s="113">
        <v>86.174660469462694</v>
      </c>
      <c r="K12" s="113">
        <v>86.887989895443596</v>
      </c>
      <c r="L12" s="20">
        <v>77.575959459497</v>
      </c>
      <c r="M12" s="20">
        <v>121.368193625933</v>
      </c>
      <c r="N12" s="20">
        <v>119.348768697154</v>
      </c>
      <c r="O12" s="20">
        <v>121.366137683953</v>
      </c>
      <c r="P12" s="20">
        <v>0</v>
      </c>
      <c r="Q12" s="20">
        <v>0</v>
      </c>
      <c r="R12" s="113">
        <v>707.40831690932998</v>
      </c>
      <c r="S12" s="20">
        <v>51.1994141618245</v>
      </c>
      <c r="T12" s="20">
        <v>17.0400952630565</v>
      </c>
      <c r="U12" s="20">
        <v>41.349046513696599</v>
      </c>
      <c r="V12" s="20">
        <v>17.0400952630565</v>
      </c>
      <c r="W12" s="20">
        <v>15.552242691991101</v>
      </c>
      <c r="X12" s="20">
        <v>15.5216704091309</v>
      </c>
      <c r="Y12" s="20">
        <v>15.1807766195887</v>
      </c>
      <c r="Z12" s="153">
        <f t="shared" si="3"/>
        <v>0.82155398765850984</v>
      </c>
      <c r="AA12" s="153">
        <f t="shared" si="4"/>
        <v>0.67223397638476257</v>
      </c>
      <c r="AB12" s="153">
        <f t="shared" si="5"/>
        <v>0.67219940616637086</v>
      </c>
      <c r="AC12" s="153">
        <f t="shared" si="6"/>
        <v>0.67305549374769469</v>
      </c>
      <c r="AD12" s="113">
        <f t="shared" si="7"/>
        <v>1.2128707937850283</v>
      </c>
      <c r="AE12" s="113">
        <f t="shared" si="8"/>
        <v>1.9452415569340034</v>
      </c>
      <c r="AF12" s="113">
        <f t="shared" si="0"/>
        <v>1.9414192118347631</v>
      </c>
      <c r="AG12" s="113">
        <f t="shared" si="0"/>
        <v>1.9574897300639256</v>
      </c>
      <c r="AH12" s="113">
        <f t="shared" si="9"/>
        <v>1.5675818159298629</v>
      </c>
      <c r="AI12" s="113">
        <f t="shared" si="1"/>
        <v>2.4524939773332823</v>
      </c>
      <c r="AJ12" s="113">
        <f t="shared" si="1"/>
        <v>2.4116873431769594</v>
      </c>
      <c r="AK12" s="113">
        <f t="shared" si="1"/>
        <v>2.4524524327969992</v>
      </c>
      <c r="AL12" s="113">
        <f t="shared" si="10"/>
        <v>0.95717645011497432</v>
      </c>
      <c r="AM12" s="113">
        <f t="shared" si="2"/>
        <v>0.87360077637127198</v>
      </c>
      <c r="AN12" s="113">
        <f t="shared" si="2"/>
        <v>0.87188346970553521</v>
      </c>
      <c r="AO12" s="113">
        <f t="shared" si="2"/>
        <v>0.85273477937821851</v>
      </c>
    </row>
    <row r="13" spans="1:53" x14ac:dyDescent="0.25">
      <c r="A13" t="s">
        <v>2</v>
      </c>
      <c r="B13" t="s">
        <v>165</v>
      </c>
      <c r="C13" t="s">
        <v>146</v>
      </c>
      <c r="D13" s="113">
        <v>95.235264414296296</v>
      </c>
      <c r="E13" s="113">
        <v>77.828565628428294</v>
      </c>
      <c r="F13" s="113">
        <v>77.808430232506495</v>
      </c>
      <c r="G13" s="113">
        <v>77.802228373026196</v>
      </c>
      <c r="H13" s="113">
        <v>53.843438674125998</v>
      </c>
      <c r="I13" s="113">
        <v>87.451305422150796</v>
      </c>
      <c r="J13" s="113">
        <v>87.315801877707699</v>
      </c>
      <c r="K13" s="113">
        <v>87.330920106029396</v>
      </c>
      <c r="L13" s="20">
        <v>72.296176026160694</v>
      </c>
      <c r="M13" s="20">
        <v>114.036681167556</v>
      </c>
      <c r="N13" s="20">
        <v>112.57976068134701</v>
      </c>
      <c r="O13" s="20">
        <v>112.636361453437</v>
      </c>
      <c r="P13" s="20">
        <v>0</v>
      </c>
      <c r="Q13" s="20">
        <v>0</v>
      </c>
      <c r="R13" s="113">
        <v>707.50278417801496</v>
      </c>
      <c r="S13" s="20">
        <v>51.1269021654971</v>
      </c>
      <c r="T13" s="20">
        <v>17.0423707964637</v>
      </c>
      <c r="U13" s="20">
        <v>41.336034464448801</v>
      </c>
      <c r="V13" s="20">
        <v>17.0423707964637</v>
      </c>
      <c r="W13" s="20">
        <v>15.2791939790988</v>
      </c>
      <c r="X13" s="20">
        <v>15.2554648014309</v>
      </c>
      <c r="Y13" s="20">
        <v>15.258192717678901</v>
      </c>
      <c r="Z13" s="153">
        <f t="shared" si="3"/>
        <v>0.82351549638766253</v>
      </c>
      <c r="AA13" s="153">
        <f t="shared" si="4"/>
        <v>0.67299681741644357</v>
      </c>
      <c r="AB13" s="153">
        <f t="shared" si="5"/>
        <v>0.67282270323017568</v>
      </c>
      <c r="AC13" s="153">
        <f t="shared" si="6"/>
        <v>0.6727690746985614</v>
      </c>
      <c r="AD13" s="113">
        <f t="shared" si="7"/>
        <v>1.2130327604857563</v>
      </c>
      <c r="AE13" s="113">
        <f t="shared" si="8"/>
        <v>1.9701806020663946</v>
      </c>
      <c r="AF13" s="113">
        <f t="shared" si="0"/>
        <v>1.9671278579880265</v>
      </c>
      <c r="AG13" s="113">
        <f t="shared" si="0"/>
        <v>1.9674684548497112</v>
      </c>
      <c r="AH13" s="113">
        <f t="shared" si="9"/>
        <v>1.4608929324173494</v>
      </c>
      <c r="AI13" s="113">
        <f t="shared" si="1"/>
        <v>2.3043456889577385</v>
      </c>
      <c r="AJ13" s="113">
        <f t="shared" si="1"/>
        <v>2.2749056139996027</v>
      </c>
      <c r="AK13" s="113">
        <f t="shared" si="1"/>
        <v>2.2760493490138272</v>
      </c>
      <c r="AL13" s="113">
        <f t="shared" si="10"/>
        <v>0.95730427140676855</v>
      </c>
      <c r="AM13" s="113">
        <f t="shared" si="2"/>
        <v>0.85826308056147549</v>
      </c>
      <c r="AN13" s="113">
        <f t="shared" si="2"/>
        <v>0.8569301648885479</v>
      </c>
      <c r="AO13" s="113">
        <f t="shared" si="2"/>
        <v>0.85708339743508954</v>
      </c>
    </row>
    <row r="14" spans="1:53" x14ac:dyDescent="0.25">
      <c r="A14" t="s">
        <v>2</v>
      </c>
      <c r="B14" t="s">
        <v>166</v>
      </c>
      <c r="C14" t="s">
        <v>147</v>
      </c>
      <c r="D14" s="113">
        <v>143.48892525497001</v>
      </c>
      <c r="E14" s="113">
        <v>130.91815956684499</v>
      </c>
      <c r="F14" s="113">
        <v>125.075528114628</v>
      </c>
      <c r="G14" s="113">
        <v>120.34638245565699</v>
      </c>
      <c r="H14" s="113">
        <v>47.477389408860702</v>
      </c>
      <c r="I14" s="113">
        <v>58.663056292999201</v>
      </c>
      <c r="J14" s="113">
        <v>59.855699906102103</v>
      </c>
      <c r="K14" s="113">
        <v>77.189564860150696</v>
      </c>
      <c r="L14" s="20">
        <v>173.74722170700198</v>
      </c>
      <c r="M14" s="20">
        <v>152.487105537996</v>
      </c>
      <c r="N14" s="20">
        <v>127.359207588399</v>
      </c>
      <c r="O14" s="20">
        <v>229.76931615155399</v>
      </c>
      <c r="P14" s="20">
        <v>0</v>
      </c>
      <c r="Q14" s="20">
        <v>0</v>
      </c>
      <c r="R14" s="113">
        <v>623.85289683243002</v>
      </c>
      <c r="S14" s="20">
        <v>51.306545712939403</v>
      </c>
      <c r="T14" s="20">
        <v>15.0274071396321</v>
      </c>
      <c r="U14" s="20">
        <v>44.344606353706702</v>
      </c>
      <c r="V14" s="20">
        <v>15.0274071396321</v>
      </c>
      <c r="W14" s="20">
        <v>15.4224444070424</v>
      </c>
      <c r="X14" s="20">
        <v>15.737441788198</v>
      </c>
      <c r="Y14" s="20">
        <v>13.9206933606657</v>
      </c>
      <c r="Z14" s="153">
        <f t="shared" si="3"/>
        <v>1.2407730921335098</v>
      </c>
      <c r="AA14" s="153">
        <f t="shared" si="4"/>
        <v>1.1320715474977474</v>
      </c>
      <c r="AB14" s="153">
        <f t="shared" si="5"/>
        <v>1.0815493216166758</v>
      </c>
      <c r="AC14" s="153">
        <f t="shared" si="6"/>
        <v>1.0406555963901154</v>
      </c>
      <c r="AD14" s="113">
        <f t="shared" si="7"/>
        <v>1.0696127541899114</v>
      </c>
      <c r="AE14" s="113">
        <f t="shared" si="8"/>
        <v>1.3216133825387262</v>
      </c>
      <c r="AF14" s="113">
        <f t="shared" si="0"/>
        <v>1.3484823160597408</v>
      </c>
      <c r="AG14" s="113">
        <f t="shared" si="0"/>
        <v>1.7389950056811228</v>
      </c>
      <c r="AH14" s="113">
        <f t="shared" si="9"/>
        <v>3.5109199707472962</v>
      </c>
      <c r="AI14" s="113">
        <f t="shared" si="1"/>
        <v>3.0813155966178276</v>
      </c>
      <c r="AJ14" s="113">
        <f t="shared" si="1"/>
        <v>2.573554736516634</v>
      </c>
      <c r="AK14" s="113">
        <f t="shared" si="1"/>
        <v>4.6429616129449185</v>
      </c>
      <c r="AL14" s="113">
        <f t="shared" si="10"/>
        <v>0.84411970697899852</v>
      </c>
      <c r="AM14" s="113">
        <f t="shared" si="2"/>
        <v>0.86630974544097172</v>
      </c>
      <c r="AN14" s="113">
        <f t="shared" si="2"/>
        <v>0.88400378238357669</v>
      </c>
      <c r="AO14" s="113">
        <f t="shared" si="2"/>
        <v>0.78195336636346047</v>
      </c>
    </row>
    <row r="15" spans="1:53" x14ac:dyDescent="0.25">
      <c r="A15" t="s">
        <v>2</v>
      </c>
      <c r="B15" t="s">
        <v>167</v>
      </c>
      <c r="C15" t="s">
        <v>148</v>
      </c>
      <c r="D15" s="113">
        <v>132.95187959803201</v>
      </c>
      <c r="E15" s="113">
        <v>118.082800277282</v>
      </c>
      <c r="F15" s="113">
        <v>113.061805720964</v>
      </c>
      <c r="G15" s="113">
        <v>113.059754110543</v>
      </c>
      <c r="H15" s="113">
        <v>52.936777685449698</v>
      </c>
      <c r="I15" s="113">
        <v>83.262784434773096</v>
      </c>
      <c r="J15" s="113">
        <v>84.480194199732395</v>
      </c>
      <c r="K15" s="113">
        <v>84.470674887139893</v>
      </c>
      <c r="L15" s="20">
        <v>95.536495169463393</v>
      </c>
      <c r="M15" s="20">
        <v>152.732736033327</v>
      </c>
      <c r="N15" s="20">
        <v>135.42334491223301</v>
      </c>
      <c r="O15" s="20">
        <v>135.546869216316</v>
      </c>
      <c r="P15" s="20">
        <v>0</v>
      </c>
      <c r="Q15" s="20">
        <v>0</v>
      </c>
      <c r="R15" s="113">
        <v>695.58925878680907</v>
      </c>
      <c r="S15" s="20">
        <v>51.264913244043598</v>
      </c>
      <c r="T15" s="20">
        <v>16.755397060457899</v>
      </c>
      <c r="U15" s="20">
        <v>44.338051294812203</v>
      </c>
      <c r="V15" s="20">
        <v>16.755397060457899</v>
      </c>
      <c r="W15" s="20">
        <v>15.0002555574205</v>
      </c>
      <c r="X15" s="20">
        <v>14.8957314143791</v>
      </c>
      <c r="Y15" s="20">
        <v>14.8939656797029</v>
      </c>
      <c r="Z15" s="153">
        <f t="shared" si="3"/>
        <v>1.1496574698060082</v>
      </c>
      <c r="AA15" s="153">
        <f t="shared" si="4"/>
        <v>1.0210820170788901</v>
      </c>
      <c r="AB15" s="153">
        <f t="shared" si="5"/>
        <v>0.97766462489926309</v>
      </c>
      <c r="AC15" s="153">
        <f t="shared" si="6"/>
        <v>0.97764688427571744</v>
      </c>
      <c r="AD15" s="113">
        <f t="shared" si="7"/>
        <v>1.1926066972735776</v>
      </c>
      <c r="AE15" s="113">
        <f t="shared" si="8"/>
        <v>1.8758178848851674</v>
      </c>
      <c r="AF15" s="113">
        <f t="shared" si="0"/>
        <v>1.9032447722496355</v>
      </c>
      <c r="AG15" s="113">
        <f t="shared" si="0"/>
        <v>1.9030303127292862</v>
      </c>
      <c r="AH15" s="113">
        <f t="shared" si="9"/>
        <v>1.9305113804427194</v>
      </c>
      <c r="AI15" s="113">
        <f t="shared" si="1"/>
        <v>3.086279065978716</v>
      </c>
      <c r="AJ15" s="113">
        <f t="shared" si="1"/>
        <v>2.7365072171315021</v>
      </c>
      <c r="AK15" s="113">
        <f t="shared" si="1"/>
        <v>2.7390032797552197</v>
      </c>
      <c r="AL15" s="113">
        <f t="shared" si="10"/>
        <v>0.94118437901967666</v>
      </c>
      <c r="AM15" s="113">
        <f t="shared" si="2"/>
        <v>0.84259454795405753</v>
      </c>
      <c r="AN15" s="113">
        <f t="shared" si="2"/>
        <v>0.83672321644779624</v>
      </c>
      <c r="AO15" s="113">
        <f t="shared" si="2"/>
        <v>0.8366240315768716</v>
      </c>
    </row>
    <row r="16" spans="1:53" x14ac:dyDescent="0.25">
      <c r="A16" t="s">
        <v>2</v>
      </c>
      <c r="B16" t="s">
        <v>168</v>
      </c>
      <c r="C16" t="s">
        <v>149</v>
      </c>
      <c r="D16" s="113">
        <v>105.20428649981901</v>
      </c>
      <c r="E16" s="113">
        <v>87.250408765610302</v>
      </c>
      <c r="F16" s="113">
        <v>86.773264780990601</v>
      </c>
      <c r="G16" s="113">
        <v>86.773264780990601</v>
      </c>
      <c r="H16" s="113">
        <v>50.137907185962199</v>
      </c>
      <c r="I16" s="113">
        <v>82.670984675101096</v>
      </c>
      <c r="J16" s="113">
        <v>82.905870699666806</v>
      </c>
      <c r="K16" s="113">
        <v>82.905870699666806</v>
      </c>
      <c r="L16" s="20">
        <v>120.37978764038</v>
      </c>
      <c r="M16" s="20">
        <v>199.372141922418</v>
      </c>
      <c r="N16" s="20">
        <v>193.32131588176</v>
      </c>
      <c r="O16" s="20">
        <v>193.31888485519599</v>
      </c>
      <c r="P16" s="20">
        <v>0</v>
      </c>
      <c r="Q16" s="20">
        <v>0</v>
      </c>
      <c r="R16" s="113">
        <v>658.81210042354394</v>
      </c>
      <c r="S16" s="20">
        <v>51.157113734841197</v>
      </c>
      <c r="T16" s="20">
        <v>15.869506596584801</v>
      </c>
      <c r="U16" s="20">
        <v>41.332730849148398</v>
      </c>
      <c r="V16" s="20">
        <v>15.869506596584801</v>
      </c>
      <c r="W16" s="20">
        <v>13.7396208074002</v>
      </c>
      <c r="X16" s="20">
        <v>13.778442224608201</v>
      </c>
      <c r="Y16" s="20">
        <v>13.7785055070688</v>
      </c>
      <c r="Z16" s="153">
        <f t="shared" si="3"/>
        <v>0.90971932247822573</v>
      </c>
      <c r="AA16" s="153">
        <f t="shared" si="4"/>
        <v>0.75446909426390918</v>
      </c>
      <c r="AB16" s="153">
        <f t="shared" si="5"/>
        <v>0.75034314923966772</v>
      </c>
      <c r="AC16" s="153">
        <f t="shared" si="6"/>
        <v>0.75034314923966772</v>
      </c>
      <c r="AD16" s="113">
        <f t="shared" si="7"/>
        <v>1.1295512592882069</v>
      </c>
      <c r="AE16" s="113">
        <f t="shared" si="8"/>
        <v>1.8624852948090678</v>
      </c>
      <c r="AF16" s="113">
        <f t="shared" si="0"/>
        <v>1.8677770155794091</v>
      </c>
      <c r="AG16" s="113">
        <f t="shared" si="0"/>
        <v>1.8677770155794091</v>
      </c>
      <c r="AH16" s="113">
        <f t="shared" si="9"/>
        <v>2.4325212014823041</v>
      </c>
      <c r="AI16" s="113">
        <f t="shared" si="1"/>
        <v>4.028724187984368</v>
      </c>
      <c r="AJ16" s="113">
        <f t="shared" si="1"/>
        <v>3.9064548027421191</v>
      </c>
      <c r="AK16" s="113">
        <f t="shared" si="1"/>
        <v>3.9064056788503576</v>
      </c>
      <c r="AL16" s="113">
        <f t="shared" si="10"/>
        <v>0.8914221284975713</v>
      </c>
      <c r="AM16" s="113">
        <f t="shared" si="2"/>
        <v>0.77178215657429416</v>
      </c>
      <c r="AN16" s="113">
        <f t="shared" si="2"/>
        <v>0.77396283372063313</v>
      </c>
      <c r="AO16" s="113">
        <f t="shared" si="2"/>
        <v>0.77396638842382326</v>
      </c>
    </row>
    <row r="17" spans="1:41" x14ac:dyDescent="0.25">
      <c r="A17" t="s">
        <v>2</v>
      </c>
      <c r="B17" t="s">
        <v>169</v>
      </c>
      <c r="C17" t="s">
        <v>150</v>
      </c>
      <c r="D17" s="113">
        <v>97.263629015362497</v>
      </c>
      <c r="E17" s="113">
        <v>79.943154026651101</v>
      </c>
      <c r="F17" s="113">
        <v>79.500450534245402</v>
      </c>
      <c r="G17" s="113">
        <v>79.419046601420405</v>
      </c>
      <c r="H17" s="113">
        <v>54.079822781170201</v>
      </c>
      <c r="I17" s="113">
        <v>86.6973828526082</v>
      </c>
      <c r="J17" s="113">
        <v>82.992250339235397</v>
      </c>
      <c r="K17" s="113">
        <v>82.921755420302404</v>
      </c>
      <c r="L17" s="20">
        <v>73.291382604458292</v>
      </c>
      <c r="M17" s="20">
        <v>113.73861484889099</v>
      </c>
      <c r="N17" s="20">
        <v>109.466737954857</v>
      </c>
      <c r="O17" s="20">
        <v>107.90623830557401</v>
      </c>
      <c r="P17" s="20">
        <v>0</v>
      </c>
      <c r="Q17" s="20">
        <v>0</v>
      </c>
      <c r="R17" s="113">
        <v>710.6088713445771</v>
      </c>
      <c r="S17" s="20">
        <v>51.180288678655998</v>
      </c>
      <c r="T17" s="20">
        <v>17.117190416121002</v>
      </c>
      <c r="U17" s="20">
        <v>41.3533426713281</v>
      </c>
      <c r="V17" s="20">
        <v>17.117190416121002</v>
      </c>
      <c r="W17" s="20">
        <v>15.596956243892199</v>
      </c>
      <c r="X17" s="20">
        <v>16.475323670654699</v>
      </c>
      <c r="Y17" s="20">
        <v>16.388303616692699</v>
      </c>
      <c r="Z17" s="153">
        <f t="shared" si="3"/>
        <v>0.84105510938265138</v>
      </c>
      <c r="AA17" s="153">
        <f t="shared" si="4"/>
        <v>0.69128202222085888</v>
      </c>
      <c r="AB17" s="153">
        <f t="shared" si="5"/>
        <v>0.68745388997863555</v>
      </c>
      <c r="AC17" s="153">
        <f t="shared" si="6"/>
        <v>0.68674997635419643</v>
      </c>
      <c r="AD17" s="113">
        <f t="shared" si="7"/>
        <v>1.2183582313873866</v>
      </c>
      <c r="AE17" s="113">
        <f t="shared" si="8"/>
        <v>1.953195565481719</v>
      </c>
      <c r="AF17" s="113">
        <f t="shared" si="0"/>
        <v>1.8697230527422621</v>
      </c>
      <c r="AG17" s="113">
        <f t="shared" si="0"/>
        <v>1.8681348806600322</v>
      </c>
      <c r="AH17" s="113">
        <f t="shared" si="9"/>
        <v>1.4810031282319127</v>
      </c>
      <c r="AI17" s="113">
        <f t="shared" si="1"/>
        <v>2.2983226459385366</v>
      </c>
      <c r="AJ17" s="113">
        <f t="shared" si="1"/>
        <v>2.2120005870734456</v>
      </c>
      <c r="AK17" s="113">
        <f t="shared" si="1"/>
        <v>2.1804674820880261</v>
      </c>
      <c r="AL17" s="113">
        <f t="shared" si="10"/>
        <v>0.96150704004373699</v>
      </c>
      <c r="AM17" s="113">
        <f t="shared" si="2"/>
        <v>0.87611242658331712</v>
      </c>
      <c r="AN17" s="113">
        <f t="shared" si="2"/>
        <v>0.92545209296816033</v>
      </c>
      <c r="AO17" s="113">
        <f t="shared" si="2"/>
        <v>0.92056400137862893</v>
      </c>
    </row>
    <row r="18" spans="1:41" x14ac:dyDescent="0.25">
      <c r="A18" t="s">
        <v>2</v>
      </c>
      <c r="B18" t="s">
        <v>170</v>
      </c>
      <c r="C18" t="s">
        <v>151</v>
      </c>
      <c r="D18" s="113">
        <v>96.407273695898496</v>
      </c>
      <c r="E18" s="113">
        <v>79.177803462271001</v>
      </c>
      <c r="F18" s="113">
        <v>78.422878139624103</v>
      </c>
      <c r="G18" s="113">
        <v>78.4228664901663</v>
      </c>
      <c r="H18" s="113">
        <v>54.160621290361703</v>
      </c>
      <c r="I18" s="113">
        <v>86.953618588138696</v>
      </c>
      <c r="J18" s="113">
        <v>83.567891197058998</v>
      </c>
      <c r="K18" s="113">
        <v>83.569342218690295</v>
      </c>
      <c r="L18" s="20">
        <v>71.636546269846392</v>
      </c>
      <c r="M18" s="20">
        <v>110.91771445826001</v>
      </c>
      <c r="N18" s="20">
        <v>105.58583224117399</v>
      </c>
      <c r="O18" s="20">
        <v>105.603602274922</v>
      </c>
      <c r="P18" s="20">
        <v>0</v>
      </c>
      <c r="Q18" s="20">
        <v>0</v>
      </c>
      <c r="R18" s="113">
        <v>711.67056375535299</v>
      </c>
      <c r="S18" s="20">
        <v>51.167989935250503</v>
      </c>
      <c r="T18" s="20">
        <v>17.142764528535601</v>
      </c>
      <c r="U18" s="20">
        <v>41.359437729381</v>
      </c>
      <c r="V18" s="20">
        <v>17.142764528535601</v>
      </c>
      <c r="W18" s="20">
        <v>15.643004003991701</v>
      </c>
      <c r="X18" s="20">
        <v>16.513776266205099</v>
      </c>
      <c r="Y18" s="20">
        <v>16.514057493359001</v>
      </c>
      <c r="Z18" s="153">
        <f t="shared" si="3"/>
        <v>0.83365005957962124</v>
      </c>
      <c r="AA18" s="153">
        <f t="shared" si="4"/>
        <v>0.68466390598196025</v>
      </c>
      <c r="AB18" s="153">
        <f t="shared" si="5"/>
        <v>0.67813593857788335</v>
      </c>
      <c r="AC18" s="153">
        <f t="shared" si="6"/>
        <v>0.67813583784304432</v>
      </c>
      <c r="AD18" s="113">
        <f t="shared" si="7"/>
        <v>1.2201785318930971</v>
      </c>
      <c r="AE18" s="113">
        <f t="shared" si="8"/>
        <v>1.9589682714837786</v>
      </c>
      <c r="AF18" s="113">
        <f t="shared" si="8"/>
        <v>1.8826916007401022</v>
      </c>
      <c r="AG18" s="113">
        <f t="shared" si="8"/>
        <v>1.8827242906428698</v>
      </c>
      <c r="AH18" s="113">
        <f t="shared" si="9"/>
        <v>1.4475637564915986</v>
      </c>
      <c r="AI18" s="113">
        <f t="shared" si="9"/>
        <v>2.2413205516336467</v>
      </c>
      <c r="AJ18" s="113">
        <f t="shared" si="9"/>
        <v>2.1335789050408294</v>
      </c>
      <c r="AK18" s="113">
        <f t="shared" si="9"/>
        <v>2.1339379851213844</v>
      </c>
      <c r="AL18" s="113">
        <f t="shared" si="10"/>
        <v>0.96294358941496727</v>
      </c>
      <c r="AM18" s="113">
        <f t="shared" si="10"/>
        <v>0.87869902195543015</v>
      </c>
      <c r="AN18" s="113">
        <f t="shared" si="10"/>
        <v>0.92761205265960844</v>
      </c>
      <c r="AO18" s="113">
        <f t="shared" si="10"/>
        <v>0.92762784975491175</v>
      </c>
    </row>
    <row r="23" spans="1:41" x14ac:dyDescent="0.25">
      <c r="Z23" s="113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Intro</vt:lpstr>
      <vt:lpstr>Parameters</vt:lpstr>
      <vt:lpstr>Caso1</vt:lpstr>
      <vt:lpstr>Caso3</vt:lpstr>
      <vt:lpstr>Caso4</vt:lpstr>
      <vt:lpstr>Caso5</vt:lpstr>
      <vt:lpstr>Resumo_LCOES</vt:lpstr>
      <vt:lpstr>Caso2 - REMOVED</vt:lpstr>
      <vt:lpstr>Lollipop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Starke</dc:creator>
  <cp:lastModifiedBy>José Miguel Cardemil</cp:lastModifiedBy>
  <dcterms:created xsi:type="dcterms:W3CDTF">2018-05-03T16:00:56Z</dcterms:created>
  <dcterms:modified xsi:type="dcterms:W3CDTF">2023-03-20T17:27:53Z</dcterms:modified>
</cp:coreProperties>
</file>