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1_3B5D5DF1C2A7D085784B07D04B5ED87656CDDB2E" xr6:coauthVersionLast="36" xr6:coauthVersionMax="36" xr10:uidLastSave="{8ABF85D3-5041-4F94-BE3F-C764895F9E91}"/>
  <bookViews>
    <workbookView xWindow="0" yWindow="0" windowWidth="23040" windowHeight="9780" xr2:uid="{00000000-000D-0000-FFFF-FFFF00000000}"/>
  </bookViews>
  <sheets>
    <sheet name="Output" sheetId="1" r:id="rId1"/>
  </sheets>
  <calcPr calcId="191029"/>
</workbook>
</file>

<file path=xl/calcChain.xml><?xml version="1.0" encoding="utf-8"?>
<calcChain xmlns="http://schemas.openxmlformats.org/spreadsheetml/2006/main">
  <c r="T17" i="1" l="1"/>
  <c r="T23" i="1"/>
  <c r="T24" i="1"/>
  <c r="T25" i="1"/>
  <c r="T26" i="1"/>
  <c r="J2" i="1"/>
  <c r="T2" i="1" s="1"/>
  <c r="J3" i="1"/>
  <c r="T3" i="1" s="1"/>
  <c r="J4" i="1"/>
  <c r="T4" i="1" s="1"/>
  <c r="J5" i="1"/>
  <c r="T5" i="1" s="1"/>
  <c r="J6" i="1"/>
  <c r="T6" i="1" s="1"/>
  <c r="J7" i="1"/>
  <c r="T7" i="1" s="1"/>
  <c r="J8" i="1"/>
  <c r="T8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16" i="1"/>
  <c r="T16" i="1" s="1"/>
  <c r="AC17" i="1"/>
</calcChain>
</file>

<file path=xl/sharedStrings.xml><?xml version="1.0" encoding="utf-8"?>
<sst xmlns="http://schemas.openxmlformats.org/spreadsheetml/2006/main" count="111" uniqueCount="86">
  <si>
    <t>form_id</t>
  </si>
  <si>
    <t>form_name</t>
  </si>
  <si>
    <t>form_status</t>
  </si>
  <si>
    <t>10_Pt/TiO2</t>
  </si>
  <si>
    <t>22_Cysteine</t>
  </si>
  <si>
    <t>water</t>
  </si>
  <si>
    <t>12_Pt/CdS</t>
  </si>
  <si>
    <t>13_Pt/WO3</t>
  </si>
  <si>
    <t>11_PCN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</si>
  <si>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</si>
  <si>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</si>
  <si>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</si>
  <si>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</si>
  <si>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</si>
  <si>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</si>
  <si>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</si>
  <si>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</si>
  <si>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</si>
  <si>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</si>
  <si>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</si>
  <si>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</si>
  <si>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</si>
  <si>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</si>
  <si>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</si>
  <si>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</si>
  <si>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</si>
  <si>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354724</t>
  </si>
  <si>
    <t>1</t>
  </si>
  <si>
    <t>Complete</t>
  </si>
  <si>
    <t>PlateAgilent 1_Vial1</t>
  </si>
  <si>
    <t>354725</t>
  </si>
  <si>
    <t>2</t>
  </si>
  <si>
    <t>PlateAgilent 1_Vial2</t>
  </si>
  <si>
    <t>354726</t>
  </si>
  <si>
    <t>3</t>
  </si>
  <si>
    <t>PlateAgilent 1_Vial3</t>
  </si>
  <si>
    <t>354727</t>
  </si>
  <si>
    <t>4</t>
  </si>
  <si>
    <t>PlateAgilent 1_Vial4</t>
  </si>
  <si>
    <t>354728</t>
  </si>
  <si>
    <t>5</t>
  </si>
  <si>
    <t>PlateAgilent 1_Vial5</t>
  </si>
  <si>
    <t>354729</t>
  </si>
  <si>
    <t>6</t>
  </si>
  <si>
    <t>PlateAgilent 1_Vial6</t>
  </si>
  <si>
    <t>354730</t>
  </si>
  <si>
    <t>7</t>
  </si>
  <si>
    <t>PlateAgilent 1_Vial7</t>
  </si>
  <si>
    <t>354731</t>
  </si>
  <si>
    <t>8</t>
  </si>
  <si>
    <t>PlateAgilent 1_Vial8</t>
  </si>
  <si>
    <t>354732</t>
  </si>
  <si>
    <t>9</t>
  </si>
  <si>
    <t>PlateAgilent 1_Vial9</t>
  </si>
  <si>
    <t>354733</t>
  </si>
  <si>
    <t>10</t>
  </si>
  <si>
    <t>PlateAgilent 1_Vial10</t>
  </si>
  <si>
    <t>354734</t>
  </si>
  <si>
    <t>11</t>
  </si>
  <si>
    <t>PlateAgilent 1_Vial11</t>
  </si>
  <si>
    <t>354735</t>
  </si>
  <si>
    <t>12</t>
  </si>
  <si>
    <t>PlateAgilent 1_Vial12</t>
  </si>
  <si>
    <t>354736</t>
  </si>
  <si>
    <t>13</t>
  </si>
  <si>
    <t>PlateAgilent 1_Vial13</t>
  </si>
  <si>
    <t>354737</t>
  </si>
  <si>
    <t>14</t>
  </si>
  <si>
    <t>PlateAgilent 1_Vial14</t>
  </si>
  <si>
    <t>354738</t>
  </si>
  <si>
    <t>15</t>
  </si>
  <si>
    <t>PlateAgilent 1_Vial15</t>
  </si>
  <si>
    <t>Total</t>
  </si>
  <si>
    <t>Catalyst</t>
  </si>
  <si>
    <t>MN avg</t>
  </si>
  <si>
    <t>MN Stdev</t>
  </si>
  <si>
    <t>h2 umol/hg</t>
  </si>
  <si>
    <t>Cat mass</t>
  </si>
  <si>
    <t>Tio2</t>
  </si>
  <si>
    <t>CdS</t>
  </si>
  <si>
    <t>Wo3</t>
  </si>
  <si>
    <t>PCN</t>
  </si>
  <si>
    <t>Cat</t>
  </si>
  <si>
    <t>WO3</t>
  </si>
  <si>
    <t>Avg (umol)</t>
  </si>
  <si>
    <t>%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</si>
</sst>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10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165" formatCode="yyyy\-mm\-dd\ hh:mm:ss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54A10-5A92-4DB5-970D-B9E5B818DCD4}" name="Table1" displayName="Table1" ref="A1:AC17" totalsRowCount="1" headerRowDxfId="5" headerRowBorderDxfId="8" tableBorderDxfId="9">
  <autoFilter ref="A1:AC16" xr:uid="{769DD004-446E-4C26-9F2F-D3BEA7D888FA}">
    <filterColumn colId="9">
      <filters>
        <filter val="4.9"/>
        <filter val="4.94"/>
        <filter val="4.99"/>
        <filter val="5"/>
        <filter val="5.01"/>
        <filter val="5.09"/>
        <filter val="6.5"/>
        <filter val="8.2"/>
        <filter val="8.21"/>
        <filter val="9.79"/>
      </filters>
    </filterColumn>
    <filterColumn colId="11">
      <filters>
        <filter val="PCN"/>
      </filters>
    </filterColumn>
  </autoFilter>
  <tableColumns count="29">
    <tableColumn id="1" xr3:uid="{F5D697A3-41ED-404A-B045-7F5A38C73D0E}" name="form_id" totalsRowLabel="Total" dataDxfId="7" totalsRowDxfId="1"/>
    <tableColumn id="2" xr3:uid="{596FCBDC-A3A9-4A28-986F-5A9E59D3F07E}" name="form_name"/>
    <tableColumn id="3" xr3:uid="{DE1475F7-EA5F-47BB-BFAC-55095889D057}" name="form_status"/>
    <tableColumn id="5" xr3:uid="{0B1A8A18-F075-49BE-B070-EE817AB88E45}" name="22_Cysteine"/>
    <tableColumn id="6" xr3:uid="{A0AC1B3A-11BE-4134-82CB-6BA0CA4CBBD4}" name="water"/>
    <tableColumn id="4" xr3:uid="{DDD271DC-F1A5-4EA2-8367-8E99DE3C2ED9}" name="10_Pt/TiO2"/>
    <tableColumn id="7" xr3:uid="{C928967F-D70A-4739-AAC4-700F95348E8F}" name="12_Pt/CdS"/>
    <tableColumn id="8" xr3:uid="{C77EA784-823E-4C0D-A20A-C2CA13951BF7}" name="13_Pt/WO3"/>
    <tableColumn id="9" xr3:uid="{1D4C39E8-1E4B-484D-B5AE-60DAE45EFB11}" name="11_PCN"/>
    <tableColumn id="28" xr3:uid="{95DADDD0-A57E-4A78-8A4E-E323FCC94EE6}" name="Cat mass" dataDxfId="4">
      <calculatedColumnFormula>SUM(Table1[[#This Row],[10_Pt/TiO2]:[11_PCN]])</calculatedColumnFormula>
    </tableColumn>
    <tableColumn id="10" xr3:uid="{13617578-8EA7-47F1-B262-644C1FCCD613}" name="form_datetime" dataDxfId="6"/>
    <tableColumn id="29" xr3:uid="{7616ABDC-8651-455A-B774-665934C0AA08}" name="Cat" dataDxfId="2"/>
    <tableColumn id="11" xr3:uid="{20706409-7B0A-4035-A985-88F8D0CF8631}" name="sample_name"/>
    <tableColumn id="12" xr3:uid="{257BDBE1-4E0B-47AF-BE6C-970036236DB0}" name="Baratron_Avg"/>
    <tableColumn id="13" xr3:uid="{D600EB8C-25A6-4767-BC18-614DEE11AD86}" name="calc_%_N2_Avg"/>
    <tableColumn id="14" xr3:uid="{3A88B8C7-41F4-4F92-AD3A-4177B051470B}" name="calc_%_H2_Avg"/>
    <tableColumn id="15" xr3:uid="{33D81012-EBB4-426B-BBCE-C987AED46BCA}" name="calc_%_H2_2STD"/>
    <tableColumn id="16" xr3:uid="{27F075B0-7064-4572-87D7-2C29CE0B2CD2}" name="calc_%_H2_umol"/>
    <tableColumn id="17" xr3:uid="{409BE8EC-949E-4670-A3F0-D59A6320998A}" name="calc_%_H2_umol/h"/>
    <tableColumn id="27" xr3:uid="{B8FEF68D-BB85-4E8A-8B9C-0BE306C36E76}" name="h2 umol/hg" totalsRowFunction="average" dataDxfId="3">
      <calculatedColumnFormula>Table1[[#This Row],[calc_%_H2_umol/h]]/(Table1[[#This Row],[Cat mass]]/1000)</calculatedColumnFormula>
    </tableColumn>
    <tableColumn id="18" xr3:uid="{9558FE9C-11E1-44B5-BCE2-A706F172AD43}" name="calc_%_O2_Avg"/>
    <tableColumn id="19" xr3:uid="{ACD34CDA-7872-44E3-8CA1-8365A51AC371}" name="calc_%_O2_2STD"/>
    <tableColumn id="20" xr3:uid="{4BF51D5D-8D46-4B97-B957-787EFF9A2105}" name="calc_%_O2_umol"/>
    <tableColumn id="21" xr3:uid="{4A4BD74D-D2DD-4ABB-B8A3-9FAE350DF710}" name="calc_%_O2_umol/h"/>
    <tableColumn id="22" xr3:uid="{641DFB94-C0E6-465F-B853-F375927F36A0}" name="calc_%_Ar_Avg"/>
    <tableColumn id="23" xr3:uid="{205E8C33-7CF6-41AE-99A6-6013C732C143}" name="calc_%_CO2_Avg"/>
    <tableColumn id="24" xr3:uid="{B8ADB39E-2BBD-4B13-B407-5E4D6E21BBE7}" name="calc_%_CO2_2STD"/>
    <tableColumn id="25" xr3:uid="{9FB215C4-9069-4D10-B5E5-5EE680F9CEC8}" name="calc_%_CO2_umol"/>
    <tableColumn id="26" xr3:uid="{50ED5E35-DE32-4701-92FB-1EE0342C3CBE}" name="calc_%_CO2_umol/h" totalsRowFunction="su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F220C-8BF3-47A5-9FC9-288134D0B098}" name="Table2" displayName="Table2" ref="P22:T26" totalsRowShown="0">
  <autoFilter ref="P22:T26" xr:uid="{F2D0B9BC-37F2-42FB-92C8-A63B15C70865}"/>
  <tableColumns count="5">
    <tableColumn id="1" xr3:uid="{C2316BCB-D329-4B55-A01A-D212F00EFD6B}" name="Catalyst"/>
    <tableColumn id="2" xr3:uid="{FA0EA728-3934-42F1-AAEA-A066C4691B31}" name="Avg (umol)"/>
    <tableColumn id="3" xr3:uid="{FA7E2617-1C2C-4163-8B03-D26057CFAF92}" name="MN avg"/>
    <tableColumn id="4" xr3:uid="{7BD7B5FD-7117-4F00-A01F-87E5FC90334F}" name="MN Stdev"/>
    <tableColumn id="5" xr3:uid="{6F90804A-7B80-4DD1-BFED-310F32EE861F}" name="% stdev" dataDxfId="0">
      <calculatedColumnFormula>(Table2[[#This Row],[MN Stdev]]/Table2[[#This Row],[MN avg]])*100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F1" workbookViewId="0">
      <selection activeCell="S33" sqref="S33"/>
    </sheetView>
  </sheetViews>
  <sheetFormatPr defaultRowHeight="14.4" x14ac:dyDescent="0.3"/>
  <cols>
    <col min="1" max="1" width="9.77734375" customWidth="1"/>
    <col min="2" max="2" width="12.88671875" customWidth="1"/>
    <col min="3" max="3" width="13.21875" customWidth="1"/>
    <col min="5" max="5" width="13.33203125" customWidth="1"/>
    <col min="7" max="7" width="12.33203125" customWidth="1"/>
    <col min="8" max="8" width="11.6640625" customWidth="1"/>
    <col min="9" max="10" width="12.77734375" customWidth="1"/>
    <col min="11" max="12" width="9.44140625" customWidth="1"/>
    <col min="13" max="13" width="16" customWidth="1"/>
    <col min="14" max="14" width="15" customWidth="1"/>
    <col min="15" max="15" width="14.44140625" customWidth="1"/>
    <col min="16" max="16" width="16.109375" customWidth="1"/>
    <col min="17" max="17" width="16" customWidth="1"/>
    <col min="18" max="18" width="17" customWidth="1"/>
    <col min="19" max="19" width="17.21875" customWidth="1"/>
    <col min="20" max="21" width="19.21875" customWidth="1"/>
    <col min="22" max="22" width="16.109375" customWidth="1"/>
    <col min="23" max="23" width="17.109375" customWidth="1"/>
    <col min="24" max="24" width="17.33203125" customWidth="1"/>
    <col min="25" max="25" width="19.33203125" customWidth="1"/>
    <col min="26" max="26" width="15.6640625" customWidth="1"/>
    <col min="27" max="27" width="17.21875" customWidth="1"/>
    <col min="28" max="28" width="18.21875" customWidth="1"/>
    <col min="29" max="29" width="18.44140625" customWidth="1"/>
    <col min="30" max="30" width="20.44140625" customWidth="1"/>
  </cols>
  <sheetData>
    <row r="1" spans="1:29" x14ac:dyDescent="0.3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6</v>
      </c>
      <c r="H1" s="4" t="s">
        <v>7</v>
      </c>
      <c r="I1" s="4" t="s">
        <v>8</v>
      </c>
      <c r="J1" s="6" t="s">
        <v>77</v>
      </c>
      <c r="K1" s="4" t="s">
        <v>9</v>
      </c>
      <c r="L1" s="6" t="s">
        <v>82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6" t="s">
        <v>76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</row>
    <row r="2" spans="1:29" hidden="1" x14ac:dyDescent="0.3">
      <c r="A2" s="2" t="s">
        <v>26</v>
      </c>
      <c r="B2" t="s">
        <v>27</v>
      </c>
      <c r="C2" t="s">
        <v>28</v>
      </c>
      <c r="D2">
        <v>3</v>
      </c>
      <c r="E2">
        <v>2</v>
      </c>
      <c r="F2">
        <v>5</v>
      </c>
      <c r="G2">
        <v>0</v>
      </c>
      <c r="H2">
        <v>0</v>
      </c>
      <c r="I2">
        <v>0</v>
      </c>
      <c r="J2">
        <f>SUM(Table1[[#This Row],[10_Pt/TiO2]:[11_PCN]])</f>
        <v>5</v>
      </c>
      <c r="K2" s="1">
        <v>45245.87158564815</v>
      </c>
      <c r="L2" s="1" t="s">
        <v>78</v>
      </c>
      <c r="M2" t="s">
        <v>29</v>
      </c>
      <c r="N2">
        <v>0.66927099999999995</v>
      </c>
      <c r="O2">
        <v>98.732459859779539</v>
      </c>
      <c r="P2">
        <v>1.028018320168365</v>
      </c>
      <c r="Q2">
        <v>1.7800002592683991E-2</v>
      </c>
      <c r="R2">
        <v>2.8019809325736702</v>
      </c>
      <c r="S2">
        <v>0.70049523314341755</v>
      </c>
      <c r="T2">
        <f>Table1[[#This Row],[calc_%_H2_umol/h]]/(Table1[[#This Row],[Cat mass]]/1000)</f>
        <v>140.09904662868351</v>
      </c>
      <c r="U2">
        <v>5.5325725986884143E-2</v>
      </c>
      <c r="V2">
        <v>4.1008729215776547E-3</v>
      </c>
      <c r="W2">
        <v>0.1507965629159761</v>
      </c>
      <c r="X2">
        <v>3.7699140728994017E-2</v>
      </c>
      <c r="Y2">
        <v>4.2178312835213443E-2</v>
      </c>
      <c r="Z2">
        <v>0.1420177812300065</v>
      </c>
      <c r="AA2">
        <v>4.4469410952151563E-3</v>
      </c>
      <c r="AB2">
        <v>0.38708562608857527</v>
      </c>
      <c r="AC2">
        <v>9.6771406522143819E-2</v>
      </c>
    </row>
    <row r="3" spans="1:29" hidden="1" x14ac:dyDescent="0.3">
      <c r="A3" s="2" t="s">
        <v>30</v>
      </c>
      <c r="B3" t="s">
        <v>31</v>
      </c>
      <c r="C3" t="s">
        <v>28</v>
      </c>
      <c r="D3">
        <v>3</v>
      </c>
      <c r="E3">
        <v>2</v>
      </c>
      <c r="F3">
        <v>4.9899999999999993</v>
      </c>
      <c r="G3">
        <v>0</v>
      </c>
      <c r="H3">
        <v>0</v>
      </c>
      <c r="I3">
        <v>0</v>
      </c>
      <c r="J3">
        <f>SUM(Table1[[#This Row],[10_Pt/TiO2]:[11_PCN]])</f>
        <v>4.9899999999999993</v>
      </c>
      <c r="K3" s="1">
        <v>45245.879918981482</v>
      </c>
      <c r="L3" s="1" t="s">
        <v>78</v>
      </c>
      <c r="M3" t="s">
        <v>32</v>
      </c>
      <c r="N3">
        <v>0.68043100000000001</v>
      </c>
      <c r="O3">
        <v>98.419433936532471</v>
      </c>
      <c r="P3">
        <v>1.397497542569452</v>
      </c>
      <c r="Q3">
        <v>2.7962379802003279E-2</v>
      </c>
      <c r="R3">
        <v>3.8090386044451572</v>
      </c>
      <c r="S3">
        <v>0.9522596511112893</v>
      </c>
      <c r="T3">
        <f>Table1[[#This Row],[calc_%_H2_umol/h]]/(Table1[[#This Row],[Cat mass]]/1000)</f>
        <v>190.83359741709205</v>
      </c>
      <c r="U3">
        <v>3.7062627067725923E-2</v>
      </c>
      <c r="V3">
        <v>7.082263971855276E-3</v>
      </c>
      <c r="W3">
        <v>0.1010184082496203</v>
      </c>
      <c r="X3">
        <v>2.5254602062405079E-2</v>
      </c>
      <c r="Y3">
        <v>2.992276362539634E-2</v>
      </c>
      <c r="Z3">
        <v>0.1160831302049594</v>
      </c>
      <c r="AA3">
        <v>3.2382339427129178E-3</v>
      </c>
      <c r="AB3">
        <v>0.31639778304193289</v>
      </c>
      <c r="AC3">
        <v>7.9099445760483222E-2</v>
      </c>
    </row>
    <row r="4" spans="1:29" hidden="1" x14ac:dyDescent="0.3">
      <c r="A4" s="2" t="s">
        <v>33</v>
      </c>
      <c r="B4" t="s">
        <v>34</v>
      </c>
      <c r="C4" t="s">
        <v>28</v>
      </c>
      <c r="D4">
        <v>3</v>
      </c>
      <c r="E4">
        <v>2</v>
      </c>
      <c r="F4">
        <v>6.5</v>
      </c>
      <c r="G4">
        <v>0</v>
      </c>
      <c r="H4">
        <v>0</v>
      </c>
      <c r="I4">
        <v>0</v>
      </c>
      <c r="J4">
        <f>SUM(Table1[[#This Row],[10_Pt/TiO2]:[11_PCN]])</f>
        <v>6.5</v>
      </c>
      <c r="K4" s="1">
        <v>45245.888275462959</v>
      </c>
      <c r="L4" s="1" t="s">
        <v>78</v>
      </c>
      <c r="M4" t="s">
        <v>35</v>
      </c>
      <c r="N4">
        <v>0.67761099999999996</v>
      </c>
      <c r="O4">
        <v>98.228274878020372</v>
      </c>
      <c r="P4">
        <v>1.5828421395917269</v>
      </c>
      <c r="Q4">
        <v>2.8846223333167879E-2</v>
      </c>
      <c r="R4">
        <v>4.3142163980927553</v>
      </c>
      <c r="S4">
        <v>1.078554099523189</v>
      </c>
      <c r="T4">
        <f>Table1[[#This Row],[calc_%_H2_umol/h]]/(Table1[[#This Row],[Cat mass]]/1000)</f>
        <v>165.93139992664447</v>
      </c>
      <c r="U4">
        <v>3.5571935443895149E-2</v>
      </c>
      <c r="V4">
        <v>6.3281011014010994E-3</v>
      </c>
      <c r="W4">
        <v>9.695535857008053E-2</v>
      </c>
      <c r="X4">
        <v>2.4238839642520129E-2</v>
      </c>
      <c r="Y4">
        <v>3.4663709029230577E-2</v>
      </c>
      <c r="Z4">
        <v>0.1186473379147802</v>
      </c>
      <c r="AA4">
        <v>1.9780793028063839E-3</v>
      </c>
      <c r="AB4">
        <v>0.32338682299299121</v>
      </c>
      <c r="AC4">
        <v>8.0846705748247802E-2</v>
      </c>
    </row>
    <row r="5" spans="1:29" hidden="1" x14ac:dyDescent="0.3">
      <c r="A5" s="2" t="s">
        <v>36</v>
      </c>
      <c r="B5" t="s">
        <v>37</v>
      </c>
      <c r="C5" t="s">
        <v>28</v>
      </c>
      <c r="D5">
        <v>3</v>
      </c>
      <c r="E5">
        <v>2</v>
      </c>
      <c r="F5">
        <v>0</v>
      </c>
      <c r="G5">
        <v>5</v>
      </c>
      <c r="H5">
        <v>0</v>
      </c>
      <c r="I5">
        <v>0</v>
      </c>
      <c r="J5">
        <f>SUM(Table1[[#This Row],[10_Pt/TiO2]:[11_PCN]])</f>
        <v>5</v>
      </c>
      <c r="K5" s="1">
        <v>45245.895833333343</v>
      </c>
      <c r="L5" s="1" t="s">
        <v>79</v>
      </c>
      <c r="M5" t="s">
        <v>38</v>
      </c>
      <c r="N5">
        <v>0.666466</v>
      </c>
      <c r="O5">
        <v>98.697771300062556</v>
      </c>
      <c r="P5">
        <v>0.97661863586212472</v>
      </c>
      <c r="Q5">
        <v>1.337551656214621E-2</v>
      </c>
      <c r="R5">
        <v>2.6618852430894542</v>
      </c>
      <c r="S5">
        <v>0.66547131077236354</v>
      </c>
      <c r="T5">
        <f>Table1[[#This Row],[calc_%_H2_umol/h]]/(Table1[[#This Row],[Cat mass]]/1000)</f>
        <v>133.09426215447272</v>
      </c>
      <c r="U5">
        <v>0.24848872187758461</v>
      </c>
      <c r="V5">
        <v>4.6641081756497336E-3</v>
      </c>
      <c r="W5">
        <v>0.67728429250809707</v>
      </c>
      <c r="X5">
        <v>0.1693210731270243</v>
      </c>
      <c r="Y5">
        <v>4.6248907479609157E-2</v>
      </c>
      <c r="Z5">
        <v>3.0872434718103421E-2</v>
      </c>
      <c r="AA5">
        <v>4.3003710980835178E-3</v>
      </c>
      <c r="AB5">
        <v>8.4146334481747215E-2</v>
      </c>
      <c r="AC5">
        <v>2.10365836204368E-2</v>
      </c>
    </row>
    <row r="6" spans="1:29" hidden="1" x14ac:dyDescent="0.3">
      <c r="A6" s="2" t="s">
        <v>39</v>
      </c>
      <c r="B6" t="s">
        <v>40</v>
      </c>
      <c r="C6" t="s">
        <v>28</v>
      </c>
      <c r="D6">
        <v>3</v>
      </c>
      <c r="E6">
        <v>2</v>
      </c>
      <c r="F6">
        <v>0</v>
      </c>
      <c r="G6">
        <v>4.9899999999999993</v>
      </c>
      <c r="H6">
        <v>0</v>
      </c>
      <c r="I6">
        <v>0</v>
      </c>
      <c r="J6">
        <f>SUM(Table1[[#This Row],[10_Pt/TiO2]:[11_PCN]])</f>
        <v>4.9899999999999993</v>
      </c>
      <c r="K6" s="1">
        <v>45245.903402777767</v>
      </c>
      <c r="L6" s="1" t="s">
        <v>79</v>
      </c>
      <c r="M6" t="s">
        <v>41</v>
      </c>
      <c r="N6">
        <v>0.67486599999999997</v>
      </c>
      <c r="O6">
        <v>98.833923426941112</v>
      </c>
      <c r="P6">
        <v>0.99815386968716469</v>
      </c>
      <c r="Q6">
        <v>1.8153166588014039E-2</v>
      </c>
      <c r="R6">
        <v>2.7205819738504342</v>
      </c>
      <c r="S6">
        <v>0.68014549346260855</v>
      </c>
      <c r="T6">
        <f>Table1[[#This Row],[calc_%_H2_umol/h]]/(Table1[[#This Row],[Cat mass]]/1000)</f>
        <v>136.30170209671516</v>
      </c>
      <c r="U6">
        <v>0.1096307434281822</v>
      </c>
      <c r="V6">
        <v>3.8846881156470421E-3</v>
      </c>
      <c r="W6">
        <v>0.29881106852194361</v>
      </c>
      <c r="X6">
        <v>7.4702767130485903E-2</v>
      </c>
      <c r="Y6">
        <v>3.1465512282620567E-2</v>
      </c>
      <c r="Z6">
        <v>2.6826447660917341E-2</v>
      </c>
      <c r="AA6">
        <v>4.2261229759667169E-3</v>
      </c>
      <c r="AB6">
        <v>7.3118536274981244E-2</v>
      </c>
      <c r="AC6">
        <v>1.8279634068745311E-2</v>
      </c>
    </row>
    <row r="7" spans="1:29" hidden="1" x14ac:dyDescent="0.3">
      <c r="A7" s="2" t="s">
        <v>42</v>
      </c>
      <c r="B7" t="s">
        <v>43</v>
      </c>
      <c r="C7" t="s">
        <v>28</v>
      </c>
      <c r="D7">
        <v>3</v>
      </c>
      <c r="E7">
        <v>2</v>
      </c>
      <c r="F7">
        <v>0</v>
      </c>
      <c r="G7">
        <v>5.09</v>
      </c>
      <c r="H7">
        <v>0</v>
      </c>
      <c r="I7">
        <v>0</v>
      </c>
      <c r="J7">
        <f>SUM(Table1[[#This Row],[10_Pt/TiO2]:[11_PCN]])</f>
        <v>5.09</v>
      </c>
      <c r="K7" s="1">
        <v>45245.911145833343</v>
      </c>
      <c r="L7" s="1" t="s">
        <v>79</v>
      </c>
      <c r="M7" t="s">
        <v>44</v>
      </c>
      <c r="N7">
        <v>0.66927099999999995</v>
      </c>
      <c r="O7">
        <v>98.718118781950722</v>
      </c>
      <c r="P7">
        <v>1.0515573376106011</v>
      </c>
      <c r="Q7">
        <v>1.9386159470350221E-2</v>
      </c>
      <c r="R7">
        <v>2.8661392036381979</v>
      </c>
      <c r="S7">
        <v>0.71653480090954946</v>
      </c>
      <c r="T7">
        <f>Table1[[#This Row],[calc_%_H2_umol/h]]/(Table1[[#This Row],[Cat mass]]/1000)</f>
        <v>140.77304536533387</v>
      </c>
      <c r="U7">
        <v>0.16213220177227111</v>
      </c>
      <c r="V7">
        <v>4.8579734276432869E-3</v>
      </c>
      <c r="W7">
        <v>0.44190976854156488</v>
      </c>
      <c r="X7">
        <v>0.11047744213539119</v>
      </c>
      <c r="Y7">
        <v>3.7450787811888687E-2</v>
      </c>
      <c r="Z7">
        <v>3.074089085451083E-2</v>
      </c>
      <c r="AA7">
        <v>5.0089964711753678E-3</v>
      </c>
      <c r="AB7">
        <v>8.3787796710238296E-2</v>
      </c>
      <c r="AC7">
        <v>2.0946949177559571E-2</v>
      </c>
    </row>
    <row r="8" spans="1:29" hidden="1" x14ac:dyDescent="0.3">
      <c r="A8" s="2" t="s">
        <v>45</v>
      </c>
      <c r="B8" t="s">
        <v>46</v>
      </c>
      <c r="C8" t="s">
        <v>28</v>
      </c>
      <c r="D8">
        <v>3</v>
      </c>
      <c r="E8">
        <v>2</v>
      </c>
      <c r="F8">
        <v>0</v>
      </c>
      <c r="G8">
        <v>0</v>
      </c>
      <c r="H8">
        <v>9.7900000000000009</v>
      </c>
      <c r="I8">
        <v>0</v>
      </c>
      <c r="J8">
        <f>SUM(Table1[[#This Row],[10_Pt/TiO2]:[11_PCN]])</f>
        <v>9.7900000000000009</v>
      </c>
      <c r="K8" s="1">
        <v>45245.918495370373</v>
      </c>
      <c r="L8" s="1" t="s">
        <v>83</v>
      </c>
      <c r="M8" t="s">
        <v>47</v>
      </c>
      <c r="N8">
        <v>0.66088599999999997</v>
      </c>
      <c r="O8">
        <v>99.423114224736707</v>
      </c>
      <c r="P8">
        <v>2.1566111485136229E-2</v>
      </c>
      <c r="Q8">
        <v>8.5959620440747566E-4</v>
      </c>
      <c r="R8">
        <v>5.8780891337824673E-2</v>
      </c>
      <c r="S8">
        <v>1.469522283445617E-2</v>
      </c>
      <c r="T8">
        <f>Table1[[#This Row],[calc_%_H2_umol/h]]/(Table1[[#This Row],[Cat mass]]/1000)</f>
        <v>1.5010442118954208</v>
      </c>
      <c r="U8">
        <v>0.49288911012913272</v>
      </c>
      <c r="V8">
        <v>1.0114739094651361E-2</v>
      </c>
      <c r="W8">
        <v>1.343425366416473</v>
      </c>
      <c r="X8">
        <v>0.33585634160411831</v>
      </c>
      <c r="Y8">
        <v>4.2974729742335238E-2</v>
      </c>
      <c r="Z8">
        <v>1.9455823906691039E-2</v>
      </c>
      <c r="AA8">
        <v>3.1639125664623671E-3</v>
      </c>
      <c r="AB8">
        <v>5.3029062366447909E-2</v>
      </c>
      <c r="AC8">
        <v>1.3257265591611981E-2</v>
      </c>
    </row>
    <row r="9" spans="1:29" hidden="1" x14ac:dyDescent="0.3">
      <c r="A9" s="2" t="s">
        <v>48</v>
      </c>
      <c r="B9" t="s">
        <v>49</v>
      </c>
      <c r="C9" t="s">
        <v>28</v>
      </c>
      <c r="D9">
        <v>3</v>
      </c>
      <c r="E9">
        <v>2</v>
      </c>
      <c r="F9">
        <v>0</v>
      </c>
      <c r="G9">
        <v>0</v>
      </c>
      <c r="H9">
        <v>8.2100000000000009</v>
      </c>
      <c r="I9">
        <v>0</v>
      </c>
      <c r="J9">
        <f>SUM(Table1[[#This Row],[10_Pt/TiO2]:[11_PCN]])</f>
        <v>8.2100000000000009</v>
      </c>
      <c r="K9" s="1">
        <v>45245.926064814812</v>
      </c>
      <c r="L9" s="1" t="s">
        <v>83</v>
      </c>
      <c r="M9" t="s">
        <v>50</v>
      </c>
      <c r="N9">
        <v>0.666466</v>
      </c>
      <c r="O9">
        <v>99.684230697019842</v>
      </c>
      <c r="P9">
        <v>1.531864066623845E-2</v>
      </c>
      <c r="Q9">
        <v>9.96897940142869E-4</v>
      </c>
      <c r="R9">
        <v>4.1752698582957222E-2</v>
      </c>
      <c r="S9">
        <v>1.04381746457393E-2</v>
      </c>
      <c r="T9">
        <f>Table1[[#This Row],[calc_%_H2_umol/h]]/(Table1[[#This Row],[Cat mass]]/1000)</f>
        <v>1.271397642599184</v>
      </c>
      <c r="U9">
        <v>0.25270823979174178</v>
      </c>
      <c r="V9">
        <v>4.4221903698298988E-3</v>
      </c>
      <c r="W9">
        <v>0.68878506881545443</v>
      </c>
      <c r="X9">
        <v>0.17219626720386361</v>
      </c>
      <c r="Y9">
        <v>3.056789976450602E-2</v>
      </c>
      <c r="Z9">
        <v>1.717452275766421E-2</v>
      </c>
      <c r="AA9">
        <v>4.7880228499600982E-3</v>
      </c>
      <c r="AB9">
        <v>4.6811116445032143E-2</v>
      </c>
      <c r="AC9">
        <v>1.1702779111258039E-2</v>
      </c>
    </row>
    <row r="10" spans="1:29" hidden="1" x14ac:dyDescent="0.3">
      <c r="A10" s="2" t="s">
        <v>51</v>
      </c>
      <c r="B10" t="s">
        <v>52</v>
      </c>
      <c r="C10" t="s">
        <v>28</v>
      </c>
      <c r="D10">
        <v>3</v>
      </c>
      <c r="E10">
        <v>2</v>
      </c>
      <c r="F10">
        <v>0</v>
      </c>
      <c r="G10">
        <v>0</v>
      </c>
      <c r="H10">
        <v>8.2000000000000011</v>
      </c>
      <c r="I10">
        <v>0</v>
      </c>
      <c r="J10">
        <f>SUM(Table1[[#This Row],[10_Pt/TiO2]:[11_PCN]])</f>
        <v>8.2000000000000011</v>
      </c>
      <c r="K10" s="1">
        <v>45245.933634259258</v>
      </c>
      <c r="L10" s="1" t="s">
        <v>83</v>
      </c>
      <c r="M10" t="s">
        <v>53</v>
      </c>
      <c r="N10">
        <v>0.66088599999999997</v>
      </c>
      <c r="O10">
        <v>99.552884889074321</v>
      </c>
      <c r="P10">
        <v>1.4592960515718919E-2</v>
      </c>
      <c r="Q10">
        <v>6.9033862451194409E-4</v>
      </c>
      <c r="R10">
        <v>3.9774774741512538E-2</v>
      </c>
      <c r="S10">
        <v>9.9436936853781362E-3</v>
      </c>
      <c r="T10">
        <f>Table1[[#This Row],[calc_%_H2_umol/h]]/(Table1[[#This Row],[Cat mass]]/1000)</f>
        <v>1.2126455713875774</v>
      </c>
      <c r="U10">
        <v>0.37614727824275201</v>
      </c>
      <c r="V10">
        <v>6.8204309672571734E-3</v>
      </c>
      <c r="W10">
        <v>1.025232216973585</v>
      </c>
      <c r="X10">
        <v>0.2563080542433962</v>
      </c>
      <c r="Y10">
        <v>3.804600868213133E-2</v>
      </c>
      <c r="Z10">
        <v>1.832886348507189E-2</v>
      </c>
      <c r="AA10">
        <v>3.0529788495031029E-3</v>
      </c>
      <c r="AB10">
        <v>4.9957403475558791E-2</v>
      </c>
      <c r="AC10">
        <v>1.24893508688897E-2</v>
      </c>
    </row>
    <row r="11" spans="1:29" x14ac:dyDescent="0.3">
      <c r="A11" s="2" t="s">
        <v>54</v>
      </c>
      <c r="B11" t="s">
        <v>55</v>
      </c>
      <c r="C11" t="s">
        <v>28</v>
      </c>
      <c r="D11">
        <v>3</v>
      </c>
      <c r="E11">
        <v>2</v>
      </c>
      <c r="F11">
        <v>0</v>
      </c>
      <c r="G11">
        <v>0</v>
      </c>
      <c r="H11">
        <v>0</v>
      </c>
      <c r="I11">
        <v>4.8999999999999986</v>
      </c>
      <c r="J11">
        <f>SUM(Table1[[#This Row],[10_Pt/TiO2]:[11_PCN]])</f>
        <v>4.8999999999999986</v>
      </c>
      <c r="K11" s="1">
        <v>45245.941180555557</v>
      </c>
      <c r="L11" s="1" t="s">
        <v>81</v>
      </c>
      <c r="M11" t="s">
        <v>56</v>
      </c>
      <c r="N11">
        <v>0.66088599999999997</v>
      </c>
      <c r="O11">
        <v>99.36477288225187</v>
      </c>
      <c r="P11">
        <v>0.26719913697963987</v>
      </c>
      <c r="Q11">
        <v>7.2215340046920054E-3</v>
      </c>
      <c r="R11">
        <v>0.72828165834094638</v>
      </c>
      <c r="S11">
        <v>0.1820704145852366</v>
      </c>
      <c r="T11">
        <f>Table1[[#This Row],[calc_%_H2_umol/h]]/(Table1[[#This Row],[Cat mass]]/1000)</f>
        <v>37.15722746637482</v>
      </c>
      <c r="U11">
        <v>0.2863550542515233</v>
      </c>
      <c r="V11">
        <v>3.3537495491948429E-3</v>
      </c>
      <c r="W11">
        <v>0.78049329104121312</v>
      </c>
      <c r="X11">
        <v>0.19512332276030331</v>
      </c>
      <c r="Y11">
        <v>4.3482683007684542E-2</v>
      </c>
      <c r="Z11">
        <v>3.8190243509284162E-2</v>
      </c>
      <c r="AA11">
        <v>3.4378487168291081E-3</v>
      </c>
      <c r="AB11">
        <v>0.1040918551975164</v>
      </c>
      <c r="AC11">
        <v>2.6022963799379101E-2</v>
      </c>
    </row>
    <row r="12" spans="1:29" x14ac:dyDescent="0.3">
      <c r="A12" s="2" t="s">
        <v>57</v>
      </c>
      <c r="B12" t="s">
        <v>58</v>
      </c>
      <c r="C12" t="s">
        <v>28</v>
      </c>
      <c r="D12">
        <v>3</v>
      </c>
      <c r="E12">
        <v>2</v>
      </c>
      <c r="F12">
        <v>0</v>
      </c>
      <c r="G12">
        <v>0</v>
      </c>
      <c r="H12">
        <v>0</v>
      </c>
      <c r="I12">
        <v>4.9400000000000004</v>
      </c>
      <c r="J12">
        <f>SUM(Table1[[#This Row],[10_Pt/TiO2]:[11_PCN]])</f>
        <v>4.9400000000000004</v>
      </c>
      <c r="K12" s="1">
        <v>45245.948796296303</v>
      </c>
      <c r="L12" s="1" t="s">
        <v>81</v>
      </c>
      <c r="M12" t="s">
        <v>59</v>
      </c>
      <c r="N12">
        <v>0.66088599999999997</v>
      </c>
      <c r="O12">
        <v>99.501936965359874</v>
      </c>
      <c r="P12">
        <v>0.30740802076270202</v>
      </c>
      <c r="Q12">
        <v>8.5693963843738487E-3</v>
      </c>
      <c r="R12">
        <v>0.83787554735039405</v>
      </c>
      <c r="S12">
        <v>0.20946888683759851</v>
      </c>
      <c r="T12">
        <f>Table1[[#This Row],[calc_%_H2_umol/h]]/(Table1[[#This Row],[Cat mass]]/1000)</f>
        <v>42.402608671578641</v>
      </c>
      <c r="U12">
        <v>0.12721071585663721</v>
      </c>
      <c r="V12">
        <v>5.3126947455115134E-3</v>
      </c>
      <c r="W12">
        <v>0.34672728418980647</v>
      </c>
      <c r="X12">
        <v>8.6681821047451632E-2</v>
      </c>
      <c r="Y12">
        <v>2.9989612890033539E-2</v>
      </c>
      <c r="Z12">
        <v>3.3454685130753337E-2</v>
      </c>
      <c r="AA12">
        <v>2.5381378513200802E-3</v>
      </c>
      <c r="AB12">
        <v>9.1184551872844466E-2</v>
      </c>
      <c r="AC12">
        <v>2.279613796821112E-2</v>
      </c>
    </row>
    <row r="13" spans="1:29" x14ac:dyDescent="0.3">
      <c r="A13" s="2" t="s">
        <v>60</v>
      </c>
      <c r="B13" t="s">
        <v>61</v>
      </c>
      <c r="C13" t="s">
        <v>28</v>
      </c>
      <c r="D13">
        <v>3</v>
      </c>
      <c r="E13">
        <v>2</v>
      </c>
      <c r="F13">
        <v>0</v>
      </c>
      <c r="G13">
        <v>0</v>
      </c>
      <c r="H13">
        <v>0</v>
      </c>
      <c r="I13">
        <v>5.01</v>
      </c>
      <c r="J13">
        <f>SUM(Table1[[#This Row],[10_Pt/TiO2]:[11_PCN]])</f>
        <v>5.01</v>
      </c>
      <c r="K13" s="1">
        <v>45245.956412037027</v>
      </c>
      <c r="L13" s="1" t="s">
        <v>81</v>
      </c>
      <c r="M13" t="s">
        <v>62</v>
      </c>
      <c r="N13">
        <v>0.66088599999999997</v>
      </c>
      <c r="O13">
        <v>99.438017782198315</v>
      </c>
      <c r="P13">
        <v>0.3002437020229366</v>
      </c>
      <c r="Q13">
        <v>7.0700005163582789E-3</v>
      </c>
      <c r="R13">
        <v>0.81834838123878706</v>
      </c>
      <c r="S13">
        <v>0.20458709530969679</v>
      </c>
      <c r="T13">
        <f>Table1[[#This Row],[calc_%_H2_umol/h]]/(Table1[[#This Row],[Cat mass]]/1000)</f>
        <v>40.83574756680575</v>
      </c>
      <c r="U13">
        <v>0.18987813107165141</v>
      </c>
      <c r="V13">
        <v>3.314407907069673E-3</v>
      </c>
      <c r="W13">
        <v>0.5175344566703407</v>
      </c>
      <c r="X13">
        <v>0.1293836141675852</v>
      </c>
      <c r="Y13">
        <v>3.5987910317925323E-2</v>
      </c>
      <c r="Z13">
        <v>3.5872474389156958E-2</v>
      </c>
      <c r="AA13">
        <v>2.8052020157277309E-3</v>
      </c>
      <c r="AB13">
        <v>9.7774511670369116E-2</v>
      </c>
      <c r="AC13">
        <v>2.4443627917592279E-2</v>
      </c>
    </row>
    <row r="14" spans="1:29" hidden="1" x14ac:dyDescent="0.3">
      <c r="A14" s="2" t="s">
        <v>63</v>
      </c>
      <c r="B14" t="s">
        <v>64</v>
      </c>
      <c r="C14" t="s">
        <v>28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f>SUM(Table1[[#This Row],[10_Pt/TiO2]:[11_PCN]])</f>
        <v>0</v>
      </c>
      <c r="K14" s="1">
        <v>45245.963993055557</v>
      </c>
      <c r="L14" s="1"/>
      <c r="M14" t="s">
        <v>65</v>
      </c>
      <c r="N14">
        <v>0.65532100000000004</v>
      </c>
      <c r="O14">
        <v>99.578487936141201</v>
      </c>
      <c r="P14">
        <v>1.4799797177588021E-2</v>
      </c>
      <c r="Q14">
        <v>4.7325061710889381E-4</v>
      </c>
      <c r="R14">
        <v>4.0338531603957818E-2</v>
      </c>
      <c r="S14">
        <v>1.0084632900989449E-2</v>
      </c>
      <c r="T14" t="e">
        <f>Table1[[#This Row],[calc_%_H2_umol/h]]/(Table1[[#This Row],[Cat mass]]/1000)</f>
        <v>#DIV/0!</v>
      </c>
      <c r="U14">
        <v>0.36439214010461568</v>
      </c>
      <c r="V14">
        <v>6.7332484828663743E-3</v>
      </c>
      <c r="W14">
        <v>0.99319225010078338</v>
      </c>
      <c r="X14">
        <v>0.24829806252519579</v>
      </c>
      <c r="Y14">
        <v>3.4256303810609477E-2</v>
      </c>
      <c r="Z14">
        <v>8.0638227659840227E-3</v>
      </c>
      <c r="AA14">
        <v>2.7263716473829159E-3</v>
      </c>
      <c r="AB14">
        <v>2.1978866709535121E-2</v>
      </c>
      <c r="AC14">
        <v>5.4947166773837786E-3</v>
      </c>
    </row>
    <row r="15" spans="1:29" hidden="1" x14ac:dyDescent="0.3">
      <c r="A15" s="2" t="s">
        <v>66</v>
      </c>
      <c r="B15" t="s">
        <v>67</v>
      </c>
      <c r="C15" t="s">
        <v>28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f>SUM(Table1[[#This Row],[10_Pt/TiO2]:[11_PCN]])</f>
        <v>0</v>
      </c>
      <c r="K15" s="1">
        <v>45245.971550925933</v>
      </c>
      <c r="L15" s="1"/>
      <c r="M15" t="s">
        <v>68</v>
      </c>
      <c r="N15">
        <v>0.66369100000000003</v>
      </c>
      <c r="O15">
        <v>99.490978167164812</v>
      </c>
      <c r="P15">
        <v>1.265904322431682E-2</v>
      </c>
      <c r="Q15">
        <v>6.7188620500003768E-4</v>
      </c>
      <c r="R15">
        <v>3.4503663060549757E-2</v>
      </c>
      <c r="S15">
        <v>8.6259157651374391E-3</v>
      </c>
      <c r="T15" t="e">
        <f>Table1[[#This Row],[calc_%_H2_umol/h]]/(Table1[[#This Row],[Cat mass]]/1000)</f>
        <v>#DIV/0!</v>
      </c>
      <c r="U15">
        <v>0.44851874704513123</v>
      </c>
      <c r="V15">
        <v>6.4332778273689722E-3</v>
      </c>
      <c r="W15">
        <v>1.2224888919454919</v>
      </c>
      <c r="X15">
        <v>0.30562222298637293</v>
      </c>
      <c r="Y15">
        <v>3.9160128660310947E-2</v>
      </c>
      <c r="Z15">
        <v>8.6839139054302114E-3</v>
      </c>
      <c r="AA15">
        <v>2.9138326264431399E-3</v>
      </c>
      <c r="AB15">
        <v>2.3668995683989141E-2</v>
      </c>
      <c r="AC15">
        <v>5.9172489209972836E-3</v>
      </c>
    </row>
    <row r="16" spans="1:29" hidden="1" x14ac:dyDescent="0.3">
      <c r="A16" s="2" t="s">
        <v>69</v>
      </c>
      <c r="B16" t="s">
        <v>70</v>
      </c>
      <c r="C16" t="s">
        <v>28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f>SUM(Table1[[#This Row],[10_Pt/TiO2]:[11_PCN]])</f>
        <v>0</v>
      </c>
      <c r="K16" s="1">
        <v>45245.978900462957</v>
      </c>
      <c r="L16" s="1"/>
      <c r="M16" t="s">
        <v>71</v>
      </c>
      <c r="N16">
        <v>0.65532100000000004</v>
      </c>
      <c r="O16">
        <v>99.265355791303719</v>
      </c>
      <c r="P16">
        <v>1.2448631989613211E-2</v>
      </c>
      <c r="Q16">
        <v>1.1166565833871181E-3</v>
      </c>
      <c r="R16">
        <v>3.3930163293014251E-2</v>
      </c>
      <c r="S16">
        <v>8.4825408232535628E-3</v>
      </c>
      <c r="T16" t="e">
        <f>Table1[[#This Row],[calc_%_H2_umol/h]]/(Table1[[#This Row],[Cat mass]]/1000)</f>
        <v>#DIV/0!</v>
      </c>
      <c r="U16">
        <v>0.66531607068620557</v>
      </c>
      <c r="V16">
        <v>7.9541484027025999E-3</v>
      </c>
      <c r="W16">
        <v>1.8133946716944409</v>
      </c>
      <c r="X16">
        <v>0.45334866792361028</v>
      </c>
      <c r="Y16">
        <v>4.74327132505558E-2</v>
      </c>
      <c r="Z16">
        <v>9.4467927699034941E-3</v>
      </c>
      <c r="AA16">
        <v>3.6585053541679348E-3</v>
      </c>
      <c r="AB16">
        <v>2.5748308853979631E-2</v>
      </c>
      <c r="AC16">
        <v>6.4370772134949086E-3</v>
      </c>
    </row>
    <row r="17" spans="1:29" x14ac:dyDescent="0.3">
      <c r="A17" s="5" t="s">
        <v>72</v>
      </c>
      <c r="T17">
        <f>SUBTOTAL(101,Table1[h2 umol/hg])</f>
        <v>40.131861234919732</v>
      </c>
      <c r="AC17">
        <f>SUBTOTAL(109,Table1[calc_%_CO2_umol/h])</f>
        <v>7.3262729685182493E-2</v>
      </c>
    </row>
    <row r="22" spans="1:29" x14ac:dyDescent="0.3">
      <c r="P22" t="s">
        <v>73</v>
      </c>
      <c r="Q22" t="s">
        <v>84</v>
      </c>
      <c r="R22" t="s">
        <v>74</v>
      </c>
      <c r="S22" t="s">
        <v>75</v>
      </c>
      <c r="T22" t="s">
        <v>85</v>
      </c>
    </row>
    <row r="23" spans="1:29" x14ac:dyDescent="0.3">
      <c r="P23" t="s">
        <v>78</v>
      </c>
      <c r="Q23">
        <v>3.6417453117038612</v>
      </c>
      <c r="R23">
        <v>165.62134799080667</v>
      </c>
      <c r="S23">
        <v>25.368696459959978</v>
      </c>
      <c r="T23">
        <f>(Table2[[#This Row],[MN Stdev]]/Table2[[#This Row],[MN avg]])*100</f>
        <v>15.317286550142162</v>
      </c>
    </row>
    <row r="24" spans="1:29" x14ac:dyDescent="0.3">
      <c r="P24" t="s">
        <v>79</v>
      </c>
      <c r="Q24">
        <v>2.7495354735260289</v>
      </c>
      <c r="R24">
        <v>136.72300320550724</v>
      </c>
      <c r="S24">
        <v>3.8566888477102834</v>
      </c>
      <c r="T24">
        <f>(Table2[[#This Row],[MN Stdev]]/Table2[[#This Row],[MN avg]])*100</f>
        <v>2.8208046614608997</v>
      </c>
    </row>
    <row r="25" spans="1:29" x14ac:dyDescent="0.3">
      <c r="P25" t="s">
        <v>80</v>
      </c>
      <c r="Q25">
        <v>4.6769454887431477E-2</v>
      </c>
      <c r="R25">
        <v>1.3283624752940606</v>
      </c>
      <c r="S25">
        <v>0.15240468524510506</v>
      </c>
      <c r="T25">
        <f>(Table2[[#This Row],[MN Stdev]]/Table2[[#This Row],[MN avg]])*100</f>
        <v>11.473124849553367</v>
      </c>
    </row>
    <row r="26" spans="1:29" x14ac:dyDescent="0.3">
      <c r="P26" t="s">
        <v>81</v>
      </c>
      <c r="Q26">
        <v>0.79483519564337579</v>
      </c>
      <c r="R26">
        <v>40.131861234919732</v>
      </c>
      <c r="S26">
        <v>2.6926005966608435</v>
      </c>
      <c r="T26">
        <f>(Table2[[#This Row],[MN Stdev]]/Table2[[#This Row],[MN avg]])*100</f>
        <v>6.7093838008139643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2023-11-16T14:26:54Z</dcterms:created>
  <dcterms:modified xsi:type="dcterms:W3CDTF">2023-11-16T14:35:27Z</dcterms:modified>
</cp:coreProperties>
</file>