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Biomass Screening/Delay test checks/"/>
    </mc:Choice>
  </mc:AlternateContent>
  <xr:revisionPtr revIDLastSave="173" documentId="8_{10EBB762-F840-4087-9D3A-A0098FCFF81A}" xr6:coauthVersionLast="47" xr6:coauthVersionMax="47" xr10:uidLastSave="{C3FB879F-FE9D-4C6F-AFAF-19362ADFC500}"/>
  <bookViews>
    <workbookView xWindow="-120" yWindow="-120" windowWidth="51840" windowHeight="21240" xr2:uid="{00000000-000D-0000-FFFF-FFFF00000000}"/>
  </bookViews>
  <sheets>
    <sheet name="Output" sheetId="1" r:id="rId1"/>
    <sheet name="Outpu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1" l="1"/>
  <c r="O74" i="1"/>
  <c r="O75" i="1"/>
  <c r="O76" i="1"/>
  <c r="O77" i="1"/>
  <c r="Y62" i="1" l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P62" i="1" l="1"/>
  <c r="O65" i="1"/>
  <c r="N65" i="1"/>
  <c r="N67" i="1" l="1"/>
</calcChain>
</file>

<file path=xl/sharedStrings.xml><?xml version="1.0" encoding="utf-8"?>
<sst xmlns="http://schemas.openxmlformats.org/spreadsheetml/2006/main" count="355" uniqueCount="216">
  <si>
    <t>form_id</t>
  </si>
  <si>
    <t>form_name</t>
  </si>
  <si>
    <t>form_status</t>
  </si>
  <si>
    <t>PCAT_Gee-pt/g-c3n4</t>
  </si>
  <si>
    <t>Glucose 50 g/L</t>
  </si>
  <si>
    <t>Water 1</t>
  </si>
  <si>
    <t>NaOH 1M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</si>
  <si>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</si>
  <si>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</si>
  <si>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</si>
  <si>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</si>
  <si>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</si>
  <si>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</si>
  <si>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</si>
  <si>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</si>
  <si>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</si>
  <si>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</si>
  <si>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</si>
  <si>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</si>
  <si>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</si>
  <si>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</si>
  <si>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348607</t>
  </si>
  <si>
    <t>1</t>
  </si>
  <si>
    <t>Complete</t>
  </si>
  <si>
    <t>PlateAgilent 10_Vial1</t>
  </si>
  <si>
    <t>348608</t>
  </si>
  <si>
    <t>2</t>
  </si>
  <si>
    <t>PlateAgilent 10_Vial2</t>
  </si>
  <si>
    <t>348609</t>
  </si>
  <si>
    <t>3</t>
  </si>
  <si>
    <t>PlateAgilent 10_Vial3</t>
  </si>
  <si>
    <t>348610</t>
  </si>
  <si>
    <t>4</t>
  </si>
  <si>
    <t>PlateAgilent 10_Vial4</t>
  </si>
  <si>
    <t>348611</t>
  </si>
  <si>
    <t>5</t>
  </si>
  <si>
    <t>PlateAgilent 10_Vial5</t>
  </si>
  <si>
    <t>348612</t>
  </si>
  <si>
    <t>6</t>
  </si>
  <si>
    <t>PlateAgilent 10_Vial6</t>
  </si>
  <si>
    <t>348613</t>
  </si>
  <si>
    <t>7</t>
  </si>
  <si>
    <t>PlateAgilent 10_Vial7</t>
  </si>
  <si>
    <t>348614</t>
  </si>
  <si>
    <t>8</t>
  </si>
  <si>
    <t>PlateAgilent 10_Vial8</t>
  </si>
  <si>
    <t>348615</t>
  </si>
  <si>
    <t>9</t>
  </si>
  <si>
    <t>PlateAgilent 10_Vial9</t>
  </si>
  <si>
    <t>348616</t>
  </si>
  <si>
    <t>10</t>
  </si>
  <si>
    <t>PlateAgilent 10_Vial10</t>
  </si>
  <si>
    <t>348617</t>
  </si>
  <si>
    <t>11</t>
  </si>
  <si>
    <t>PlateAgilent 10_Vial11</t>
  </si>
  <si>
    <t>348618</t>
  </si>
  <si>
    <t>12</t>
  </si>
  <si>
    <t>PlateAgilent 10_Vial12</t>
  </si>
  <si>
    <t>348619</t>
  </si>
  <si>
    <t>13</t>
  </si>
  <si>
    <t>PlateAgilent 10_Vial13</t>
  </si>
  <si>
    <t>348620</t>
  </si>
  <si>
    <t>14</t>
  </si>
  <si>
    <t>PlateAgilent 10_Vial14</t>
  </si>
  <si>
    <t>348621</t>
  </si>
  <si>
    <t>15</t>
  </si>
  <si>
    <t>PlateAgilent 10_Vial15</t>
  </si>
  <si>
    <t>348622</t>
  </si>
  <si>
    <t>16</t>
  </si>
  <si>
    <t>PlateAgilent 12_Vial1</t>
  </si>
  <si>
    <t>348623</t>
  </si>
  <si>
    <t>17</t>
  </si>
  <si>
    <t>PlateAgilent 12_Vial2</t>
  </si>
  <si>
    <t>348624</t>
  </si>
  <si>
    <t>18</t>
  </si>
  <si>
    <t>PlateAgilent 12_Vial3</t>
  </si>
  <si>
    <t>348625</t>
  </si>
  <si>
    <t>19</t>
  </si>
  <si>
    <t>PlateAgilent 12_Vial4</t>
  </si>
  <si>
    <t>348626</t>
  </si>
  <si>
    <t>20</t>
  </si>
  <si>
    <t>PlateAgilent 12_Vial5</t>
  </si>
  <si>
    <t>348627</t>
  </si>
  <si>
    <t>21</t>
  </si>
  <si>
    <t>PlateAgilent 12_Vial6</t>
  </si>
  <si>
    <t>348628</t>
  </si>
  <si>
    <t>22</t>
  </si>
  <si>
    <t>PlateAgilent 12_Vial7</t>
  </si>
  <si>
    <t>348629</t>
  </si>
  <si>
    <t>23</t>
  </si>
  <si>
    <t>PlateAgilent 12_Vial8</t>
  </si>
  <si>
    <t>348630</t>
  </si>
  <si>
    <t>24</t>
  </si>
  <si>
    <t>PlateAgilent 12_Vial9</t>
  </si>
  <si>
    <t>348631</t>
  </si>
  <si>
    <t>25</t>
  </si>
  <si>
    <t>PlateAgilent 12_Vial10</t>
  </si>
  <si>
    <t>348632</t>
  </si>
  <si>
    <t>26</t>
  </si>
  <si>
    <t>PlateAgilent 12_Vial11</t>
  </si>
  <si>
    <t>348633</t>
  </si>
  <si>
    <t>27</t>
  </si>
  <si>
    <t>PlateAgilent 12_Vial12</t>
  </si>
  <si>
    <t>348634</t>
  </si>
  <si>
    <t>28</t>
  </si>
  <si>
    <t>PlateAgilent 12_Vial13</t>
  </si>
  <si>
    <t>348635</t>
  </si>
  <si>
    <t>29</t>
  </si>
  <si>
    <t>PlateAgilent 12_Vial14</t>
  </si>
  <si>
    <t>348636</t>
  </si>
  <si>
    <t>30</t>
  </si>
  <si>
    <t>PlateAgilent 12_Vial15</t>
  </si>
  <si>
    <t>PlateAgilent 16_Vial15</t>
  </si>
  <si>
    <t>348695</t>
  </si>
  <si>
    <t>PlateAgilent 16_Vial14</t>
  </si>
  <si>
    <t>348694</t>
  </si>
  <si>
    <t>PlateAgilent 16_Vial13</t>
  </si>
  <si>
    <t>348693</t>
  </si>
  <si>
    <t>PlateAgilent 16_Vial12</t>
  </si>
  <si>
    <t>348692</t>
  </si>
  <si>
    <t>PlateAgilent 16_Vial11</t>
  </si>
  <si>
    <t>348691</t>
  </si>
  <si>
    <t>PlateAgilent 16_Vial10</t>
  </si>
  <si>
    <t>348690</t>
  </si>
  <si>
    <t>PlateAgilent 16_Vial9</t>
  </si>
  <si>
    <t>348689</t>
  </si>
  <si>
    <t>PlateAgilent 16_Vial8</t>
  </si>
  <si>
    <t>348688</t>
  </si>
  <si>
    <t>PlateAgilent 16_Vial7</t>
  </si>
  <si>
    <t>348687</t>
  </si>
  <si>
    <t>PlateAgilent 16_Vial6</t>
  </si>
  <si>
    <t>348686</t>
  </si>
  <si>
    <t>PlateAgilent 16_Vial5</t>
  </si>
  <si>
    <t>348685</t>
  </si>
  <si>
    <t>PlateAgilent 16_Vial4</t>
  </si>
  <si>
    <t>348684</t>
  </si>
  <si>
    <t>PlateAgilent 16_Vial3</t>
  </si>
  <si>
    <t>348683</t>
  </si>
  <si>
    <t>PlateAgilent 16_Vial2</t>
  </si>
  <si>
    <t>348682</t>
  </si>
  <si>
    <t>PlateAgilent 16_Vial1</t>
  </si>
  <si>
    <t>348681</t>
  </si>
  <si>
    <t>PlateAgilent 14_Vial15</t>
  </si>
  <si>
    <t>348680</t>
  </si>
  <si>
    <t>PlateAgilent 14_Vial14</t>
  </si>
  <si>
    <t>348679</t>
  </si>
  <si>
    <t>PlateAgilent 14_Vial13</t>
  </si>
  <si>
    <t>348678</t>
  </si>
  <si>
    <t>PlateAgilent 14_Vial12</t>
  </si>
  <si>
    <t>348677</t>
  </si>
  <si>
    <t>PlateAgilent 14_Vial11</t>
  </si>
  <si>
    <t>348676</t>
  </si>
  <si>
    <t>PlateAgilent 14_Vial10</t>
  </si>
  <si>
    <t>348675</t>
  </si>
  <si>
    <t>PlateAgilent 14_Vial9</t>
  </si>
  <si>
    <t>348674</t>
  </si>
  <si>
    <t>PlateAgilent 14_Vial8</t>
  </si>
  <si>
    <t>348673</t>
  </si>
  <si>
    <t>PlateAgilent 14_Vial7</t>
  </si>
  <si>
    <t>348672</t>
  </si>
  <si>
    <t>PlateAgilent 14_Vial6</t>
  </si>
  <si>
    <t>348671</t>
  </si>
  <si>
    <t>PlateAgilent 14_Vial5</t>
  </si>
  <si>
    <t>348670</t>
  </si>
  <si>
    <t>PlateAgilent 14_Vial4</t>
  </si>
  <si>
    <t>348669</t>
  </si>
  <si>
    <t>PlateAgilent 14_Vial3</t>
  </si>
  <si>
    <t>348668</t>
  </si>
  <si>
    <t>PlateAgilent 14_Vial2</t>
  </si>
  <si>
    <t>348667</t>
  </si>
  <si>
    <t>PlateAgilent 14_Vial1</t>
  </si>
  <si>
    <t>348666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</si>
  <si>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</si>
  <si>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</si>
  <si>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</si>
  <si>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</si>
  <si>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</si>
  <si>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</si>
  <si>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</si>
  <si>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</si>
  <si>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</si>
  <si>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</si>
  <si>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</si>
  <si>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</si>
  <si>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</si>
  <si>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</si>
  <si>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</si>
  <si>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</si>
  <si>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</si>
  <si>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</si>
  <si>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</si>
  <si>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</si>
  <si>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</si>
  <si>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</si>
  <si>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</si>
  <si>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</si>
  <si>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</si>
  <si>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</si>
  <si>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</si>
  <si>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</si>
  <si>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</si>
  <si>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</si>
  <si>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calc_%_H2_umol/hg</t>
  </si>
  <si>
    <t>Leaving XYZ</t>
  </si>
  <si>
    <t>Entering FE01</t>
  </si>
  <si>
    <t>Delay (mins)</t>
  </si>
  <si>
    <t>Total</t>
  </si>
  <si>
    <t>Plate</t>
  </si>
  <si>
    <t>Vial</t>
  </si>
  <si>
    <t>2Stdev table</t>
  </si>
  <si>
    <t>all</t>
  </si>
  <si>
    <t>avg</t>
  </si>
  <si>
    <t>std</t>
  </si>
  <si>
    <t>%2stdev</t>
  </si>
  <si>
    <t>H2 umol/hg</t>
  </si>
  <si>
    <t>delay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</si>
</sst>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8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CECE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222222"/>
      </left>
      <right style="thick">
        <color rgb="FF222222"/>
      </right>
      <top style="thick">
        <color rgb="FF222222"/>
      </top>
      <bottom style="medium">
        <color rgb="FF11111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22" fontId="5" fillId="3" borderId="5" xfId="0" applyNumberFormat="1" applyFont="1" applyFill="1" applyBorder="1" applyAlignment="1">
      <alignment horizontal="left" vertical="center" wrapText="1" indent="1"/>
    </xf>
    <xf numFmtId="22" fontId="5" fillId="0" borderId="0" xfId="0" applyNumberFormat="1" applyFont="1"/>
    <xf numFmtId="0" fontId="0" fillId="0" borderId="0" xfId="0" applyNumberFormat="1"/>
    <xf numFmtId="0" fontId="2" fillId="2" borderId="6" xfId="0" applyFont="1" applyFill="1" applyBorder="1"/>
    <xf numFmtId="0" fontId="4" fillId="0" borderId="7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9F38-3893-40D4-BABC-0F8B1CBC17A1}" name="Table1" displayName="Table1" ref="A1:Y62" totalsRowCount="1" headerRowDxfId="5" headerRowBorderDxfId="6" tableBorderDxfId="7">
  <autoFilter ref="A1:Y61" xr:uid="{DC0E9F38-3893-40D4-BABC-0F8B1CBC17A1}"/>
  <tableColumns count="25">
    <tableColumn id="1" xr3:uid="{63A96A49-2531-45BB-917F-08413F92908E}" name="form_id" totalsRowLabel="Total" dataDxfId="4" totalsRowDxfId="0"/>
    <tableColumn id="2" xr3:uid="{D492C559-8BF4-478D-B6BF-77FE251F7D04}" name="form_name"/>
    <tableColumn id="3" xr3:uid="{F99DBE47-C85A-4CB3-9C27-E1AAF5FA33C4}" name="PCAT_Gee-pt/g-c3n4"/>
    <tableColumn id="4" xr3:uid="{61858A51-C001-40B9-B3D2-6F424C9038BD}" name="Glucose 50 g/L"/>
    <tableColumn id="5" xr3:uid="{C071277D-9C41-47C2-8C9C-46F5DEB99C60}" name="Water 1"/>
    <tableColumn id="6" xr3:uid="{68C46FCC-11DC-478A-BB74-AC198B907DA2}" name="NaOH 1M"/>
    <tableColumn id="8" xr3:uid="{E77E1309-FA76-49C5-8D8D-D919B0333158}" name="sample_name"/>
    <tableColumn id="26" xr3:uid="{A74A9E70-7ED9-474B-99F8-DE30D19AA5B4}" name="Plate"/>
    <tableColumn id="27" xr3:uid="{88A7E68B-C64D-4C29-870C-296C8FE1FCD6}" name="Vial"/>
    <tableColumn id="9" xr3:uid="{91D660FC-C8B8-4F33-A1C1-AE86056DB8ED}" name="Baratron_Avg"/>
    <tableColumn id="10" xr3:uid="{F63D99E6-4F2A-4FA1-9E59-71BB07F41051}" name="calc_%_N2_Avg"/>
    <tableColumn id="11" xr3:uid="{5E73E53B-F22E-4824-A04A-81FB9CFD24FB}" name="calc_%_H2_Avg"/>
    <tableColumn id="12" xr3:uid="{4D4EF081-8A74-4A83-9973-A4E476F81423}" name="calc_%_H2_2STD"/>
    <tableColumn id="13" xr3:uid="{DA26E56C-0D3D-4938-8226-24374523D20E}" name="calc_%_H2_umol"/>
    <tableColumn id="21" xr3:uid="{3911F1D8-0621-4CBA-91B7-571D44C8B371}" name="calc_%_H2_umol/h" dataDxfId="3">
      <calculatedColumnFormula>Table1[[#This Row],[calc_%_H2_umol]]/2</calculatedColumnFormula>
    </tableColumn>
    <tableColumn id="22" xr3:uid="{FAD2DD1A-6BEA-4573-AF4A-11E235E625AE}" name="calc_%_H2_umol/hg" totalsRowFunction="average" dataDxfId="2">
      <calculatedColumnFormula>Table1[[#This Row],[calc_%_H2_umol/h]]/Table1[[#This Row],[PCAT_Gee-pt/g-c3n4]]</calculatedColumnFormula>
    </tableColumn>
    <tableColumn id="23" xr3:uid="{CB18C5E2-4D8C-4630-B41F-911F9449745F}" name="Leaving XYZ"/>
    <tableColumn id="24" xr3:uid="{6FDA93B4-36C7-41E3-BEFF-2A40A09045BE}" name="Entering FE01"/>
    <tableColumn id="25" xr3:uid="{CE8183BC-2907-4771-AB80-94690DC159D1}" name="Delay (mins)"/>
    <tableColumn id="15" xr3:uid="{49FB1B5F-2E9B-4493-AAE2-4BF001C19A69}" name="calc_%_O2_Avg"/>
    <tableColumn id="16" xr3:uid="{6310B2A0-AAFD-4E7E-8E63-4191103BDD3E}" name="calc_%_O2_2STD"/>
    <tableColumn id="17" xr3:uid="{AB15780B-07C7-4F17-9C37-A2712B11CEF4}" name="calc_%_O2_umol"/>
    <tableColumn id="18" xr3:uid="{5EC959B8-8921-4FF9-8EF1-28443A705E01}" name="calc_%_O2_umol/h"/>
    <tableColumn id="19" xr3:uid="{7B4D5705-8494-4211-AA31-F4E1131C91CF}" name="calc_%_Ar_Avg"/>
    <tableColumn id="20" xr3:uid="{D30BB5BC-1BCC-4B61-89A2-1450B26C4409}" name="calc_%_CO2_Avg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D6048-91E8-4F52-88B6-6FF6BA08E1E9}" name="Table2" displayName="Table2" ref="L73:Q78" totalsRowShown="0">
  <autoFilter ref="L73:Q78" xr:uid="{444D6048-91E8-4F52-88B6-6FF6BA08E1E9}"/>
  <tableColumns count="6">
    <tableColumn id="1" xr3:uid="{5E836BE2-B36E-4756-9209-9A40918221D7}" name="Plate"/>
    <tableColumn id="2" xr3:uid="{624BBB46-6AB8-45D7-9F77-6831B77E93FA}" name="avg"/>
    <tableColumn id="3" xr3:uid="{3BC48806-F7B5-4C39-9531-DB7E2EF23C74}" name="std"/>
    <tableColumn id="4" xr3:uid="{0F1B4798-57C8-43EB-98BA-E9A7133A42B9}" name="%2stdev" dataDxfId="1">
      <calculatedColumnFormula>((Table2[[#This Row],[std]]*2)/Table2[[#This Row],[avg]])*100</calculatedColumnFormula>
    </tableColumn>
    <tableColumn id="5" xr3:uid="{BE4EEE82-DF5D-471B-889B-3DA12817263A}" name="H2 umol/hg"/>
    <tableColumn id="6" xr3:uid="{BC75788C-547A-4952-A2B0-A454A3EC7FBD}" name="delay (min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topLeftCell="A36" workbookViewId="0">
      <selection activeCell="R68" sqref="R68"/>
    </sheetView>
  </sheetViews>
  <sheetFormatPr defaultRowHeight="15" x14ac:dyDescent="0.25"/>
  <cols>
    <col min="1" max="1" width="10.140625" customWidth="1"/>
    <col min="2" max="2" width="13.42578125" customWidth="1"/>
    <col min="3" max="3" width="21.5703125" customWidth="1"/>
    <col min="4" max="4" width="15.85546875" customWidth="1"/>
    <col min="5" max="5" width="10.140625" customWidth="1"/>
    <col min="6" max="6" width="11.5703125" customWidth="1"/>
    <col min="7" max="7" width="21.140625" bestFit="1" customWidth="1"/>
    <col min="8" max="9" width="15.5703125" customWidth="1"/>
    <col min="10" max="10" width="15" customWidth="1"/>
    <col min="11" max="11" width="16.7109375" customWidth="1"/>
    <col min="12" max="12" width="16.5703125" customWidth="1"/>
    <col min="13" max="13" width="17.5703125" customWidth="1"/>
    <col min="14" max="14" width="20.42578125" bestFit="1" customWidth="1"/>
    <col min="15" max="19" width="20.42578125" customWidth="1"/>
    <col min="20" max="20" width="16.7109375" customWidth="1"/>
    <col min="21" max="21" width="17.7109375" customWidth="1"/>
    <col min="22" max="22" width="18" customWidth="1"/>
    <col min="23" max="23" width="20" customWidth="1"/>
    <col min="24" max="24" width="16.28515625" customWidth="1"/>
    <col min="25" max="25" width="17.85546875" customWidth="1"/>
  </cols>
  <sheetData>
    <row r="1" spans="1:25" ht="15.75" thickBot="1" x14ac:dyDescent="0.3">
      <c r="A1" s="4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8</v>
      </c>
      <c r="H1" s="6" t="s">
        <v>207</v>
      </c>
      <c r="I1" s="6" t="s">
        <v>208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202</v>
      </c>
      <c r="Q1" s="6" t="s">
        <v>203</v>
      </c>
      <c r="R1" s="6" t="s">
        <v>204</v>
      </c>
      <c r="S1" s="6" t="s">
        <v>205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</row>
    <row r="2" spans="1:25" ht="16.5" thickTop="1" thickBot="1" x14ac:dyDescent="0.3">
      <c r="A2" s="3" t="s">
        <v>21</v>
      </c>
      <c r="B2" t="s">
        <v>22</v>
      </c>
      <c r="C2">
        <v>2.2699999999999999E-3</v>
      </c>
      <c r="D2">
        <v>1</v>
      </c>
      <c r="E2">
        <v>3</v>
      </c>
      <c r="F2">
        <v>1</v>
      </c>
      <c r="G2" t="s">
        <v>24</v>
      </c>
      <c r="H2">
        <v>10</v>
      </c>
      <c r="I2">
        <v>1</v>
      </c>
      <c r="J2">
        <v>0.93975200000000003</v>
      </c>
      <c r="K2">
        <v>99.579289593382384</v>
      </c>
      <c r="L2">
        <v>0.1490953564933519</v>
      </c>
      <c r="M2">
        <v>1.6131066422305849E-3</v>
      </c>
      <c r="N2">
        <v>0.4063763629827396</v>
      </c>
      <c r="O2">
        <f>Table1[[#This Row],[calc_%_H2_umol]]/2</f>
        <v>0.2031881814913698</v>
      </c>
      <c r="P2">
        <f>Table1[[#This Row],[calc_%_H2_umol/h]]/Table1[[#This Row],[PCAT_Gee-pt/g-c3n4]]</f>
        <v>89.510212110735594</v>
      </c>
      <c r="Q2" s="7">
        <v>45114.90284722222</v>
      </c>
      <c r="R2" s="8">
        <v>45114.911238425928</v>
      </c>
      <c r="S2" s="9">
        <v>30</v>
      </c>
      <c r="T2">
        <v>0.13798583218136759</v>
      </c>
      <c r="U2">
        <v>8.3929456671196449E-3</v>
      </c>
      <c r="V2">
        <v>0.37609609007180012</v>
      </c>
      <c r="W2">
        <v>9.4024022517950029E-2</v>
      </c>
      <c r="X2">
        <v>6.8764060423760112E-2</v>
      </c>
      <c r="Y2">
        <v>6.4865157519148009E-2</v>
      </c>
    </row>
    <row r="3" spans="1:25" x14ac:dyDescent="0.25">
      <c r="A3" s="3" t="s">
        <v>25</v>
      </c>
      <c r="B3" t="s">
        <v>26</v>
      </c>
      <c r="C3">
        <v>1.92E-3</v>
      </c>
      <c r="D3">
        <v>1</v>
      </c>
      <c r="E3">
        <v>3</v>
      </c>
      <c r="F3">
        <v>1</v>
      </c>
      <c r="G3" t="s">
        <v>27</v>
      </c>
      <c r="H3">
        <v>10</v>
      </c>
      <c r="I3">
        <v>2</v>
      </c>
      <c r="J3">
        <v>0.92302700000000004</v>
      </c>
      <c r="K3">
        <v>99.592029834507812</v>
      </c>
      <c r="L3">
        <v>0.26466228869471797</v>
      </c>
      <c r="M3">
        <v>1.7637858012621061E-3</v>
      </c>
      <c r="N3">
        <v>0.72136718961628477</v>
      </c>
      <c r="O3">
        <f>Table1[[#This Row],[calc_%_H2_umol]]/2</f>
        <v>0.36068359480814238</v>
      </c>
      <c r="P3">
        <f>Table1[[#This Row],[calc_%_H2_umol/h]]/Table1[[#This Row],[PCAT_Gee-pt/g-c3n4]]</f>
        <v>187.85603896257416</v>
      </c>
      <c r="S3" s="9">
        <v>30</v>
      </c>
      <c r="T3">
        <v>4.2538174966858751E-2</v>
      </c>
      <c r="U3">
        <v>5.9340527510461033E-3</v>
      </c>
      <c r="V3">
        <v>0.11594263723247671</v>
      </c>
      <c r="W3">
        <v>2.8985659308119169E-2</v>
      </c>
      <c r="X3">
        <v>4.0883742930482338E-2</v>
      </c>
      <c r="Y3">
        <v>5.9885958900126907E-2</v>
      </c>
    </row>
    <row r="4" spans="1:25" x14ac:dyDescent="0.25">
      <c r="A4" s="3" t="s">
        <v>28</v>
      </c>
      <c r="B4" t="s">
        <v>29</v>
      </c>
      <c r="C4">
        <v>1.9300000000000001E-3</v>
      </c>
      <c r="D4">
        <v>1</v>
      </c>
      <c r="E4">
        <v>3</v>
      </c>
      <c r="F4">
        <v>1</v>
      </c>
      <c r="G4" t="s">
        <v>30</v>
      </c>
      <c r="H4">
        <v>10</v>
      </c>
      <c r="I4">
        <v>3</v>
      </c>
      <c r="J4">
        <v>0.92580200000000001</v>
      </c>
      <c r="K4">
        <v>99.571338895937828</v>
      </c>
      <c r="L4">
        <v>0.29811533780841831</v>
      </c>
      <c r="M4">
        <v>2.1795981355568319E-3</v>
      </c>
      <c r="N4">
        <v>0.81254728233845264</v>
      </c>
      <c r="O4">
        <f>Table1[[#This Row],[calc_%_H2_umol]]/2</f>
        <v>0.40627364116922632</v>
      </c>
      <c r="P4">
        <f>Table1[[#This Row],[calc_%_H2_umol/h]]/Table1[[#This Row],[PCAT_Gee-pt/g-c3n4]]</f>
        <v>210.50447728975456</v>
      </c>
      <c r="S4" s="9">
        <v>30</v>
      </c>
      <c r="T4">
        <v>3.5933726132934107E-2</v>
      </c>
      <c r="U4">
        <v>1.2760301590682369E-2</v>
      </c>
      <c r="V4">
        <v>9.7941460269225164E-2</v>
      </c>
      <c r="W4">
        <v>2.4485365067306291E-2</v>
      </c>
      <c r="X4">
        <v>3.4409948551798367E-2</v>
      </c>
      <c r="Y4">
        <v>6.0202091569027907E-2</v>
      </c>
    </row>
    <row r="5" spans="1:25" x14ac:dyDescent="0.25">
      <c r="A5" s="3" t="s">
        <v>31</v>
      </c>
      <c r="B5" t="s">
        <v>32</v>
      </c>
      <c r="C5">
        <v>1.99E-3</v>
      </c>
      <c r="D5">
        <v>1</v>
      </c>
      <c r="E5">
        <v>3</v>
      </c>
      <c r="F5">
        <v>1</v>
      </c>
      <c r="G5" t="s">
        <v>33</v>
      </c>
      <c r="H5">
        <v>10</v>
      </c>
      <c r="I5">
        <v>4</v>
      </c>
      <c r="J5">
        <v>0.92857699999999999</v>
      </c>
      <c r="K5">
        <v>99.585123378201175</v>
      </c>
      <c r="L5">
        <v>0.2980943366576182</v>
      </c>
      <c r="M5">
        <v>2.8285028955807928E-3</v>
      </c>
      <c r="N5">
        <v>0.81249004131176117</v>
      </c>
      <c r="O5">
        <f>Table1[[#This Row],[calc_%_H2_umol]]/2</f>
        <v>0.40624502065588058</v>
      </c>
      <c r="P5">
        <f>Table1[[#This Row],[calc_%_H2_umol/h]]/Table1[[#This Row],[PCAT_Gee-pt/g-c3n4]]</f>
        <v>204.14322646024149</v>
      </c>
      <c r="S5" s="9">
        <v>30</v>
      </c>
      <c r="T5">
        <v>3.0371288479505289E-2</v>
      </c>
      <c r="U5">
        <v>1.11658078979073E-2</v>
      </c>
      <c r="V5">
        <v>8.2780403371927103E-2</v>
      </c>
      <c r="W5">
        <v>2.0695100842981779E-2</v>
      </c>
      <c r="X5">
        <v>3.0857680471088712E-2</v>
      </c>
      <c r="Y5">
        <v>5.5553316190615432E-2</v>
      </c>
    </row>
    <row r="6" spans="1:25" x14ac:dyDescent="0.25">
      <c r="A6" s="3" t="s">
        <v>34</v>
      </c>
      <c r="B6" t="s">
        <v>35</v>
      </c>
      <c r="C6">
        <v>2.0300000000000001E-3</v>
      </c>
      <c r="D6">
        <v>1</v>
      </c>
      <c r="E6">
        <v>3</v>
      </c>
      <c r="F6">
        <v>1</v>
      </c>
      <c r="G6" t="s">
        <v>36</v>
      </c>
      <c r="H6">
        <v>10</v>
      </c>
      <c r="I6">
        <v>5</v>
      </c>
      <c r="J6">
        <v>0.92857699999999999</v>
      </c>
      <c r="K6">
        <v>99.636149866722633</v>
      </c>
      <c r="L6">
        <v>0.25813174889592189</v>
      </c>
      <c r="M6">
        <v>1.5677345219350079E-3</v>
      </c>
      <c r="N6">
        <v>0.70356746014002103</v>
      </c>
      <c r="O6">
        <f>Table1[[#This Row],[calc_%_H2_umol]]/2</f>
        <v>0.35178373007001051</v>
      </c>
      <c r="P6">
        <f>Table1[[#This Row],[calc_%_H2_umol/h]]/Table1[[#This Row],[PCAT_Gee-pt/g-c3n4]]</f>
        <v>173.29247786700023</v>
      </c>
      <c r="S6" s="9">
        <v>30</v>
      </c>
      <c r="T6">
        <v>2.757584276443548E-2</v>
      </c>
      <c r="U6">
        <v>9.5687201464964202E-3</v>
      </c>
      <c r="V6">
        <v>7.5161097919872924E-2</v>
      </c>
      <c r="W6">
        <v>1.8790274479968231E-2</v>
      </c>
      <c r="X6">
        <v>2.8074780967127219E-2</v>
      </c>
      <c r="Y6">
        <v>5.0067760649882477E-2</v>
      </c>
    </row>
    <row r="7" spans="1:25" x14ac:dyDescent="0.25">
      <c r="A7" s="3" t="s">
        <v>37</v>
      </c>
      <c r="B7" t="s">
        <v>38</v>
      </c>
      <c r="C7">
        <v>2.0899999999999998E-3</v>
      </c>
      <c r="D7">
        <v>1</v>
      </c>
      <c r="E7">
        <v>3</v>
      </c>
      <c r="F7">
        <v>1</v>
      </c>
      <c r="G7" t="s">
        <v>39</v>
      </c>
      <c r="H7">
        <v>10</v>
      </c>
      <c r="I7">
        <v>6</v>
      </c>
      <c r="J7">
        <v>0.92025199999999996</v>
      </c>
      <c r="K7">
        <v>99.583277208417698</v>
      </c>
      <c r="L7">
        <v>0.31682139164230089</v>
      </c>
      <c r="M7">
        <v>2.7272979390791929E-3</v>
      </c>
      <c r="N7">
        <v>0.86353276103853216</v>
      </c>
      <c r="O7">
        <f>Table1[[#This Row],[calc_%_H2_umol]]/2</f>
        <v>0.43176638051926608</v>
      </c>
      <c r="P7">
        <f>Table1[[#This Row],[calc_%_H2_umol/h]]/Table1[[#This Row],[PCAT_Gee-pt/g-c3n4]]</f>
        <v>206.5867849374479</v>
      </c>
      <c r="S7" s="9">
        <v>30</v>
      </c>
      <c r="T7">
        <v>2.5223313631846319E-2</v>
      </c>
      <c r="U7">
        <v>9.3402788380290182E-3</v>
      </c>
      <c r="V7">
        <v>6.8749012022649519E-2</v>
      </c>
      <c r="W7">
        <v>1.718725300566238E-2</v>
      </c>
      <c r="X7">
        <v>2.802148726861136E-2</v>
      </c>
      <c r="Y7">
        <v>4.6656599039534202E-2</v>
      </c>
    </row>
    <row r="8" spans="1:25" x14ac:dyDescent="0.25">
      <c r="A8" s="3" t="s">
        <v>40</v>
      </c>
      <c r="B8" t="s">
        <v>41</v>
      </c>
      <c r="C8">
        <v>1.91E-3</v>
      </c>
      <c r="D8">
        <v>1</v>
      </c>
      <c r="E8">
        <v>3</v>
      </c>
      <c r="F8">
        <v>1</v>
      </c>
      <c r="G8" t="s">
        <v>42</v>
      </c>
      <c r="H8">
        <v>10</v>
      </c>
      <c r="I8">
        <v>7</v>
      </c>
      <c r="J8">
        <v>0.92302700000000004</v>
      </c>
      <c r="K8">
        <v>99.599440079125344</v>
      </c>
      <c r="L8">
        <v>0.30597406257559367</v>
      </c>
      <c r="M8">
        <v>2.2561421088222321E-3</v>
      </c>
      <c r="N8">
        <v>0.83396713110959464</v>
      </c>
      <c r="O8">
        <f>Table1[[#This Row],[calc_%_H2_umol]]/2</f>
        <v>0.41698356555479732</v>
      </c>
      <c r="P8">
        <f>Table1[[#This Row],[calc_%_H2_umol/h]]/Table1[[#This Row],[PCAT_Gee-pt/g-c3n4]]</f>
        <v>218.31600290827083</v>
      </c>
      <c r="S8" s="9">
        <v>30</v>
      </c>
      <c r="T8">
        <v>2.3790934178619379E-2</v>
      </c>
      <c r="U8">
        <v>7.9939881107950403E-3</v>
      </c>
      <c r="V8">
        <v>6.4844898800722833E-2</v>
      </c>
      <c r="W8">
        <v>1.6211224700180708E-2</v>
      </c>
      <c r="X8">
        <v>2.6936289314117959E-2</v>
      </c>
      <c r="Y8">
        <v>4.3858634806328033E-2</v>
      </c>
    </row>
    <row r="9" spans="1:25" x14ac:dyDescent="0.25">
      <c r="A9" s="3" t="s">
        <v>43</v>
      </c>
      <c r="B9" t="s">
        <v>44</v>
      </c>
      <c r="C9">
        <v>1.92E-3</v>
      </c>
      <c r="D9">
        <v>1</v>
      </c>
      <c r="E9">
        <v>3</v>
      </c>
      <c r="F9">
        <v>1</v>
      </c>
      <c r="G9" t="s">
        <v>45</v>
      </c>
      <c r="H9">
        <v>10</v>
      </c>
      <c r="I9">
        <v>8</v>
      </c>
      <c r="J9">
        <v>0.92025199999999996</v>
      </c>
      <c r="K9">
        <v>99.610062515583451</v>
      </c>
      <c r="L9">
        <v>0.30039795893696641</v>
      </c>
      <c r="M9">
        <v>2.2311084968276822E-3</v>
      </c>
      <c r="N9">
        <v>0.81876882601428325</v>
      </c>
      <c r="O9">
        <f>Table1[[#This Row],[calc_%_H2_umol]]/2</f>
        <v>0.40938441300714162</v>
      </c>
      <c r="P9">
        <f>Table1[[#This Row],[calc_%_H2_umol/h]]/Table1[[#This Row],[PCAT_Gee-pt/g-c3n4]]</f>
        <v>213.22104844121958</v>
      </c>
      <c r="S9" s="9">
        <v>30</v>
      </c>
      <c r="T9">
        <v>2.220979124091433E-2</v>
      </c>
      <c r="U9">
        <v>7.3886169931464407E-3</v>
      </c>
      <c r="V9">
        <v>6.0535313770762003E-2</v>
      </c>
      <c r="W9">
        <v>1.5133828442690501E-2</v>
      </c>
      <c r="X9">
        <v>2.6103836224740631E-2</v>
      </c>
      <c r="Y9">
        <v>4.1225898013915921E-2</v>
      </c>
    </row>
    <row r="10" spans="1:25" x14ac:dyDescent="0.25">
      <c r="A10" s="3" t="s">
        <v>46</v>
      </c>
      <c r="B10" t="s">
        <v>47</v>
      </c>
      <c r="C10">
        <v>1.9599999999999999E-3</v>
      </c>
      <c r="D10">
        <v>1</v>
      </c>
      <c r="E10">
        <v>3</v>
      </c>
      <c r="F10">
        <v>1</v>
      </c>
      <c r="G10" t="s">
        <v>48</v>
      </c>
      <c r="H10">
        <v>10</v>
      </c>
      <c r="I10">
        <v>9</v>
      </c>
      <c r="J10">
        <v>0.92025199999999996</v>
      </c>
      <c r="K10">
        <v>99.673065063744261</v>
      </c>
      <c r="L10">
        <v>0.23952787641976031</v>
      </c>
      <c r="M10">
        <v>1.5440354196914589E-3</v>
      </c>
      <c r="N10">
        <v>0.65286048835988797</v>
      </c>
      <c r="O10">
        <f>Table1[[#This Row],[calc_%_H2_umol]]/2</f>
        <v>0.32643024417994398</v>
      </c>
      <c r="P10">
        <f>Table1[[#This Row],[calc_%_H2_umol/h]]/Table1[[#This Row],[PCAT_Gee-pt/g-c3n4]]</f>
        <v>166.54604294895103</v>
      </c>
      <c r="S10" s="9">
        <v>30</v>
      </c>
      <c r="T10">
        <v>2.183379902414399E-2</v>
      </c>
      <c r="U10">
        <v>7.0490759112472852E-3</v>
      </c>
      <c r="V10">
        <v>5.9510504191479352E-2</v>
      </c>
      <c r="W10">
        <v>1.487762604786984E-2</v>
      </c>
      <c r="X10">
        <v>2.5744479611246689E-2</v>
      </c>
      <c r="Y10">
        <v>3.9828781200592737E-2</v>
      </c>
    </row>
    <row r="11" spans="1:25" x14ac:dyDescent="0.25">
      <c r="A11" s="3" t="s">
        <v>49</v>
      </c>
      <c r="B11" t="s">
        <v>50</v>
      </c>
      <c r="C11">
        <v>1.98E-3</v>
      </c>
      <c r="D11">
        <v>1</v>
      </c>
      <c r="E11">
        <v>3</v>
      </c>
      <c r="F11">
        <v>1</v>
      </c>
      <c r="G11" t="s">
        <v>51</v>
      </c>
      <c r="H11">
        <v>10</v>
      </c>
      <c r="I11">
        <v>10</v>
      </c>
      <c r="J11">
        <v>0.92302700000000004</v>
      </c>
      <c r="K11">
        <v>99.624602659649952</v>
      </c>
      <c r="L11">
        <v>0.2915718172141909</v>
      </c>
      <c r="M11">
        <v>2.3792701548311489E-3</v>
      </c>
      <c r="N11">
        <v>0.79471217222686863</v>
      </c>
      <c r="O11">
        <f>Table1[[#This Row],[calc_%_H2_umol]]/2</f>
        <v>0.39735608611343431</v>
      </c>
      <c r="P11">
        <f>Table1[[#This Row],[calc_%_H2_umol/h]]/Table1[[#This Row],[PCAT_Gee-pt/g-c3n4]]</f>
        <v>200.68489197648196</v>
      </c>
      <c r="S11" s="9">
        <v>30</v>
      </c>
      <c r="T11">
        <v>2.0433867581446899E-2</v>
      </c>
      <c r="U11">
        <v>6.6341757876324896E-3</v>
      </c>
      <c r="V11">
        <v>5.5694831715228939E-2</v>
      </c>
      <c r="W11">
        <v>1.3923707928807229E-2</v>
      </c>
      <c r="X11">
        <v>2.5535619463762389E-2</v>
      </c>
      <c r="Y11">
        <v>3.7856036090631637E-2</v>
      </c>
    </row>
    <row r="12" spans="1:25" x14ac:dyDescent="0.25">
      <c r="A12" s="3" t="s">
        <v>52</v>
      </c>
      <c r="B12" t="s">
        <v>53</v>
      </c>
      <c r="C12">
        <v>1.98E-3</v>
      </c>
      <c r="D12">
        <v>1</v>
      </c>
      <c r="E12">
        <v>3</v>
      </c>
      <c r="F12">
        <v>1</v>
      </c>
      <c r="G12" t="s">
        <v>54</v>
      </c>
      <c r="H12">
        <v>10</v>
      </c>
      <c r="I12">
        <v>11</v>
      </c>
      <c r="J12">
        <v>0.92025199999999996</v>
      </c>
      <c r="K12">
        <v>99.605853145587716</v>
      </c>
      <c r="L12">
        <v>0.31286098981034288</v>
      </c>
      <c r="M12">
        <v>2.4917185133397548E-3</v>
      </c>
      <c r="N12">
        <v>0.85273823510376201</v>
      </c>
      <c r="O12">
        <f>Table1[[#This Row],[calc_%_H2_umol]]/2</f>
        <v>0.42636911755188101</v>
      </c>
      <c r="P12">
        <f>Table1[[#This Row],[calc_%_H2_umol/h]]/Table1[[#This Row],[PCAT_Gee-pt/g-c3n4]]</f>
        <v>215.33793815751565</v>
      </c>
      <c r="S12" s="9">
        <v>30</v>
      </c>
      <c r="T12">
        <v>1.9823154335144089E-2</v>
      </c>
      <c r="U12">
        <v>5.7992996736615848E-3</v>
      </c>
      <c r="V12">
        <v>5.4030263255855193E-2</v>
      </c>
      <c r="W12">
        <v>1.35075658139638E-2</v>
      </c>
      <c r="X12">
        <v>2.5412897720360799E-2</v>
      </c>
      <c r="Y12">
        <v>3.6049812546441302E-2</v>
      </c>
    </row>
    <row r="13" spans="1:25" x14ac:dyDescent="0.25">
      <c r="A13" s="3" t="s">
        <v>55</v>
      </c>
      <c r="B13" t="s">
        <v>56</v>
      </c>
      <c r="C13">
        <v>1.91E-3</v>
      </c>
      <c r="D13">
        <v>1</v>
      </c>
      <c r="E13">
        <v>3</v>
      </c>
      <c r="F13">
        <v>1</v>
      </c>
      <c r="G13" t="s">
        <v>57</v>
      </c>
      <c r="H13">
        <v>10</v>
      </c>
      <c r="I13">
        <v>12</v>
      </c>
      <c r="J13">
        <v>0.91470200000000002</v>
      </c>
      <c r="K13">
        <v>99.634102279502542</v>
      </c>
      <c r="L13">
        <v>0.2857926320273444</v>
      </c>
      <c r="M13">
        <v>2.9181023600208999E-3</v>
      </c>
      <c r="N13">
        <v>0.77896034525874214</v>
      </c>
      <c r="O13">
        <f>Table1[[#This Row],[calc_%_H2_umol]]/2</f>
        <v>0.38948017262937107</v>
      </c>
      <c r="P13">
        <f>Table1[[#This Row],[calc_%_H2_umol/h]]/Table1[[#This Row],[PCAT_Gee-pt/g-c3n4]]</f>
        <v>203.91632074836181</v>
      </c>
      <c r="S13" s="9">
        <v>30</v>
      </c>
      <c r="T13">
        <v>1.949459276943168E-2</v>
      </c>
      <c r="U13">
        <v>6.0930585091939467E-3</v>
      </c>
      <c r="V13">
        <v>5.3134731314214367E-2</v>
      </c>
      <c r="W13">
        <v>1.328368282855359E-2</v>
      </c>
      <c r="X13">
        <v>2.5256760168721859E-2</v>
      </c>
      <c r="Y13">
        <v>3.5353735531972491E-2</v>
      </c>
    </row>
    <row r="14" spans="1:25" x14ac:dyDescent="0.25">
      <c r="A14" s="3" t="s">
        <v>58</v>
      </c>
      <c r="B14" t="s">
        <v>59</v>
      </c>
      <c r="C14">
        <v>2.0999999999999999E-3</v>
      </c>
      <c r="D14">
        <v>1</v>
      </c>
      <c r="E14">
        <v>3</v>
      </c>
      <c r="F14">
        <v>1</v>
      </c>
      <c r="G14" t="s">
        <v>60</v>
      </c>
      <c r="H14">
        <v>10</v>
      </c>
      <c r="I14">
        <v>13</v>
      </c>
      <c r="J14">
        <v>0.91747699999999999</v>
      </c>
      <c r="K14">
        <v>99.650068394873145</v>
      </c>
      <c r="L14">
        <v>0.27067752214253987</v>
      </c>
      <c r="M14">
        <v>2.2839738381002202E-3</v>
      </c>
      <c r="N14">
        <v>0.73776239298485502</v>
      </c>
      <c r="O14">
        <f>Table1[[#This Row],[calc_%_H2_umol]]/2</f>
        <v>0.36888119649242751</v>
      </c>
      <c r="P14">
        <f>Table1[[#This Row],[calc_%_H2_umol/h]]/Table1[[#This Row],[PCAT_Gee-pt/g-c3n4]]</f>
        <v>175.65771261544168</v>
      </c>
      <c r="S14" s="9">
        <v>30</v>
      </c>
      <c r="T14">
        <v>1.8916152457958909E-2</v>
      </c>
      <c r="U14">
        <v>5.5338652968977128E-3</v>
      </c>
      <c r="V14">
        <v>5.155812641177137E-2</v>
      </c>
      <c r="W14">
        <v>1.2889531602942841E-2</v>
      </c>
      <c r="X14">
        <v>2.5309270086282611E-2</v>
      </c>
      <c r="Y14">
        <v>3.5028660440063808E-2</v>
      </c>
    </row>
    <row r="15" spans="1:25" x14ac:dyDescent="0.25">
      <c r="A15" s="3" t="s">
        <v>61</v>
      </c>
      <c r="B15" t="s">
        <v>62</v>
      </c>
      <c r="C15">
        <v>1.99E-3</v>
      </c>
      <c r="D15">
        <v>2</v>
      </c>
      <c r="E15">
        <v>2</v>
      </c>
      <c r="F15">
        <v>1</v>
      </c>
      <c r="G15" t="s">
        <v>63</v>
      </c>
      <c r="H15">
        <v>10</v>
      </c>
      <c r="I15">
        <v>14</v>
      </c>
      <c r="J15">
        <v>0.92302700000000004</v>
      </c>
      <c r="K15">
        <v>99.631623099347749</v>
      </c>
      <c r="L15">
        <v>0.29317699874677</v>
      </c>
      <c r="M15">
        <v>3.1720270715017108E-3</v>
      </c>
      <c r="N15">
        <v>0.79908727718304229</v>
      </c>
      <c r="O15">
        <f>Table1[[#This Row],[calc_%_H2_umol]]/2</f>
        <v>0.39954363859152114</v>
      </c>
      <c r="P15">
        <f>Table1[[#This Row],[calc_%_H2_umol/h]]/Table1[[#This Row],[PCAT_Gee-pt/g-c3n4]]</f>
        <v>200.77569778468398</v>
      </c>
      <c r="S15" s="9">
        <v>30</v>
      </c>
      <c r="T15">
        <v>1.8368603063767929E-2</v>
      </c>
      <c r="U15">
        <v>5.3148777958377984E-3</v>
      </c>
      <c r="V15">
        <v>5.0065718220140963E-2</v>
      </c>
      <c r="W15">
        <v>1.2516429555035241E-2</v>
      </c>
      <c r="X15">
        <v>2.2829631932578989E-2</v>
      </c>
      <c r="Y15">
        <v>3.400166690913424E-2</v>
      </c>
    </row>
    <row r="16" spans="1:25" ht="15.75" thickBot="1" x14ac:dyDescent="0.3">
      <c r="A16" s="3" t="s">
        <v>64</v>
      </c>
      <c r="B16" t="s">
        <v>65</v>
      </c>
      <c r="C16">
        <v>1.97E-3</v>
      </c>
      <c r="D16">
        <v>2</v>
      </c>
      <c r="E16">
        <v>2</v>
      </c>
      <c r="F16">
        <v>1</v>
      </c>
      <c r="G16" t="s">
        <v>66</v>
      </c>
      <c r="H16">
        <v>10</v>
      </c>
      <c r="I16">
        <v>15</v>
      </c>
      <c r="J16">
        <v>0.91747699999999999</v>
      </c>
      <c r="K16">
        <v>99.609310376971507</v>
      </c>
      <c r="L16">
        <v>0.27881945335233188</v>
      </c>
      <c r="M16">
        <v>2.7505856845798861E-3</v>
      </c>
      <c r="N16">
        <v>0.75995415314767711</v>
      </c>
      <c r="O16">
        <f>Table1[[#This Row],[calc_%_H2_umol]]/2</f>
        <v>0.37997707657383856</v>
      </c>
      <c r="P16">
        <f>Table1[[#This Row],[calc_%_H2_umol/h]]/Table1[[#This Row],[PCAT_Gee-pt/g-c3n4]]</f>
        <v>192.88176475829368</v>
      </c>
      <c r="S16" s="9">
        <v>30</v>
      </c>
      <c r="T16">
        <v>2.953705819798251E-2</v>
      </c>
      <c r="U16">
        <v>5.6326656513823606E-3</v>
      </c>
      <c r="V16">
        <v>8.0506613794111448E-2</v>
      </c>
      <c r="W16">
        <v>2.0126653448527859E-2</v>
      </c>
      <c r="X16">
        <v>4.8599586636954448E-2</v>
      </c>
      <c r="Y16">
        <v>3.3733524841219317E-2</v>
      </c>
    </row>
    <row r="17" spans="1:25" ht="16.5" thickTop="1" thickBot="1" x14ac:dyDescent="0.3">
      <c r="A17" s="3" t="s">
        <v>67</v>
      </c>
      <c r="B17" t="s">
        <v>68</v>
      </c>
      <c r="C17">
        <v>1.9300000000000001E-3</v>
      </c>
      <c r="D17">
        <v>1</v>
      </c>
      <c r="E17">
        <v>3</v>
      </c>
      <c r="F17">
        <v>1</v>
      </c>
      <c r="G17" t="s">
        <v>69</v>
      </c>
      <c r="H17">
        <v>12</v>
      </c>
      <c r="I17">
        <v>1</v>
      </c>
      <c r="J17">
        <v>0.92302700000000004</v>
      </c>
      <c r="K17">
        <v>99.725950866504604</v>
      </c>
      <c r="L17">
        <v>0.1184535392802027</v>
      </c>
      <c r="M17">
        <v>3.6060240136511421E-3</v>
      </c>
      <c r="N17">
        <v>0.32285860275781458</v>
      </c>
      <c r="O17">
        <f>Table1[[#This Row],[calc_%_H2_umol]]/2</f>
        <v>0.16142930137890729</v>
      </c>
      <c r="P17">
        <f>Table1[[#This Row],[calc_%_H2_umol/h]]/Table1[[#This Row],[PCAT_Gee-pt/g-c3n4]]</f>
        <v>83.642125066791337</v>
      </c>
      <c r="Q17" s="8">
        <v>45115.193067129629</v>
      </c>
      <c r="R17" s="7">
        <v>45118.074918981481</v>
      </c>
      <c r="S17">
        <v>4149</v>
      </c>
      <c r="T17">
        <v>3.3923525482184587E-2</v>
      </c>
      <c r="U17">
        <v>1.513093713957663E-2</v>
      </c>
      <c r="V17">
        <v>9.2462429610389404E-2</v>
      </c>
      <c r="W17">
        <v>2.3115607402597351E-2</v>
      </c>
      <c r="X17">
        <v>6.454215092617982E-2</v>
      </c>
      <c r="Y17">
        <v>5.7129917806831201E-2</v>
      </c>
    </row>
    <row r="18" spans="1:25" x14ac:dyDescent="0.25">
      <c r="A18" s="3" t="s">
        <v>70</v>
      </c>
      <c r="B18" t="s">
        <v>71</v>
      </c>
      <c r="C18">
        <v>1.9499999999999999E-3</v>
      </c>
      <c r="D18">
        <v>1</v>
      </c>
      <c r="E18">
        <v>3</v>
      </c>
      <c r="F18">
        <v>1</v>
      </c>
      <c r="G18" t="s">
        <v>72</v>
      </c>
      <c r="H18">
        <v>12</v>
      </c>
      <c r="I18">
        <v>2</v>
      </c>
      <c r="J18">
        <v>0.92025199999999996</v>
      </c>
      <c r="K18">
        <v>99.718868489295517</v>
      </c>
      <c r="L18">
        <v>0.16143966099893001</v>
      </c>
      <c r="M18">
        <v>2.89071960285304E-3</v>
      </c>
      <c r="N18">
        <v>0.440022169844283</v>
      </c>
      <c r="O18">
        <f>Table1[[#This Row],[calc_%_H2_umol]]/2</f>
        <v>0.2200110849221415</v>
      </c>
      <c r="P18">
        <f>Table1[[#This Row],[calc_%_H2_umol/h]]/Table1[[#This Row],[PCAT_Gee-pt/g-c3n4]]</f>
        <v>112.82619739597</v>
      </c>
      <c r="S18">
        <v>4149</v>
      </c>
      <c r="T18">
        <v>2.6401055107099669E-2</v>
      </c>
      <c r="U18">
        <v>1.247735444479663E-2</v>
      </c>
      <c r="V18">
        <v>7.1959080454718508E-2</v>
      </c>
      <c r="W18">
        <v>1.798977011367963E-2</v>
      </c>
      <c r="X18">
        <v>3.8995522385433051E-2</v>
      </c>
      <c r="Y18">
        <v>5.4295272213011253E-2</v>
      </c>
    </row>
    <row r="19" spans="1:25" x14ac:dyDescent="0.25">
      <c r="A19" s="3" t="s">
        <v>73</v>
      </c>
      <c r="B19" t="s">
        <v>74</v>
      </c>
      <c r="C19">
        <v>1.99E-3</v>
      </c>
      <c r="D19">
        <v>1</v>
      </c>
      <c r="E19">
        <v>3</v>
      </c>
      <c r="F19">
        <v>1</v>
      </c>
      <c r="G19" t="s">
        <v>75</v>
      </c>
      <c r="H19">
        <v>12</v>
      </c>
      <c r="I19">
        <v>3</v>
      </c>
      <c r="J19">
        <v>0.90907700000000002</v>
      </c>
      <c r="K19">
        <v>99.742282669366176</v>
      </c>
      <c r="L19">
        <v>0.13603508023942959</v>
      </c>
      <c r="M19">
        <v>5.8979818115937948E-3</v>
      </c>
      <c r="N19">
        <v>0.37077909363481432</v>
      </c>
      <c r="O19">
        <f>Table1[[#This Row],[calc_%_H2_umol]]/2</f>
        <v>0.18538954681740716</v>
      </c>
      <c r="P19">
        <f>Table1[[#This Row],[calc_%_H2_umol/h]]/Table1[[#This Row],[PCAT_Gee-pt/g-c3n4]]</f>
        <v>93.160576290154353</v>
      </c>
      <c r="S19">
        <v>4149</v>
      </c>
      <c r="T19">
        <v>3.3751467214653622E-2</v>
      </c>
      <c r="U19">
        <v>1.8724288802734031E-2</v>
      </c>
      <c r="V19">
        <v>9.1993465219915804E-2</v>
      </c>
      <c r="W19">
        <v>2.2998366304978951E-2</v>
      </c>
      <c r="X19">
        <v>3.5042800902237291E-2</v>
      </c>
      <c r="Y19">
        <v>5.2887982277506337E-2</v>
      </c>
    </row>
    <row r="20" spans="1:25" x14ac:dyDescent="0.25">
      <c r="A20" s="3" t="s">
        <v>76</v>
      </c>
      <c r="B20" t="s">
        <v>77</v>
      </c>
      <c r="C20">
        <v>2.0500000000000002E-3</v>
      </c>
      <c r="D20">
        <v>1</v>
      </c>
      <c r="E20">
        <v>3</v>
      </c>
      <c r="F20">
        <v>1</v>
      </c>
      <c r="G20" t="s">
        <v>78</v>
      </c>
      <c r="H20">
        <v>12</v>
      </c>
      <c r="I20">
        <v>4</v>
      </c>
      <c r="J20">
        <v>0.92580200000000001</v>
      </c>
      <c r="K20">
        <v>99.762177127636733</v>
      </c>
      <c r="L20">
        <v>0.13146170987979369</v>
      </c>
      <c r="M20">
        <v>4.6368322059964504E-3</v>
      </c>
      <c r="N20">
        <v>0.35831385221460432</v>
      </c>
      <c r="O20">
        <f>Table1[[#This Row],[calc_%_H2_umol]]/2</f>
        <v>0.17915692610730216</v>
      </c>
      <c r="P20">
        <f>Table1[[#This Row],[calc_%_H2_umol/h]]/Table1[[#This Row],[PCAT_Gee-pt/g-c3n4]]</f>
        <v>87.393622491366898</v>
      </c>
      <c r="S20">
        <v>4149</v>
      </c>
      <c r="T20">
        <v>2.839676176780763E-2</v>
      </c>
      <c r="U20">
        <v>1.575620436774932E-2</v>
      </c>
      <c r="V20">
        <v>7.739860609410415E-2</v>
      </c>
      <c r="W20">
        <v>1.9349651523526041E-2</v>
      </c>
      <c r="X20">
        <v>3.11668101250808E-2</v>
      </c>
      <c r="Y20">
        <v>4.6797590590598508E-2</v>
      </c>
    </row>
    <row r="21" spans="1:25" x14ac:dyDescent="0.25">
      <c r="A21" s="3" t="s">
        <v>79</v>
      </c>
      <c r="B21" t="s">
        <v>80</v>
      </c>
      <c r="C21">
        <v>1.9400000000000001E-3</v>
      </c>
      <c r="D21">
        <v>1</v>
      </c>
      <c r="E21">
        <v>3</v>
      </c>
      <c r="F21">
        <v>1</v>
      </c>
      <c r="G21" t="s">
        <v>81</v>
      </c>
      <c r="H21">
        <v>12</v>
      </c>
      <c r="I21">
        <v>5</v>
      </c>
      <c r="J21">
        <v>0.91747699999999999</v>
      </c>
      <c r="K21">
        <v>99.695193558921986</v>
      </c>
      <c r="L21">
        <v>0.21544986170127789</v>
      </c>
      <c r="M21">
        <v>1.647068684930449E-3</v>
      </c>
      <c r="N21">
        <v>0.58723311887452079</v>
      </c>
      <c r="O21">
        <f>Table1[[#This Row],[calc_%_H2_umol]]/2</f>
        <v>0.29361655943726039</v>
      </c>
      <c r="P21">
        <f>Table1[[#This Row],[calc_%_H2_umol/h]]/Table1[[#This Row],[PCAT_Gee-pt/g-c3n4]]</f>
        <v>151.34874197796927</v>
      </c>
      <c r="S21">
        <v>4149</v>
      </c>
      <c r="T21">
        <v>2.035048563395124E-2</v>
      </c>
      <c r="U21">
        <v>1.019010332233721E-2</v>
      </c>
      <c r="V21">
        <v>5.5467564727452463E-2</v>
      </c>
      <c r="W21">
        <v>1.3866891181863119E-2</v>
      </c>
      <c r="X21">
        <v>2.8243658163864489E-2</v>
      </c>
      <c r="Y21">
        <v>4.0762435578924151E-2</v>
      </c>
    </row>
    <row r="22" spans="1:25" x14ac:dyDescent="0.25">
      <c r="A22" s="3" t="s">
        <v>82</v>
      </c>
      <c r="B22" t="s">
        <v>83</v>
      </c>
      <c r="C22">
        <v>1.9499999999999999E-3</v>
      </c>
      <c r="D22">
        <v>1</v>
      </c>
      <c r="E22">
        <v>3</v>
      </c>
      <c r="F22">
        <v>1</v>
      </c>
      <c r="G22" t="s">
        <v>84</v>
      </c>
      <c r="H22">
        <v>12</v>
      </c>
      <c r="I22">
        <v>6</v>
      </c>
      <c r="J22">
        <v>0.91747699999999999</v>
      </c>
      <c r="K22">
        <v>99.761106609228989</v>
      </c>
      <c r="L22">
        <v>0.15789197944827699</v>
      </c>
      <c r="M22">
        <v>2.2638739426536171E-3</v>
      </c>
      <c r="N22">
        <v>0.43035256000878408</v>
      </c>
      <c r="O22">
        <f>Table1[[#This Row],[calc_%_H2_umol]]/2</f>
        <v>0.21517628000439204</v>
      </c>
      <c r="P22">
        <f>Table1[[#This Row],[calc_%_H2_umol/h]]/Table1[[#This Row],[PCAT_Gee-pt/g-c3n4]]</f>
        <v>110.34681025866259</v>
      </c>
      <c r="S22">
        <v>4149</v>
      </c>
      <c r="T22">
        <v>1.7208297374749559E-2</v>
      </c>
      <c r="U22">
        <v>8.1269216752372312E-3</v>
      </c>
      <c r="V22">
        <v>4.6903173007859372E-2</v>
      </c>
      <c r="W22">
        <v>1.172579325196484E-2</v>
      </c>
      <c r="X22">
        <v>2.6429642297134119E-2</v>
      </c>
      <c r="Y22">
        <v>3.7363471650856142E-2</v>
      </c>
    </row>
    <row r="23" spans="1:25" x14ac:dyDescent="0.25">
      <c r="A23" s="3" t="s">
        <v>85</v>
      </c>
      <c r="B23" t="s">
        <v>86</v>
      </c>
      <c r="C23">
        <v>1.9400000000000001E-3</v>
      </c>
      <c r="D23">
        <v>1</v>
      </c>
      <c r="E23">
        <v>3</v>
      </c>
      <c r="F23">
        <v>1</v>
      </c>
      <c r="G23" t="s">
        <v>87</v>
      </c>
      <c r="H23">
        <v>12</v>
      </c>
      <c r="I23">
        <v>7</v>
      </c>
      <c r="J23">
        <v>0.92025199999999996</v>
      </c>
      <c r="K23">
        <v>99.73049811185615</v>
      </c>
      <c r="L23">
        <v>0.19219120063696751</v>
      </c>
      <c r="M23">
        <v>1.706068867312816E-3</v>
      </c>
      <c r="N23">
        <v>0.52383899102598397</v>
      </c>
      <c r="O23">
        <f>Table1[[#This Row],[calc_%_H2_umol]]/2</f>
        <v>0.26191949551299198</v>
      </c>
      <c r="P23">
        <f>Table1[[#This Row],[calc_%_H2_umol/h]]/Table1[[#This Row],[PCAT_Gee-pt/g-c3n4]]</f>
        <v>135.01004923350101</v>
      </c>
      <c r="S23">
        <v>4149</v>
      </c>
      <c r="T23">
        <v>1.5271644472175281E-2</v>
      </c>
      <c r="U23">
        <v>7.3009770512078029E-3</v>
      </c>
      <c r="V23">
        <v>4.1624605107301073E-2</v>
      </c>
      <c r="W23">
        <v>1.040615127682527E-2</v>
      </c>
      <c r="X23">
        <v>2.6340281314147611E-2</v>
      </c>
      <c r="Y23">
        <v>3.5698761720570918E-2</v>
      </c>
    </row>
    <row r="24" spans="1:25" x14ac:dyDescent="0.25">
      <c r="A24" s="3" t="s">
        <v>88</v>
      </c>
      <c r="B24" t="s">
        <v>89</v>
      </c>
      <c r="C24">
        <v>1.98E-3</v>
      </c>
      <c r="D24">
        <v>1</v>
      </c>
      <c r="E24">
        <v>3</v>
      </c>
      <c r="F24">
        <v>1</v>
      </c>
      <c r="G24" t="s">
        <v>90</v>
      </c>
      <c r="H24">
        <v>12</v>
      </c>
      <c r="I24">
        <v>8</v>
      </c>
      <c r="J24">
        <v>0.91747699999999999</v>
      </c>
      <c r="K24">
        <v>99.795991708967577</v>
      </c>
      <c r="L24">
        <v>0.13071536309560949</v>
      </c>
      <c r="M24">
        <v>2.0916931907387771E-3</v>
      </c>
      <c r="N24">
        <v>0.35627959911099311</v>
      </c>
      <c r="O24">
        <f>Table1[[#This Row],[calc_%_H2_umol]]/2</f>
        <v>0.17813979955549655</v>
      </c>
      <c r="P24">
        <f>Table1[[#This Row],[calc_%_H2_umol/h]]/Table1[[#This Row],[PCAT_Gee-pt/g-c3n4]]</f>
        <v>89.969595735099276</v>
      </c>
      <c r="S24">
        <v>4149</v>
      </c>
      <c r="T24">
        <v>1.383748019864633E-2</v>
      </c>
      <c r="U24">
        <v>6.291285019785031E-3</v>
      </c>
      <c r="V24">
        <v>3.7715627154507082E-2</v>
      </c>
      <c r="W24">
        <v>9.4289067886267688E-3</v>
      </c>
      <c r="X24">
        <v>2.6409940881074359E-2</v>
      </c>
      <c r="Y24">
        <v>3.3045506857093628E-2</v>
      </c>
    </row>
    <row r="25" spans="1:25" x14ac:dyDescent="0.25">
      <c r="A25" s="3" t="s">
        <v>91</v>
      </c>
      <c r="B25" t="s">
        <v>92</v>
      </c>
      <c r="C25">
        <v>2.0100000000000001E-3</v>
      </c>
      <c r="D25">
        <v>1</v>
      </c>
      <c r="E25">
        <v>3</v>
      </c>
      <c r="F25">
        <v>1</v>
      </c>
      <c r="G25" t="s">
        <v>93</v>
      </c>
      <c r="H25">
        <v>12</v>
      </c>
      <c r="I25">
        <v>9</v>
      </c>
      <c r="J25">
        <v>0.92302700000000004</v>
      </c>
      <c r="K25">
        <v>99.744928837734221</v>
      </c>
      <c r="L25">
        <v>0.18590461077469991</v>
      </c>
      <c r="M25">
        <v>1.467547264822723E-3</v>
      </c>
      <c r="N25">
        <v>0.50670417486619035</v>
      </c>
      <c r="O25">
        <f>Table1[[#This Row],[calc_%_H2_umol]]/2</f>
        <v>0.25335208743309517</v>
      </c>
      <c r="P25">
        <f>Table1[[#This Row],[calc_%_H2_umol/h]]/Table1[[#This Row],[PCAT_Gee-pt/g-c3n4]]</f>
        <v>126.04581464333093</v>
      </c>
      <c r="S25">
        <v>4149</v>
      </c>
      <c r="T25">
        <v>1.3079130098797199E-2</v>
      </c>
      <c r="U25">
        <v>5.7920946701990198E-3</v>
      </c>
      <c r="V25">
        <v>3.5648657647928038E-2</v>
      </c>
      <c r="W25">
        <v>8.9121644119820112E-3</v>
      </c>
      <c r="X25">
        <v>2.4496239680734059E-2</v>
      </c>
      <c r="Y25">
        <v>3.159118171153065E-2</v>
      </c>
    </row>
    <row r="26" spans="1:25" x14ac:dyDescent="0.25">
      <c r="A26" s="3" t="s">
        <v>94</v>
      </c>
      <c r="B26" t="s">
        <v>95</v>
      </c>
      <c r="C26">
        <v>2E-3</v>
      </c>
      <c r="D26">
        <v>1</v>
      </c>
      <c r="E26">
        <v>3</v>
      </c>
      <c r="F26">
        <v>1</v>
      </c>
      <c r="G26" t="s">
        <v>96</v>
      </c>
      <c r="H26">
        <v>12</v>
      </c>
      <c r="I26">
        <v>10</v>
      </c>
      <c r="J26">
        <v>0.91470200000000002</v>
      </c>
      <c r="K26">
        <v>99.777000534741191</v>
      </c>
      <c r="L26">
        <v>0.1554497514544573</v>
      </c>
      <c r="M26">
        <v>2.013529390611243E-3</v>
      </c>
      <c r="N26">
        <v>0.42369598965645833</v>
      </c>
      <c r="O26">
        <f>Table1[[#This Row],[calc_%_H2_umol]]/2</f>
        <v>0.21184799482822916</v>
      </c>
      <c r="P26">
        <f>Table1[[#This Row],[calc_%_H2_umol/h]]/Table1[[#This Row],[PCAT_Gee-pt/g-c3n4]]</f>
        <v>105.92399741411458</v>
      </c>
      <c r="S26">
        <v>4149</v>
      </c>
      <c r="T26">
        <v>1.2647814557818941E-2</v>
      </c>
      <c r="U26">
        <v>5.0806839898827876E-3</v>
      </c>
      <c r="V26">
        <v>3.4473058052051322E-2</v>
      </c>
      <c r="W26">
        <v>8.6182645130128289E-3</v>
      </c>
      <c r="X26">
        <v>2.500099904680313E-2</v>
      </c>
      <c r="Y26">
        <v>2.99009001997292E-2</v>
      </c>
    </row>
    <row r="27" spans="1:25" x14ac:dyDescent="0.25">
      <c r="A27" s="3" t="s">
        <v>97</v>
      </c>
      <c r="B27" t="s">
        <v>98</v>
      </c>
      <c r="C27">
        <v>1.9400000000000001E-3</v>
      </c>
      <c r="D27">
        <v>1</v>
      </c>
      <c r="E27">
        <v>3</v>
      </c>
      <c r="F27">
        <v>1</v>
      </c>
      <c r="G27" t="s">
        <v>99</v>
      </c>
      <c r="H27">
        <v>12</v>
      </c>
      <c r="I27">
        <v>11</v>
      </c>
      <c r="J27">
        <v>0.911852</v>
      </c>
      <c r="K27">
        <v>99.782819601681268</v>
      </c>
      <c r="L27">
        <v>0.1513749596886669</v>
      </c>
      <c r="M27">
        <v>1.733658916657744E-3</v>
      </c>
      <c r="N27">
        <v>0.41258968093806597</v>
      </c>
      <c r="O27">
        <f>Table1[[#This Row],[calc_%_H2_umol]]/2</f>
        <v>0.20629484046903299</v>
      </c>
      <c r="P27">
        <f>Table1[[#This Row],[calc_%_H2_umol/h]]/Table1[[#This Row],[PCAT_Gee-pt/g-c3n4]]</f>
        <v>106.33754663352215</v>
      </c>
      <c r="S27">
        <v>4149</v>
      </c>
      <c r="T27">
        <v>1.2191128379136169E-2</v>
      </c>
      <c r="U27">
        <v>5.1018866255915698E-3</v>
      </c>
      <c r="V27">
        <v>3.322830789562467E-2</v>
      </c>
      <c r="W27">
        <v>8.3070769739061676E-3</v>
      </c>
      <c r="X27">
        <v>2.5113238518569031E-2</v>
      </c>
      <c r="Y27">
        <v>2.8501071732367829E-2</v>
      </c>
    </row>
    <row r="28" spans="1:25" x14ac:dyDescent="0.25">
      <c r="A28" s="3" t="s">
        <v>100</v>
      </c>
      <c r="B28" t="s">
        <v>101</v>
      </c>
      <c r="C28">
        <v>2.1099999999999999E-3</v>
      </c>
      <c r="D28">
        <v>1</v>
      </c>
      <c r="E28">
        <v>3</v>
      </c>
      <c r="F28">
        <v>1</v>
      </c>
      <c r="G28" t="s">
        <v>102</v>
      </c>
      <c r="H28">
        <v>12</v>
      </c>
      <c r="I28">
        <v>12</v>
      </c>
      <c r="J28">
        <v>0.911852</v>
      </c>
      <c r="K28">
        <v>99.806163660802824</v>
      </c>
      <c r="L28">
        <v>0.13002846705391169</v>
      </c>
      <c r="M28">
        <v>1.5828846125176231E-3</v>
      </c>
      <c r="N28">
        <v>0.35440738577224418</v>
      </c>
      <c r="O28">
        <f>Table1[[#This Row],[calc_%_H2_umol]]/2</f>
        <v>0.17720369288612209</v>
      </c>
      <c r="P28">
        <f>Table1[[#This Row],[calc_%_H2_umol/h]]/Table1[[#This Row],[PCAT_Gee-pt/g-c3n4]]</f>
        <v>83.982792837024689</v>
      </c>
      <c r="S28">
        <v>4149</v>
      </c>
      <c r="T28">
        <v>1.1333922409539701E-2</v>
      </c>
      <c r="U28">
        <v>4.9823901934867689E-3</v>
      </c>
      <c r="V28">
        <v>3.0891895465052159E-2</v>
      </c>
      <c r="W28">
        <v>7.7229738662630398E-3</v>
      </c>
      <c r="X28">
        <v>2.4751337578033369E-2</v>
      </c>
      <c r="Y28">
        <v>2.7722612155695148E-2</v>
      </c>
    </row>
    <row r="29" spans="1:25" x14ac:dyDescent="0.25">
      <c r="A29" s="3" t="s">
        <v>103</v>
      </c>
      <c r="B29" t="s">
        <v>104</v>
      </c>
      <c r="C29">
        <v>2.0200000000000001E-3</v>
      </c>
      <c r="D29">
        <v>1</v>
      </c>
      <c r="E29">
        <v>3</v>
      </c>
      <c r="F29">
        <v>1</v>
      </c>
      <c r="G29" t="s">
        <v>105</v>
      </c>
      <c r="H29">
        <v>12</v>
      </c>
      <c r="I29">
        <v>13</v>
      </c>
      <c r="J29">
        <v>0.91747699999999999</v>
      </c>
      <c r="K29">
        <v>99.804691790438085</v>
      </c>
      <c r="L29">
        <v>0.13323438534233739</v>
      </c>
      <c r="M29">
        <v>1.746069319996108E-3</v>
      </c>
      <c r="N29">
        <v>0.36314548093973781</v>
      </c>
      <c r="O29">
        <f>Table1[[#This Row],[calc_%_H2_umol]]/2</f>
        <v>0.1815727404698689</v>
      </c>
      <c r="P29">
        <f>Table1[[#This Row],[calc_%_H2_umol/h]]/Table1[[#This Row],[PCAT_Gee-pt/g-c3n4]]</f>
        <v>89.887495282113321</v>
      </c>
      <c r="S29">
        <v>4149</v>
      </c>
      <c r="T29">
        <v>1.089493581416304E-2</v>
      </c>
      <c r="U29">
        <v>3.8530435694510211E-3</v>
      </c>
      <c r="V29">
        <v>2.9695387537353578E-2</v>
      </c>
      <c r="W29">
        <v>7.4238468843383946E-3</v>
      </c>
      <c r="X29">
        <v>2.4294466275540841E-2</v>
      </c>
      <c r="Y29">
        <v>2.6884422129886149E-2</v>
      </c>
    </row>
    <row r="30" spans="1:25" x14ac:dyDescent="0.25">
      <c r="A30" s="3" t="s">
        <v>106</v>
      </c>
      <c r="B30" t="s">
        <v>107</v>
      </c>
      <c r="C30">
        <v>1.9499999999999999E-3</v>
      </c>
      <c r="D30">
        <v>2</v>
      </c>
      <c r="E30">
        <v>2</v>
      </c>
      <c r="F30">
        <v>1</v>
      </c>
      <c r="G30" t="s">
        <v>108</v>
      </c>
      <c r="H30">
        <v>12</v>
      </c>
      <c r="I30">
        <v>14</v>
      </c>
      <c r="J30">
        <v>0.91470200000000002</v>
      </c>
      <c r="K30">
        <v>99.767178724845934</v>
      </c>
      <c r="L30">
        <v>0.17458592863010131</v>
      </c>
      <c r="M30">
        <v>8.5639206416572664E-4</v>
      </c>
      <c r="N30">
        <v>0.47585381847776198</v>
      </c>
      <c r="O30">
        <f>Table1[[#This Row],[calc_%_H2_umol]]/2</f>
        <v>0.23792690923888099</v>
      </c>
      <c r="P30">
        <f>Table1[[#This Row],[calc_%_H2_umol/h]]/Table1[[#This Row],[PCAT_Gee-pt/g-c3n4]]</f>
        <v>122.01379960968256</v>
      </c>
      <c r="S30">
        <v>4149</v>
      </c>
      <c r="T30">
        <v>1.0547501992101201E-2</v>
      </c>
      <c r="U30">
        <v>4.4082207285198486E-3</v>
      </c>
      <c r="V30">
        <v>2.8748417113140669E-2</v>
      </c>
      <c r="W30">
        <v>7.1871042782851681E-3</v>
      </c>
      <c r="X30">
        <v>2.0873742912961901E-2</v>
      </c>
      <c r="Y30">
        <v>2.681410161892021E-2</v>
      </c>
    </row>
    <row r="31" spans="1:25" ht="15.75" thickBot="1" x14ac:dyDescent="0.3">
      <c r="A31" s="3" t="s">
        <v>109</v>
      </c>
      <c r="B31" t="s">
        <v>110</v>
      </c>
      <c r="C31">
        <v>1.9599999999999999E-3</v>
      </c>
      <c r="D31">
        <v>2</v>
      </c>
      <c r="E31">
        <v>2</v>
      </c>
      <c r="F31">
        <v>1</v>
      </c>
      <c r="G31" t="s">
        <v>111</v>
      </c>
      <c r="H31">
        <v>12</v>
      </c>
      <c r="I31">
        <v>15</v>
      </c>
      <c r="J31">
        <v>0.92302700000000004</v>
      </c>
      <c r="K31">
        <v>99.349403313114195</v>
      </c>
      <c r="L31">
        <v>0.56908945115708065</v>
      </c>
      <c r="M31">
        <v>6.6775263212059087E-3</v>
      </c>
      <c r="N31">
        <v>1.5511180684112711</v>
      </c>
      <c r="O31">
        <f>Table1[[#This Row],[calc_%_H2_umol]]/2</f>
        <v>0.77555903420563554</v>
      </c>
      <c r="P31">
        <f>Table1[[#This Row],[calc_%_H2_umol/h]]/Table1[[#This Row],[PCAT_Gee-pt/g-c3n4]]</f>
        <v>395.69338479879366</v>
      </c>
      <c r="S31">
        <v>4149</v>
      </c>
      <c r="T31">
        <v>1.1332134925479669E-2</v>
      </c>
      <c r="U31">
        <v>5.5119316064429474E-3</v>
      </c>
      <c r="V31">
        <v>3.0887023473809179E-2</v>
      </c>
      <c r="W31">
        <v>7.7217558684522947E-3</v>
      </c>
      <c r="X31">
        <v>4.4397759294684022E-2</v>
      </c>
      <c r="Y31">
        <v>2.577734150856591E-2</v>
      </c>
    </row>
    <row r="32" spans="1:25" ht="16.5" thickTop="1" thickBot="1" x14ac:dyDescent="0.3">
      <c r="A32" s="3" t="s">
        <v>171</v>
      </c>
      <c r="B32" t="s">
        <v>172</v>
      </c>
      <c r="C32">
        <v>1.97E-3</v>
      </c>
      <c r="D32">
        <v>1</v>
      </c>
      <c r="E32">
        <v>3</v>
      </c>
      <c r="F32">
        <v>1</v>
      </c>
      <c r="G32" t="s">
        <v>170</v>
      </c>
      <c r="H32">
        <v>14</v>
      </c>
      <c r="I32">
        <v>1</v>
      </c>
      <c r="J32">
        <v>0.94807699999999995</v>
      </c>
      <c r="K32">
        <v>99.723769796904179</v>
      </c>
      <c r="L32">
        <v>0.17988327891313791</v>
      </c>
      <c r="M32">
        <v>2.1317348431746132E-3</v>
      </c>
      <c r="N32">
        <v>0.49029234957689788</v>
      </c>
      <c r="O32">
        <f>Table1[[#This Row],[calc_%_H2_umol]]/2</f>
        <v>0.24514617478844894</v>
      </c>
      <c r="P32">
        <f>Table1[[#This Row],[calc_%_H2_umol/h]]/Table1[[#This Row],[PCAT_Gee-pt/g-c3n4]]</f>
        <v>124.43968263373043</v>
      </c>
      <c r="Q32" s="8">
        <v>45118.264456018522</v>
      </c>
      <c r="R32" s="7">
        <v>45118.27239583333</v>
      </c>
      <c r="S32">
        <v>12</v>
      </c>
      <c r="T32">
        <v>2.5331251572478241E-2</v>
      </c>
      <c r="U32">
        <v>1.091035247322444E-2</v>
      </c>
      <c r="V32">
        <v>6.904320916448875E-2</v>
      </c>
      <c r="W32">
        <v>1.7260802291122191E-2</v>
      </c>
      <c r="X32">
        <v>3.3141117681139608E-2</v>
      </c>
      <c r="Y32">
        <v>3.7874554929067147E-2</v>
      </c>
    </row>
    <row r="33" spans="1:25" x14ac:dyDescent="0.25">
      <c r="A33" s="3" t="s">
        <v>169</v>
      </c>
      <c r="B33" t="s">
        <v>173</v>
      </c>
      <c r="C33">
        <v>2E-3</v>
      </c>
      <c r="D33">
        <v>1</v>
      </c>
      <c r="E33">
        <v>3</v>
      </c>
      <c r="F33">
        <v>1</v>
      </c>
      <c r="G33" t="s">
        <v>168</v>
      </c>
      <c r="H33">
        <v>14</v>
      </c>
      <c r="I33">
        <v>2</v>
      </c>
      <c r="J33">
        <v>0.93135199999999996</v>
      </c>
      <c r="K33">
        <v>99.475339570675445</v>
      </c>
      <c r="L33">
        <v>0.45133756044329632</v>
      </c>
      <c r="M33">
        <v>5.6901419301820426E-3</v>
      </c>
      <c r="N33">
        <v>1.2301718886773481</v>
      </c>
      <c r="O33">
        <f>Table1[[#This Row],[calc_%_H2_umol]]/2</f>
        <v>0.61508594433867403</v>
      </c>
      <c r="P33">
        <f>Table1[[#This Row],[calc_%_H2_umol/h]]/Table1[[#This Row],[PCAT_Gee-pt/g-c3n4]]</f>
        <v>307.54297216933702</v>
      </c>
      <c r="S33">
        <v>12</v>
      </c>
      <c r="T33">
        <v>2.0518688580799669E-2</v>
      </c>
      <c r="U33">
        <v>1.017658033814511E-2</v>
      </c>
      <c r="V33">
        <v>5.5926021002623533E-2</v>
      </c>
      <c r="W33">
        <v>1.398150525065588E-2</v>
      </c>
      <c r="X33">
        <v>1.9776832721054662E-2</v>
      </c>
      <c r="Y33">
        <v>3.3027347579391977E-2</v>
      </c>
    </row>
    <row r="34" spans="1:25" x14ac:dyDescent="0.25">
      <c r="A34" s="3" t="s">
        <v>167</v>
      </c>
      <c r="B34" t="s">
        <v>174</v>
      </c>
      <c r="C34">
        <v>2.0100000000000001E-3</v>
      </c>
      <c r="D34">
        <v>1</v>
      </c>
      <c r="E34">
        <v>3</v>
      </c>
      <c r="F34">
        <v>1</v>
      </c>
      <c r="G34" t="s">
        <v>166</v>
      </c>
      <c r="H34">
        <v>14</v>
      </c>
      <c r="I34">
        <v>3</v>
      </c>
      <c r="J34">
        <v>0.92857699999999999</v>
      </c>
      <c r="K34">
        <v>99.467126531142497</v>
      </c>
      <c r="L34">
        <v>0.46832516076474362</v>
      </c>
      <c r="M34">
        <v>5.2699131298804061E-3</v>
      </c>
      <c r="N34">
        <v>1.27647352674843</v>
      </c>
      <c r="O34">
        <f>Table1[[#This Row],[calc_%_H2_umol]]/2</f>
        <v>0.63823676337421498</v>
      </c>
      <c r="P34">
        <f>Table1[[#This Row],[calc_%_H2_umol/h]]/Table1[[#This Row],[PCAT_Gee-pt/g-c3n4]]</f>
        <v>317.53072804687309</v>
      </c>
      <c r="S34">
        <v>12</v>
      </c>
      <c r="T34">
        <v>1.48162460994499E-2</v>
      </c>
      <c r="U34">
        <v>8.3333101115512474E-3</v>
      </c>
      <c r="V34">
        <v>4.0383365012579227E-2</v>
      </c>
      <c r="W34">
        <v>1.009584125314481E-2</v>
      </c>
      <c r="X34">
        <v>1.8587601345161572E-2</v>
      </c>
      <c r="Y34">
        <v>3.1144460648157169E-2</v>
      </c>
    </row>
    <row r="35" spans="1:25" x14ac:dyDescent="0.25">
      <c r="A35" s="3" t="s">
        <v>165</v>
      </c>
      <c r="B35" t="s">
        <v>175</v>
      </c>
      <c r="C35">
        <v>1.99E-3</v>
      </c>
      <c r="D35">
        <v>1</v>
      </c>
      <c r="E35">
        <v>3</v>
      </c>
      <c r="F35">
        <v>1</v>
      </c>
      <c r="G35" t="s">
        <v>164</v>
      </c>
      <c r="H35">
        <v>14</v>
      </c>
      <c r="I35">
        <v>4</v>
      </c>
      <c r="J35">
        <v>0.91747699999999999</v>
      </c>
      <c r="K35">
        <v>99.504701985167529</v>
      </c>
      <c r="L35">
        <v>0.43317845250415837</v>
      </c>
      <c r="M35">
        <v>5.5598224757703032E-3</v>
      </c>
      <c r="N35">
        <v>1.1806771732624719</v>
      </c>
      <c r="O35">
        <f>Table1[[#This Row],[calc_%_H2_umol]]/2</f>
        <v>0.59033858663123595</v>
      </c>
      <c r="P35">
        <f>Table1[[#This Row],[calc_%_H2_umol/h]]/Table1[[#This Row],[PCAT_Gee-pt/g-c3n4]]</f>
        <v>296.65255609609846</v>
      </c>
      <c r="S35">
        <v>12</v>
      </c>
      <c r="T35">
        <v>1.4415792095658259E-2</v>
      </c>
      <c r="U35">
        <v>7.8722843282950043E-3</v>
      </c>
      <c r="V35">
        <v>3.9291882048721923E-2</v>
      </c>
      <c r="W35">
        <v>9.8229705121804806E-3</v>
      </c>
      <c r="X35">
        <v>1.7721842752745739E-2</v>
      </c>
      <c r="Y35">
        <v>2.9981927479904399E-2</v>
      </c>
    </row>
    <row r="36" spans="1:25" x14ac:dyDescent="0.25">
      <c r="A36" s="3" t="s">
        <v>163</v>
      </c>
      <c r="B36" t="s">
        <v>176</v>
      </c>
      <c r="C36">
        <v>2.0100000000000001E-3</v>
      </c>
      <c r="D36">
        <v>1</v>
      </c>
      <c r="E36">
        <v>3</v>
      </c>
      <c r="F36">
        <v>1</v>
      </c>
      <c r="G36" t="s">
        <v>162</v>
      </c>
      <c r="H36">
        <v>14</v>
      </c>
      <c r="I36">
        <v>5</v>
      </c>
      <c r="J36">
        <v>0.92580200000000001</v>
      </c>
      <c r="K36">
        <v>99.46710241202193</v>
      </c>
      <c r="L36">
        <v>0.47494238192272348</v>
      </c>
      <c r="M36">
        <v>6.0727485543796709E-3</v>
      </c>
      <c r="N36">
        <v>1.2945095161345399</v>
      </c>
      <c r="O36">
        <f>Table1[[#This Row],[calc_%_H2_umol]]/2</f>
        <v>0.64725475806726995</v>
      </c>
      <c r="P36">
        <f>Table1[[#This Row],[calc_%_H2_umol/h]]/Table1[[#This Row],[PCAT_Gee-pt/g-c3n4]]</f>
        <v>322.01729257078108</v>
      </c>
      <c r="S36">
        <v>12</v>
      </c>
      <c r="T36">
        <v>1.2426405217492661E-2</v>
      </c>
      <c r="U36">
        <v>7.5006154077047861E-3</v>
      </c>
      <c r="V36">
        <v>3.3869581695923412E-2</v>
      </c>
      <c r="W36">
        <v>8.4673954239808513E-3</v>
      </c>
      <c r="X36">
        <v>1.7433105384990589E-2</v>
      </c>
      <c r="Y36">
        <v>2.809569545286569E-2</v>
      </c>
    </row>
    <row r="37" spans="1:25" x14ac:dyDescent="0.25">
      <c r="A37" s="3" t="s">
        <v>161</v>
      </c>
      <c r="B37" t="s">
        <v>177</v>
      </c>
      <c r="C37">
        <v>1.9599999999999999E-3</v>
      </c>
      <c r="D37">
        <v>1</v>
      </c>
      <c r="E37">
        <v>3</v>
      </c>
      <c r="F37">
        <v>1</v>
      </c>
      <c r="G37" t="s">
        <v>160</v>
      </c>
      <c r="H37">
        <v>14</v>
      </c>
      <c r="I37">
        <v>6</v>
      </c>
      <c r="J37">
        <v>0.91747699999999999</v>
      </c>
      <c r="K37">
        <v>99.484110767872892</v>
      </c>
      <c r="L37">
        <v>0.46007013985975032</v>
      </c>
      <c r="M37">
        <v>6.6038019824935226E-3</v>
      </c>
      <c r="N37">
        <v>1.2539735277503581</v>
      </c>
      <c r="O37">
        <f>Table1[[#This Row],[calc_%_H2_umol]]/2</f>
        <v>0.62698676387517904</v>
      </c>
      <c r="P37">
        <f>Table1[[#This Row],[calc_%_H2_umol/h]]/Table1[[#This Row],[PCAT_Gee-pt/g-c3n4]]</f>
        <v>319.89120605876485</v>
      </c>
      <c r="S37">
        <v>12</v>
      </c>
      <c r="T37">
        <v>1.162693023651311E-2</v>
      </c>
      <c r="U37">
        <v>6.2187284766917449E-3</v>
      </c>
      <c r="V37">
        <v>3.1690521645313101E-2</v>
      </c>
      <c r="W37">
        <v>7.9226304113282752E-3</v>
      </c>
      <c r="X37">
        <v>1.6954777214850739E-2</v>
      </c>
      <c r="Y37">
        <v>2.723738481600042E-2</v>
      </c>
    </row>
    <row r="38" spans="1:25" x14ac:dyDescent="0.25">
      <c r="A38" s="3" t="s">
        <v>159</v>
      </c>
      <c r="B38" t="s">
        <v>178</v>
      </c>
      <c r="C38">
        <v>2E-3</v>
      </c>
      <c r="D38">
        <v>1</v>
      </c>
      <c r="E38">
        <v>3</v>
      </c>
      <c r="F38">
        <v>1</v>
      </c>
      <c r="G38" t="s">
        <v>158</v>
      </c>
      <c r="H38">
        <v>14</v>
      </c>
      <c r="I38">
        <v>7</v>
      </c>
      <c r="J38">
        <v>0.92025199999999996</v>
      </c>
      <c r="K38">
        <v>99.513291702075946</v>
      </c>
      <c r="L38">
        <v>0.43137788981464048</v>
      </c>
      <c r="M38">
        <v>6.9385532428142219E-3</v>
      </c>
      <c r="N38">
        <v>1.175769534726316</v>
      </c>
      <c r="O38">
        <f>Table1[[#This Row],[calc_%_H2_umol]]/2</f>
        <v>0.58788476736315798</v>
      </c>
      <c r="P38">
        <f>Table1[[#This Row],[calc_%_H2_umol/h]]/Table1[[#This Row],[PCAT_Gee-pt/g-c3n4]]</f>
        <v>293.94238368157897</v>
      </c>
      <c r="S38">
        <v>12</v>
      </c>
      <c r="T38">
        <v>1.1109350121880079E-2</v>
      </c>
      <c r="U38">
        <v>5.7715883325540826E-3</v>
      </c>
      <c r="V38">
        <v>3.0279798135985449E-2</v>
      </c>
      <c r="W38">
        <v>7.569949533996363E-3</v>
      </c>
      <c r="X38">
        <v>1.7009899796561319E-2</v>
      </c>
      <c r="Y38">
        <v>2.7211158190981261E-2</v>
      </c>
    </row>
    <row r="39" spans="1:25" x14ac:dyDescent="0.25">
      <c r="A39" s="3" t="s">
        <v>157</v>
      </c>
      <c r="B39" t="s">
        <v>179</v>
      </c>
      <c r="C39">
        <v>1.9599999999999999E-3</v>
      </c>
      <c r="D39">
        <v>1</v>
      </c>
      <c r="E39">
        <v>3</v>
      </c>
      <c r="F39">
        <v>1</v>
      </c>
      <c r="G39" t="s">
        <v>156</v>
      </c>
      <c r="H39">
        <v>14</v>
      </c>
      <c r="I39">
        <v>8</v>
      </c>
      <c r="J39">
        <v>0.92302700000000004</v>
      </c>
      <c r="K39">
        <v>99.489353087207618</v>
      </c>
      <c r="L39">
        <v>0.45704236312813962</v>
      </c>
      <c r="M39">
        <v>6.5199166958004196E-3</v>
      </c>
      <c r="N39">
        <v>1.2457209776706331</v>
      </c>
      <c r="O39">
        <f>Table1[[#This Row],[calc_%_H2_umol]]/2</f>
        <v>0.62286048883531653</v>
      </c>
      <c r="P39">
        <f>Table1[[#This Row],[calc_%_H2_umol/h]]/Table1[[#This Row],[PCAT_Gee-pt/g-c3n4]]</f>
        <v>317.78596369148801</v>
      </c>
      <c r="S39">
        <v>12</v>
      </c>
      <c r="T39">
        <v>1.028792207262335E-2</v>
      </c>
      <c r="U39">
        <v>5.7205982150320186E-3</v>
      </c>
      <c r="V39">
        <v>2.804090249926023E-2</v>
      </c>
      <c r="W39">
        <v>7.0102256248150566E-3</v>
      </c>
      <c r="X39">
        <v>1.7043167589355888E-2</v>
      </c>
      <c r="Y39">
        <v>2.6273460002261041E-2</v>
      </c>
    </row>
    <row r="40" spans="1:25" x14ac:dyDescent="0.25">
      <c r="A40" s="3" t="s">
        <v>155</v>
      </c>
      <c r="B40" t="s">
        <v>180</v>
      </c>
      <c r="C40">
        <v>1.9300000000000001E-3</v>
      </c>
      <c r="D40">
        <v>1</v>
      </c>
      <c r="E40">
        <v>3</v>
      </c>
      <c r="F40">
        <v>1</v>
      </c>
      <c r="G40" t="s">
        <v>154</v>
      </c>
      <c r="H40">
        <v>14</v>
      </c>
      <c r="I40">
        <v>9</v>
      </c>
      <c r="J40">
        <v>0.92025199999999996</v>
      </c>
      <c r="K40">
        <v>99.546918926605855</v>
      </c>
      <c r="L40">
        <v>0.4001911084166081</v>
      </c>
      <c r="M40">
        <v>5.7754826683466811E-3</v>
      </c>
      <c r="N40">
        <v>1.0907664125919569</v>
      </c>
      <c r="O40">
        <f>Table1[[#This Row],[calc_%_H2_umol]]/2</f>
        <v>0.54538320629597847</v>
      </c>
      <c r="P40">
        <f>Table1[[#This Row],[calc_%_H2_umol/h]]/Table1[[#This Row],[PCAT_Gee-pt/g-c3n4]]</f>
        <v>282.58197217408213</v>
      </c>
      <c r="S40">
        <v>12</v>
      </c>
      <c r="T40">
        <v>1.008687231314196E-2</v>
      </c>
      <c r="U40">
        <v>5.409687110132037E-3</v>
      </c>
      <c r="V40">
        <v>2.7492918497892309E-2</v>
      </c>
      <c r="W40">
        <v>6.8732296244730772E-3</v>
      </c>
      <c r="X40">
        <v>1.6805185622792939E-2</v>
      </c>
      <c r="Y40">
        <v>2.5997907041600269E-2</v>
      </c>
    </row>
    <row r="41" spans="1:25" x14ac:dyDescent="0.25">
      <c r="A41" s="3" t="s">
        <v>153</v>
      </c>
      <c r="B41" t="s">
        <v>181</v>
      </c>
      <c r="C41">
        <v>1.9400000000000001E-3</v>
      </c>
      <c r="D41">
        <v>1</v>
      </c>
      <c r="E41">
        <v>3</v>
      </c>
      <c r="F41">
        <v>1</v>
      </c>
      <c r="G41" t="s">
        <v>152</v>
      </c>
      <c r="H41">
        <v>14</v>
      </c>
      <c r="I41">
        <v>10</v>
      </c>
      <c r="J41">
        <v>0.91747699999999999</v>
      </c>
      <c r="K41">
        <v>99.584739668182991</v>
      </c>
      <c r="L41">
        <v>0.36309718524898438</v>
      </c>
      <c r="M41">
        <v>5.4368518870110101E-3</v>
      </c>
      <c r="N41">
        <v>0.98966270326019001</v>
      </c>
      <c r="O41">
        <f>Table1[[#This Row],[calc_%_H2_umol]]/2</f>
        <v>0.49483135163009501</v>
      </c>
      <c r="P41">
        <f>Table1[[#This Row],[calc_%_H2_umol/h]]/Table1[[#This Row],[PCAT_Gee-pt/g-c3n4]]</f>
        <v>255.06770702582216</v>
      </c>
      <c r="S41">
        <v>12</v>
      </c>
      <c r="T41">
        <v>9.6926855036808379E-3</v>
      </c>
      <c r="U41">
        <v>4.559516901439349E-3</v>
      </c>
      <c r="V41">
        <v>2.641851748546559E-2</v>
      </c>
      <c r="W41">
        <v>6.6046293713663976E-3</v>
      </c>
      <c r="X41">
        <v>1.7156853443923769E-2</v>
      </c>
      <c r="Y41">
        <v>2.5313607620416428E-2</v>
      </c>
    </row>
    <row r="42" spans="1:25" x14ac:dyDescent="0.25">
      <c r="A42" s="3" t="s">
        <v>151</v>
      </c>
      <c r="B42" t="s">
        <v>182</v>
      </c>
      <c r="C42">
        <v>1.99E-3</v>
      </c>
      <c r="D42">
        <v>1</v>
      </c>
      <c r="E42">
        <v>3</v>
      </c>
      <c r="F42">
        <v>1</v>
      </c>
      <c r="G42" t="s">
        <v>150</v>
      </c>
      <c r="H42">
        <v>14</v>
      </c>
      <c r="I42">
        <v>11</v>
      </c>
      <c r="J42">
        <v>0.92302700000000004</v>
      </c>
      <c r="K42">
        <v>99.581802207982207</v>
      </c>
      <c r="L42">
        <v>0.36645239184578893</v>
      </c>
      <c r="M42">
        <v>6.0299511097361329E-3</v>
      </c>
      <c r="N42">
        <v>0.99880770070299019</v>
      </c>
      <c r="O42">
        <f>Table1[[#This Row],[calc_%_H2_umol]]/2</f>
        <v>0.49940385035149509</v>
      </c>
      <c r="P42">
        <f>Table1[[#This Row],[calc_%_H2_umol/h]]/Table1[[#This Row],[PCAT_Gee-pt/g-c3n4]]</f>
        <v>250.95670871934428</v>
      </c>
      <c r="S42">
        <v>12</v>
      </c>
      <c r="T42">
        <v>9.6545180394622052E-3</v>
      </c>
      <c r="U42">
        <v>4.8095249909158146E-3</v>
      </c>
      <c r="V42">
        <v>2.63144877178173E-2</v>
      </c>
      <c r="W42">
        <v>6.5786219294543258E-3</v>
      </c>
      <c r="X42">
        <v>1.7213386517921508E-2</v>
      </c>
      <c r="Y42">
        <v>2.4877495614619931E-2</v>
      </c>
    </row>
    <row r="43" spans="1:25" x14ac:dyDescent="0.25">
      <c r="A43" s="3" t="s">
        <v>149</v>
      </c>
      <c r="B43" t="s">
        <v>183</v>
      </c>
      <c r="C43">
        <v>2E-3</v>
      </c>
      <c r="D43">
        <v>1</v>
      </c>
      <c r="E43">
        <v>3</v>
      </c>
      <c r="F43">
        <v>1</v>
      </c>
      <c r="G43" t="s">
        <v>148</v>
      </c>
      <c r="H43">
        <v>14</v>
      </c>
      <c r="I43">
        <v>12</v>
      </c>
      <c r="J43">
        <v>0.91747699999999999</v>
      </c>
      <c r="K43">
        <v>99.546918385188803</v>
      </c>
      <c r="L43">
        <v>0.40235194732309698</v>
      </c>
      <c r="M43">
        <v>6.7306702256830246E-3</v>
      </c>
      <c r="N43">
        <v>1.0966560249612709</v>
      </c>
      <c r="O43">
        <f>Table1[[#This Row],[calc_%_H2_umol]]/2</f>
        <v>0.54832801248063545</v>
      </c>
      <c r="P43">
        <f>Table1[[#This Row],[calc_%_H2_umol/h]]/Table1[[#This Row],[PCAT_Gee-pt/g-c3n4]]</f>
        <v>274.16400624031775</v>
      </c>
      <c r="S43">
        <v>12</v>
      </c>
      <c r="T43">
        <v>9.4628618784238783E-3</v>
      </c>
      <c r="U43">
        <v>4.920102487323972E-3</v>
      </c>
      <c r="V43">
        <v>2.5792107038111411E-2</v>
      </c>
      <c r="W43">
        <v>6.448026759527852E-3</v>
      </c>
      <c r="X43">
        <v>1.6644671529906351E-2</v>
      </c>
      <c r="Y43">
        <v>2.462213407976287E-2</v>
      </c>
    </row>
    <row r="44" spans="1:25" x14ac:dyDescent="0.25">
      <c r="A44" s="3" t="s">
        <v>147</v>
      </c>
      <c r="B44" t="s">
        <v>184</v>
      </c>
      <c r="C44">
        <v>1.9499999999999999E-3</v>
      </c>
      <c r="D44">
        <v>1</v>
      </c>
      <c r="E44">
        <v>3</v>
      </c>
      <c r="F44">
        <v>1</v>
      </c>
      <c r="G44" t="s">
        <v>146</v>
      </c>
      <c r="H44">
        <v>14</v>
      </c>
      <c r="I44">
        <v>13</v>
      </c>
      <c r="J44">
        <v>0.92025199999999996</v>
      </c>
      <c r="K44">
        <v>99.558960048769322</v>
      </c>
      <c r="L44">
        <v>0.39081256425073368</v>
      </c>
      <c r="M44">
        <v>6.4933310718173626E-3</v>
      </c>
      <c r="N44">
        <v>1.0652041230757781</v>
      </c>
      <c r="O44">
        <f>Table1[[#This Row],[calc_%_H2_umol]]/2</f>
        <v>0.53260206153788903</v>
      </c>
      <c r="P44">
        <f>Table1[[#This Row],[calc_%_H2_umol/h]]/Table1[[#This Row],[PCAT_Gee-pt/g-c3n4]]</f>
        <v>273.1292623271226</v>
      </c>
      <c r="S44">
        <v>12</v>
      </c>
      <c r="T44">
        <v>8.8397957021909938E-3</v>
      </c>
      <c r="U44">
        <v>4.6560018979314001E-3</v>
      </c>
      <c r="V44">
        <v>2.4093869262299981E-2</v>
      </c>
      <c r="W44">
        <v>6.0234673155749961E-3</v>
      </c>
      <c r="X44">
        <v>1.696534651577792E-2</v>
      </c>
      <c r="Y44">
        <v>2.4422244761987549E-2</v>
      </c>
    </row>
    <row r="45" spans="1:25" x14ac:dyDescent="0.25">
      <c r="A45" s="3" t="s">
        <v>145</v>
      </c>
      <c r="B45" t="s">
        <v>185</v>
      </c>
      <c r="C45">
        <v>1.99E-3</v>
      </c>
      <c r="D45">
        <v>2</v>
      </c>
      <c r="E45">
        <v>2</v>
      </c>
      <c r="F45">
        <v>1</v>
      </c>
      <c r="G45" t="s">
        <v>144</v>
      </c>
      <c r="H45">
        <v>14</v>
      </c>
      <c r="I45">
        <v>14</v>
      </c>
      <c r="J45">
        <v>0.92025199999999996</v>
      </c>
      <c r="K45">
        <v>99.534255617222641</v>
      </c>
      <c r="L45">
        <v>0.4175987055247134</v>
      </c>
      <c r="M45">
        <v>6.7019743412395517E-3</v>
      </c>
      <c r="N45">
        <v>1.1382127997058049</v>
      </c>
      <c r="O45">
        <f>Table1[[#This Row],[calc_%_H2_umol]]/2</f>
        <v>0.56910639985290246</v>
      </c>
      <c r="P45">
        <f>Table1[[#This Row],[calc_%_H2_umol/h]]/Table1[[#This Row],[PCAT_Gee-pt/g-c3n4]]</f>
        <v>285.98311550397108</v>
      </c>
      <c r="S45">
        <v>12</v>
      </c>
      <c r="T45">
        <v>8.9710989280021233E-3</v>
      </c>
      <c r="U45">
        <v>4.9978271383367351E-3</v>
      </c>
      <c r="V45">
        <v>2.4451751148148029E-2</v>
      </c>
      <c r="W45">
        <v>6.1129377870370082E-3</v>
      </c>
      <c r="X45">
        <v>1.5094891668051551E-2</v>
      </c>
      <c r="Y45">
        <v>2.4079686656584661E-2</v>
      </c>
    </row>
    <row r="46" spans="1:25" x14ac:dyDescent="0.25">
      <c r="A46" s="3" t="s">
        <v>143</v>
      </c>
      <c r="B46" t="s">
        <v>186</v>
      </c>
      <c r="C46">
        <v>1.98E-3</v>
      </c>
      <c r="D46">
        <v>2</v>
      </c>
      <c r="E46">
        <v>2</v>
      </c>
      <c r="F46">
        <v>1</v>
      </c>
      <c r="G46" t="s">
        <v>142</v>
      </c>
      <c r="H46">
        <v>14</v>
      </c>
      <c r="I46">
        <v>15</v>
      </c>
      <c r="J46">
        <v>0.911852</v>
      </c>
      <c r="K46">
        <v>99.542283242529578</v>
      </c>
      <c r="L46">
        <v>0.40254304637510913</v>
      </c>
      <c r="M46">
        <v>7.1620966936835288E-3</v>
      </c>
      <c r="N46">
        <v>1.097176887176921</v>
      </c>
      <c r="O46">
        <f>Table1[[#This Row],[calc_%_H2_umol]]/2</f>
        <v>0.54858844358846048</v>
      </c>
      <c r="P46">
        <f>Table1[[#This Row],[calc_%_H2_umol/h]]/Table1[[#This Row],[PCAT_Gee-pt/g-c3n4]]</f>
        <v>277.06487049922248</v>
      </c>
      <c r="S46">
        <v>12</v>
      </c>
      <c r="T46">
        <v>8.9898861840838513E-3</v>
      </c>
      <c r="U46">
        <v>4.4305353837904796E-3</v>
      </c>
      <c r="V46">
        <v>2.4502957952816411E-2</v>
      </c>
      <c r="W46">
        <v>6.1257394882041037E-3</v>
      </c>
      <c r="X46">
        <v>2.1893691688232152E-2</v>
      </c>
      <c r="Y46">
        <v>2.4290133222983609E-2</v>
      </c>
    </row>
    <row r="47" spans="1:25" x14ac:dyDescent="0.25">
      <c r="A47" s="3" t="s">
        <v>141</v>
      </c>
      <c r="B47" t="s">
        <v>187</v>
      </c>
      <c r="C47">
        <v>2.0100000000000001E-3</v>
      </c>
      <c r="D47">
        <v>1</v>
      </c>
      <c r="E47">
        <v>3</v>
      </c>
      <c r="F47">
        <v>1</v>
      </c>
      <c r="G47" t="s">
        <v>140</v>
      </c>
      <c r="H47">
        <v>16</v>
      </c>
      <c r="I47">
        <v>1</v>
      </c>
      <c r="J47">
        <v>0.92857699999999999</v>
      </c>
      <c r="K47">
        <v>99.537246757621944</v>
      </c>
      <c r="L47">
        <v>0.3544917163798158</v>
      </c>
      <c r="M47">
        <v>4.5408857151680573E-3</v>
      </c>
      <c r="N47">
        <v>0.96620751845052844</v>
      </c>
      <c r="O47">
        <f>Table1[[#This Row],[calc_%_H2_umol]]/2</f>
        <v>0.48310375922526422</v>
      </c>
      <c r="P47">
        <f>Table1[[#This Row],[calc_%_H2_umol/h]]/Table1[[#This Row],[PCAT_Gee-pt/g-c3n4]]</f>
        <v>240.35012896779313</v>
      </c>
      <c r="Q47" s="8">
        <v>45118.667071759257</v>
      </c>
      <c r="R47" s="8">
        <v>45119.257175925923</v>
      </c>
      <c r="S47">
        <v>730</v>
      </c>
      <c r="T47">
        <v>2.7421108231935179E-2</v>
      </c>
      <c r="U47">
        <v>1.21958191863594E-2</v>
      </c>
      <c r="V47">
        <v>7.4739351340876628E-2</v>
      </c>
      <c r="W47">
        <v>1.868483783521916E-2</v>
      </c>
      <c r="X47">
        <v>4.3262054894483967E-2</v>
      </c>
      <c r="Y47">
        <v>3.7578362871827968E-2</v>
      </c>
    </row>
    <row r="48" spans="1:25" x14ac:dyDescent="0.25">
      <c r="A48" s="3" t="s">
        <v>139</v>
      </c>
      <c r="B48" t="s">
        <v>188</v>
      </c>
      <c r="C48">
        <v>1.99E-3</v>
      </c>
      <c r="D48">
        <v>1</v>
      </c>
      <c r="E48">
        <v>3</v>
      </c>
      <c r="F48">
        <v>1</v>
      </c>
      <c r="G48" t="s">
        <v>138</v>
      </c>
      <c r="H48">
        <v>16</v>
      </c>
      <c r="I48">
        <v>2</v>
      </c>
      <c r="J48">
        <v>0.92580200000000001</v>
      </c>
      <c r="K48">
        <v>99.530032962636596</v>
      </c>
      <c r="L48">
        <v>0.39086709572709338</v>
      </c>
      <c r="M48">
        <v>5.4803320654940053E-3</v>
      </c>
      <c r="N48">
        <v>1.0653527548209401</v>
      </c>
      <c r="O48">
        <f>Table1[[#This Row],[calc_%_H2_umol]]/2</f>
        <v>0.53267637741047003</v>
      </c>
      <c r="P48">
        <f>Table1[[#This Row],[calc_%_H2_umol/h]]/Table1[[#This Row],[PCAT_Gee-pt/g-c3n4]]</f>
        <v>267.67657156305029</v>
      </c>
      <c r="S48">
        <v>730</v>
      </c>
      <c r="T48">
        <v>1.9506893846432099E-2</v>
      </c>
      <c r="U48">
        <v>1.080595042392643E-2</v>
      </c>
      <c r="V48">
        <v>5.3168259299590778E-2</v>
      </c>
      <c r="W48">
        <v>1.3292064824897689E-2</v>
      </c>
      <c r="X48">
        <v>2.5758059567955089E-2</v>
      </c>
      <c r="Y48">
        <v>3.3834988221938492E-2</v>
      </c>
    </row>
    <row r="49" spans="1:25" x14ac:dyDescent="0.25">
      <c r="A49" s="3" t="s">
        <v>137</v>
      </c>
      <c r="B49" t="s">
        <v>189</v>
      </c>
      <c r="C49">
        <v>2E-3</v>
      </c>
      <c r="D49">
        <v>1</v>
      </c>
      <c r="E49">
        <v>3</v>
      </c>
      <c r="F49">
        <v>1</v>
      </c>
      <c r="G49" t="s">
        <v>136</v>
      </c>
      <c r="H49">
        <v>16</v>
      </c>
      <c r="I49">
        <v>3</v>
      </c>
      <c r="J49">
        <v>0.92302700000000004</v>
      </c>
      <c r="K49">
        <v>99.48854637698463</v>
      </c>
      <c r="L49">
        <v>0.44053317077421322</v>
      </c>
      <c r="M49">
        <v>6.9943656036633526E-3</v>
      </c>
      <c r="N49">
        <v>1.200723294963659</v>
      </c>
      <c r="O49">
        <f>Table1[[#This Row],[calc_%_H2_umol]]/2</f>
        <v>0.60036164748182952</v>
      </c>
      <c r="P49">
        <f>Table1[[#This Row],[calc_%_H2_umol/h]]/Table1[[#This Row],[PCAT_Gee-pt/g-c3n4]]</f>
        <v>300.18082374091478</v>
      </c>
      <c r="S49">
        <v>730</v>
      </c>
      <c r="T49">
        <v>1.6542937419922282E-2</v>
      </c>
      <c r="U49">
        <v>9.0512131746283732E-3</v>
      </c>
      <c r="V49">
        <v>4.5089658724943867E-2</v>
      </c>
      <c r="W49">
        <v>1.127241468123597E-2</v>
      </c>
      <c r="X49">
        <v>2.2377432425710699E-2</v>
      </c>
      <c r="Y49">
        <v>3.2000082395530219E-2</v>
      </c>
    </row>
    <row r="50" spans="1:25" x14ac:dyDescent="0.25">
      <c r="A50" s="3" t="s">
        <v>135</v>
      </c>
      <c r="B50" t="s">
        <v>190</v>
      </c>
      <c r="C50">
        <v>1.9400000000000001E-3</v>
      </c>
      <c r="D50">
        <v>1</v>
      </c>
      <c r="E50">
        <v>3</v>
      </c>
      <c r="F50">
        <v>1</v>
      </c>
      <c r="G50" t="s">
        <v>134</v>
      </c>
      <c r="H50">
        <v>16</v>
      </c>
      <c r="I50">
        <v>4</v>
      </c>
      <c r="J50">
        <v>0.92025199999999996</v>
      </c>
      <c r="K50">
        <v>99.49755218045091</v>
      </c>
      <c r="L50">
        <v>0.43689329900935481</v>
      </c>
      <c r="M50">
        <v>6.4185260449639023E-3</v>
      </c>
      <c r="N50">
        <v>1.190802410206979</v>
      </c>
      <c r="O50">
        <f>Table1[[#This Row],[calc_%_H2_umol]]/2</f>
        <v>0.59540120510348948</v>
      </c>
      <c r="P50">
        <f>Table1[[#This Row],[calc_%_H2_umol/h]]/Table1[[#This Row],[PCAT_Gee-pt/g-c3n4]]</f>
        <v>306.90783768221104</v>
      </c>
      <c r="S50">
        <v>730</v>
      </c>
      <c r="T50">
        <v>1.4959826490861741E-2</v>
      </c>
      <c r="U50">
        <v>8.2937394291671424E-3</v>
      </c>
      <c r="V50">
        <v>4.0774709710562372E-2</v>
      </c>
      <c r="W50">
        <v>1.019367742764059E-2</v>
      </c>
      <c r="X50">
        <v>2.0130112500747119E-2</v>
      </c>
      <c r="Y50">
        <v>3.0464581548128079E-2</v>
      </c>
    </row>
    <row r="51" spans="1:25" x14ac:dyDescent="0.25">
      <c r="A51" s="3" t="s">
        <v>133</v>
      </c>
      <c r="B51" t="s">
        <v>191</v>
      </c>
      <c r="C51">
        <v>2.0699999999999998E-3</v>
      </c>
      <c r="D51">
        <v>1</v>
      </c>
      <c r="E51">
        <v>3</v>
      </c>
      <c r="F51">
        <v>1</v>
      </c>
      <c r="G51" t="s">
        <v>132</v>
      </c>
      <c r="H51">
        <v>16</v>
      </c>
      <c r="I51">
        <v>5</v>
      </c>
      <c r="J51">
        <v>0.92025199999999996</v>
      </c>
      <c r="K51">
        <v>99.38710050691175</v>
      </c>
      <c r="L51">
        <v>0.55303078462492783</v>
      </c>
      <c r="M51">
        <v>9.7008396559311004E-3</v>
      </c>
      <c r="N51">
        <v>1.5073483451068439</v>
      </c>
      <c r="O51">
        <f>Table1[[#This Row],[calc_%_H2_umol]]/2</f>
        <v>0.75367417255342195</v>
      </c>
      <c r="P51">
        <f>Table1[[#This Row],[calc_%_H2_umol/h]]/Table1[[#This Row],[PCAT_Gee-pt/g-c3n4]]</f>
        <v>364.09380316590438</v>
      </c>
      <c r="S51">
        <v>730</v>
      </c>
      <c r="T51">
        <v>1.36804720517015E-2</v>
      </c>
      <c r="U51">
        <v>7.1304509101820634E-3</v>
      </c>
      <c r="V51">
        <v>3.7287683580577283E-2</v>
      </c>
      <c r="W51">
        <v>9.3219208951443207E-3</v>
      </c>
      <c r="X51">
        <v>1.8500170532726679E-2</v>
      </c>
      <c r="Y51">
        <v>2.7688065878887939E-2</v>
      </c>
    </row>
    <row r="52" spans="1:25" x14ac:dyDescent="0.25">
      <c r="A52" s="3" t="s">
        <v>131</v>
      </c>
      <c r="B52" t="s">
        <v>192</v>
      </c>
      <c r="C52">
        <v>1.97E-3</v>
      </c>
      <c r="D52">
        <v>1</v>
      </c>
      <c r="E52">
        <v>3</v>
      </c>
      <c r="F52">
        <v>1</v>
      </c>
      <c r="G52" t="s">
        <v>130</v>
      </c>
      <c r="H52">
        <v>16</v>
      </c>
      <c r="I52">
        <v>6</v>
      </c>
      <c r="J52">
        <v>0.91470200000000002</v>
      </c>
      <c r="K52">
        <v>99.533159726785172</v>
      </c>
      <c r="L52">
        <v>0.40825257117739211</v>
      </c>
      <c r="M52">
        <v>7.0350267929857324E-3</v>
      </c>
      <c r="N52">
        <v>1.112738846838722</v>
      </c>
      <c r="O52">
        <f>Table1[[#This Row],[calc_%_H2_umol]]/2</f>
        <v>0.55636942341936102</v>
      </c>
      <c r="P52">
        <f>Table1[[#This Row],[calc_%_H2_umol/h]]/Table1[[#This Row],[PCAT_Gee-pt/g-c3n4]]</f>
        <v>282.4210271164269</v>
      </c>
      <c r="S52">
        <v>730</v>
      </c>
      <c r="T52">
        <v>1.265188927736962E-2</v>
      </c>
      <c r="U52">
        <v>6.428330320754602E-3</v>
      </c>
      <c r="V52">
        <v>3.4484164163939207E-2</v>
      </c>
      <c r="W52">
        <v>8.6210410409848018E-3</v>
      </c>
      <c r="X52">
        <v>1.82676245883816E-2</v>
      </c>
      <c r="Y52">
        <v>2.7668188171679261E-2</v>
      </c>
    </row>
    <row r="53" spans="1:25" x14ac:dyDescent="0.25">
      <c r="A53" s="3" t="s">
        <v>129</v>
      </c>
      <c r="B53" t="s">
        <v>193</v>
      </c>
      <c r="C53">
        <v>2.0400000000000001E-3</v>
      </c>
      <c r="D53">
        <v>1</v>
      </c>
      <c r="E53">
        <v>3</v>
      </c>
      <c r="F53">
        <v>1</v>
      </c>
      <c r="G53" t="s">
        <v>128</v>
      </c>
      <c r="H53">
        <v>16</v>
      </c>
      <c r="I53">
        <v>7</v>
      </c>
      <c r="J53">
        <v>0.91470200000000002</v>
      </c>
      <c r="K53">
        <v>99.493385005059025</v>
      </c>
      <c r="L53">
        <v>0.45065278135968978</v>
      </c>
      <c r="M53">
        <v>7.6915673113928636E-3</v>
      </c>
      <c r="N53">
        <v>1.228305445348812</v>
      </c>
      <c r="O53">
        <f>Table1[[#This Row],[calc_%_H2_umol]]/2</f>
        <v>0.61415272267440602</v>
      </c>
      <c r="P53">
        <f>Table1[[#This Row],[calc_%_H2_umol/h]]/Table1[[#This Row],[PCAT_Gee-pt/g-c3n4]]</f>
        <v>301.05525621294413</v>
      </c>
      <c r="S53">
        <v>730</v>
      </c>
      <c r="T53">
        <v>1.1730115483369869E-2</v>
      </c>
      <c r="U53">
        <v>5.7150642885372633E-3</v>
      </c>
      <c r="V53">
        <v>3.1971764779353949E-2</v>
      </c>
      <c r="W53">
        <v>7.9929411948384873E-3</v>
      </c>
      <c r="X53">
        <v>1.7841802591857261E-2</v>
      </c>
      <c r="Y53">
        <v>2.639029550605625E-2</v>
      </c>
    </row>
    <row r="54" spans="1:25" x14ac:dyDescent="0.25">
      <c r="A54" s="3" t="s">
        <v>127</v>
      </c>
      <c r="B54" t="s">
        <v>194</v>
      </c>
      <c r="C54">
        <v>1.97E-3</v>
      </c>
      <c r="D54">
        <v>1</v>
      </c>
      <c r="E54">
        <v>3</v>
      </c>
      <c r="F54">
        <v>1</v>
      </c>
      <c r="G54" t="s">
        <v>126</v>
      </c>
      <c r="H54">
        <v>16</v>
      </c>
      <c r="I54">
        <v>8</v>
      </c>
      <c r="J54">
        <v>0.91470200000000002</v>
      </c>
      <c r="K54">
        <v>99.536617793559358</v>
      </c>
      <c r="L54">
        <v>0.4087892622836416</v>
      </c>
      <c r="M54">
        <v>7.3413795436318811E-3</v>
      </c>
      <c r="N54">
        <v>1.114201659530764</v>
      </c>
      <c r="O54">
        <f>Table1[[#This Row],[calc_%_H2_umol]]/2</f>
        <v>0.557100829765382</v>
      </c>
      <c r="P54">
        <f>Table1[[#This Row],[calc_%_H2_umol/h]]/Table1[[#This Row],[PCAT_Gee-pt/g-c3n4]]</f>
        <v>282.79229937329035</v>
      </c>
      <c r="S54">
        <v>730</v>
      </c>
      <c r="T54">
        <v>1.1006716712845199E-2</v>
      </c>
      <c r="U54">
        <v>5.1808861433925938E-3</v>
      </c>
      <c r="V54">
        <v>3.0000059098733978E-2</v>
      </c>
      <c r="W54">
        <v>7.5000147746834946E-3</v>
      </c>
      <c r="X54">
        <v>1.778197020946885E-2</v>
      </c>
      <c r="Y54">
        <v>2.5804257234693938E-2</v>
      </c>
    </row>
    <row r="55" spans="1:25" x14ac:dyDescent="0.25">
      <c r="A55" s="3" t="s">
        <v>125</v>
      </c>
      <c r="B55" t="s">
        <v>195</v>
      </c>
      <c r="C55">
        <v>2.0100000000000001E-3</v>
      </c>
      <c r="D55">
        <v>1</v>
      </c>
      <c r="E55">
        <v>3</v>
      </c>
      <c r="F55">
        <v>1</v>
      </c>
      <c r="G55" t="s">
        <v>124</v>
      </c>
      <c r="H55">
        <v>16</v>
      </c>
      <c r="I55">
        <v>9</v>
      </c>
      <c r="J55">
        <v>0.91747699999999999</v>
      </c>
      <c r="K55">
        <v>99.497187145682361</v>
      </c>
      <c r="L55">
        <v>0.45071303970913651</v>
      </c>
      <c r="M55">
        <v>8.8584618488407214E-3</v>
      </c>
      <c r="N55">
        <v>1.22846968633836</v>
      </c>
      <c r="O55">
        <f>Table1[[#This Row],[calc_%_H2_umol]]/2</f>
        <v>0.61423484316917998</v>
      </c>
      <c r="P55">
        <f>Table1[[#This Row],[calc_%_H2_umol/h]]/Table1[[#This Row],[PCAT_Gee-pt/g-c3n4]]</f>
        <v>305.58947421352235</v>
      </c>
      <c r="S55">
        <v>730</v>
      </c>
      <c r="T55">
        <v>1.015099074561371E-2</v>
      </c>
      <c r="U55">
        <v>4.9138209244413743E-3</v>
      </c>
      <c r="V55">
        <v>2.7667680583049459E-2</v>
      </c>
      <c r="W55">
        <v>6.916920145762364E-3</v>
      </c>
      <c r="X55">
        <v>1.6991675024225852E-2</v>
      </c>
      <c r="Y55">
        <v>2.4957148838657271E-2</v>
      </c>
    </row>
    <row r="56" spans="1:25" x14ac:dyDescent="0.25">
      <c r="A56" s="3" t="s">
        <v>123</v>
      </c>
      <c r="B56" t="s">
        <v>196</v>
      </c>
      <c r="C56">
        <v>2.0500000000000002E-3</v>
      </c>
      <c r="D56">
        <v>1</v>
      </c>
      <c r="E56">
        <v>3</v>
      </c>
      <c r="F56">
        <v>1</v>
      </c>
      <c r="G56" t="s">
        <v>122</v>
      </c>
      <c r="H56">
        <v>16</v>
      </c>
      <c r="I56">
        <v>10</v>
      </c>
      <c r="J56">
        <v>0.91747699999999999</v>
      </c>
      <c r="K56">
        <v>99.540001141694802</v>
      </c>
      <c r="L56">
        <v>0.40825541064371401</v>
      </c>
      <c r="M56">
        <v>7.5497498224647479E-3</v>
      </c>
      <c r="N56">
        <v>1.1127465861273489</v>
      </c>
      <c r="O56">
        <f>Table1[[#This Row],[calc_%_H2_umol]]/2</f>
        <v>0.55637329306367445</v>
      </c>
      <c r="P56">
        <f>Table1[[#This Row],[calc_%_H2_umol/h]]/Table1[[#This Row],[PCAT_Gee-pt/g-c3n4]]</f>
        <v>271.4016063725241</v>
      </c>
      <c r="S56">
        <v>730</v>
      </c>
      <c r="T56">
        <v>9.8635136142844922E-3</v>
      </c>
      <c r="U56">
        <v>4.6606764346666888E-3</v>
      </c>
      <c r="V56">
        <v>2.6884128943227E-2</v>
      </c>
      <c r="W56">
        <v>6.7210322358067492E-3</v>
      </c>
      <c r="X56">
        <v>1.7539422820198321E-2</v>
      </c>
      <c r="Y56">
        <v>2.4340511227001101E-2</v>
      </c>
    </row>
    <row r="57" spans="1:25" x14ac:dyDescent="0.25">
      <c r="A57" s="3" t="s">
        <v>121</v>
      </c>
      <c r="B57" t="s">
        <v>197</v>
      </c>
      <c r="C57">
        <v>1.9400000000000001E-3</v>
      </c>
      <c r="D57">
        <v>1</v>
      </c>
      <c r="E57">
        <v>3</v>
      </c>
      <c r="F57">
        <v>1</v>
      </c>
      <c r="G57" t="s">
        <v>120</v>
      </c>
      <c r="H57">
        <v>16</v>
      </c>
      <c r="I57">
        <v>11</v>
      </c>
      <c r="J57">
        <v>0.91470200000000002</v>
      </c>
      <c r="K57">
        <v>99.453571962250265</v>
      </c>
      <c r="L57">
        <v>0.49590864101094928</v>
      </c>
      <c r="M57">
        <v>1.0215863228053981E-2</v>
      </c>
      <c r="N57">
        <v>1.351655441494106</v>
      </c>
      <c r="O57">
        <f>Table1[[#This Row],[calc_%_H2_umol]]/2</f>
        <v>0.675827720747053</v>
      </c>
      <c r="P57">
        <f>Table1[[#This Row],[calc_%_H2_umol/h]]/Table1[[#This Row],[PCAT_Gee-pt/g-c3n4]]</f>
        <v>348.3648045087902</v>
      </c>
      <c r="S57">
        <v>730</v>
      </c>
      <c r="T57">
        <v>9.7392632126971045E-3</v>
      </c>
      <c r="U57">
        <v>4.5084239942639456E-3</v>
      </c>
      <c r="V57">
        <v>2.6545470332497701E-2</v>
      </c>
      <c r="W57">
        <v>6.6363675831244253E-3</v>
      </c>
      <c r="X57">
        <v>1.7191780003042289E-2</v>
      </c>
      <c r="Y57">
        <v>2.3588353523042369E-2</v>
      </c>
    </row>
    <row r="58" spans="1:25" x14ac:dyDescent="0.25">
      <c r="A58" s="3" t="s">
        <v>119</v>
      </c>
      <c r="B58" t="s">
        <v>198</v>
      </c>
      <c r="C58">
        <v>1.9599999999999999E-3</v>
      </c>
      <c r="D58">
        <v>1</v>
      </c>
      <c r="E58">
        <v>3</v>
      </c>
      <c r="F58">
        <v>1</v>
      </c>
      <c r="G58" t="s">
        <v>118</v>
      </c>
      <c r="H58">
        <v>16</v>
      </c>
      <c r="I58">
        <v>12</v>
      </c>
      <c r="J58">
        <v>0.91747699999999999</v>
      </c>
      <c r="K58">
        <v>99.505468543701483</v>
      </c>
      <c r="L58">
        <v>0.44460310055618552</v>
      </c>
      <c r="M58">
        <v>9.393684185047272E-3</v>
      </c>
      <c r="N58">
        <v>1.211816351791803</v>
      </c>
      <c r="O58">
        <f>Table1[[#This Row],[calc_%_H2_umol]]/2</f>
        <v>0.60590817589590151</v>
      </c>
      <c r="P58">
        <f>Table1[[#This Row],[calc_%_H2_umol/h]]/Table1[[#This Row],[PCAT_Gee-pt/g-c3n4]]</f>
        <v>309.13682443668444</v>
      </c>
      <c r="S58">
        <v>730</v>
      </c>
      <c r="T58">
        <v>9.2949108467795909E-3</v>
      </c>
      <c r="U58">
        <v>4.2784174722418329E-3</v>
      </c>
      <c r="V58">
        <v>2.533433738650024E-2</v>
      </c>
      <c r="W58">
        <v>6.3335843466250609E-3</v>
      </c>
      <c r="X58">
        <v>1.7146287382513829E-2</v>
      </c>
      <c r="Y58">
        <v>2.3487157513029901E-2</v>
      </c>
    </row>
    <row r="59" spans="1:25" x14ac:dyDescent="0.25">
      <c r="A59" s="3" t="s">
        <v>117</v>
      </c>
      <c r="B59" t="s">
        <v>199</v>
      </c>
      <c r="C59">
        <v>1.98E-3</v>
      </c>
      <c r="D59">
        <v>1</v>
      </c>
      <c r="E59">
        <v>3</v>
      </c>
      <c r="F59">
        <v>1</v>
      </c>
      <c r="G59" t="s">
        <v>116</v>
      </c>
      <c r="H59">
        <v>16</v>
      </c>
      <c r="I59">
        <v>13</v>
      </c>
      <c r="J59">
        <v>0.91747699999999999</v>
      </c>
      <c r="K59">
        <v>99.490884505426365</v>
      </c>
      <c r="L59">
        <v>0.45934292887343198</v>
      </c>
      <c r="M59">
        <v>8.5643478917598621E-3</v>
      </c>
      <c r="N59">
        <v>1.251991431441716</v>
      </c>
      <c r="O59">
        <f>Table1[[#This Row],[calc_%_H2_umol]]/2</f>
        <v>0.62599571572085799</v>
      </c>
      <c r="P59">
        <f>Table1[[#This Row],[calc_%_H2_umol/h]]/Table1[[#This Row],[PCAT_Gee-pt/g-c3n4]]</f>
        <v>316.15945238427173</v>
      </c>
      <c r="S59">
        <v>730</v>
      </c>
      <c r="T59">
        <v>9.1768562748078368E-3</v>
      </c>
      <c r="U59">
        <v>4.3654505499676833E-3</v>
      </c>
      <c r="V59">
        <v>2.501256621454892E-2</v>
      </c>
      <c r="W59">
        <v>6.2531415536372309E-3</v>
      </c>
      <c r="X59">
        <v>1.7121819350263971E-2</v>
      </c>
      <c r="Y59">
        <v>2.3473890075134469E-2</v>
      </c>
    </row>
    <row r="60" spans="1:25" x14ac:dyDescent="0.25">
      <c r="A60" s="3" t="s">
        <v>115</v>
      </c>
      <c r="B60" t="s">
        <v>200</v>
      </c>
      <c r="C60">
        <v>1.98E-3</v>
      </c>
      <c r="D60">
        <v>2</v>
      </c>
      <c r="E60">
        <v>2</v>
      </c>
      <c r="F60">
        <v>1</v>
      </c>
      <c r="G60" t="s">
        <v>114</v>
      </c>
      <c r="H60">
        <v>16</v>
      </c>
      <c r="I60">
        <v>14</v>
      </c>
      <c r="J60">
        <v>0.911852</v>
      </c>
      <c r="K60">
        <v>99.467762441412191</v>
      </c>
      <c r="L60">
        <v>0.48541238839041478</v>
      </c>
      <c r="M60">
        <v>1.00104647093587E-2</v>
      </c>
      <c r="N60">
        <v>1.32304671037597</v>
      </c>
      <c r="O60">
        <f>Table1[[#This Row],[calc_%_H2_umol]]/2</f>
        <v>0.661523355187985</v>
      </c>
      <c r="P60">
        <f>Table1[[#This Row],[calc_%_H2_umol/h]]/Table1[[#This Row],[PCAT_Gee-pt/g-c3n4]]</f>
        <v>334.10270464039644</v>
      </c>
      <c r="S60">
        <v>730</v>
      </c>
      <c r="T60">
        <v>8.7539640179101225E-3</v>
      </c>
      <c r="U60">
        <v>3.9603642880095572E-3</v>
      </c>
      <c r="V60">
        <v>2.385992523810565E-2</v>
      </c>
      <c r="W60">
        <v>5.9649813095264117E-3</v>
      </c>
      <c r="X60">
        <v>1.4926122701429441E-2</v>
      </c>
      <c r="Y60">
        <v>2.3145083478047321E-2</v>
      </c>
    </row>
    <row r="61" spans="1:25" x14ac:dyDescent="0.25">
      <c r="A61" s="3" t="s">
        <v>113</v>
      </c>
      <c r="B61" t="s">
        <v>201</v>
      </c>
      <c r="C61">
        <v>1.9300000000000001E-3</v>
      </c>
      <c r="D61">
        <v>2</v>
      </c>
      <c r="E61">
        <v>2</v>
      </c>
      <c r="F61">
        <v>1</v>
      </c>
      <c r="G61" t="s">
        <v>112</v>
      </c>
      <c r="H61">
        <v>16</v>
      </c>
      <c r="I61">
        <v>15</v>
      </c>
      <c r="J61">
        <v>0.90907700000000002</v>
      </c>
      <c r="K61">
        <v>99.417408116335722</v>
      </c>
      <c r="L61">
        <v>0.52247989323376465</v>
      </c>
      <c r="M61">
        <v>1.1673635328842059E-2</v>
      </c>
      <c r="N61">
        <v>1.4240784135582041</v>
      </c>
      <c r="O61">
        <f>Table1[[#This Row],[calc_%_H2_umol]]/2</f>
        <v>0.71203920677910204</v>
      </c>
      <c r="P61">
        <f>Table1[[#This Row],[calc_%_H2_umol/h]]/Table1[[#This Row],[PCAT_Gee-pt/g-c3n4]]</f>
        <v>368.93223149176271</v>
      </c>
      <c r="S61">
        <v>730</v>
      </c>
      <c r="T61">
        <v>8.8617438341159378E-3</v>
      </c>
      <c r="U61">
        <v>4.0771106434685008E-3</v>
      </c>
      <c r="V61">
        <v>2.4153691393825061E-2</v>
      </c>
      <c r="W61">
        <v>6.0384228484562661E-3</v>
      </c>
      <c r="X61">
        <v>2.831718887566315E-2</v>
      </c>
      <c r="Y61">
        <v>2.2933057720728092E-2</v>
      </c>
    </row>
    <row r="62" spans="1:25" x14ac:dyDescent="0.25">
      <c r="A62" s="11" t="s">
        <v>206</v>
      </c>
      <c r="P62">
        <f>SUBTOTAL(101,Table1[calc_%_H2_umol/hg])</f>
        <v>225.84547434906821</v>
      </c>
      <c r="Y62">
        <f>SUBTOTAL(109,Table1[calc_%_CO2_Avg])</f>
        <v>2.0511434263016888</v>
      </c>
    </row>
    <row r="64" spans="1:25" ht="15.75" thickBot="1" x14ac:dyDescent="0.3"/>
    <row r="65" spans="12:17" ht="15.75" thickTop="1" x14ac:dyDescent="0.25">
      <c r="N65" s="10">
        <f>SUBTOTAL(101,Table1[calc_%_H2_umol/hg])</f>
        <v>225.84547434906821</v>
      </c>
      <c r="O65" s="10">
        <f>SUBTOTAL(107,Table1[calc_%_H2_umol/hg])</f>
        <v>88.142124994037246</v>
      </c>
    </row>
    <row r="67" spans="12:17" x14ac:dyDescent="0.25">
      <c r="N67">
        <f>((O65*2)/N65)*100</f>
        <v>78.055250164370534</v>
      </c>
    </row>
    <row r="72" spans="12:17" x14ac:dyDescent="0.25">
      <c r="L72" t="s">
        <v>209</v>
      </c>
    </row>
    <row r="73" spans="12:17" x14ac:dyDescent="0.25">
      <c r="L73" t="s">
        <v>207</v>
      </c>
      <c r="M73" t="s">
        <v>211</v>
      </c>
      <c r="N73" t="s">
        <v>212</v>
      </c>
      <c r="O73" t="s">
        <v>213</v>
      </c>
      <c r="P73" t="s">
        <v>214</v>
      </c>
      <c r="Q73" t="s">
        <v>215</v>
      </c>
    </row>
    <row r="74" spans="12:17" x14ac:dyDescent="0.25">
      <c r="L74">
        <v>10</v>
      </c>
      <c r="M74">
        <v>190.61537586446494</v>
      </c>
      <c r="N74">
        <v>32.119092633072405</v>
      </c>
      <c r="O74">
        <f>((Table2[[#This Row],[std]]*2)/Table2[[#This Row],[avg]])*100</f>
        <v>33.700421581845895</v>
      </c>
      <c r="P74">
        <v>190.61537586446494</v>
      </c>
      <c r="Q74">
        <v>30</v>
      </c>
    </row>
    <row r="75" spans="12:17" x14ac:dyDescent="0.25">
      <c r="L75">
        <v>12</v>
      </c>
      <c r="M75">
        <v>126.23883664453977</v>
      </c>
      <c r="N75">
        <v>77.188241871545273</v>
      </c>
      <c r="O75">
        <f>((Table2[[#This Row],[std]]*2)/Table2[[#This Row],[avg]])*100</f>
        <v>122.28921609740438</v>
      </c>
      <c r="P75">
        <v>126.23883664453977</v>
      </c>
      <c r="Q75">
        <v>4149</v>
      </c>
    </row>
    <row r="76" spans="12:17" x14ac:dyDescent="0.25">
      <c r="L76">
        <v>14</v>
      </c>
      <c r="M76">
        <v>279.916695162569</v>
      </c>
      <c r="N76">
        <v>48.711830581039258</v>
      </c>
      <c r="O76">
        <f>((Table2[[#This Row],[std]]*2)/Table2[[#This Row],[avg]])*100</f>
        <v>34.804519646638852</v>
      </c>
      <c r="P76">
        <v>279.916695162569</v>
      </c>
      <c r="Q76">
        <v>12</v>
      </c>
    </row>
    <row r="77" spans="12:17" ht="15.75" thickBot="1" x14ac:dyDescent="0.3">
      <c r="L77">
        <v>16</v>
      </c>
      <c r="M77">
        <v>306.6109897246991</v>
      </c>
      <c r="N77">
        <v>36.012755497868426</v>
      </c>
      <c r="O77">
        <f>((Table2[[#This Row],[std]]*2)/Table2[[#This Row],[avg]])*100</f>
        <v>23.49084455857481</v>
      </c>
      <c r="P77">
        <v>306.6109897246991</v>
      </c>
      <c r="Q77">
        <v>730</v>
      </c>
    </row>
    <row r="78" spans="12:17" ht="15.75" thickTop="1" x14ac:dyDescent="0.25">
      <c r="L78" t="s">
        <v>210</v>
      </c>
      <c r="M78" s="10">
        <v>225.84547434906821</v>
      </c>
      <c r="N78">
        <v>88.142124994037246</v>
      </c>
      <c r="O78">
        <f>((Table2[[#This Row],[std]]*2)/Table2[[#This Row],[avg]])*100</f>
        <v>78.055250164370534</v>
      </c>
      <c r="P78">
        <v>225.84547434906821</v>
      </c>
    </row>
  </sheetData>
  <phoneticPr fontId="3" type="noConversion"/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2261-945E-4067-9397-304A26731203}">
  <dimension ref="A1:U31"/>
  <sheetViews>
    <sheetView workbookViewId="0">
      <selection activeCell="U31" sqref="A2:U31"/>
    </sheetView>
  </sheetViews>
  <sheetFormatPr defaultRowHeight="15" x14ac:dyDescent="0.25"/>
  <cols>
    <col min="13" max="13" width="10" customWidth="1"/>
    <col min="14" max="14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171</v>
      </c>
      <c r="B2" t="s">
        <v>22</v>
      </c>
      <c r="C2" t="s">
        <v>23</v>
      </c>
      <c r="D2">
        <v>1.97E-3</v>
      </c>
      <c r="E2">
        <v>1</v>
      </c>
      <c r="F2">
        <v>3</v>
      </c>
      <c r="G2">
        <v>1</v>
      </c>
      <c r="H2" s="2">
        <v>45118.364733796298</v>
      </c>
      <c r="I2" t="s">
        <v>170</v>
      </c>
      <c r="J2">
        <v>0.94807699999999995</v>
      </c>
      <c r="K2">
        <v>99.723769796904179</v>
      </c>
      <c r="L2">
        <v>0.17988327891313791</v>
      </c>
      <c r="M2">
        <v>2.1317348431746132E-3</v>
      </c>
      <c r="N2">
        <v>0.49029234957689788</v>
      </c>
      <c r="O2">
        <v>0.1225730873942245</v>
      </c>
      <c r="P2">
        <v>2.5331251572478241E-2</v>
      </c>
      <c r="Q2">
        <v>1.091035247322444E-2</v>
      </c>
      <c r="R2">
        <v>6.904320916448875E-2</v>
      </c>
      <c r="S2">
        <v>1.7260802291122191E-2</v>
      </c>
      <c r="T2">
        <v>3.3141117681139608E-2</v>
      </c>
      <c r="U2">
        <v>3.7874554929067147E-2</v>
      </c>
    </row>
    <row r="3" spans="1:21" x14ac:dyDescent="0.25">
      <c r="A3" s="1" t="s">
        <v>169</v>
      </c>
      <c r="B3" t="s">
        <v>26</v>
      </c>
      <c r="C3" t="s">
        <v>23</v>
      </c>
      <c r="D3">
        <v>2E-3</v>
      </c>
      <c r="E3">
        <v>1</v>
      </c>
      <c r="F3">
        <v>3</v>
      </c>
      <c r="G3">
        <v>1</v>
      </c>
      <c r="H3" s="2">
        <v>45118.373124999998</v>
      </c>
      <c r="I3" t="s">
        <v>168</v>
      </c>
      <c r="J3">
        <v>0.93135199999999996</v>
      </c>
      <c r="K3">
        <v>99.475339570675445</v>
      </c>
      <c r="L3">
        <v>0.45133756044329632</v>
      </c>
      <c r="M3">
        <v>5.6901419301820426E-3</v>
      </c>
      <c r="N3">
        <v>1.2301718886773481</v>
      </c>
      <c r="O3">
        <v>0.3075429721693369</v>
      </c>
      <c r="P3">
        <v>2.0518688580799669E-2</v>
      </c>
      <c r="Q3">
        <v>1.017658033814511E-2</v>
      </c>
      <c r="R3">
        <v>5.5926021002623533E-2</v>
      </c>
      <c r="S3">
        <v>1.398150525065588E-2</v>
      </c>
      <c r="T3">
        <v>1.9776832721054662E-2</v>
      </c>
      <c r="U3">
        <v>3.3027347579391977E-2</v>
      </c>
    </row>
    <row r="4" spans="1:21" x14ac:dyDescent="0.25">
      <c r="A4" s="1" t="s">
        <v>167</v>
      </c>
      <c r="B4" t="s">
        <v>29</v>
      </c>
      <c r="C4" t="s">
        <v>23</v>
      </c>
      <c r="D4">
        <v>2.0100000000000001E-3</v>
      </c>
      <c r="E4">
        <v>1</v>
      </c>
      <c r="F4">
        <v>3</v>
      </c>
      <c r="G4">
        <v>1</v>
      </c>
      <c r="H4" s="2">
        <v>45118.381354166668</v>
      </c>
      <c r="I4" t="s">
        <v>166</v>
      </c>
      <c r="J4">
        <v>0.92857699999999999</v>
      </c>
      <c r="K4">
        <v>99.467126531142497</v>
      </c>
      <c r="L4">
        <v>0.46832516076474362</v>
      </c>
      <c r="M4">
        <v>5.2699131298804061E-3</v>
      </c>
      <c r="N4">
        <v>1.27647352674843</v>
      </c>
      <c r="O4">
        <v>0.31911838168710749</v>
      </c>
      <c r="P4">
        <v>1.48162460994499E-2</v>
      </c>
      <c r="Q4">
        <v>8.3333101115512474E-3</v>
      </c>
      <c r="R4">
        <v>4.0383365012579227E-2</v>
      </c>
      <c r="S4">
        <v>1.009584125314481E-2</v>
      </c>
      <c r="T4">
        <v>1.8587601345161572E-2</v>
      </c>
      <c r="U4">
        <v>3.1144460648157169E-2</v>
      </c>
    </row>
    <row r="5" spans="1:21" x14ac:dyDescent="0.25">
      <c r="A5" s="1" t="s">
        <v>165</v>
      </c>
      <c r="B5" t="s">
        <v>32</v>
      </c>
      <c r="C5" t="s">
        <v>23</v>
      </c>
      <c r="D5">
        <v>1.99E-3</v>
      </c>
      <c r="E5">
        <v>1</v>
      </c>
      <c r="F5">
        <v>3</v>
      </c>
      <c r="G5">
        <v>1</v>
      </c>
      <c r="H5" s="2">
        <v>45118.389664351853</v>
      </c>
      <c r="I5" t="s">
        <v>164</v>
      </c>
      <c r="J5">
        <v>0.91747699999999999</v>
      </c>
      <c r="K5">
        <v>99.504701985167529</v>
      </c>
      <c r="L5">
        <v>0.43317845250415837</v>
      </c>
      <c r="M5">
        <v>5.5598224757703032E-3</v>
      </c>
      <c r="N5">
        <v>1.1806771732624719</v>
      </c>
      <c r="O5">
        <v>0.29516929331561809</v>
      </c>
      <c r="P5">
        <v>1.4415792095658259E-2</v>
      </c>
      <c r="Q5">
        <v>7.8722843282950043E-3</v>
      </c>
      <c r="R5">
        <v>3.9291882048721923E-2</v>
      </c>
      <c r="S5">
        <v>9.8229705121804806E-3</v>
      </c>
      <c r="T5">
        <v>1.7721842752745739E-2</v>
      </c>
      <c r="U5">
        <v>2.9981927479904399E-2</v>
      </c>
    </row>
    <row r="6" spans="1:21" x14ac:dyDescent="0.25">
      <c r="A6" s="1" t="s">
        <v>163</v>
      </c>
      <c r="B6" t="s">
        <v>35</v>
      </c>
      <c r="C6" t="s">
        <v>23</v>
      </c>
      <c r="D6">
        <v>2.0100000000000001E-3</v>
      </c>
      <c r="E6">
        <v>1</v>
      </c>
      <c r="F6">
        <v>3</v>
      </c>
      <c r="G6">
        <v>1</v>
      </c>
      <c r="H6" s="2">
        <v>45118.397962962961</v>
      </c>
      <c r="I6" t="s">
        <v>162</v>
      </c>
      <c r="J6">
        <v>0.92580200000000001</v>
      </c>
      <c r="K6">
        <v>99.46710241202193</v>
      </c>
      <c r="L6">
        <v>0.47494238192272348</v>
      </c>
      <c r="M6">
        <v>6.0727485543796709E-3</v>
      </c>
      <c r="N6">
        <v>1.2945095161345399</v>
      </c>
      <c r="O6">
        <v>0.32362737903363492</v>
      </c>
      <c r="P6">
        <v>1.2426405217492661E-2</v>
      </c>
      <c r="Q6">
        <v>7.5006154077047861E-3</v>
      </c>
      <c r="R6">
        <v>3.3869581695923412E-2</v>
      </c>
      <c r="S6">
        <v>8.4673954239808513E-3</v>
      </c>
      <c r="T6">
        <v>1.7433105384990589E-2</v>
      </c>
      <c r="U6">
        <v>2.809569545286569E-2</v>
      </c>
    </row>
    <row r="7" spans="1:21" x14ac:dyDescent="0.25">
      <c r="A7" s="1" t="s">
        <v>161</v>
      </c>
      <c r="B7" t="s">
        <v>38</v>
      </c>
      <c r="C7" t="s">
        <v>23</v>
      </c>
      <c r="D7">
        <v>1.9599999999999999E-3</v>
      </c>
      <c r="E7">
        <v>1</v>
      </c>
      <c r="F7">
        <v>3</v>
      </c>
      <c r="G7">
        <v>1</v>
      </c>
      <c r="H7" s="2">
        <v>45118.4062962963</v>
      </c>
      <c r="I7" t="s">
        <v>160</v>
      </c>
      <c r="J7">
        <v>0.91747699999999999</v>
      </c>
      <c r="K7">
        <v>99.484110767872892</v>
      </c>
      <c r="L7">
        <v>0.46007013985975032</v>
      </c>
      <c r="M7">
        <v>6.6038019824935226E-3</v>
      </c>
      <c r="N7">
        <v>1.2539735277503581</v>
      </c>
      <c r="O7">
        <v>0.31349338193758952</v>
      </c>
      <c r="P7">
        <v>1.162693023651311E-2</v>
      </c>
      <c r="Q7">
        <v>6.2187284766917449E-3</v>
      </c>
      <c r="R7">
        <v>3.1690521645313101E-2</v>
      </c>
      <c r="S7">
        <v>7.9226304113282752E-3</v>
      </c>
      <c r="T7">
        <v>1.6954777214850739E-2</v>
      </c>
      <c r="U7">
        <v>2.723738481600042E-2</v>
      </c>
    </row>
    <row r="8" spans="1:21" x14ac:dyDescent="0.25">
      <c r="A8" s="1" t="s">
        <v>159</v>
      </c>
      <c r="B8" t="s">
        <v>41</v>
      </c>
      <c r="C8" t="s">
        <v>23</v>
      </c>
      <c r="D8">
        <v>2E-3</v>
      </c>
      <c r="E8">
        <v>1</v>
      </c>
      <c r="F8">
        <v>3</v>
      </c>
      <c r="G8">
        <v>1</v>
      </c>
      <c r="H8" s="2">
        <v>45118.414687500001</v>
      </c>
      <c r="I8" t="s">
        <v>158</v>
      </c>
      <c r="J8">
        <v>0.92025199999999996</v>
      </c>
      <c r="K8">
        <v>99.513291702075946</v>
      </c>
      <c r="L8">
        <v>0.43137788981464048</v>
      </c>
      <c r="M8">
        <v>6.9385532428142219E-3</v>
      </c>
      <c r="N8">
        <v>1.175769534726316</v>
      </c>
      <c r="O8">
        <v>0.2939423836815791</v>
      </c>
      <c r="P8">
        <v>1.1109350121880079E-2</v>
      </c>
      <c r="Q8">
        <v>5.7715883325540826E-3</v>
      </c>
      <c r="R8">
        <v>3.0279798135985449E-2</v>
      </c>
      <c r="S8">
        <v>7.569949533996363E-3</v>
      </c>
      <c r="T8">
        <v>1.7009899796561319E-2</v>
      </c>
      <c r="U8">
        <v>2.7211158190981261E-2</v>
      </c>
    </row>
    <row r="9" spans="1:21" x14ac:dyDescent="0.25">
      <c r="A9" s="1" t="s">
        <v>157</v>
      </c>
      <c r="B9" t="s">
        <v>44</v>
      </c>
      <c r="C9" t="s">
        <v>23</v>
      </c>
      <c r="D9">
        <v>1.9599999999999999E-3</v>
      </c>
      <c r="E9">
        <v>1</v>
      </c>
      <c r="F9">
        <v>3</v>
      </c>
      <c r="G9">
        <v>1</v>
      </c>
      <c r="H9" s="2">
        <v>45118.422986111109</v>
      </c>
      <c r="I9" t="s">
        <v>156</v>
      </c>
      <c r="J9">
        <v>0.92302700000000004</v>
      </c>
      <c r="K9">
        <v>99.489353087207618</v>
      </c>
      <c r="L9">
        <v>0.45704236312813962</v>
      </c>
      <c r="M9">
        <v>6.5199166958004196E-3</v>
      </c>
      <c r="N9">
        <v>1.2457209776706331</v>
      </c>
      <c r="O9">
        <v>0.31143024441765832</v>
      </c>
      <c r="P9">
        <v>1.028792207262335E-2</v>
      </c>
      <c r="Q9">
        <v>5.7205982150320186E-3</v>
      </c>
      <c r="R9">
        <v>2.804090249926023E-2</v>
      </c>
      <c r="S9">
        <v>7.0102256248150566E-3</v>
      </c>
      <c r="T9">
        <v>1.7043167589355888E-2</v>
      </c>
      <c r="U9">
        <v>2.6273460002261041E-2</v>
      </c>
    </row>
    <row r="10" spans="1:21" x14ac:dyDescent="0.25">
      <c r="A10" s="1" t="s">
        <v>155</v>
      </c>
      <c r="B10" t="s">
        <v>47</v>
      </c>
      <c r="C10" t="s">
        <v>23</v>
      </c>
      <c r="D10">
        <v>1.9300000000000001E-3</v>
      </c>
      <c r="E10">
        <v>1</v>
      </c>
      <c r="F10">
        <v>3</v>
      </c>
      <c r="G10">
        <v>1</v>
      </c>
      <c r="H10" s="2">
        <v>45118.431307870371</v>
      </c>
      <c r="I10" t="s">
        <v>154</v>
      </c>
      <c r="J10">
        <v>0.92025199999999996</v>
      </c>
      <c r="K10">
        <v>99.546918926605855</v>
      </c>
      <c r="L10">
        <v>0.4001911084166081</v>
      </c>
      <c r="M10">
        <v>5.7754826683466811E-3</v>
      </c>
      <c r="N10">
        <v>1.0907664125919569</v>
      </c>
      <c r="O10">
        <v>0.27269160314798929</v>
      </c>
      <c r="P10">
        <v>1.008687231314196E-2</v>
      </c>
      <c r="Q10">
        <v>5.409687110132037E-3</v>
      </c>
      <c r="R10">
        <v>2.7492918497892309E-2</v>
      </c>
      <c r="S10">
        <v>6.8732296244730772E-3</v>
      </c>
      <c r="T10">
        <v>1.6805185622792939E-2</v>
      </c>
      <c r="U10">
        <v>2.5997907041600269E-2</v>
      </c>
    </row>
    <row r="11" spans="1:21" x14ac:dyDescent="0.25">
      <c r="A11" s="1" t="s">
        <v>153</v>
      </c>
      <c r="B11" t="s">
        <v>50</v>
      </c>
      <c r="C11" t="s">
        <v>23</v>
      </c>
      <c r="D11">
        <v>1.9400000000000001E-3</v>
      </c>
      <c r="E11">
        <v>1</v>
      </c>
      <c r="F11">
        <v>3</v>
      </c>
      <c r="G11">
        <v>1</v>
      </c>
      <c r="H11" s="2">
        <v>45118.439571759263</v>
      </c>
      <c r="I11" t="s">
        <v>152</v>
      </c>
      <c r="J11">
        <v>0.91747699999999999</v>
      </c>
      <c r="K11">
        <v>99.584739668182991</v>
      </c>
      <c r="L11">
        <v>0.36309718524898438</v>
      </c>
      <c r="M11">
        <v>5.4368518870110101E-3</v>
      </c>
      <c r="N11">
        <v>0.98966270326019001</v>
      </c>
      <c r="O11">
        <v>0.2474156758150475</v>
      </c>
      <c r="P11">
        <v>9.6926855036808379E-3</v>
      </c>
      <c r="Q11">
        <v>4.559516901439349E-3</v>
      </c>
      <c r="R11">
        <v>2.641851748546559E-2</v>
      </c>
      <c r="S11">
        <v>6.6046293713663976E-3</v>
      </c>
      <c r="T11">
        <v>1.7156853443923769E-2</v>
      </c>
      <c r="U11">
        <v>2.5313607620416428E-2</v>
      </c>
    </row>
    <row r="12" spans="1:21" x14ac:dyDescent="0.25">
      <c r="A12" s="1" t="s">
        <v>151</v>
      </c>
      <c r="B12" t="s">
        <v>53</v>
      </c>
      <c r="C12" t="s">
        <v>23</v>
      </c>
      <c r="D12">
        <v>1.99E-3</v>
      </c>
      <c r="E12">
        <v>1</v>
      </c>
      <c r="F12">
        <v>3</v>
      </c>
      <c r="G12">
        <v>1</v>
      </c>
      <c r="H12" s="2">
        <v>45118.447939814818</v>
      </c>
      <c r="I12" t="s">
        <v>150</v>
      </c>
      <c r="J12">
        <v>0.92302700000000004</v>
      </c>
      <c r="K12">
        <v>99.581802207982207</v>
      </c>
      <c r="L12">
        <v>0.36645239184578893</v>
      </c>
      <c r="M12">
        <v>6.0299511097361329E-3</v>
      </c>
      <c r="N12">
        <v>0.99880770070299019</v>
      </c>
      <c r="O12">
        <v>0.24970192517574749</v>
      </c>
      <c r="P12">
        <v>9.6545180394622052E-3</v>
      </c>
      <c r="Q12">
        <v>4.8095249909158146E-3</v>
      </c>
      <c r="R12">
        <v>2.63144877178173E-2</v>
      </c>
      <c r="S12">
        <v>6.5786219294543258E-3</v>
      </c>
      <c r="T12">
        <v>1.7213386517921508E-2</v>
      </c>
      <c r="U12">
        <v>2.4877495614619931E-2</v>
      </c>
    </row>
    <row r="13" spans="1:21" x14ac:dyDescent="0.25">
      <c r="A13" s="1" t="s">
        <v>149</v>
      </c>
      <c r="B13" t="s">
        <v>56</v>
      </c>
      <c r="C13" t="s">
        <v>23</v>
      </c>
      <c r="D13">
        <v>2E-3</v>
      </c>
      <c r="E13">
        <v>1</v>
      </c>
      <c r="F13">
        <v>3</v>
      </c>
      <c r="G13">
        <v>1</v>
      </c>
      <c r="H13" s="2">
        <v>45118.456319444442</v>
      </c>
      <c r="I13" t="s">
        <v>148</v>
      </c>
      <c r="J13">
        <v>0.91747699999999999</v>
      </c>
      <c r="K13">
        <v>99.546918385188803</v>
      </c>
      <c r="L13">
        <v>0.40235194732309698</v>
      </c>
      <c r="M13">
        <v>6.7306702256830246E-3</v>
      </c>
      <c r="N13">
        <v>1.0966560249612709</v>
      </c>
      <c r="O13">
        <v>0.27416400624031778</v>
      </c>
      <c r="P13">
        <v>9.4628618784238783E-3</v>
      </c>
      <c r="Q13">
        <v>4.920102487323972E-3</v>
      </c>
      <c r="R13">
        <v>2.5792107038111411E-2</v>
      </c>
      <c r="S13">
        <v>6.448026759527852E-3</v>
      </c>
      <c r="T13">
        <v>1.6644671529906351E-2</v>
      </c>
      <c r="U13">
        <v>2.462213407976287E-2</v>
      </c>
    </row>
    <row r="14" spans="1:21" x14ac:dyDescent="0.25">
      <c r="A14" s="1" t="s">
        <v>147</v>
      </c>
      <c r="B14" t="s">
        <v>59</v>
      </c>
      <c r="C14" t="s">
        <v>23</v>
      </c>
      <c r="D14">
        <v>1.9499999999999999E-3</v>
      </c>
      <c r="E14">
        <v>1</v>
      </c>
      <c r="F14">
        <v>3</v>
      </c>
      <c r="G14">
        <v>1</v>
      </c>
      <c r="H14" s="2">
        <v>45118.464606481481</v>
      </c>
      <c r="I14" t="s">
        <v>146</v>
      </c>
      <c r="J14">
        <v>0.92025199999999996</v>
      </c>
      <c r="K14">
        <v>99.558960048769322</v>
      </c>
      <c r="L14">
        <v>0.39081256425073368</v>
      </c>
      <c r="M14">
        <v>6.4933310718173626E-3</v>
      </c>
      <c r="N14">
        <v>1.0652041230757781</v>
      </c>
      <c r="O14">
        <v>0.26630103076894451</v>
      </c>
      <c r="P14">
        <v>8.8397957021909938E-3</v>
      </c>
      <c r="Q14">
        <v>4.6560018979314001E-3</v>
      </c>
      <c r="R14">
        <v>2.4093869262299981E-2</v>
      </c>
      <c r="S14">
        <v>6.0234673155749961E-3</v>
      </c>
      <c r="T14">
        <v>1.696534651577792E-2</v>
      </c>
      <c r="U14">
        <v>2.4422244761987549E-2</v>
      </c>
    </row>
    <row r="15" spans="1:21" x14ac:dyDescent="0.25">
      <c r="A15" s="1" t="s">
        <v>145</v>
      </c>
      <c r="B15" t="s">
        <v>62</v>
      </c>
      <c r="C15" t="s">
        <v>23</v>
      </c>
      <c r="D15">
        <v>1.99E-3</v>
      </c>
      <c r="E15">
        <v>2</v>
      </c>
      <c r="F15">
        <v>2</v>
      </c>
      <c r="G15">
        <v>1</v>
      </c>
      <c r="H15" s="2">
        <v>45118.472916666673</v>
      </c>
      <c r="I15" t="s">
        <v>144</v>
      </c>
      <c r="J15">
        <v>0.92025199999999996</v>
      </c>
      <c r="K15">
        <v>99.534255617222641</v>
      </c>
      <c r="L15">
        <v>0.4175987055247134</v>
      </c>
      <c r="M15">
        <v>6.7019743412395517E-3</v>
      </c>
      <c r="N15">
        <v>1.1382127997058049</v>
      </c>
      <c r="O15">
        <v>0.28455319992645128</v>
      </c>
      <c r="P15">
        <v>8.9710989280021233E-3</v>
      </c>
      <c r="Q15">
        <v>4.9978271383367351E-3</v>
      </c>
      <c r="R15">
        <v>2.4451751148148029E-2</v>
      </c>
      <c r="S15">
        <v>6.1129377870370082E-3</v>
      </c>
      <c r="T15">
        <v>1.5094891668051551E-2</v>
      </c>
      <c r="U15">
        <v>2.4079686656584661E-2</v>
      </c>
    </row>
    <row r="16" spans="1:21" x14ac:dyDescent="0.25">
      <c r="A16" s="1" t="s">
        <v>143</v>
      </c>
      <c r="B16" t="s">
        <v>65</v>
      </c>
      <c r="C16" t="s">
        <v>23</v>
      </c>
      <c r="D16">
        <v>1.98E-3</v>
      </c>
      <c r="E16">
        <v>2</v>
      </c>
      <c r="F16">
        <v>2</v>
      </c>
      <c r="G16">
        <v>1</v>
      </c>
      <c r="H16" s="2">
        <v>45118.481238425928</v>
      </c>
      <c r="I16" t="s">
        <v>142</v>
      </c>
      <c r="J16">
        <v>0.911852</v>
      </c>
      <c r="K16">
        <v>99.542283242529578</v>
      </c>
      <c r="L16">
        <v>0.40254304637510913</v>
      </c>
      <c r="M16">
        <v>7.1620966936835288E-3</v>
      </c>
      <c r="N16">
        <v>1.097176887176921</v>
      </c>
      <c r="O16">
        <v>0.27429422179423008</v>
      </c>
      <c r="P16">
        <v>8.9898861840838513E-3</v>
      </c>
      <c r="Q16">
        <v>4.4305353837904796E-3</v>
      </c>
      <c r="R16">
        <v>2.4502957952816411E-2</v>
      </c>
      <c r="S16">
        <v>6.1257394882041037E-3</v>
      </c>
      <c r="T16">
        <v>2.1893691688232152E-2</v>
      </c>
      <c r="U16">
        <v>2.4290133222983609E-2</v>
      </c>
    </row>
    <row r="17" spans="1:21" x14ac:dyDescent="0.25">
      <c r="A17" s="1" t="s">
        <v>141</v>
      </c>
      <c r="B17" t="s">
        <v>68</v>
      </c>
      <c r="C17" t="s">
        <v>23</v>
      </c>
      <c r="D17">
        <v>2.0100000000000001E-3</v>
      </c>
      <c r="E17">
        <v>1</v>
      </c>
      <c r="F17">
        <v>3</v>
      </c>
      <c r="G17">
        <v>1</v>
      </c>
      <c r="H17" s="2">
        <v>45119.349351851852</v>
      </c>
      <c r="I17" t="s">
        <v>140</v>
      </c>
      <c r="J17">
        <v>0.92857699999999999</v>
      </c>
      <c r="K17">
        <v>99.537246757621944</v>
      </c>
      <c r="L17">
        <v>0.3544917163798158</v>
      </c>
      <c r="M17">
        <v>4.5408857151680573E-3</v>
      </c>
      <c r="N17">
        <v>0.96620751845052844</v>
      </c>
      <c r="O17">
        <v>0.24155187961263211</v>
      </c>
      <c r="P17">
        <v>2.7421108231935179E-2</v>
      </c>
      <c r="Q17">
        <v>1.21958191863594E-2</v>
      </c>
      <c r="R17">
        <v>7.4739351340876628E-2</v>
      </c>
      <c r="S17">
        <v>1.868483783521916E-2</v>
      </c>
      <c r="T17">
        <v>4.3262054894483967E-2</v>
      </c>
      <c r="U17">
        <v>3.7578362871827968E-2</v>
      </c>
    </row>
    <row r="18" spans="1:21" x14ac:dyDescent="0.25">
      <c r="A18" s="1" t="s">
        <v>139</v>
      </c>
      <c r="B18" t="s">
        <v>71</v>
      </c>
      <c r="C18" t="s">
        <v>23</v>
      </c>
      <c r="D18">
        <v>1.99E-3</v>
      </c>
      <c r="E18">
        <v>1</v>
      </c>
      <c r="F18">
        <v>3</v>
      </c>
      <c r="G18">
        <v>1</v>
      </c>
      <c r="H18" s="2">
        <v>45119.357662037037</v>
      </c>
      <c r="I18" t="s">
        <v>138</v>
      </c>
      <c r="J18">
        <v>0.92580200000000001</v>
      </c>
      <c r="K18">
        <v>99.530032962636596</v>
      </c>
      <c r="L18">
        <v>0.39086709572709338</v>
      </c>
      <c r="M18">
        <v>5.4803320654940053E-3</v>
      </c>
      <c r="N18">
        <v>1.0653527548209401</v>
      </c>
      <c r="O18">
        <v>0.26633818870523512</v>
      </c>
      <c r="P18">
        <v>1.9506893846432099E-2</v>
      </c>
      <c r="Q18">
        <v>1.080595042392643E-2</v>
      </c>
      <c r="R18">
        <v>5.3168259299590778E-2</v>
      </c>
      <c r="S18">
        <v>1.3292064824897689E-2</v>
      </c>
      <c r="T18">
        <v>2.5758059567955089E-2</v>
      </c>
      <c r="U18">
        <v>3.3834988221938492E-2</v>
      </c>
    </row>
    <row r="19" spans="1:21" x14ac:dyDescent="0.25">
      <c r="A19" s="1" t="s">
        <v>137</v>
      </c>
      <c r="B19" t="s">
        <v>74</v>
      </c>
      <c r="C19" t="s">
        <v>23</v>
      </c>
      <c r="D19">
        <v>2E-3</v>
      </c>
      <c r="E19">
        <v>1</v>
      </c>
      <c r="F19">
        <v>3</v>
      </c>
      <c r="G19">
        <v>1</v>
      </c>
      <c r="H19" s="2">
        <v>45119.365960648152</v>
      </c>
      <c r="I19" t="s">
        <v>136</v>
      </c>
      <c r="J19">
        <v>0.92302700000000004</v>
      </c>
      <c r="K19">
        <v>99.48854637698463</v>
      </c>
      <c r="L19">
        <v>0.44053317077421322</v>
      </c>
      <c r="M19">
        <v>6.9943656036633526E-3</v>
      </c>
      <c r="N19">
        <v>1.200723294963659</v>
      </c>
      <c r="O19">
        <v>0.30018082374091482</v>
      </c>
      <c r="P19">
        <v>1.6542937419922282E-2</v>
      </c>
      <c r="Q19">
        <v>9.0512131746283732E-3</v>
      </c>
      <c r="R19">
        <v>4.5089658724943867E-2</v>
      </c>
      <c r="S19">
        <v>1.127241468123597E-2</v>
      </c>
      <c r="T19">
        <v>2.2377432425710699E-2</v>
      </c>
      <c r="U19">
        <v>3.2000082395530219E-2</v>
      </c>
    </row>
    <row r="20" spans="1:21" x14ac:dyDescent="0.25">
      <c r="A20" s="1" t="s">
        <v>135</v>
      </c>
      <c r="B20" t="s">
        <v>77</v>
      </c>
      <c r="C20" t="s">
        <v>23</v>
      </c>
      <c r="D20">
        <v>1.9400000000000001E-3</v>
      </c>
      <c r="E20">
        <v>1</v>
      </c>
      <c r="F20">
        <v>3</v>
      </c>
      <c r="G20">
        <v>1</v>
      </c>
      <c r="H20" s="2">
        <v>45119.374328703707</v>
      </c>
      <c r="I20" t="s">
        <v>134</v>
      </c>
      <c r="J20">
        <v>0.92025199999999996</v>
      </c>
      <c r="K20">
        <v>99.49755218045091</v>
      </c>
      <c r="L20">
        <v>0.43689329900935481</v>
      </c>
      <c r="M20">
        <v>6.4185260449639023E-3</v>
      </c>
      <c r="N20">
        <v>1.190802410206979</v>
      </c>
      <c r="O20">
        <v>0.29770060255174469</v>
      </c>
      <c r="P20">
        <v>1.4959826490861741E-2</v>
      </c>
      <c r="Q20">
        <v>8.2937394291671424E-3</v>
      </c>
      <c r="R20">
        <v>4.0774709710562372E-2</v>
      </c>
      <c r="S20">
        <v>1.019367742764059E-2</v>
      </c>
      <c r="T20">
        <v>2.0130112500747119E-2</v>
      </c>
      <c r="U20">
        <v>3.0464581548128079E-2</v>
      </c>
    </row>
    <row r="21" spans="1:21" x14ac:dyDescent="0.25">
      <c r="A21" s="1" t="s">
        <v>133</v>
      </c>
      <c r="B21" t="s">
        <v>80</v>
      </c>
      <c r="C21" t="s">
        <v>23</v>
      </c>
      <c r="D21">
        <v>2.0699999999999998E-3</v>
      </c>
      <c r="E21">
        <v>1</v>
      </c>
      <c r="F21">
        <v>3</v>
      </c>
      <c r="G21">
        <v>1</v>
      </c>
      <c r="H21" s="2">
        <v>45119.382627314822</v>
      </c>
      <c r="I21" t="s">
        <v>132</v>
      </c>
      <c r="J21">
        <v>0.92025199999999996</v>
      </c>
      <c r="K21">
        <v>99.38710050691175</v>
      </c>
      <c r="L21">
        <v>0.55303078462492783</v>
      </c>
      <c r="M21">
        <v>9.7008396559311004E-3</v>
      </c>
      <c r="N21">
        <v>1.5073483451068439</v>
      </c>
      <c r="O21">
        <v>0.37683708627671109</v>
      </c>
      <c r="P21">
        <v>1.36804720517015E-2</v>
      </c>
      <c r="Q21">
        <v>7.1304509101820634E-3</v>
      </c>
      <c r="R21">
        <v>3.7287683580577283E-2</v>
      </c>
      <c r="S21">
        <v>9.3219208951443207E-3</v>
      </c>
      <c r="T21">
        <v>1.8500170532726679E-2</v>
      </c>
      <c r="U21">
        <v>2.7688065878887939E-2</v>
      </c>
    </row>
    <row r="22" spans="1:21" x14ac:dyDescent="0.25">
      <c r="A22" s="1" t="s">
        <v>131</v>
      </c>
      <c r="B22" t="s">
        <v>83</v>
      </c>
      <c r="C22" t="s">
        <v>23</v>
      </c>
      <c r="D22">
        <v>1.97E-3</v>
      </c>
      <c r="E22">
        <v>1</v>
      </c>
      <c r="F22">
        <v>3</v>
      </c>
      <c r="G22">
        <v>1</v>
      </c>
      <c r="H22" s="2">
        <v>45119.39099537037</v>
      </c>
      <c r="I22" t="s">
        <v>130</v>
      </c>
      <c r="J22">
        <v>0.91470200000000002</v>
      </c>
      <c r="K22">
        <v>99.533159726785172</v>
      </c>
      <c r="L22">
        <v>0.40825257117739211</v>
      </c>
      <c r="M22">
        <v>7.0350267929857324E-3</v>
      </c>
      <c r="N22">
        <v>1.112738846838722</v>
      </c>
      <c r="O22">
        <v>0.27818471170968062</v>
      </c>
      <c r="P22">
        <v>1.265188927736962E-2</v>
      </c>
      <c r="Q22">
        <v>6.428330320754602E-3</v>
      </c>
      <c r="R22">
        <v>3.4484164163939207E-2</v>
      </c>
      <c r="S22">
        <v>8.6210410409848018E-3</v>
      </c>
      <c r="T22">
        <v>1.82676245883816E-2</v>
      </c>
      <c r="U22">
        <v>2.7668188171679261E-2</v>
      </c>
    </row>
    <row r="23" spans="1:21" x14ac:dyDescent="0.25">
      <c r="A23" s="1" t="s">
        <v>129</v>
      </c>
      <c r="B23" t="s">
        <v>86</v>
      </c>
      <c r="C23" t="s">
        <v>23</v>
      </c>
      <c r="D23">
        <v>2.0400000000000001E-3</v>
      </c>
      <c r="E23">
        <v>1</v>
      </c>
      <c r="F23">
        <v>3</v>
      </c>
      <c r="G23">
        <v>1</v>
      </c>
      <c r="H23" s="2">
        <v>45119.399293981478</v>
      </c>
      <c r="I23" t="s">
        <v>128</v>
      </c>
      <c r="J23">
        <v>0.91470200000000002</v>
      </c>
      <c r="K23">
        <v>99.493385005059025</v>
      </c>
      <c r="L23">
        <v>0.45065278135968978</v>
      </c>
      <c r="M23">
        <v>7.6915673113928636E-3</v>
      </c>
      <c r="N23">
        <v>1.228305445348812</v>
      </c>
      <c r="O23">
        <v>0.30707636133720312</v>
      </c>
      <c r="P23">
        <v>1.1730115483369869E-2</v>
      </c>
      <c r="Q23">
        <v>5.7150642885372633E-3</v>
      </c>
      <c r="R23">
        <v>3.1971764779353949E-2</v>
      </c>
      <c r="S23">
        <v>7.9929411948384873E-3</v>
      </c>
      <c r="T23">
        <v>1.7841802591857261E-2</v>
      </c>
      <c r="U23">
        <v>2.639029550605625E-2</v>
      </c>
    </row>
    <row r="24" spans="1:21" x14ac:dyDescent="0.25">
      <c r="A24" s="1" t="s">
        <v>127</v>
      </c>
      <c r="B24" t="s">
        <v>89</v>
      </c>
      <c r="C24" t="s">
        <v>23</v>
      </c>
      <c r="D24">
        <v>1.97E-3</v>
      </c>
      <c r="E24">
        <v>1</v>
      </c>
      <c r="F24">
        <v>3</v>
      </c>
      <c r="G24">
        <v>1</v>
      </c>
      <c r="H24" s="2">
        <v>45119.407604166663</v>
      </c>
      <c r="I24" t="s">
        <v>126</v>
      </c>
      <c r="J24">
        <v>0.91470200000000002</v>
      </c>
      <c r="K24">
        <v>99.536617793559358</v>
      </c>
      <c r="L24">
        <v>0.4087892622836416</v>
      </c>
      <c r="M24">
        <v>7.3413795436318811E-3</v>
      </c>
      <c r="N24">
        <v>1.114201659530764</v>
      </c>
      <c r="O24">
        <v>0.27855041488269089</v>
      </c>
      <c r="P24">
        <v>1.1006716712845199E-2</v>
      </c>
      <c r="Q24">
        <v>5.1808861433925938E-3</v>
      </c>
      <c r="R24">
        <v>3.0000059098733978E-2</v>
      </c>
      <c r="S24">
        <v>7.5000147746834946E-3</v>
      </c>
      <c r="T24">
        <v>1.778197020946885E-2</v>
      </c>
      <c r="U24">
        <v>2.5804257234693938E-2</v>
      </c>
    </row>
    <row r="25" spans="1:21" x14ac:dyDescent="0.25">
      <c r="A25" s="1" t="s">
        <v>125</v>
      </c>
      <c r="B25" t="s">
        <v>92</v>
      </c>
      <c r="C25" t="s">
        <v>23</v>
      </c>
      <c r="D25">
        <v>2.0100000000000001E-3</v>
      </c>
      <c r="E25">
        <v>1</v>
      </c>
      <c r="F25">
        <v>3</v>
      </c>
      <c r="G25">
        <v>1</v>
      </c>
      <c r="H25" s="2">
        <v>45119.415937500002</v>
      </c>
      <c r="I25" t="s">
        <v>124</v>
      </c>
      <c r="J25">
        <v>0.91747699999999999</v>
      </c>
      <c r="K25">
        <v>99.497187145682361</v>
      </c>
      <c r="L25">
        <v>0.45071303970913651</v>
      </c>
      <c r="M25">
        <v>8.8584618488407214E-3</v>
      </c>
      <c r="N25">
        <v>1.22846968633836</v>
      </c>
      <c r="O25">
        <v>0.30711742158458999</v>
      </c>
      <c r="P25">
        <v>1.015099074561371E-2</v>
      </c>
      <c r="Q25">
        <v>4.9138209244413743E-3</v>
      </c>
      <c r="R25">
        <v>2.7667680583049459E-2</v>
      </c>
      <c r="S25">
        <v>6.916920145762364E-3</v>
      </c>
      <c r="T25">
        <v>1.6991675024225852E-2</v>
      </c>
      <c r="U25">
        <v>2.4957148838657271E-2</v>
      </c>
    </row>
    <row r="26" spans="1:21" x14ac:dyDescent="0.25">
      <c r="A26" s="1" t="s">
        <v>123</v>
      </c>
      <c r="B26" t="s">
        <v>95</v>
      </c>
      <c r="C26" t="s">
        <v>23</v>
      </c>
      <c r="D26">
        <v>2.0500000000000002E-3</v>
      </c>
      <c r="E26">
        <v>1</v>
      </c>
      <c r="F26">
        <v>3</v>
      </c>
      <c r="G26">
        <v>1</v>
      </c>
      <c r="H26" s="2">
        <v>45119.424259259264</v>
      </c>
      <c r="I26" t="s">
        <v>122</v>
      </c>
      <c r="J26">
        <v>0.91747699999999999</v>
      </c>
      <c r="K26">
        <v>99.540001141694802</v>
      </c>
      <c r="L26">
        <v>0.40825541064371401</v>
      </c>
      <c r="M26">
        <v>7.5497498224647479E-3</v>
      </c>
      <c r="N26">
        <v>1.1127465861273489</v>
      </c>
      <c r="O26">
        <v>0.27818664653183722</v>
      </c>
      <c r="P26">
        <v>9.8635136142844922E-3</v>
      </c>
      <c r="Q26">
        <v>4.6606764346666888E-3</v>
      </c>
      <c r="R26">
        <v>2.6884128943227E-2</v>
      </c>
      <c r="S26">
        <v>6.7210322358067492E-3</v>
      </c>
      <c r="T26">
        <v>1.7539422820198321E-2</v>
      </c>
      <c r="U26">
        <v>2.4340511227001101E-2</v>
      </c>
    </row>
    <row r="27" spans="1:21" x14ac:dyDescent="0.25">
      <c r="A27" s="1" t="s">
        <v>121</v>
      </c>
      <c r="B27" t="s">
        <v>98</v>
      </c>
      <c r="C27" t="s">
        <v>23</v>
      </c>
      <c r="D27">
        <v>1.9400000000000001E-3</v>
      </c>
      <c r="E27">
        <v>1</v>
      </c>
      <c r="F27">
        <v>3</v>
      </c>
      <c r="G27">
        <v>1</v>
      </c>
      <c r="H27" s="2">
        <v>45119.432604166657</v>
      </c>
      <c r="I27" t="s">
        <v>120</v>
      </c>
      <c r="J27">
        <v>0.91470200000000002</v>
      </c>
      <c r="K27">
        <v>99.453571962250265</v>
      </c>
      <c r="L27">
        <v>0.49590864101094928</v>
      </c>
      <c r="M27">
        <v>1.0215863228053981E-2</v>
      </c>
      <c r="N27">
        <v>1.351655441494106</v>
      </c>
      <c r="O27">
        <v>0.33791386037352639</v>
      </c>
      <c r="P27">
        <v>9.7392632126971045E-3</v>
      </c>
      <c r="Q27">
        <v>4.5084239942639456E-3</v>
      </c>
      <c r="R27">
        <v>2.6545470332497701E-2</v>
      </c>
      <c r="S27">
        <v>6.6363675831244253E-3</v>
      </c>
      <c r="T27">
        <v>1.7191780003042289E-2</v>
      </c>
      <c r="U27">
        <v>2.3588353523042369E-2</v>
      </c>
    </row>
    <row r="28" spans="1:21" x14ac:dyDescent="0.25">
      <c r="A28" s="1" t="s">
        <v>119</v>
      </c>
      <c r="B28" t="s">
        <v>101</v>
      </c>
      <c r="C28" t="s">
        <v>23</v>
      </c>
      <c r="D28">
        <v>1.9599999999999999E-3</v>
      </c>
      <c r="E28">
        <v>1</v>
      </c>
      <c r="F28">
        <v>3</v>
      </c>
      <c r="G28">
        <v>1</v>
      </c>
      <c r="H28" s="2">
        <v>45119.44091435185</v>
      </c>
      <c r="I28" t="s">
        <v>118</v>
      </c>
      <c r="J28">
        <v>0.91747699999999999</v>
      </c>
      <c r="K28">
        <v>99.505468543701483</v>
      </c>
      <c r="L28">
        <v>0.44460310055618552</v>
      </c>
      <c r="M28">
        <v>9.393684185047272E-3</v>
      </c>
      <c r="N28">
        <v>1.211816351791803</v>
      </c>
      <c r="O28">
        <v>0.30295408794795059</v>
      </c>
      <c r="P28">
        <v>9.2949108467795909E-3</v>
      </c>
      <c r="Q28">
        <v>4.2784174722418329E-3</v>
      </c>
      <c r="R28">
        <v>2.533433738650024E-2</v>
      </c>
      <c r="S28">
        <v>6.3335843466250609E-3</v>
      </c>
      <c r="T28">
        <v>1.7146287382513829E-2</v>
      </c>
      <c r="U28">
        <v>2.3487157513029901E-2</v>
      </c>
    </row>
    <row r="29" spans="1:21" x14ac:dyDescent="0.25">
      <c r="A29" s="1" t="s">
        <v>117</v>
      </c>
      <c r="B29" t="s">
        <v>104</v>
      </c>
      <c r="C29" t="s">
        <v>23</v>
      </c>
      <c r="D29">
        <v>1.98E-3</v>
      </c>
      <c r="E29">
        <v>1</v>
      </c>
      <c r="F29">
        <v>3</v>
      </c>
      <c r="G29">
        <v>1</v>
      </c>
      <c r="H29" s="2">
        <v>45119.449236111112</v>
      </c>
      <c r="I29" t="s">
        <v>116</v>
      </c>
      <c r="J29">
        <v>0.91747699999999999</v>
      </c>
      <c r="K29">
        <v>99.490884505426365</v>
      </c>
      <c r="L29">
        <v>0.45934292887343198</v>
      </c>
      <c r="M29">
        <v>8.5643478917598621E-3</v>
      </c>
      <c r="N29">
        <v>1.251991431441716</v>
      </c>
      <c r="O29">
        <v>0.31299785786042889</v>
      </c>
      <c r="P29">
        <v>9.1768562748078368E-3</v>
      </c>
      <c r="Q29">
        <v>4.3654505499676833E-3</v>
      </c>
      <c r="R29">
        <v>2.501256621454892E-2</v>
      </c>
      <c r="S29">
        <v>6.2531415536372309E-3</v>
      </c>
      <c r="T29">
        <v>1.7121819350263971E-2</v>
      </c>
      <c r="U29">
        <v>2.3473890075134469E-2</v>
      </c>
    </row>
    <row r="30" spans="1:21" x14ac:dyDescent="0.25">
      <c r="A30" s="1" t="s">
        <v>115</v>
      </c>
      <c r="B30" t="s">
        <v>107</v>
      </c>
      <c r="C30" t="s">
        <v>23</v>
      </c>
      <c r="D30">
        <v>1.98E-3</v>
      </c>
      <c r="E30">
        <v>2</v>
      </c>
      <c r="F30">
        <v>2</v>
      </c>
      <c r="G30">
        <v>1</v>
      </c>
      <c r="H30" s="2">
        <v>45119.457615740743</v>
      </c>
      <c r="I30" t="s">
        <v>114</v>
      </c>
      <c r="J30">
        <v>0.911852</v>
      </c>
      <c r="K30">
        <v>99.467762441412191</v>
      </c>
      <c r="L30">
        <v>0.48541238839041478</v>
      </c>
      <c r="M30">
        <v>1.00104647093587E-2</v>
      </c>
      <c r="N30">
        <v>1.32304671037597</v>
      </c>
      <c r="O30">
        <v>0.33076167759399261</v>
      </c>
      <c r="P30">
        <v>8.7539640179101225E-3</v>
      </c>
      <c r="Q30">
        <v>3.9603642880095572E-3</v>
      </c>
      <c r="R30">
        <v>2.385992523810565E-2</v>
      </c>
      <c r="S30">
        <v>5.9649813095264117E-3</v>
      </c>
      <c r="T30">
        <v>1.4926122701429441E-2</v>
      </c>
      <c r="U30">
        <v>2.3145083478047321E-2</v>
      </c>
    </row>
    <row r="31" spans="1:21" x14ac:dyDescent="0.25">
      <c r="A31" s="1" t="s">
        <v>113</v>
      </c>
      <c r="B31" t="s">
        <v>110</v>
      </c>
      <c r="C31" t="s">
        <v>23</v>
      </c>
      <c r="D31">
        <v>1.9300000000000001E-3</v>
      </c>
      <c r="E31">
        <v>2</v>
      </c>
      <c r="F31">
        <v>2</v>
      </c>
      <c r="G31">
        <v>1</v>
      </c>
      <c r="H31" s="2">
        <v>45119.465937499997</v>
      </c>
      <c r="I31" t="s">
        <v>112</v>
      </c>
      <c r="J31">
        <v>0.90907700000000002</v>
      </c>
      <c r="K31">
        <v>99.417408116335722</v>
      </c>
      <c r="L31">
        <v>0.52247989323376465</v>
      </c>
      <c r="M31">
        <v>1.1673635328842059E-2</v>
      </c>
      <c r="N31">
        <v>1.4240784135582041</v>
      </c>
      <c r="O31">
        <v>0.35601960338955091</v>
      </c>
      <c r="P31">
        <v>8.8617438341159378E-3</v>
      </c>
      <c r="Q31">
        <v>4.0771106434685008E-3</v>
      </c>
      <c r="R31">
        <v>2.4153691393825061E-2</v>
      </c>
      <c r="S31">
        <v>6.0384228484562661E-3</v>
      </c>
      <c r="T31">
        <v>2.831718887566315E-2</v>
      </c>
      <c r="U31">
        <v>2.2933057720728092E-2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Output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cp:lastPrinted>2023-07-12T14:30:23Z</cp:lastPrinted>
  <dcterms:created xsi:type="dcterms:W3CDTF">2023-07-12T14:22:49Z</dcterms:created>
  <dcterms:modified xsi:type="dcterms:W3CDTF">2023-07-12T14:57:35Z</dcterms:modified>
</cp:coreProperties>
</file>