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theuniversityofliverpool-my.sharepoint.com/personal/sgjgee2_liverpool_ac_uk/Documents/PhD/Project Results Storage/Project Software/Bayesian Optimiser/fe_optimizer-master/Optimizer/archive/Biomass Screening/bv screening/July 23/"/>
    </mc:Choice>
  </mc:AlternateContent>
  <xr:revisionPtr revIDLastSave="2083" documentId="11_2889DEEEC23757EFE4AA1DD04B5ED87656CD98C6" xr6:coauthVersionLast="47" xr6:coauthVersionMax="47" xr10:uidLastSave="{FBE93D9B-3E59-468A-933E-F923F9D97CB0}"/>
  <bookViews>
    <workbookView xWindow="51480" yWindow="2730" windowWidth="29040" windowHeight="15840" activeTab="6" xr2:uid="{00000000-000D-0000-FFFF-FFFF00000000}"/>
  </bookViews>
  <sheets>
    <sheet name="Neutral" sheetId="1" r:id="rId1"/>
    <sheet name="High" sheetId="3" r:id="rId2"/>
    <sheet name="Low AcOH" sheetId="8" r:id="rId3"/>
    <sheet name="Low Citric" sheetId="11" r:id="rId4"/>
    <sheet name="Neutral Pivot" sheetId="2" r:id="rId5"/>
    <sheet name="Neutral stdev" sheetId="5" r:id="rId6"/>
    <sheet name="High Pivot" sheetId="4" r:id="rId7"/>
    <sheet name="High stdev" sheetId="7" r:id="rId8"/>
    <sheet name="Low AcOH Pivot" sheetId="9" r:id="rId9"/>
    <sheet name="Low Citric Pivot" sheetId="12" r:id="rId10"/>
    <sheet name="Low AcOH stdev" sheetId="10" r:id="rId11"/>
  </sheets>
  <definedNames>
    <definedName name="Slicer_Biomass">#N/A</definedName>
    <definedName name="Slicer_Biomass1">#N/A</definedName>
    <definedName name="Slicer_Biomass2">#N/A</definedName>
    <definedName name="Slicer_Cat">#N/A</definedName>
    <definedName name="Slicer_Catalyst">#N/A</definedName>
    <definedName name="Slicer_Catalyst1">#N/A</definedName>
    <definedName name="Slicer_H2_umol_hg">#N/A</definedName>
    <definedName name="Slicer_h2_umol_hg1">#N/A</definedName>
  </definedNames>
  <calcPr calcId="191029"/>
  <pivotCaches>
    <pivotCache cacheId="0" r:id="rId12"/>
    <pivotCache cacheId="1" r:id="rId13"/>
    <pivotCache cacheId="2" r:id="rId14"/>
    <pivotCache cacheId="4" r:id="rId15"/>
    <pivotCache cacheId="9"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0" i="11" l="1"/>
  <c r="AB70" i="11" s="1"/>
  <c r="S2" i="11"/>
  <c r="AB2" i="11" s="1"/>
  <c r="S3" i="11"/>
  <c r="AB3" i="11" s="1"/>
  <c r="S4" i="11"/>
  <c r="AB4" i="11" s="1"/>
  <c r="S5" i="11"/>
  <c r="AB5" i="11" s="1"/>
  <c r="S6" i="11"/>
  <c r="AB6" i="11" s="1"/>
  <c r="S7" i="11"/>
  <c r="AB7" i="11" s="1"/>
  <c r="S8" i="11"/>
  <c r="AB8" i="11" s="1"/>
  <c r="S9" i="11"/>
  <c r="AB9" i="11" s="1"/>
  <c r="S10" i="11"/>
  <c r="AB10" i="11" s="1"/>
  <c r="S11" i="11"/>
  <c r="AB11" i="11" s="1"/>
  <c r="S12" i="11"/>
  <c r="AB12" i="11" s="1"/>
  <c r="S13" i="11"/>
  <c r="AB13" i="11" s="1"/>
  <c r="S14" i="11"/>
  <c r="AB14" i="11" s="1"/>
  <c r="S15" i="11"/>
  <c r="AB15" i="11" s="1"/>
  <c r="S16" i="11"/>
  <c r="AB16" i="11" s="1"/>
  <c r="S17" i="11"/>
  <c r="AB17" i="11" s="1"/>
  <c r="S18" i="11"/>
  <c r="AB18" i="11" s="1"/>
  <c r="S19" i="11"/>
  <c r="AB19" i="11" s="1"/>
  <c r="S20" i="11"/>
  <c r="AB20" i="11" s="1"/>
  <c r="S21" i="11"/>
  <c r="AB21" i="11" s="1"/>
  <c r="S22" i="11"/>
  <c r="AB22" i="11" s="1"/>
  <c r="S23" i="11"/>
  <c r="AB23" i="11" s="1"/>
  <c r="S24" i="11"/>
  <c r="AB24" i="11" s="1"/>
  <c r="S25" i="11"/>
  <c r="AB25" i="11" s="1"/>
  <c r="S26" i="11"/>
  <c r="AB26" i="11" s="1"/>
  <c r="S27" i="11"/>
  <c r="AB27" i="11" s="1"/>
  <c r="S28" i="11"/>
  <c r="AB28" i="11" s="1"/>
  <c r="S29" i="11"/>
  <c r="AB29" i="11" s="1"/>
  <c r="S30" i="11"/>
  <c r="AB30" i="11" s="1"/>
  <c r="S31" i="11"/>
  <c r="AB31" i="11" s="1"/>
  <c r="S32" i="11"/>
  <c r="AB32" i="11" s="1"/>
  <c r="S33" i="11"/>
  <c r="AB33" i="11" s="1"/>
  <c r="S34" i="11"/>
  <c r="AB34" i="11" s="1"/>
  <c r="S35" i="11"/>
  <c r="AB35" i="11" s="1"/>
  <c r="S36" i="11"/>
  <c r="AB36" i="11" s="1"/>
  <c r="S37" i="11"/>
  <c r="AB37" i="11" s="1"/>
  <c r="S38" i="11"/>
  <c r="AB38" i="11" s="1"/>
  <c r="S39" i="11"/>
  <c r="AB39" i="11" s="1"/>
  <c r="S40" i="11"/>
  <c r="AB40" i="11" s="1"/>
  <c r="S41" i="11"/>
  <c r="AB41" i="11" s="1"/>
  <c r="S42" i="11"/>
  <c r="AB42" i="11" s="1"/>
  <c r="S43" i="11"/>
  <c r="AB43" i="11" s="1"/>
  <c r="S44" i="11"/>
  <c r="AB44" i="11" s="1"/>
  <c r="S45" i="11"/>
  <c r="AB45" i="11" s="1"/>
  <c r="S46" i="11"/>
  <c r="AB46" i="11" s="1"/>
  <c r="S47" i="11"/>
  <c r="AB47" i="11" s="1"/>
  <c r="S48" i="11"/>
  <c r="AB48" i="11" s="1"/>
  <c r="S49" i="11"/>
  <c r="AB49" i="11" s="1"/>
  <c r="S50" i="11"/>
  <c r="AB50" i="11" s="1"/>
  <c r="S51" i="11"/>
  <c r="AB51" i="11" s="1"/>
  <c r="S52" i="11"/>
  <c r="AB52" i="11" s="1"/>
  <c r="S53" i="11"/>
  <c r="AB53" i="11" s="1"/>
  <c r="S54" i="11"/>
  <c r="AB54" i="11" s="1"/>
  <c r="S55" i="11"/>
  <c r="AB55" i="11" s="1"/>
  <c r="S56" i="11"/>
  <c r="AB56" i="11" s="1"/>
  <c r="S57" i="11"/>
  <c r="AB57" i="11" s="1"/>
  <c r="S58" i="11"/>
  <c r="AB58" i="11" s="1"/>
  <c r="S59" i="11"/>
  <c r="AB59" i="11" s="1"/>
  <c r="S60" i="11"/>
  <c r="AB60" i="11" s="1"/>
  <c r="S61" i="11"/>
  <c r="AB61" i="11" s="1"/>
  <c r="S62" i="11"/>
  <c r="AB62" i="11" s="1"/>
  <c r="S63" i="11"/>
  <c r="AB63" i="11" s="1"/>
  <c r="S64" i="11"/>
  <c r="AB64" i="11" s="1"/>
  <c r="S65" i="11"/>
  <c r="AB65" i="11" s="1"/>
  <c r="S66" i="11"/>
  <c r="AB66" i="11" s="1"/>
  <c r="S67" i="11"/>
  <c r="AB67" i="11" s="1"/>
  <c r="S68" i="11"/>
  <c r="AB68" i="11" s="1"/>
  <c r="S69" i="11"/>
  <c r="AB69" i="11" s="1"/>
  <c r="S71" i="11"/>
  <c r="AB71" i="11" s="1"/>
  <c r="S72" i="11"/>
  <c r="AB72" i="11" s="1"/>
  <c r="S73" i="11"/>
  <c r="AB73" i="11" s="1"/>
  <c r="S74" i="11"/>
  <c r="AB74" i="11" s="1"/>
  <c r="S75" i="11"/>
  <c r="AB75" i="11" s="1"/>
  <c r="S76" i="11"/>
  <c r="AB76" i="11" s="1"/>
  <c r="S77" i="11"/>
  <c r="AB77" i="11" s="1"/>
  <c r="S78" i="11"/>
  <c r="AB78" i="11" s="1"/>
  <c r="S79" i="11"/>
  <c r="AB79" i="11" s="1"/>
  <c r="S80" i="11"/>
  <c r="AB80" i="11" s="1"/>
  <c r="S81" i="11"/>
  <c r="AB81" i="11" s="1"/>
  <c r="S82" i="11"/>
  <c r="AB82" i="11" s="1"/>
  <c r="S83" i="11"/>
  <c r="AB83" i="11" s="1"/>
  <c r="S84" i="11"/>
  <c r="AB84" i="11" s="1"/>
  <c r="S85" i="11"/>
  <c r="AB85" i="11" s="1"/>
  <c r="S86" i="11"/>
  <c r="AB86" i="11" s="1"/>
  <c r="S87" i="11"/>
  <c r="AB87" i="11" s="1"/>
  <c r="S88" i="11"/>
  <c r="AB88" i="11" s="1"/>
  <c r="S89" i="11"/>
  <c r="AB89" i="11" s="1"/>
  <c r="S90" i="11"/>
  <c r="AB90" i="11" s="1"/>
  <c r="S91" i="11"/>
  <c r="AB91" i="11" s="1"/>
  <c r="S92" i="11"/>
  <c r="AB92" i="11" s="1"/>
  <c r="S93" i="11"/>
  <c r="AB93" i="11" s="1"/>
  <c r="S94" i="11"/>
  <c r="AB94" i="11" s="1"/>
  <c r="S95" i="11"/>
  <c r="AB95" i="11" s="1"/>
  <c r="S96" i="11"/>
  <c r="AB96" i="11" s="1"/>
  <c r="S97" i="11"/>
  <c r="AB97" i="11" s="1"/>
  <c r="S98" i="11"/>
  <c r="AB98" i="11" s="1"/>
  <c r="S99" i="11"/>
  <c r="AB99" i="11" s="1"/>
  <c r="S100" i="11"/>
  <c r="AB100" i="11" s="1"/>
  <c r="S101" i="11"/>
  <c r="AB101" i="11" s="1"/>
  <c r="S102" i="11"/>
  <c r="AB102" i="11" s="1"/>
  <c r="S103" i="11"/>
  <c r="AB103" i="11" s="1"/>
  <c r="S104" i="11"/>
  <c r="AB104" i="11" s="1"/>
  <c r="S105" i="11"/>
  <c r="AB105" i="11" s="1"/>
  <c r="S106" i="11"/>
  <c r="AB106" i="11" s="1"/>
  <c r="S107" i="11"/>
  <c r="AB107" i="11" s="1"/>
  <c r="S108" i="11"/>
  <c r="AB108" i="11" s="1"/>
  <c r="S109" i="11"/>
  <c r="AB109" i="11" s="1"/>
  <c r="S110" i="11"/>
  <c r="AB110" i="11" s="1"/>
  <c r="S111" i="11"/>
  <c r="AB111" i="11" s="1"/>
  <c r="S112" i="11"/>
  <c r="AB112" i="11" s="1"/>
  <c r="S113" i="11"/>
  <c r="AB113" i="11" s="1"/>
  <c r="S114" i="11"/>
  <c r="AB114" i="11" s="1"/>
  <c r="S115" i="11"/>
  <c r="AB115" i="11" s="1"/>
  <c r="S116" i="11"/>
  <c r="AB116" i="11" s="1"/>
  <c r="S117" i="11"/>
  <c r="AB117" i="11" s="1"/>
  <c r="S118" i="11"/>
  <c r="AB118" i="11" s="1"/>
  <c r="S119" i="11"/>
  <c r="AB119" i="11" s="1"/>
  <c r="S120" i="11"/>
  <c r="AB120" i="11" s="1"/>
  <c r="S121" i="11"/>
  <c r="AB121" i="11" s="1"/>
  <c r="S122" i="11"/>
  <c r="AB122" i="11" s="1"/>
  <c r="S123" i="11"/>
  <c r="AB123" i="11" s="1"/>
  <c r="S124" i="11"/>
  <c r="AB124" i="11" s="1"/>
  <c r="S125" i="11"/>
  <c r="AB125" i="11" s="1"/>
  <c r="S126" i="11"/>
  <c r="AB126" i="11" s="1"/>
  <c r="S127" i="11"/>
  <c r="AB127" i="11" s="1"/>
  <c r="S128" i="11"/>
  <c r="AB128" i="11" s="1"/>
  <c r="S129" i="11"/>
  <c r="AB129" i="11" s="1"/>
  <c r="S130" i="11"/>
  <c r="AB130" i="11" s="1"/>
  <c r="S131" i="11"/>
  <c r="AB131" i="11" s="1"/>
  <c r="S132" i="11"/>
  <c r="AB132" i="11" s="1"/>
  <c r="S133" i="11"/>
  <c r="AB133" i="11" s="1"/>
  <c r="S134" i="11"/>
  <c r="AB134" i="11" s="1"/>
  <c r="S135" i="11"/>
  <c r="AB135" i="11" s="1"/>
  <c r="S136" i="11"/>
  <c r="AB136" i="11" s="1"/>
  <c r="S137" i="11"/>
  <c r="AB137" i="11" s="1"/>
  <c r="S138" i="11"/>
  <c r="AB138" i="11" s="1"/>
  <c r="S139" i="11"/>
  <c r="AB139" i="11" s="1"/>
  <c r="S140" i="11"/>
  <c r="AB140" i="11" s="1"/>
  <c r="S141" i="11"/>
  <c r="AB141" i="11" s="1"/>
  <c r="S142" i="11"/>
  <c r="AB142" i="11" s="1"/>
  <c r="S173" i="11"/>
  <c r="AB173" i="11" s="1"/>
  <c r="S174" i="11"/>
  <c r="AB174" i="11" s="1"/>
  <c r="S175" i="11"/>
  <c r="AB175" i="11" s="1"/>
  <c r="S176" i="11"/>
  <c r="AB176" i="11" s="1"/>
  <c r="S177" i="11"/>
  <c r="AB177" i="11" s="1"/>
  <c r="S178" i="11"/>
  <c r="AB178" i="11" s="1"/>
  <c r="S179" i="11"/>
  <c r="AB179" i="11" s="1"/>
  <c r="S180" i="11"/>
  <c r="AB180" i="11" s="1"/>
  <c r="S181" i="11"/>
  <c r="AB181" i="11" s="1"/>
  <c r="S182" i="11"/>
  <c r="AB182" i="11" s="1"/>
  <c r="S183" i="11"/>
  <c r="AB183" i="11" s="1"/>
  <c r="S184" i="11"/>
  <c r="AB184" i="11" s="1"/>
  <c r="S185" i="11"/>
  <c r="AB185" i="11" s="1"/>
  <c r="S186" i="11"/>
  <c r="AB186" i="11" s="1"/>
  <c r="S187" i="11"/>
  <c r="AB187" i="11" s="1"/>
  <c r="S188" i="11"/>
  <c r="AB188" i="11" s="1"/>
  <c r="S189" i="11"/>
  <c r="AB189" i="11" s="1"/>
  <c r="S190" i="11"/>
  <c r="AB190" i="11" s="1"/>
  <c r="S191" i="11"/>
  <c r="AB191" i="11" s="1"/>
  <c r="S192" i="11"/>
  <c r="AB192" i="11" s="1"/>
  <c r="S193" i="11"/>
  <c r="AB193" i="11" s="1"/>
  <c r="S194" i="11"/>
  <c r="AB194" i="11" s="1"/>
  <c r="S195" i="11"/>
  <c r="AB195" i="11" s="1"/>
  <c r="S196" i="11"/>
  <c r="AB196" i="11" s="1"/>
  <c r="S197" i="11"/>
  <c r="AB197" i="11" s="1"/>
  <c r="S198" i="11"/>
  <c r="AB198" i="11" s="1"/>
  <c r="S199" i="11"/>
  <c r="AB199" i="11" s="1"/>
  <c r="S200" i="11"/>
  <c r="AB200" i="11" s="1"/>
  <c r="S201" i="11"/>
  <c r="AB201" i="11" s="1"/>
  <c r="S202" i="11"/>
  <c r="AB202" i="11" s="1"/>
  <c r="S143" i="11"/>
  <c r="AB143" i="11" s="1"/>
  <c r="S144" i="11"/>
  <c r="AB144" i="11" s="1"/>
  <c r="S145" i="11"/>
  <c r="AB145" i="11" s="1"/>
  <c r="S146" i="11"/>
  <c r="AB146" i="11" s="1"/>
  <c r="S147" i="11"/>
  <c r="AB147" i="11" s="1"/>
  <c r="S148" i="11"/>
  <c r="AB148" i="11" s="1"/>
  <c r="S149" i="11"/>
  <c r="AB149" i="11" s="1"/>
  <c r="S150" i="11"/>
  <c r="AB150" i="11" s="1"/>
  <c r="S151" i="11"/>
  <c r="AB151" i="11" s="1"/>
  <c r="S152" i="11"/>
  <c r="AB152" i="11" s="1"/>
  <c r="S153" i="11"/>
  <c r="AB153" i="11" s="1"/>
  <c r="S154" i="11"/>
  <c r="AB154" i="11" s="1"/>
  <c r="S155" i="11"/>
  <c r="AB155" i="11" s="1"/>
  <c r="S156" i="11"/>
  <c r="AB156" i="11" s="1"/>
  <c r="S157" i="11"/>
  <c r="AB157" i="11" s="1"/>
  <c r="S158" i="11"/>
  <c r="AB158" i="11" s="1"/>
  <c r="S159" i="11"/>
  <c r="AB159" i="11" s="1"/>
  <c r="S160" i="11"/>
  <c r="AB160" i="11" s="1"/>
  <c r="S161" i="11"/>
  <c r="AB161" i="11" s="1"/>
  <c r="S162" i="11"/>
  <c r="AB162" i="11" s="1"/>
  <c r="S163" i="11"/>
  <c r="AB163" i="11" s="1"/>
  <c r="S164" i="11"/>
  <c r="AB164" i="11" s="1"/>
  <c r="S165" i="11"/>
  <c r="AB165" i="11" s="1"/>
  <c r="S166" i="11"/>
  <c r="AB166" i="11" s="1"/>
  <c r="S167" i="11"/>
  <c r="AB167" i="11" s="1"/>
  <c r="S168" i="11"/>
  <c r="AB168" i="11" s="1"/>
  <c r="S169" i="11"/>
  <c r="AB169" i="11" s="1"/>
  <c r="S170" i="11"/>
  <c r="AB170" i="11" s="1"/>
  <c r="S171" i="11"/>
  <c r="AB171" i="11" s="1"/>
  <c r="S172" i="11"/>
  <c r="AB172" i="11" s="1"/>
  <c r="S213" i="8"/>
  <c r="AB213" i="8" s="1"/>
  <c r="S214" i="8"/>
  <c r="AB214" i="8" s="1"/>
  <c r="S215" i="8"/>
  <c r="AB215" i="8" s="1"/>
  <c r="S216" i="8"/>
  <c r="AB216" i="8" s="1"/>
  <c r="S217" i="8"/>
  <c r="AB217" i="8" s="1"/>
  <c r="S218" i="8"/>
  <c r="AB218" i="8" s="1"/>
  <c r="S219" i="8"/>
  <c r="AB219" i="8" s="1"/>
  <c r="S220" i="8"/>
  <c r="AB220" i="8" s="1"/>
  <c r="S221" i="8"/>
  <c r="AB221" i="8" s="1"/>
  <c r="S222" i="8"/>
  <c r="S223" i="8"/>
  <c r="AB223" i="8" s="1"/>
  <c r="S224" i="8"/>
  <c r="AB224" i="8" s="1"/>
  <c r="S225" i="8"/>
  <c r="AB225" i="8" s="1"/>
  <c r="S226" i="8"/>
  <c r="AB226" i="8" s="1"/>
  <c r="S227" i="8"/>
  <c r="AB227" i="8" s="1"/>
  <c r="S228" i="8"/>
  <c r="AB228" i="8" s="1"/>
  <c r="S229" i="8"/>
  <c r="AB229" i="8" s="1"/>
  <c r="S230" i="8"/>
  <c r="AB230" i="8" s="1"/>
  <c r="S231" i="8"/>
  <c r="AB231" i="8" s="1"/>
  <c r="S232" i="8"/>
  <c r="AB232" i="8" s="1"/>
  <c r="S233" i="8"/>
  <c r="AB233" i="8" s="1"/>
  <c r="S234" i="8"/>
  <c r="AB234" i="8" s="1"/>
  <c r="S235" i="8"/>
  <c r="AB235" i="8" s="1"/>
  <c r="S236" i="8"/>
  <c r="AB236" i="8" s="1"/>
  <c r="S237" i="8"/>
  <c r="AB237" i="8" s="1"/>
  <c r="S238" i="8"/>
  <c r="AB238" i="8" s="1"/>
  <c r="S239" i="8"/>
  <c r="AB239" i="8" s="1"/>
  <c r="S240" i="8"/>
  <c r="AB240" i="8" s="1"/>
  <c r="S241" i="8"/>
  <c r="AB241" i="8" s="1"/>
  <c r="AB222" i="8"/>
  <c r="S212" i="8"/>
  <c r="AB212" i="8" s="1"/>
  <c r="S182" i="8"/>
  <c r="S183" i="8"/>
  <c r="AB183" i="8" s="1"/>
  <c r="S184" i="8"/>
  <c r="S185" i="8"/>
  <c r="AB185" i="8" s="1"/>
  <c r="S186" i="8"/>
  <c r="AB186" i="8" s="1"/>
  <c r="S187" i="8"/>
  <c r="AB187" i="8" s="1"/>
  <c r="S188" i="8"/>
  <c r="AB188" i="8" s="1"/>
  <c r="S189" i="8"/>
  <c r="AB189" i="8" s="1"/>
  <c r="S190" i="8"/>
  <c r="S191" i="8"/>
  <c r="AB191" i="8" s="1"/>
  <c r="S192" i="8"/>
  <c r="S193" i="8"/>
  <c r="AB193" i="8" s="1"/>
  <c r="S194" i="8"/>
  <c r="AB194" i="8" s="1"/>
  <c r="S195" i="8"/>
  <c r="AB195" i="8" s="1"/>
  <c r="S196" i="8"/>
  <c r="AB196" i="8" s="1"/>
  <c r="S197" i="8"/>
  <c r="AB197" i="8" s="1"/>
  <c r="S198" i="8"/>
  <c r="S199" i="8"/>
  <c r="AB199" i="8" s="1"/>
  <c r="S200" i="8"/>
  <c r="S201" i="8"/>
  <c r="S202" i="8"/>
  <c r="AB202" i="8" s="1"/>
  <c r="S203" i="8"/>
  <c r="AB203" i="8" s="1"/>
  <c r="S204" i="8"/>
  <c r="AB204" i="8" s="1"/>
  <c r="S205" i="8"/>
  <c r="AB205" i="8" s="1"/>
  <c r="S206" i="8"/>
  <c r="S207" i="8"/>
  <c r="AB207" i="8" s="1"/>
  <c r="S208" i="8"/>
  <c r="AB208" i="8" s="1"/>
  <c r="S209" i="8"/>
  <c r="AB209" i="8" s="1"/>
  <c r="S210" i="8"/>
  <c r="AB210" i="8" s="1"/>
  <c r="S211" i="8"/>
  <c r="AB211" i="8" s="1"/>
  <c r="AB190" i="8"/>
  <c r="AB198" i="8"/>
  <c r="AB206" i="8"/>
  <c r="AB184" i="8"/>
  <c r="AB192" i="8"/>
  <c r="AB200" i="8"/>
  <c r="AB201" i="8"/>
  <c r="AB182" i="8"/>
  <c r="S153" i="8"/>
  <c r="AB153" i="8" s="1"/>
  <c r="S154" i="8"/>
  <c r="AB154" i="8" s="1"/>
  <c r="S155" i="8"/>
  <c r="AB155" i="8" s="1"/>
  <c r="S156" i="8"/>
  <c r="AB156" i="8" s="1"/>
  <c r="S157" i="8"/>
  <c r="AB157" i="8" s="1"/>
  <c r="S158" i="8"/>
  <c r="AB158" i="8" s="1"/>
  <c r="S159" i="8"/>
  <c r="AB159" i="8" s="1"/>
  <c r="S160" i="8"/>
  <c r="AB160" i="8" s="1"/>
  <c r="S161" i="8"/>
  <c r="AB161" i="8" s="1"/>
  <c r="S162" i="8"/>
  <c r="AB162" i="8" s="1"/>
  <c r="S163" i="8"/>
  <c r="S164" i="8"/>
  <c r="S165" i="8"/>
  <c r="AB165" i="8" s="1"/>
  <c r="S166" i="8"/>
  <c r="AB166" i="8" s="1"/>
  <c r="S167" i="8"/>
  <c r="AB167" i="8" s="1"/>
  <c r="S168" i="8"/>
  <c r="AB168" i="8" s="1"/>
  <c r="S169" i="8"/>
  <c r="AB169" i="8" s="1"/>
  <c r="S170" i="8"/>
  <c r="AB170" i="8" s="1"/>
  <c r="S171" i="8"/>
  <c r="AB171" i="8" s="1"/>
  <c r="S172" i="8"/>
  <c r="AB172" i="8" s="1"/>
  <c r="S173" i="8"/>
  <c r="AB173" i="8" s="1"/>
  <c r="S174" i="8"/>
  <c r="AB174" i="8" s="1"/>
  <c r="S175" i="8"/>
  <c r="AB175" i="8" s="1"/>
  <c r="S176" i="8"/>
  <c r="AB176" i="8" s="1"/>
  <c r="S177" i="8"/>
  <c r="AB177" i="8" s="1"/>
  <c r="S178" i="8"/>
  <c r="AB178" i="8" s="1"/>
  <c r="S179" i="8"/>
  <c r="AB179" i="8" s="1"/>
  <c r="S180" i="8"/>
  <c r="AB180" i="8" s="1"/>
  <c r="S181" i="8"/>
  <c r="AB181" i="8" s="1"/>
  <c r="AB163" i="8"/>
  <c r="AB164" i="8"/>
  <c r="S152" i="8"/>
  <c r="AB152" i="8" s="1"/>
  <c r="S123" i="8"/>
  <c r="AB123" i="8" s="1"/>
  <c r="S124" i="8"/>
  <c r="AB124" i="8" s="1"/>
  <c r="S125" i="8"/>
  <c r="AB125" i="8" s="1"/>
  <c r="S126" i="8"/>
  <c r="AB126" i="8" s="1"/>
  <c r="S127" i="8"/>
  <c r="AB127" i="8" s="1"/>
  <c r="S128" i="8"/>
  <c r="AB128" i="8" s="1"/>
  <c r="S129" i="8"/>
  <c r="AB129" i="8" s="1"/>
  <c r="S130" i="8"/>
  <c r="AB130" i="8" s="1"/>
  <c r="S131" i="8"/>
  <c r="AB131" i="8" s="1"/>
  <c r="S132" i="8"/>
  <c r="AB132" i="8" s="1"/>
  <c r="S133" i="8"/>
  <c r="AB133" i="8" s="1"/>
  <c r="S134" i="8"/>
  <c r="AB134" i="8" s="1"/>
  <c r="S135" i="8"/>
  <c r="AB135" i="8" s="1"/>
  <c r="S136" i="8"/>
  <c r="AB136" i="8" s="1"/>
  <c r="S137" i="8"/>
  <c r="AB137" i="8" s="1"/>
  <c r="S138" i="8"/>
  <c r="AB138" i="8" s="1"/>
  <c r="S139" i="8"/>
  <c r="AB139" i="8" s="1"/>
  <c r="S140" i="8"/>
  <c r="AB140" i="8" s="1"/>
  <c r="S141" i="8"/>
  <c r="AB141" i="8" s="1"/>
  <c r="S142" i="8"/>
  <c r="AB142" i="8" s="1"/>
  <c r="S143" i="8"/>
  <c r="AB143" i="8" s="1"/>
  <c r="S144" i="8"/>
  <c r="AB144" i="8" s="1"/>
  <c r="S145" i="8"/>
  <c r="AB145" i="8" s="1"/>
  <c r="S146" i="8"/>
  <c r="AB146" i="8" s="1"/>
  <c r="S147" i="8"/>
  <c r="AB147" i="8" s="1"/>
  <c r="S148" i="8"/>
  <c r="AB148" i="8" s="1"/>
  <c r="S149" i="8"/>
  <c r="AB149" i="8" s="1"/>
  <c r="S150" i="8"/>
  <c r="AB150" i="8" s="1"/>
  <c r="S151" i="8"/>
  <c r="AB151" i="8" s="1"/>
  <c r="S122" i="8"/>
  <c r="AB122" i="8" s="1"/>
  <c r="S93" i="8"/>
  <c r="AB93" i="8" s="1"/>
  <c r="S94" i="8"/>
  <c r="AB94" i="8" s="1"/>
  <c r="S95" i="8"/>
  <c r="AB95" i="8" s="1"/>
  <c r="S96" i="8"/>
  <c r="AB96" i="8" s="1"/>
  <c r="S97" i="8"/>
  <c r="AB97" i="8" s="1"/>
  <c r="S98" i="8"/>
  <c r="AB98" i="8" s="1"/>
  <c r="S99" i="8"/>
  <c r="AB99" i="8" s="1"/>
  <c r="S100" i="8"/>
  <c r="AB100" i="8" s="1"/>
  <c r="S101" i="8"/>
  <c r="AB101" i="8" s="1"/>
  <c r="S102" i="8"/>
  <c r="AB102" i="8" s="1"/>
  <c r="S103" i="8"/>
  <c r="AB103" i="8" s="1"/>
  <c r="S104" i="8"/>
  <c r="AB104" i="8" s="1"/>
  <c r="S105" i="8"/>
  <c r="AB105" i="8" s="1"/>
  <c r="S106" i="8"/>
  <c r="AB106" i="8" s="1"/>
  <c r="S107" i="8"/>
  <c r="AB107" i="8" s="1"/>
  <c r="S108" i="8"/>
  <c r="AB108" i="8" s="1"/>
  <c r="S109" i="8"/>
  <c r="AB109" i="8" s="1"/>
  <c r="S110" i="8"/>
  <c r="AB110" i="8" s="1"/>
  <c r="S111" i="8"/>
  <c r="AB111" i="8" s="1"/>
  <c r="S112" i="8"/>
  <c r="AB112" i="8" s="1"/>
  <c r="S113" i="8"/>
  <c r="AB113" i="8" s="1"/>
  <c r="S114" i="8"/>
  <c r="AB114" i="8" s="1"/>
  <c r="S115" i="8"/>
  <c r="AB115" i="8" s="1"/>
  <c r="S116" i="8"/>
  <c r="AB116" i="8" s="1"/>
  <c r="S117" i="8"/>
  <c r="AB117" i="8" s="1"/>
  <c r="S118" i="8"/>
  <c r="AB118" i="8" s="1"/>
  <c r="S119" i="8"/>
  <c r="AB119" i="8" s="1"/>
  <c r="S120" i="8"/>
  <c r="AB120" i="8" s="1"/>
  <c r="S121" i="8"/>
  <c r="AB121" i="8" s="1"/>
  <c r="S92" i="8"/>
  <c r="AB92" i="8" s="1"/>
  <c r="X239" i="3"/>
  <c r="X242" i="1"/>
  <c r="S239" i="3"/>
  <c r="U242" i="1"/>
  <c r="S62" i="8"/>
  <c r="AB62" i="8" s="1"/>
  <c r="S63" i="8"/>
  <c r="AB63" i="8" s="1"/>
  <c r="S64" i="8"/>
  <c r="AB64" i="8" s="1"/>
  <c r="S65" i="8"/>
  <c r="AB65" i="8" s="1"/>
  <c r="S66" i="8"/>
  <c r="AB66" i="8" s="1"/>
  <c r="S67" i="8"/>
  <c r="AB67" i="8" s="1"/>
  <c r="S68" i="8"/>
  <c r="AB68" i="8" s="1"/>
  <c r="S69" i="8"/>
  <c r="AB69" i="8" s="1"/>
  <c r="S70" i="8"/>
  <c r="AB70" i="8" s="1"/>
  <c r="S71" i="8"/>
  <c r="AB71" i="8" s="1"/>
  <c r="S72" i="8"/>
  <c r="AB72" i="8" s="1"/>
  <c r="S73" i="8"/>
  <c r="AB73" i="8" s="1"/>
  <c r="S74" i="8"/>
  <c r="AB74" i="8" s="1"/>
  <c r="S75" i="8"/>
  <c r="AB75" i="8" s="1"/>
  <c r="S76" i="8"/>
  <c r="AB76" i="8" s="1"/>
  <c r="S77" i="8"/>
  <c r="AB77" i="8" s="1"/>
  <c r="S78" i="8"/>
  <c r="AB78" i="8" s="1"/>
  <c r="S79" i="8"/>
  <c r="AB79" i="8" s="1"/>
  <c r="S80" i="8"/>
  <c r="AB80" i="8" s="1"/>
  <c r="S81" i="8"/>
  <c r="AB81" i="8" s="1"/>
  <c r="S82" i="8"/>
  <c r="AB82" i="8" s="1"/>
  <c r="S83" i="8"/>
  <c r="AB83" i="8" s="1"/>
  <c r="S84" i="8"/>
  <c r="AB84" i="8" s="1"/>
  <c r="S85" i="8"/>
  <c r="AB85" i="8" s="1"/>
  <c r="S86" i="8"/>
  <c r="AB86" i="8" s="1"/>
  <c r="S87" i="8"/>
  <c r="AB87" i="8" s="1"/>
  <c r="S88" i="8"/>
  <c r="AB88" i="8" s="1"/>
  <c r="S89" i="8"/>
  <c r="AB89" i="8" s="1"/>
  <c r="S90" i="8"/>
  <c r="AB90" i="8" s="1"/>
  <c r="S91" i="8"/>
  <c r="AB91" i="8" s="1"/>
  <c r="S32" i="8"/>
  <c r="AB32" i="8" s="1"/>
  <c r="S33" i="8"/>
  <c r="AB33" i="8" s="1"/>
  <c r="S34" i="8"/>
  <c r="AB34" i="8" s="1"/>
  <c r="S35" i="8"/>
  <c r="AB35" i="8" s="1"/>
  <c r="S36" i="8"/>
  <c r="AB36" i="8" s="1"/>
  <c r="S37" i="8"/>
  <c r="AB37" i="8" s="1"/>
  <c r="S38" i="8"/>
  <c r="AB38" i="8" s="1"/>
  <c r="S39" i="8"/>
  <c r="AB39" i="8" s="1"/>
  <c r="S40" i="8"/>
  <c r="AB40" i="8" s="1"/>
  <c r="S41" i="8"/>
  <c r="AB41" i="8" s="1"/>
  <c r="S42" i="8"/>
  <c r="AB42" i="8" s="1"/>
  <c r="S43" i="8"/>
  <c r="AB43" i="8" s="1"/>
  <c r="S44" i="8"/>
  <c r="AB44" i="8" s="1"/>
  <c r="S45" i="8"/>
  <c r="AB45" i="8" s="1"/>
  <c r="S46" i="8"/>
  <c r="AB46" i="8" s="1"/>
  <c r="S47" i="8"/>
  <c r="AB47" i="8" s="1"/>
  <c r="S48" i="8"/>
  <c r="AB48" i="8" s="1"/>
  <c r="S49" i="8"/>
  <c r="AB49" i="8" s="1"/>
  <c r="S50" i="8"/>
  <c r="AB50" i="8" s="1"/>
  <c r="S51" i="8"/>
  <c r="AB51" i="8" s="1"/>
  <c r="S52" i="8"/>
  <c r="AB52" i="8" s="1"/>
  <c r="S53" i="8"/>
  <c r="AB53" i="8" s="1"/>
  <c r="S54" i="8"/>
  <c r="AB54" i="8" s="1"/>
  <c r="S55" i="8"/>
  <c r="AB55" i="8" s="1"/>
  <c r="S56" i="8"/>
  <c r="AB56" i="8" s="1"/>
  <c r="S57" i="8"/>
  <c r="AB57" i="8" s="1"/>
  <c r="S58" i="8"/>
  <c r="AB58" i="8" s="1"/>
  <c r="S59" i="8"/>
  <c r="AB59" i="8" s="1"/>
  <c r="S60" i="8"/>
  <c r="AB60" i="8" s="1"/>
  <c r="S61" i="8"/>
  <c r="AB61" i="8" s="1"/>
  <c r="S2" i="8"/>
  <c r="AB2" i="8" s="1"/>
  <c r="S3" i="8"/>
  <c r="AB3" i="8" s="1"/>
  <c r="S4" i="8"/>
  <c r="AB4" i="8" s="1"/>
  <c r="S5" i="8"/>
  <c r="AB5" i="8" s="1"/>
  <c r="S6" i="8"/>
  <c r="AB6" i="8" s="1"/>
  <c r="S7" i="8"/>
  <c r="AB7" i="8" s="1"/>
  <c r="S8" i="8"/>
  <c r="AB8" i="8" s="1"/>
  <c r="S9" i="8"/>
  <c r="AB9" i="8" s="1"/>
  <c r="S10" i="8"/>
  <c r="AB10" i="8" s="1"/>
  <c r="S11" i="8"/>
  <c r="AB11" i="8" s="1"/>
  <c r="S12" i="8"/>
  <c r="AB12" i="8" s="1"/>
  <c r="S13" i="8"/>
  <c r="AB13" i="8" s="1"/>
  <c r="S14" i="8"/>
  <c r="AB14" i="8" s="1"/>
  <c r="S15" i="8"/>
  <c r="AB15" i="8" s="1"/>
  <c r="S16" i="8"/>
  <c r="AB16" i="8" s="1"/>
  <c r="S17" i="8"/>
  <c r="AB17" i="8" s="1"/>
  <c r="S18" i="8"/>
  <c r="AB18" i="8" s="1"/>
  <c r="S19" i="8"/>
  <c r="AB19" i="8" s="1"/>
  <c r="S20" i="8"/>
  <c r="AB20" i="8" s="1"/>
  <c r="S21" i="8"/>
  <c r="AB21" i="8" s="1"/>
  <c r="S22" i="8"/>
  <c r="AB22" i="8" s="1"/>
  <c r="S23" i="8"/>
  <c r="AB23" i="8" s="1"/>
  <c r="S24" i="8"/>
  <c r="AB24" i="8" s="1"/>
  <c r="S25" i="8"/>
  <c r="AB25" i="8" s="1"/>
  <c r="S26" i="8"/>
  <c r="AB26" i="8" s="1"/>
  <c r="S27" i="8"/>
  <c r="AB27" i="8" s="1"/>
  <c r="S28" i="8"/>
  <c r="AB28" i="8" s="1"/>
  <c r="S29" i="8"/>
  <c r="AB29" i="8" s="1"/>
  <c r="S30" i="8"/>
  <c r="AB30" i="8" s="1"/>
  <c r="S31" i="8"/>
  <c r="AB31" i="8" s="1"/>
  <c r="Q239" i="3"/>
  <c r="P239" i="3"/>
  <c r="O242" i="1"/>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2" i="3"/>
  <c r="R3" i="3"/>
  <c r="R4" i="3"/>
  <c r="R5" i="3"/>
  <c r="R6" i="3"/>
  <c r="R7" i="3"/>
  <c r="R8" i="3"/>
  <c r="R9" i="3"/>
  <c r="R10" i="3"/>
  <c r="R11" i="3"/>
  <c r="R12" i="3"/>
  <c r="R13" i="3"/>
  <c r="R14" i="3"/>
  <c r="R15" i="3"/>
  <c r="R16" i="3"/>
  <c r="R17" i="3"/>
  <c r="R18" i="3"/>
  <c r="R19" i="3"/>
  <c r="R20" i="3"/>
  <c r="R21" i="3"/>
  <c r="R22" i="3"/>
  <c r="R23" i="3"/>
  <c r="R24" i="3"/>
  <c r="R25" i="3"/>
  <c r="R26" i="3"/>
  <c r="R27" i="3"/>
  <c r="R28" i="3"/>
  <c r="R2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E242" i="1"/>
  <c r="Q242" i="1" l="1"/>
  <c r="R239" i="3"/>
  <c r="M246" i="1"/>
  <c r="N246" i="1"/>
  <c r="P243" i="3"/>
  <c r="O243" i="3"/>
  <c r="R238" i="1"/>
  <c r="R237" i="1"/>
  <c r="R141" i="1"/>
  <c r="R142" i="1"/>
  <c r="R112" i="1"/>
  <c r="R111" i="1"/>
  <c r="R22" i="1"/>
  <c r="R82" i="1"/>
  <c r="R81" i="1"/>
  <c r="R21" i="1"/>
  <c r="M247" i="1" l="1"/>
  <c r="O244" i="3"/>
</calcChain>
</file>

<file path=xl/sharedStrings.xml><?xml version="1.0" encoding="utf-8"?>
<sst xmlns="http://schemas.openxmlformats.org/spreadsheetml/2006/main" count="6833" uniqueCount="1274">
  <si>
    <t>form_id</t>
  </si>
  <si>
    <t>form_name</t>
  </si>
  <si>
    <t>form_status</t>
  </si>
  <si>
    <t>Xylose</t>
  </si>
  <si>
    <t>Water 1</t>
  </si>
  <si>
    <t>form_datetime</t>
  </si>
  <si>
    <t>sample_name</t>
  </si>
  <si>
    <t>Baratron_Avg</t>
  </si>
  <si>
    <t>calc_%_N2_Avg</t>
  </si>
  <si>
    <t>calc_%_H2_Avg</t>
  </si>
  <si>
    <t>calc_%_H2_2STD</t>
  </si>
  <si>
    <t>calc_%_H2_umol</t>
  </si>
  <si>
    <t>calc_%_H2_umol/h</t>
  </si>
  <si>
    <t>calc_%_O2_Avg</t>
  </si>
  <si>
    <t>calc_%_O2_2STD</t>
  </si>
  <si>
    <t>calc_%_O2_umol</t>
  </si>
  <si>
    <t>calc_%_O2_umol/h</t>
  </si>
  <si>
    <t>calc_%_Ar_Avg</t>
  </si>
  <si>
    <t>calc_%_CO2_Avg</t>
  </si>
  <si>
    <t>349733</t>
  </si>
  <si>
    <t>1</t>
  </si>
  <si>
    <t>Complete</t>
  </si>
  <si>
    <t>PlateAgilent 14_Vial1</t>
  </si>
  <si>
    <t>349734</t>
  </si>
  <si>
    <t>2</t>
  </si>
  <si>
    <t>PlateAgilent 14_Vial2</t>
  </si>
  <si>
    <t>349735</t>
  </si>
  <si>
    <t>3</t>
  </si>
  <si>
    <t>PlateAgilent 14_Vial3</t>
  </si>
  <si>
    <t>349736</t>
  </si>
  <si>
    <t>4</t>
  </si>
  <si>
    <t>PlateAgilent 14_Vial4</t>
  </si>
  <si>
    <t>349737</t>
  </si>
  <si>
    <t>5</t>
  </si>
  <si>
    <t>PlateAgilent 14_Vial5</t>
  </si>
  <si>
    <t>349738</t>
  </si>
  <si>
    <t>6</t>
  </si>
  <si>
    <t>PlateAgilent 14_Vial6</t>
  </si>
  <si>
    <t>349739</t>
  </si>
  <si>
    <t>7</t>
  </si>
  <si>
    <t>PlateAgilent 14_Vial7</t>
  </si>
  <si>
    <t>349740</t>
  </si>
  <si>
    <t>8</t>
  </si>
  <si>
    <t>PlateAgilent 14_Vial8</t>
  </si>
  <si>
    <t>349741</t>
  </si>
  <si>
    <t>9</t>
  </si>
  <si>
    <t>PlateAgilent 14_Vial9</t>
  </si>
  <si>
    <t>349742</t>
  </si>
  <si>
    <t>10</t>
  </si>
  <si>
    <t>PlateAgilent 14_Vial10</t>
  </si>
  <si>
    <t>349743</t>
  </si>
  <si>
    <t>11</t>
  </si>
  <si>
    <t>PlateAgilent 14_Vial11</t>
  </si>
  <si>
    <t>349744</t>
  </si>
  <si>
    <t>12</t>
  </si>
  <si>
    <t>PlateAgilent 14_Vial12</t>
  </si>
  <si>
    <t>349745</t>
  </si>
  <si>
    <t>13</t>
  </si>
  <si>
    <t>PlateAgilent 14_Vial13</t>
  </si>
  <si>
    <t>349746</t>
  </si>
  <si>
    <t>14</t>
  </si>
  <si>
    <t>PlateAgilent 14_Vial14</t>
  </si>
  <si>
    <t>349747</t>
  </si>
  <si>
    <t>15</t>
  </si>
  <si>
    <t>PlateAgilent 14_Vial15</t>
  </si>
  <si>
    <t>349748</t>
  </si>
  <si>
    <t>16</t>
  </si>
  <si>
    <t>PlateAgilent 16_Vial1</t>
  </si>
  <si>
    <t>349749</t>
  </si>
  <si>
    <t>17</t>
  </si>
  <si>
    <t>PlateAgilent 16_Vial2</t>
  </si>
  <si>
    <t>349750</t>
  </si>
  <si>
    <t>18</t>
  </si>
  <si>
    <t>PlateAgilent 16_Vial3</t>
  </si>
  <si>
    <t>349751</t>
  </si>
  <si>
    <t>19</t>
  </si>
  <si>
    <t>PlateAgilent 16_Vial4</t>
  </si>
  <si>
    <t>349752</t>
  </si>
  <si>
    <t>20</t>
  </si>
  <si>
    <t>PlateAgilent 16_Vial5</t>
  </si>
  <si>
    <t>349753</t>
  </si>
  <si>
    <t>21</t>
  </si>
  <si>
    <t>PlateAgilent 16_Vial6</t>
  </si>
  <si>
    <t>349754</t>
  </si>
  <si>
    <t>22</t>
  </si>
  <si>
    <t>PlateAgilent 16_Vial7</t>
  </si>
  <si>
    <t>349755</t>
  </si>
  <si>
    <t>23</t>
  </si>
  <si>
    <t>PlateAgilent 16_Vial8</t>
  </si>
  <si>
    <t>349756</t>
  </si>
  <si>
    <t>24</t>
  </si>
  <si>
    <t>PlateAgilent 16_Vial9</t>
  </si>
  <si>
    <t>349757</t>
  </si>
  <si>
    <t>25</t>
  </si>
  <si>
    <t>PlateAgilent 16_Vial10</t>
  </si>
  <si>
    <t>349758</t>
  </si>
  <si>
    <t>26</t>
  </si>
  <si>
    <t>PlateAgilent 16_Vial11</t>
  </si>
  <si>
    <t>349759</t>
  </si>
  <si>
    <t>27</t>
  </si>
  <si>
    <t>PlateAgilent 16_Vial12</t>
  </si>
  <si>
    <t>349760</t>
  </si>
  <si>
    <t>28</t>
  </si>
  <si>
    <t>PlateAgilent 16_Vial13</t>
  </si>
  <si>
    <t>349761</t>
  </si>
  <si>
    <t>29</t>
  </si>
  <si>
    <t>PlateAgilent 16_Vial14</t>
  </si>
  <si>
    <t>349762</t>
  </si>
  <si>
    <t>30</t>
  </si>
  <si>
    <t>PlateAgilent 16_Vial15</t>
  </si>
  <si>
    <t>349370</t>
  </si>
  <si>
    <t>PlateAgilent 9_Vial1</t>
  </si>
  <si>
    <t>349371</t>
  </si>
  <si>
    <t>PlateAgilent 9_Vial2</t>
  </si>
  <si>
    <t>349372</t>
  </si>
  <si>
    <t>PlateAgilent 9_Vial3</t>
  </si>
  <si>
    <t>349373</t>
  </si>
  <si>
    <t>PlateAgilent 9_Vial4</t>
  </si>
  <si>
    <t>349374</t>
  </si>
  <si>
    <t>PlateAgilent 9_Vial5</t>
  </si>
  <si>
    <t>349375</t>
  </si>
  <si>
    <t>PlateAgilent 9_Vial6</t>
  </si>
  <si>
    <t>349376</t>
  </si>
  <si>
    <t>PlateAgilent 9_Vial7</t>
  </si>
  <si>
    <t>349377</t>
  </si>
  <si>
    <t>PlateAgilent 9_Vial8</t>
  </si>
  <si>
    <t>349378</t>
  </si>
  <si>
    <t>PlateAgilent 9_Vial9</t>
  </si>
  <si>
    <t>349379</t>
  </si>
  <si>
    <t>PlateAgilent 9_Vial10</t>
  </si>
  <si>
    <t>349380</t>
  </si>
  <si>
    <t>PlateAgilent 9_Vial11</t>
  </si>
  <si>
    <t>349381</t>
  </si>
  <si>
    <t>PlateAgilent 9_Vial12</t>
  </si>
  <si>
    <t>349382</t>
  </si>
  <si>
    <t>PlateAgilent 9_Vial13</t>
  </si>
  <si>
    <t>349383</t>
  </si>
  <si>
    <t>PlateAgilent 9_Vial14</t>
  </si>
  <si>
    <t>349384</t>
  </si>
  <si>
    <t>PlateAgilent 9_Vial15</t>
  </si>
  <si>
    <t>349385</t>
  </si>
  <si>
    <t>PlateAgilent 10_Vial1</t>
  </si>
  <si>
    <t>349386</t>
  </si>
  <si>
    <t>PlateAgilent 10_Vial2</t>
  </si>
  <si>
    <t>349387</t>
  </si>
  <si>
    <t>PlateAgilent 10_Vial3</t>
  </si>
  <si>
    <t>349388</t>
  </si>
  <si>
    <t>PlateAgilent 10_Vial4</t>
  </si>
  <si>
    <t>349389</t>
  </si>
  <si>
    <t>PlateAgilent 10_Vial5</t>
  </si>
  <si>
    <t>349390</t>
  </si>
  <si>
    <t>PlateAgilent 10_Vial6</t>
  </si>
  <si>
    <t>349391</t>
  </si>
  <si>
    <t>PlateAgilent 10_Vial7</t>
  </si>
  <si>
    <t>349392</t>
  </si>
  <si>
    <t>PlateAgilent 10_Vial8</t>
  </si>
  <si>
    <t>349393</t>
  </si>
  <si>
    <t>PlateAgilent 10_Vial9</t>
  </si>
  <si>
    <t>349394</t>
  </si>
  <si>
    <t>PlateAgilent 10_Vial10</t>
  </si>
  <si>
    <t>349395</t>
  </si>
  <si>
    <t>PlateAgilent 10_Vial11</t>
  </si>
  <si>
    <t>349396</t>
  </si>
  <si>
    <t>PlateAgilent 10_Vial12</t>
  </si>
  <si>
    <t>349397</t>
  </si>
  <si>
    <t>PlateAgilent 10_Vial13</t>
  </si>
  <si>
    <t>349398</t>
  </si>
  <si>
    <t>PlateAgilent 10_Vial14</t>
  </si>
  <si>
    <t>349399</t>
  </si>
  <si>
    <t>PlateAgilent 10_Vial15</t>
  </si>
  <si>
    <t>Exp</t>
  </si>
  <si>
    <t>349400</t>
  </si>
  <si>
    <t>PlateAgilent 11_Vial1</t>
  </si>
  <si>
    <t>349401</t>
  </si>
  <si>
    <t>PlateAgilent 11_Vial2</t>
  </si>
  <si>
    <t>349402</t>
  </si>
  <si>
    <t>PlateAgilent 11_Vial3</t>
  </si>
  <si>
    <t>349403</t>
  </si>
  <si>
    <t>PlateAgilent 11_Vial4</t>
  </si>
  <si>
    <t>349404</t>
  </si>
  <si>
    <t>PlateAgilent 11_Vial5</t>
  </si>
  <si>
    <t>349405</t>
  </si>
  <si>
    <t>PlateAgilent 11_Vial6</t>
  </si>
  <si>
    <t>349406</t>
  </si>
  <si>
    <t>PlateAgilent 11_Vial7</t>
  </si>
  <si>
    <t>349407</t>
  </si>
  <si>
    <t>PlateAgilent 11_Vial8</t>
  </si>
  <si>
    <t>349408</t>
  </si>
  <si>
    <t>PlateAgilent 11_Vial9</t>
  </si>
  <si>
    <t>349409</t>
  </si>
  <si>
    <t>PlateAgilent 11_Vial10</t>
  </si>
  <si>
    <t>349410</t>
  </si>
  <si>
    <t>PlateAgilent 11_Vial11</t>
  </si>
  <si>
    <t>349411</t>
  </si>
  <si>
    <t>PlateAgilent 11_Vial12</t>
  </si>
  <si>
    <t>349412</t>
  </si>
  <si>
    <t>PlateAgilent 11_Vial13</t>
  </si>
  <si>
    <t>349413</t>
  </si>
  <si>
    <t>PlateAgilent 11_Vial14</t>
  </si>
  <si>
    <t>349414</t>
  </si>
  <si>
    <t>PlateAgilent 11_Vial15</t>
  </si>
  <si>
    <t>349415</t>
  </si>
  <si>
    <t>PlateAgilent 12_Vial1</t>
  </si>
  <si>
    <t>349416</t>
  </si>
  <si>
    <t>PlateAgilent 12_Vial2</t>
  </si>
  <si>
    <t>349417</t>
  </si>
  <si>
    <t>PlateAgilent 12_Vial3</t>
  </si>
  <si>
    <t>349418</t>
  </si>
  <si>
    <t>PlateAgilent 12_Vial4</t>
  </si>
  <si>
    <t>349419</t>
  </si>
  <si>
    <t>PlateAgilent 12_Vial5</t>
  </si>
  <si>
    <t>349420</t>
  </si>
  <si>
    <t>PlateAgilent 12_Vial6</t>
  </si>
  <si>
    <t>349421</t>
  </si>
  <si>
    <t>PlateAgilent 12_Vial7</t>
  </si>
  <si>
    <t>349422</t>
  </si>
  <si>
    <t>PlateAgilent 12_Vial8</t>
  </si>
  <si>
    <t>349423</t>
  </si>
  <si>
    <t>PlateAgilent 12_Vial9</t>
  </si>
  <si>
    <t>349424</t>
  </si>
  <si>
    <t>PlateAgilent 12_Vial10</t>
  </si>
  <si>
    <t>349425</t>
  </si>
  <si>
    <t>PlateAgilent 12_Vial11</t>
  </si>
  <si>
    <t>349426</t>
  </si>
  <si>
    <t>PlateAgilent 12_Vial12</t>
  </si>
  <si>
    <t>349427</t>
  </si>
  <si>
    <t>PlateAgilent 12_Vial13</t>
  </si>
  <si>
    <t>349428</t>
  </si>
  <si>
    <t>PlateAgilent 12_Vial14</t>
  </si>
  <si>
    <t>349429</t>
  </si>
  <si>
    <t>PlateAgilent 12_Vial15</t>
  </si>
  <si>
    <t>349430</t>
  </si>
  <si>
    <t>PlateAgilent 13_Vial1</t>
  </si>
  <si>
    <t>349431</t>
  </si>
  <si>
    <t>PlateAgilent 13_Vial2</t>
  </si>
  <si>
    <t>349432</t>
  </si>
  <si>
    <t>PlateAgilent 13_Vial3</t>
  </si>
  <si>
    <t>349433</t>
  </si>
  <si>
    <t>PlateAgilent 13_Vial4</t>
  </si>
  <si>
    <t>349434</t>
  </si>
  <si>
    <t>PlateAgilent 13_Vial5</t>
  </si>
  <si>
    <t>349435</t>
  </si>
  <si>
    <t>PlateAgilent 13_Vial6</t>
  </si>
  <si>
    <t>349436</t>
  </si>
  <si>
    <t>PlateAgilent 13_Vial7</t>
  </si>
  <si>
    <t>349437</t>
  </si>
  <si>
    <t>PlateAgilent 13_Vial8</t>
  </si>
  <si>
    <t>349438</t>
  </si>
  <si>
    <t>PlateAgilent 13_Vial9</t>
  </si>
  <si>
    <t>349439</t>
  </si>
  <si>
    <t>PlateAgilent 13_Vial10</t>
  </si>
  <si>
    <t>349440</t>
  </si>
  <si>
    <t>PlateAgilent 13_Vial11</t>
  </si>
  <si>
    <t>349441</t>
  </si>
  <si>
    <t>PlateAgilent 13_Vial12</t>
  </si>
  <si>
    <t>349442</t>
  </si>
  <si>
    <t>PlateAgilent 13_Vial13</t>
  </si>
  <si>
    <t>349443</t>
  </si>
  <si>
    <t>PlateAgilent 13_Vial14</t>
  </si>
  <si>
    <t>349444</t>
  </si>
  <si>
    <t>PlateAgilent 13_Vial15</t>
  </si>
  <si>
    <t>349445</t>
  </si>
  <si>
    <t>PlateAgilent 15_Vial1</t>
  </si>
  <si>
    <t>349446</t>
  </si>
  <si>
    <t>PlateAgilent 15_Vial2</t>
  </si>
  <si>
    <t>349447</t>
  </si>
  <si>
    <t>PlateAgilent 15_Vial3</t>
  </si>
  <si>
    <t>349448</t>
  </si>
  <si>
    <t>PlateAgilent 15_Vial4</t>
  </si>
  <si>
    <t>349449</t>
  </si>
  <si>
    <t>PlateAgilent 15_Vial5</t>
  </si>
  <si>
    <t>349450</t>
  </si>
  <si>
    <t>PlateAgilent 15_Vial6</t>
  </si>
  <si>
    <t>349451</t>
  </si>
  <si>
    <t>PlateAgilent 15_Vial7</t>
  </si>
  <si>
    <t>349452</t>
  </si>
  <si>
    <t>PlateAgilent 15_Vial8</t>
  </si>
  <si>
    <t>349453</t>
  </si>
  <si>
    <t>PlateAgilent 15_Vial9</t>
  </si>
  <si>
    <t>349454</t>
  </si>
  <si>
    <t>PlateAgilent 15_Vial10</t>
  </si>
  <si>
    <t>349455</t>
  </si>
  <si>
    <t>PlateAgilent 15_Vial11</t>
  </si>
  <si>
    <t>349456</t>
  </si>
  <si>
    <t>PlateAgilent 15_Vial12</t>
  </si>
  <si>
    <t>349457</t>
  </si>
  <si>
    <t>PlateAgilent 15_Vial13</t>
  </si>
  <si>
    <t>349458</t>
  </si>
  <si>
    <t>PlateAgilent 15_Vial14</t>
  </si>
  <si>
    <t>349459</t>
  </si>
  <si>
    <t>PlateAgilent 15_Vial15</t>
  </si>
  <si>
    <t>349490</t>
  </si>
  <si>
    <t>349491</t>
  </si>
  <si>
    <t>349492</t>
  </si>
  <si>
    <t>349493</t>
  </si>
  <si>
    <t>349494</t>
  </si>
  <si>
    <t>349495</t>
  </si>
  <si>
    <t>349496</t>
  </si>
  <si>
    <t>349497</t>
  </si>
  <si>
    <t>349498</t>
  </si>
  <si>
    <t>349499</t>
  </si>
  <si>
    <t>349500</t>
  </si>
  <si>
    <t>349501</t>
  </si>
  <si>
    <t>349502</t>
  </si>
  <si>
    <t>349503</t>
  </si>
  <si>
    <t>349504</t>
  </si>
  <si>
    <t>349505</t>
  </si>
  <si>
    <t>349506</t>
  </si>
  <si>
    <t>349507</t>
  </si>
  <si>
    <t>349508</t>
  </si>
  <si>
    <t>349509</t>
  </si>
  <si>
    <t>349510</t>
  </si>
  <si>
    <t>349511</t>
  </si>
  <si>
    <t>349512</t>
  </si>
  <si>
    <t>349513</t>
  </si>
  <si>
    <t>349514</t>
  </si>
  <si>
    <t>349515</t>
  </si>
  <si>
    <t>349516</t>
  </si>
  <si>
    <t>349517</t>
  </si>
  <si>
    <t>349518</t>
  </si>
  <si>
    <t>349519</t>
  </si>
  <si>
    <t>349643</t>
  </si>
  <si>
    <t>PlateAgilent 3_Vial1</t>
  </si>
  <si>
    <t>349644</t>
  </si>
  <si>
    <t>PlateAgilent 3_Vial2</t>
  </si>
  <si>
    <t>349645</t>
  </si>
  <si>
    <t>PlateAgilent 3_Vial3</t>
  </si>
  <si>
    <t>349646</t>
  </si>
  <si>
    <t>PlateAgilent 3_Vial4</t>
  </si>
  <si>
    <t>349647</t>
  </si>
  <si>
    <t>PlateAgilent 3_Vial5</t>
  </si>
  <si>
    <t>349648</t>
  </si>
  <si>
    <t>PlateAgilent 3_Vial6</t>
  </si>
  <si>
    <t>349649</t>
  </si>
  <si>
    <t>PlateAgilent 3_Vial7</t>
  </si>
  <si>
    <t>349650</t>
  </si>
  <si>
    <t>PlateAgilent 3_Vial8</t>
  </si>
  <si>
    <t>349651</t>
  </si>
  <si>
    <t>PlateAgilent 3_Vial9</t>
  </si>
  <si>
    <t>349652</t>
  </si>
  <si>
    <t>PlateAgilent 3_Vial10</t>
  </si>
  <si>
    <t>349653</t>
  </si>
  <si>
    <t>PlateAgilent 3_Vial11</t>
  </si>
  <si>
    <t>349654</t>
  </si>
  <si>
    <t>PlateAgilent 3_Vial12</t>
  </si>
  <si>
    <t>349655</t>
  </si>
  <si>
    <t>PlateAgilent 3_Vial13</t>
  </si>
  <si>
    <t>349656</t>
  </si>
  <si>
    <t>PlateAgilent 3_Vial14</t>
  </si>
  <si>
    <t>349657</t>
  </si>
  <si>
    <t>PlateAgilent 3_Vial15</t>
  </si>
  <si>
    <t>349658</t>
  </si>
  <si>
    <t>PlateAgilent 5_Vial1</t>
  </si>
  <si>
    <t>349659</t>
  </si>
  <si>
    <t>PlateAgilent 5_Vial2</t>
  </si>
  <si>
    <t>349660</t>
  </si>
  <si>
    <t>PlateAgilent 5_Vial3</t>
  </si>
  <si>
    <t>349661</t>
  </si>
  <si>
    <t>PlateAgilent 5_Vial4</t>
  </si>
  <si>
    <t>349662</t>
  </si>
  <si>
    <t>PlateAgilent 5_Vial5</t>
  </si>
  <si>
    <t>349663</t>
  </si>
  <si>
    <t>PlateAgilent 5_Vial6</t>
  </si>
  <si>
    <t>349664</t>
  </si>
  <si>
    <t>PlateAgilent 5_Vial7</t>
  </si>
  <si>
    <t>349665</t>
  </si>
  <si>
    <t>PlateAgilent 5_Vial8</t>
  </si>
  <si>
    <t>349666</t>
  </si>
  <si>
    <t>PlateAgilent 5_Vial9</t>
  </si>
  <si>
    <t>349667</t>
  </si>
  <si>
    <t>PlateAgilent 5_Vial10</t>
  </si>
  <si>
    <t>349668</t>
  </si>
  <si>
    <t>PlateAgilent 5_Vial11</t>
  </si>
  <si>
    <t>349669</t>
  </si>
  <si>
    <t>PlateAgilent 5_Vial12</t>
  </si>
  <si>
    <t>349670</t>
  </si>
  <si>
    <t>PlateAgilent 5_Vial13</t>
  </si>
  <si>
    <t>349671</t>
  </si>
  <si>
    <t>PlateAgilent 5_Vial14</t>
  </si>
  <si>
    <t>349672</t>
  </si>
  <si>
    <t>PlateAgilent 5_Vial15</t>
  </si>
  <si>
    <t>Biomass</t>
  </si>
  <si>
    <t>Biomass Volume</t>
  </si>
  <si>
    <t>349673</t>
  </si>
  <si>
    <t>PlateAgilent 8_Vial1</t>
  </si>
  <si>
    <t>349674</t>
  </si>
  <si>
    <t>PlateAgilent 8_Vial2</t>
  </si>
  <si>
    <t>349675</t>
  </si>
  <si>
    <t>PlateAgilent 8_Vial3</t>
  </si>
  <si>
    <t>349676</t>
  </si>
  <si>
    <t>PlateAgilent 8_Vial4</t>
  </si>
  <si>
    <t>349677</t>
  </si>
  <si>
    <t>PlateAgilent 8_Vial5</t>
  </si>
  <si>
    <t>349678</t>
  </si>
  <si>
    <t>PlateAgilent 8_Vial6</t>
  </si>
  <si>
    <t>349679</t>
  </si>
  <si>
    <t>PlateAgilent 8_Vial7</t>
  </si>
  <si>
    <t>349680</t>
  </si>
  <si>
    <t>PlateAgilent 8_Vial8</t>
  </si>
  <si>
    <t>349681</t>
  </si>
  <si>
    <t>PlateAgilent 8_Vial9</t>
  </si>
  <si>
    <t>349682</t>
  </si>
  <si>
    <t>PlateAgilent 8_Vial10</t>
  </si>
  <si>
    <t>349683</t>
  </si>
  <si>
    <t>PlateAgilent 8_Vial11</t>
  </si>
  <si>
    <t>349684</t>
  </si>
  <si>
    <t>PlateAgilent 8_Vial12</t>
  </si>
  <si>
    <t>349685</t>
  </si>
  <si>
    <t>PlateAgilent 8_Vial13</t>
  </si>
  <si>
    <t>349686</t>
  </si>
  <si>
    <t>PlateAgilent 8_Vial14</t>
  </si>
  <si>
    <t>349687</t>
  </si>
  <si>
    <t>PlateAgilent 8_Vial15</t>
  </si>
  <si>
    <t>349688</t>
  </si>
  <si>
    <t>349689</t>
  </si>
  <si>
    <t>349690</t>
  </si>
  <si>
    <t>349691</t>
  </si>
  <si>
    <t>349692</t>
  </si>
  <si>
    <t>349693</t>
  </si>
  <si>
    <t>349694</t>
  </si>
  <si>
    <t>349695</t>
  </si>
  <si>
    <t>349696</t>
  </si>
  <si>
    <t>349697</t>
  </si>
  <si>
    <t>349698</t>
  </si>
  <si>
    <t>349699</t>
  </si>
  <si>
    <t>349700</t>
  </si>
  <si>
    <t>349701</t>
  </si>
  <si>
    <t>349702</t>
  </si>
  <si>
    <t>349703</t>
  </si>
  <si>
    <t>349704</t>
  </si>
  <si>
    <t>349705</t>
  </si>
  <si>
    <t>349706</t>
  </si>
  <si>
    <t>349707</t>
  </si>
  <si>
    <t>349708</t>
  </si>
  <si>
    <t>349709</t>
  </si>
  <si>
    <t>349710</t>
  </si>
  <si>
    <t>349711</t>
  </si>
  <si>
    <t>349712</t>
  </si>
  <si>
    <t>349713</t>
  </si>
  <si>
    <t>349714</t>
  </si>
  <si>
    <t>349715</t>
  </si>
  <si>
    <t>349716</t>
  </si>
  <si>
    <t>349717</t>
  </si>
  <si>
    <t>349718</t>
  </si>
  <si>
    <t>349719</t>
  </si>
  <si>
    <t>349720</t>
  </si>
  <si>
    <t>349721</t>
  </si>
  <si>
    <t>349722</t>
  </si>
  <si>
    <t>349723</t>
  </si>
  <si>
    <t>349724</t>
  </si>
  <si>
    <t>349725</t>
  </si>
  <si>
    <t>349726</t>
  </si>
  <si>
    <t>349727</t>
  </si>
  <si>
    <t>349728</t>
  </si>
  <si>
    <t>349729</t>
  </si>
  <si>
    <t>349730</t>
  </si>
  <si>
    <t>349731</t>
  </si>
  <si>
    <t>349732</t>
  </si>
  <si>
    <t>Glucose</t>
  </si>
  <si>
    <t>Lignosulfonate</t>
  </si>
  <si>
    <t>Cysteine</t>
  </si>
  <si>
    <t>Proline</t>
  </si>
  <si>
    <t>Serine</t>
  </si>
  <si>
    <t>Mannose</t>
  </si>
  <si>
    <t>Cellobiose</t>
  </si>
  <si>
    <t>Catalyst</t>
  </si>
  <si>
    <t>Pt/CoO</t>
  </si>
  <si>
    <t>Pt/TiO2</t>
  </si>
  <si>
    <t>Pt/CdS</t>
  </si>
  <si>
    <t>Pt/ZnO</t>
  </si>
  <si>
    <t>PCN</t>
  </si>
  <si>
    <t>Pt/MoS2/TiO2</t>
  </si>
  <si>
    <t>Pt/WO3</t>
  </si>
  <si>
    <t>Pt/BiVO3</t>
  </si>
  <si>
    <t>Pt/MoS2/g-C3N4</t>
  </si>
  <si>
    <t>Total</t>
  </si>
  <si>
    <t>H2 umol/hg</t>
  </si>
  <si>
    <t>Row Labels</t>
  </si>
  <si>
    <t>Grand Total</t>
  </si>
  <si>
    <t>Average of H2 umol/hg</t>
  </si>
  <si>
    <t>Error stdev</t>
  </si>
  <si>
    <t>NaOH 1M</t>
  </si>
  <si>
    <t>350019</t>
  </si>
  <si>
    <t>350020</t>
  </si>
  <si>
    <t>350021</t>
  </si>
  <si>
    <t>350022</t>
  </si>
  <si>
    <t>350023</t>
  </si>
  <si>
    <t>350024</t>
  </si>
  <si>
    <t>350025</t>
  </si>
  <si>
    <t>350026</t>
  </si>
  <si>
    <t>350027</t>
  </si>
  <si>
    <t>350028</t>
  </si>
  <si>
    <t>350029</t>
  </si>
  <si>
    <t>350030</t>
  </si>
  <si>
    <t>350031</t>
  </si>
  <si>
    <t>350032</t>
  </si>
  <si>
    <t>350033</t>
  </si>
  <si>
    <t>350034</t>
  </si>
  <si>
    <t>350035</t>
  </si>
  <si>
    <t>350036</t>
  </si>
  <si>
    <t>350037</t>
  </si>
  <si>
    <t>350038</t>
  </si>
  <si>
    <t>350039</t>
  </si>
  <si>
    <t>350040</t>
  </si>
  <si>
    <t>350041</t>
  </si>
  <si>
    <t>350042</t>
  </si>
  <si>
    <t>350043</t>
  </si>
  <si>
    <t>350044</t>
  </si>
  <si>
    <t>350045</t>
  </si>
  <si>
    <t>350046</t>
  </si>
  <si>
    <t>350047</t>
  </si>
  <si>
    <t>350048</t>
  </si>
  <si>
    <t>Exp num</t>
  </si>
  <si>
    <t>349959</t>
  </si>
  <si>
    <t>PlateAgilent 6_Vial1</t>
  </si>
  <si>
    <t>349960</t>
  </si>
  <si>
    <t>PlateAgilent 6_Vial2</t>
  </si>
  <si>
    <t>349961</t>
  </si>
  <si>
    <t>PlateAgilent 6_Vial3</t>
  </si>
  <si>
    <t>349962</t>
  </si>
  <si>
    <t>PlateAgilent 6_Vial4</t>
  </si>
  <si>
    <t>349963</t>
  </si>
  <si>
    <t>PlateAgilent 6_Vial5</t>
  </si>
  <si>
    <t>349964</t>
  </si>
  <si>
    <t>PlateAgilent 6_Vial6</t>
  </si>
  <si>
    <t>349965</t>
  </si>
  <si>
    <t>PlateAgilent 6_Vial7</t>
  </si>
  <si>
    <t>349966</t>
  </si>
  <si>
    <t>PlateAgilent 6_Vial8</t>
  </si>
  <si>
    <t>349967</t>
  </si>
  <si>
    <t>PlateAgilent 6_Vial9</t>
  </si>
  <si>
    <t>349968</t>
  </si>
  <si>
    <t>PlateAgilent 6_Vial10</t>
  </si>
  <si>
    <t>349969</t>
  </si>
  <si>
    <t>PlateAgilent 6_Vial11</t>
  </si>
  <si>
    <t>349970</t>
  </si>
  <si>
    <t>PlateAgilent 6_Vial12</t>
  </si>
  <si>
    <t>349971</t>
  </si>
  <si>
    <t>PlateAgilent 6_Vial13</t>
  </si>
  <si>
    <t>349972</t>
  </si>
  <si>
    <t>PlateAgilent 6_Vial14</t>
  </si>
  <si>
    <t>349973</t>
  </si>
  <si>
    <t>PlateAgilent 6_Vial15</t>
  </si>
  <si>
    <t>349974</t>
  </si>
  <si>
    <t>PlateAgilent 7_Vial1</t>
  </si>
  <si>
    <t>349975</t>
  </si>
  <si>
    <t>PlateAgilent 7_Vial2</t>
  </si>
  <si>
    <t>349976</t>
  </si>
  <si>
    <t>PlateAgilent 7_Vial3</t>
  </si>
  <si>
    <t>349977</t>
  </si>
  <si>
    <t>PlateAgilent 7_Vial4</t>
  </si>
  <si>
    <t>349978</t>
  </si>
  <si>
    <t>PlateAgilent 7_Vial5</t>
  </si>
  <si>
    <t>349979</t>
  </si>
  <si>
    <t>PlateAgilent 7_Vial6</t>
  </si>
  <si>
    <t>349980</t>
  </si>
  <si>
    <t>PlateAgilent 7_Vial7</t>
  </si>
  <si>
    <t>349981</t>
  </si>
  <si>
    <t>PlateAgilent 7_Vial8</t>
  </si>
  <si>
    <t>349982</t>
  </si>
  <si>
    <t>PlateAgilent 7_Vial9</t>
  </si>
  <si>
    <t>349983</t>
  </si>
  <si>
    <t>PlateAgilent 7_Vial10</t>
  </si>
  <si>
    <t>349984</t>
  </si>
  <si>
    <t>PlateAgilent 7_Vial11</t>
  </si>
  <si>
    <t>349985</t>
  </si>
  <si>
    <t>PlateAgilent 7_Vial12</t>
  </si>
  <si>
    <t>349986</t>
  </si>
  <si>
    <t>PlateAgilent 7_Vial13</t>
  </si>
  <si>
    <t>349987</t>
  </si>
  <si>
    <t>PlateAgilent 7_Vial14</t>
  </si>
  <si>
    <t>349988</t>
  </si>
  <si>
    <t>PlateAgilent 7_Vial15</t>
  </si>
  <si>
    <t>350109</t>
  </si>
  <si>
    <t>350110</t>
  </si>
  <si>
    <t>350111</t>
  </si>
  <si>
    <t>350112</t>
  </si>
  <si>
    <t>350113</t>
  </si>
  <si>
    <t>350114</t>
  </si>
  <si>
    <t>350115</t>
  </si>
  <si>
    <t>350116</t>
  </si>
  <si>
    <t>350117</t>
  </si>
  <si>
    <t>350118</t>
  </si>
  <si>
    <t>350119</t>
  </si>
  <si>
    <t>350120</t>
  </si>
  <si>
    <t>350121</t>
  </si>
  <si>
    <t>350122</t>
  </si>
  <si>
    <t>350123</t>
  </si>
  <si>
    <t>350124</t>
  </si>
  <si>
    <t>350125</t>
  </si>
  <si>
    <t>350126</t>
  </si>
  <si>
    <t>350127</t>
  </si>
  <si>
    <t>350128</t>
  </si>
  <si>
    <t>350129</t>
  </si>
  <si>
    <t>350130</t>
  </si>
  <si>
    <t>350131</t>
  </si>
  <si>
    <t>350132</t>
  </si>
  <si>
    <t>350133</t>
  </si>
  <si>
    <t>350134</t>
  </si>
  <si>
    <t>350135</t>
  </si>
  <si>
    <t>350136</t>
  </si>
  <si>
    <t>350137</t>
  </si>
  <si>
    <t>350138</t>
  </si>
  <si>
    <t>349929</t>
  </si>
  <si>
    <t>PlateAgilent 1_Vial1</t>
  </si>
  <si>
    <t>349930</t>
  </si>
  <si>
    <t>PlateAgilent 1_Vial2</t>
  </si>
  <si>
    <t>349931</t>
  </si>
  <si>
    <t>PlateAgilent 1_Vial3</t>
  </si>
  <si>
    <t>PlateAgilent 1_Vial4</t>
  </si>
  <si>
    <t>PlateAgilent 1_Vial5</t>
  </si>
  <si>
    <t>349934</t>
  </si>
  <si>
    <t>PlateAgilent 1_Vial6</t>
  </si>
  <si>
    <t>349935</t>
  </si>
  <si>
    <t>PlateAgilent 1_Vial7</t>
  </si>
  <si>
    <t>349936</t>
  </si>
  <si>
    <t>PlateAgilent 1_Vial8</t>
  </si>
  <si>
    <t>349937</t>
  </si>
  <si>
    <t>PlateAgilent 1_Vial9</t>
  </si>
  <si>
    <t>349938</t>
  </si>
  <si>
    <t>PlateAgilent 1_Vial10</t>
  </si>
  <si>
    <t>349939</t>
  </si>
  <si>
    <t>PlateAgilent 1_Vial11</t>
  </si>
  <si>
    <t>349940</t>
  </si>
  <si>
    <t>PlateAgilent 1_Vial12</t>
  </si>
  <si>
    <t>349941</t>
  </si>
  <si>
    <t>PlateAgilent 1_Vial13</t>
  </si>
  <si>
    <t>349942</t>
  </si>
  <si>
    <t>PlateAgilent 1_Vial14</t>
  </si>
  <si>
    <t>349943</t>
  </si>
  <si>
    <t>PlateAgilent 1_Vial15</t>
  </si>
  <si>
    <t>349944</t>
  </si>
  <si>
    <t>PlateAgilent 2_Vial1</t>
  </si>
  <si>
    <t>349945</t>
  </si>
  <si>
    <t>PlateAgilent 2_Vial2</t>
  </si>
  <si>
    <t>349946</t>
  </si>
  <si>
    <t>PlateAgilent 2_Vial3</t>
  </si>
  <si>
    <t>349947</t>
  </si>
  <si>
    <t>PlateAgilent 2_Vial4</t>
  </si>
  <si>
    <t>349948</t>
  </si>
  <si>
    <t>PlateAgilent 2_Vial5</t>
  </si>
  <si>
    <t>349949</t>
  </si>
  <si>
    <t>PlateAgilent 2_Vial6</t>
  </si>
  <si>
    <t>349950</t>
  </si>
  <si>
    <t>PlateAgilent 2_Vial7</t>
  </si>
  <si>
    <t>349951</t>
  </si>
  <si>
    <t>PlateAgilent 2_Vial8</t>
  </si>
  <si>
    <t>349952</t>
  </si>
  <si>
    <t>PlateAgilent 2_Vial9</t>
  </si>
  <si>
    <t>349953</t>
  </si>
  <si>
    <t>PlateAgilent 2_Vial10</t>
  </si>
  <si>
    <t>349954</t>
  </si>
  <si>
    <t>PlateAgilent 2_Vial11</t>
  </si>
  <si>
    <t>349955</t>
  </si>
  <si>
    <t>PlateAgilent 2_Vial12</t>
  </si>
  <si>
    <t>349956</t>
  </si>
  <si>
    <t>PlateAgilent 2_Vial13</t>
  </si>
  <si>
    <t>349957</t>
  </si>
  <si>
    <t>PlateAgilent 2_Vial14</t>
  </si>
  <si>
    <t>349958</t>
  </si>
  <si>
    <t>PlateAgilent 2_Vial15</t>
  </si>
  <si>
    <t>350049</t>
  </si>
  <si>
    <t>350050</t>
  </si>
  <si>
    <t>350051</t>
  </si>
  <si>
    <t>350052</t>
  </si>
  <si>
    <t>350053</t>
  </si>
  <si>
    <t>350055</t>
  </si>
  <si>
    <t>350056</t>
  </si>
  <si>
    <t>350057</t>
  </si>
  <si>
    <t>350058</t>
  </si>
  <si>
    <t>350059</t>
  </si>
  <si>
    <t>350060</t>
  </si>
  <si>
    <t>350061</t>
  </si>
  <si>
    <t>350062</t>
  </si>
  <si>
    <t>350063</t>
  </si>
  <si>
    <t>350064</t>
  </si>
  <si>
    <t>350065</t>
  </si>
  <si>
    <t>350066</t>
  </si>
  <si>
    <t>350067</t>
  </si>
  <si>
    <t>350068</t>
  </si>
  <si>
    <t>350069</t>
  </si>
  <si>
    <t>350070</t>
  </si>
  <si>
    <t>350071</t>
  </si>
  <si>
    <t>350072</t>
  </si>
  <si>
    <t>350073</t>
  </si>
  <si>
    <t>350074</t>
  </si>
  <si>
    <t>350075</t>
  </si>
  <si>
    <t>350076</t>
  </si>
  <si>
    <t>350077</t>
  </si>
  <si>
    <t>350078</t>
  </si>
  <si>
    <t>350079</t>
  </si>
  <si>
    <t>350080</t>
  </si>
  <si>
    <t>350081</t>
  </si>
  <si>
    <t>350082</t>
  </si>
  <si>
    <t>350083</t>
  </si>
  <si>
    <t>350084</t>
  </si>
  <si>
    <t>350085</t>
  </si>
  <si>
    <t>350086</t>
  </si>
  <si>
    <t>350087</t>
  </si>
  <si>
    <t>350088</t>
  </si>
  <si>
    <t>350089</t>
  </si>
  <si>
    <t>350090</t>
  </si>
  <si>
    <t>350091</t>
  </si>
  <si>
    <t>350092</t>
  </si>
  <si>
    <t>350093</t>
  </si>
  <si>
    <t>350094</t>
  </si>
  <si>
    <t>350095</t>
  </si>
  <si>
    <t>350096</t>
  </si>
  <si>
    <t>350097</t>
  </si>
  <si>
    <t>350098</t>
  </si>
  <si>
    <t>350099</t>
  </si>
  <si>
    <t>350100</t>
  </si>
  <si>
    <t>350101</t>
  </si>
  <si>
    <t>350102</t>
  </si>
  <si>
    <t>350103</t>
  </si>
  <si>
    <t>350104</t>
  </si>
  <si>
    <t>350105</t>
  </si>
  <si>
    <t>350106</t>
  </si>
  <si>
    <t>350107</t>
  </si>
  <si>
    <t>350108</t>
  </si>
  <si>
    <t>h2 umol/hg</t>
  </si>
  <si>
    <t>Biomass Vol</t>
  </si>
  <si>
    <t>Average of h2 umol/hg</t>
  </si>
  <si>
    <t>350139</t>
  </si>
  <si>
    <t>350140</t>
  </si>
  <si>
    <t>350141</t>
  </si>
  <si>
    <t>350142</t>
  </si>
  <si>
    <t>350143</t>
  </si>
  <si>
    <t>350144</t>
  </si>
  <si>
    <t>350145</t>
  </si>
  <si>
    <t>350146</t>
  </si>
  <si>
    <t>350147</t>
  </si>
  <si>
    <t>350148</t>
  </si>
  <si>
    <t>350149</t>
  </si>
  <si>
    <t>350150</t>
  </si>
  <si>
    <t>350151</t>
  </si>
  <si>
    <t>350152</t>
  </si>
  <si>
    <t>350153</t>
  </si>
  <si>
    <t>350154</t>
  </si>
  <si>
    <t>350155</t>
  </si>
  <si>
    <t>350156</t>
  </si>
  <si>
    <t>350157</t>
  </si>
  <si>
    <t>350158</t>
  </si>
  <si>
    <t>350159</t>
  </si>
  <si>
    <t>350160</t>
  </si>
  <si>
    <t>350161</t>
  </si>
  <si>
    <t>350162</t>
  </si>
  <si>
    <t>350163</t>
  </si>
  <si>
    <t>350164</t>
  </si>
  <si>
    <t>350165</t>
  </si>
  <si>
    <t>350166</t>
  </si>
  <si>
    <t>350167</t>
  </si>
  <si>
    <t>350168</t>
  </si>
  <si>
    <t>350169</t>
  </si>
  <si>
    <t>350170</t>
  </si>
  <si>
    <t>350171</t>
  </si>
  <si>
    <t>350172</t>
  </si>
  <si>
    <t>350173</t>
  </si>
  <si>
    <t>350174</t>
  </si>
  <si>
    <t>350175</t>
  </si>
  <si>
    <t>350176</t>
  </si>
  <si>
    <t>350177</t>
  </si>
  <si>
    <t>350178</t>
  </si>
  <si>
    <t>350179</t>
  </si>
  <si>
    <t>350180</t>
  </si>
  <si>
    <t>350181</t>
  </si>
  <si>
    <t>350182</t>
  </si>
  <si>
    <t>350183</t>
  </si>
  <si>
    <t>350184</t>
  </si>
  <si>
    <t>350185</t>
  </si>
  <si>
    <t>350186</t>
  </si>
  <si>
    <t>350187</t>
  </si>
  <si>
    <t>350188</t>
  </si>
  <si>
    <t>350189</t>
  </si>
  <si>
    <t>350190</t>
  </si>
  <si>
    <t>350191</t>
  </si>
  <si>
    <t>350192</t>
  </si>
  <si>
    <t>350193</t>
  </si>
  <si>
    <t>350194</t>
  </si>
  <si>
    <t>350195</t>
  </si>
  <si>
    <t>350196</t>
  </si>
  <si>
    <t>350197</t>
  </si>
  <si>
    <t>350198</t>
  </si>
  <si>
    <t>2stdev</t>
  </si>
  <si>
    <t>Active 2std</t>
  </si>
  <si>
    <t>PCN / cysteine 33%</t>
  </si>
  <si>
    <t>Pt/CdS Cysteine 8.1%</t>
  </si>
  <si>
    <t>StdDev of H2 umol/hg</t>
  </si>
  <si>
    <t>stdev</t>
  </si>
  <si>
    <t>std</t>
  </si>
  <si>
    <t>StdDev of h2 umol/hg</t>
  </si>
  <si>
    <t>Cat</t>
  </si>
  <si>
    <t>index1</t>
  </si>
  <si>
    <t>index2</t>
  </si>
  <si>
    <t>Note</t>
  </si>
  <si>
    <t xml:space="preserve">Only 1 of 3 samples  showed any H2, trimmed the failed 2, std was 660 </t>
  </si>
  <si>
    <t>CoO</t>
  </si>
  <si>
    <t>Glucose 50 g/L</t>
  </si>
  <si>
    <t>AcOH 2M</t>
  </si>
  <si>
    <t>TiO2 (A, p25)</t>
  </si>
  <si>
    <t>CdS</t>
  </si>
  <si>
    <t>ZnO</t>
  </si>
  <si>
    <t>PCAT_Gee-pt/g-c3n4</t>
  </si>
  <si>
    <t>WO3</t>
  </si>
  <si>
    <t>BiVO4</t>
  </si>
  <si>
    <t>MoS2/TiO2</t>
  </si>
  <si>
    <t>MoS2/g-C3N4</t>
  </si>
  <si>
    <t>350571</t>
  </si>
  <si>
    <t>350572</t>
  </si>
  <si>
    <t>350573</t>
  </si>
  <si>
    <t>350574</t>
  </si>
  <si>
    <t>350575</t>
  </si>
  <si>
    <t>350576</t>
  </si>
  <si>
    <t>350577</t>
  </si>
  <si>
    <t>350578</t>
  </si>
  <si>
    <t>350579</t>
  </si>
  <si>
    <t>350580</t>
  </si>
  <si>
    <t>350581</t>
  </si>
  <si>
    <t>350582</t>
  </si>
  <si>
    <t>350583</t>
  </si>
  <si>
    <t>350584</t>
  </si>
  <si>
    <t>350585</t>
  </si>
  <si>
    <t>350586</t>
  </si>
  <si>
    <t>350587</t>
  </si>
  <si>
    <t>350588</t>
  </si>
  <si>
    <t>350589</t>
  </si>
  <si>
    <t>350590</t>
  </si>
  <si>
    <t>350591</t>
  </si>
  <si>
    <t>350592</t>
  </si>
  <si>
    <t>350593</t>
  </si>
  <si>
    <t>350594</t>
  </si>
  <si>
    <t>350595</t>
  </si>
  <si>
    <t>350596</t>
  </si>
  <si>
    <t>350597</t>
  </si>
  <si>
    <t>350598</t>
  </si>
  <si>
    <t>350599</t>
  </si>
  <si>
    <t>350600</t>
  </si>
  <si>
    <t>Exp id</t>
  </si>
  <si>
    <t>350342</t>
  </si>
  <si>
    <t>350343</t>
  </si>
  <si>
    <t>350344</t>
  </si>
  <si>
    <t>350345</t>
  </si>
  <si>
    <t>350346</t>
  </si>
  <si>
    <t>350347</t>
  </si>
  <si>
    <t>350348</t>
  </si>
  <si>
    <t>350349</t>
  </si>
  <si>
    <t>350350</t>
  </si>
  <si>
    <t>350351</t>
  </si>
  <si>
    <t>350352</t>
  </si>
  <si>
    <t>350353</t>
  </si>
  <si>
    <t>350354</t>
  </si>
  <si>
    <t>350355</t>
  </si>
  <si>
    <t>350356</t>
  </si>
  <si>
    <t>350556</t>
  </si>
  <si>
    <t>350557</t>
  </si>
  <si>
    <t>350558</t>
  </si>
  <si>
    <t>350559</t>
  </si>
  <si>
    <t>350560</t>
  </si>
  <si>
    <t>350561</t>
  </si>
  <si>
    <t>350562</t>
  </si>
  <si>
    <t>350563</t>
  </si>
  <si>
    <t>350564</t>
  </si>
  <si>
    <t>350565</t>
  </si>
  <si>
    <t>350566</t>
  </si>
  <si>
    <t>350567</t>
  </si>
  <si>
    <t>350568</t>
  </si>
  <si>
    <t>350569</t>
  </si>
  <si>
    <t>350570</t>
  </si>
  <si>
    <t>350312</t>
  </si>
  <si>
    <t>PlateAgilent 4_Vial1</t>
  </si>
  <si>
    <t>350313</t>
  </si>
  <si>
    <t>PlateAgilent 4_Vial2</t>
  </si>
  <si>
    <t>350314</t>
  </si>
  <si>
    <t>PlateAgilent 4_Vial3</t>
  </si>
  <si>
    <t>350315</t>
  </si>
  <si>
    <t>PlateAgilent 4_Vial4</t>
  </si>
  <si>
    <t>350316</t>
  </si>
  <si>
    <t>PlateAgilent 4_Vial5</t>
  </si>
  <si>
    <t>350317</t>
  </si>
  <si>
    <t>PlateAgilent 4_Vial6</t>
  </si>
  <si>
    <t>350318</t>
  </si>
  <si>
    <t>PlateAgilent 4_Vial7</t>
  </si>
  <si>
    <t>350319</t>
  </si>
  <si>
    <t>PlateAgilent 4_Vial8</t>
  </si>
  <si>
    <t>350320</t>
  </si>
  <si>
    <t>PlateAgilent 4_Vial9</t>
  </si>
  <si>
    <t>350321</t>
  </si>
  <si>
    <t>PlateAgilent 4_Vial10</t>
  </si>
  <si>
    <t>350322</t>
  </si>
  <si>
    <t>PlateAgilent 4_Vial11</t>
  </si>
  <si>
    <t>350323</t>
  </si>
  <si>
    <t>PlateAgilent 4_Vial12</t>
  </si>
  <si>
    <t>350324</t>
  </si>
  <si>
    <t>PlateAgilent 4_Vial13</t>
  </si>
  <si>
    <t>350325</t>
  </si>
  <si>
    <t>PlateAgilent 4_Vial14</t>
  </si>
  <si>
    <t>350326</t>
  </si>
  <si>
    <t>PlateAgilent 4_Vial15</t>
  </si>
  <si>
    <t>350327</t>
  </si>
  <si>
    <t>350328</t>
  </si>
  <si>
    <t>350329</t>
  </si>
  <si>
    <t>350330</t>
  </si>
  <si>
    <t>350331</t>
  </si>
  <si>
    <t>350332</t>
  </si>
  <si>
    <t>350333</t>
  </si>
  <si>
    <t>350334</t>
  </si>
  <si>
    <t>350335</t>
  </si>
  <si>
    <t>350336</t>
  </si>
  <si>
    <t>350337</t>
  </si>
  <si>
    <t>350338</t>
  </si>
  <si>
    <t>350339</t>
  </si>
  <si>
    <t>350340</t>
  </si>
  <si>
    <t>350341</t>
  </si>
  <si>
    <t>Cat mass</t>
  </si>
  <si>
    <t>350372</t>
  </si>
  <si>
    <t>350373</t>
  </si>
  <si>
    <t>350374</t>
  </si>
  <si>
    <t>350375</t>
  </si>
  <si>
    <t>350376</t>
  </si>
  <si>
    <t>350377</t>
  </si>
  <si>
    <t>350378</t>
  </si>
  <si>
    <t>350379</t>
  </si>
  <si>
    <t>350380</t>
  </si>
  <si>
    <t>350381</t>
  </si>
  <si>
    <t>350382</t>
  </si>
  <si>
    <t>350383</t>
  </si>
  <si>
    <t>350384</t>
  </si>
  <si>
    <t>350385</t>
  </si>
  <si>
    <t>350386</t>
  </si>
  <si>
    <t>350387</t>
  </si>
  <si>
    <t>350388</t>
  </si>
  <si>
    <t>350389</t>
  </si>
  <si>
    <t>350390</t>
  </si>
  <si>
    <t>350391</t>
  </si>
  <si>
    <t>350392</t>
  </si>
  <si>
    <t>350393</t>
  </si>
  <si>
    <t>350394</t>
  </si>
  <si>
    <t>350395</t>
  </si>
  <si>
    <t>350396</t>
  </si>
  <si>
    <t>350397</t>
  </si>
  <si>
    <t>350398</t>
  </si>
  <si>
    <t>350399</t>
  </si>
  <si>
    <t>350400</t>
  </si>
  <si>
    <t>350401</t>
  </si>
  <si>
    <t>350402</t>
  </si>
  <si>
    <t>350403</t>
  </si>
  <si>
    <t>350404</t>
  </si>
  <si>
    <t>350405</t>
  </si>
  <si>
    <t>350406</t>
  </si>
  <si>
    <t>350407</t>
  </si>
  <si>
    <t>350408</t>
  </si>
  <si>
    <t>350409</t>
  </si>
  <si>
    <t>350410</t>
  </si>
  <si>
    <t>350411</t>
  </si>
  <si>
    <t>350412</t>
  </si>
  <si>
    <t>350413</t>
  </si>
  <si>
    <t>350414</t>
  </si>
  <si>
    <t>350415</t>
  </si>
  <si>
    <t>350416</t>
  </si>
  <si>
    <t>350417</t>
  </si>
  <si>
    <t>350418</t>
  </si>
  <si>
    <t>350419</t>
  </si>
  <si>
    <t>350420</t>
  </si>
  <si>
    <t>350421</t>
  </si>
  <si>
    <t>350422</t>
  </si>
  <si>
    <t>350423</t>
  </si>
  <si>
    <t>350424</t>
  </si>
  <si>
    <t>350425</t>
  </si>
  <si>
    <t>350426</t>
  </si>
  <si>
    <t>350427</t>
  </si>
  <si>
    <t>350428</t>
  </si>
  <si>
    <t>350429</t>
  </si>
  <si>
    <t>350430</t>
  </si>
  <si>
    <t>350431</t>
  </si>
  <si>
    <t>350432</t>
  </si>
  <si>
    <t>350433</t>
  </si>
  <si>
    <t>350434</t>
  </si>
  <si>
    <t>350435</t>
  </si>
  <si>
    <t>350436</t>
  </si>
  <si>
    <t>350437</t>
  </si>
  <si>
    <t>350438</t>
  </si>
  <si>
    <t>350439</t>
  </si>
  <si>
    <t>350440</t>
  </si>
  <si>
    <t>350441</t>
  </si>
  <si>
    <t>350442</t>
  </si>
  <si>
    <t>350443</t>
  </si>
  <si>
    <t>350444</t>
  </si>
  <si>
    <t>350445</t>
  </si>
  <si>
    <t>350446</t>
  </si>
  <si>
    <t>350447</t>
  </si>
  <si>
    <t>350448</t>
  </si>
  <si>
    <t>350449</t>
  </si>
  <si>
    <t>350450</t>
  </si>
  <si>
    <t>350451</t>
  </si>
  <si>
    <t>350452</t>
  </si>
  <si>
    <t>350453</t>
  </si>
  <si>
    <t>350454</t>
  </si>
  <si>
    <t>350455</t>
  </si>
  <si>
    <t>350456</t>
  </si>
  <si>
    <t>350457</t>
  </si>
  <si>
    <t>350458</t>
  </si>
  <si>
    <t>350459</t>
  </si>
  <si>
    <t>350460</t>
  </si>
  <si>
    <t>350461</t>
  </si>
  <si>
    <t>350462</t>
  </si>
  <si>
    <t>350463</t>
  </si>
  <si>
    <t>350464</t>
  </si>
  <si>
    <t>350465</t>
  </si>
  <si>
    <t>350466</t>
  </si>
  <si>
    <t>350467</t>
  </si>
  <si>
    <t>350468</t>
  </si>
  <si>
    <t>350469</t>
  </si>
  <si>
    <t>350470</t>
  </si>
  <si>
    <t>350471</t>
  </si>
  <si>
    <t>350472</t>
  </si>
  <si>
    <t>350473</t>
  </si>
  <si>
    <t>350474</t>
  </si>
  <si>
    <t>350475</t>
  </si>
  <si>
    <t>350476</t>
  </si>
  <si>
    <t>350477</t>
  </si>
  <si>
    <t>350478</t>
  </si>
  <si>
    <t>350479</t>
  </si>
  <si>
    <t>350480</t>
  </si>
  <si>
    <t>350481</t>
  </si>
  <si>
    <t>350482</t>
  </si>
  <si>
    <t>350483</t>
  </si>
  <si>
    <t>350484</t>
  </si>
  <si>
    <t>350485</t>
  </si>
  <si>
    <t>350486</t>
  </si>
  <si>
    <t>350487</t>
  </si>
  <si>
    <t>350488</t>
  </si>
  <si>
    <t>350489</t>
  </si>
  <si>
    <t>350490</t>
  </si>
  <si>
    <t>350491</t>
  </si>
  <si>
    <t>350492</t>
  </si>
  <si>
    <t>350493</t>
  </si>
  <si>
    <t>350494</t>
  </si>
  <si>
    <t>350495</t>
  </si>
  <si>
    <t>350496</t>
  </si>
  <si>
    <t>350497</t>
  </si>
  <si>
    <t>350498</t>
  </si>
  <si>
    <t>350499</t>
  </si>
  <si>
    <t>350500</t>
  </si>
  <si>
    <t>350501</t>
  </si>
  <si>
    <t>350502</t>
  </si>
  <si>
    <t>350503</t>
  </si>
  <si>
    <t>350504</t>
  </si>
  <si>
    <t>350505</t>
  </si>
  <si>
    <t>350506</t>
  </si>
  <si>
    <t>350507</t>
  </si>
  <si>
    <t>350508</t>
  </si>
  <si>
    <t>350509</t>
  </si>
  <si>
    <t>350510</t>
  </si>
  <si>
    <t>350511</t>
  </si>
  <si>
    <t>350512</t>
  </si>
  <si>
    <t>350513</t>
  </si>
  <si>
    <t>350514</t>
  </si>
  <si>
    <t>350515</t>
  </si>
  <si>
    <t>350516</t>
  </si>
  <si>
    <t>350517</t>
  </si>
  <si>
    <t>350518</t>
  </si>
  <si>
    <t>350519</t>
  </si>
  <si>
    <t>350520</t>
  </si>
  <si>
    <t>350521</t>
  </si>
  <si>
    <t>Pt/BiVO4</t>
  </si>
  <si>
    <t>Citric acid 1M</t>
  </si>
  <si>
    <t>350716</t>
  </si>
  <si>
    <t>350717</t>
  </si>
  <si>
    <t>350718</t>
  </si>
  <si>
    <t>350719</t>
  </si>
  <si>
    <t>350720</t>
  </si>
  <si>
    <t>350721</t>
  </si>
  <si>
    <t>350722</t>
  </si>
  <si>
    <t>350723</t>
  </si>
  <si>
    <t>350724</t>
  </si>
  <si>
    <t>350725</t>
  </si>
  <si>
    <t>350726</t>
  </si>
  <si>
    <t>350727</t>
  </si>
  <si>
    <t>350728</t>
  </si>
  <si>
    <t>350729</t>
  </si>
  <si>
    <t>350730</t>
  </si>
  <si>
    <t>350731</t>
  </si>
  <si>
    <t>350732</t>
  </si>
  <si>
    <t>350733</t>
  </si>
  <si>
    <t>350734</t>
  </si>
  <si>
    <t>350735</t>
  </si>
  <si>
    <t>350736</t>
  </si>
  <si>
    <t>350737</t>
  </si>
  <si>
    <t>350738</t>
  </si>
  <si>
    <t>350739</t>
  </si>
  <si>
    <t>350740</t>
  </si>
  <si>
    <t>350741</t>
  </si>
  <si>
    <t>350742</t>
  </si>
  <si>
    <t>350743</t>
  </si>
  <si>
    <t>350744</t>
  </si>
  <si>
    <t>350745</t>
  </si>
  <si>
    <t>Expid</t>
  </si>
  <si>
    <t>Citric acid</t>
  </si>
  <si>
    <t>350746</t>
  </si>
  <si>
    <t>350747</t>
  </si>
  <si>
    <t>350748</t>
  </si>
  <si>
    <t>350749</t>
  </si>
  <si>
    <t>350751</t>
  </si>
  <si>
    <t>350752</t>
  </si>
  <si>
    <t>350753</t>
  </si>
  <si>
    <t>350754</t>
  </si>
  <si>
    <t>350755</t>
  </si>
  <si>
    <t>350756</t>
  </si>
  <si>
    <t>350757</t>
  </si>
  <si>
    <t>350758</t>
  </si>
  <si>
    <t>350759</t>
  </si>
  <si>
    <t>350760</t>
  </si>
  <si>
    <t>350761</t>
  </si>
  <si>
    <t>350762</t>
  </si>
  <si>
    <t>350763</t>
  </si>
  <si>
    <t>350764</t>
  </si>
  <si>
    <t>350765</t>
  </si>
  <si>
    <t>350767</t>
  </si>
  <si>
    <t>350768</t>
  </si>
  <si>
    <t>350769</t>
  </si>
  <si>
    <t>350770</t>
  </si>
  <si>
    <t>350771</t>
  </si>
  <si>
    <t>350772</t>
  </si>
  <si>
    <t>Biomass2</t>
  </si>
  <si>
    <t>350776</t>
  </si>
  <si>
    <t>350777</t>
  </si>
  <si>
    <t>350778</t>
  </si>
  <si>
    <t>350779</t>
  </si>
  <si>
    <t>350780</t>
  </si>
  <si>
    <t>350781</t>
  </si>
  <si>
    <t>350782</t>
  </si>
  <si>
    <t>350783</t>
  </si>
  <si>
    <t>350784</t>
  </si>
  <si>
    <t>350785</t>
  </si>
  <si>
    <t>350786</t>
  </si>
  <si>
    <t>350787</t>
  </si>
  <si>
    <t>350789</t>
  </si>
  <si>
    <t>350790</t>
  </si>
  <si>
    <t>350791</t>
  </si>
  <si>
    <t>350792</t>
  </si>
  <si>
    <t>350793</t>
  </si>
  <si>
    <t>350794</t>
  </si>
  <si>
    <t>350795</t>
  </si>
  <si>
    <t>350796</t>
  </si>
  <si>
    <t>350797</t>
  </si>
  <si>
    <t>350798</t>
  </si>
  <si>
    <t>350799</t>
  </si>
  <si>
    <t>350800</t>
  </si>
  <si>
    <t>350801</t>
  </si>
  <si>
    <t>350802</t>
  </si>
  <si>
    <t>350806</t>
  </si>
  <si>
    <t>350807</t>
  </si>
  <si>
    <t>350808</t>
  </si>
  <si>
    <t>350809</t>
  </si>
  <si>
    <t>350810</t>
  </si>
  <si>
    <t>350811</t>
  </si>
  <si>
    <t>350812</t>
  </si>
  <si>
    <t>350813</t>
  </si>
  <si>
    <t>350814</t>
  </si>
  <si>
    <t>350815</t>
  </si>
  <si>
    <t>350816</t>
  </si>
  <si>
    <t>350817</t>
  </si>
  <si>
    <t>350818</t>
  </si>
  <si>
    <t>350819</t>
  </si>
  <si>
    <t>350820</t>
  </si>
  <si>
    <t>350821</t>
  </si>
  <si>
    <t>350822</t>
  </si>
  <si>
    <t>350823</t>
  </si>
  <si>
    <t>350824</t>
  </si>
  <si>
    <t>350825</t>
  </si>
  <si>
    <t>350826</t>
  </si>
  <si>
    <t>350827</t>
  </si>
  <si>
    <t>350828</t>
  </si>
  <si>
    <t>350829</t>
  </si>
  <si>
    <t>350830</t>
  </si>
  <si>
    <t>350831</t>
  </si>
  <si>
    <t>350832</t>
  </si>
  <si>
    <t>350833</t>
  </si>
  <si>
    <t>350834</t>
  </si>
  <si>
    <t>350835</t>
  </si>
  <si>
    <t>350836</t>
  </si>
  <si>
    <t>350837</t>
  </si>
  <si>
    <t>350838</t>
  </si>
  <si>
    <t>350839</t>
  </si>
  <si>
    <t>350840</t>
  </si>
  <si>
    <t>350841</t>
  </si>
  <si>
    <t>350842</t>
  </si>
  <si>
    <t>350843</t>
  </si>
  <si>
    <t>350844</t>
  </si>
  <si>
    <t>350845</t>
  </si>
  <si>
    <t>350846</t>
  </si>
  <si>
    <t>350847</t>
  </si>
  <si>
    <t>350848</t>
  </si>
  <si>
    <t>350849</t>
  </si>
  <si>
    <t>350850</t>
  </si>
  <si>
    <t>350851</t>
  </si>
  <si>
    <t>350852</t>
  </si>
  <si>
    <t>350853</t>
  </si>
  <si>
    <t>350854</t>
  </si>
  <si>
    <t>350855</t>
  </si>
  <si>
    <t>350856</t>
  </si>
  <si>
    <t>350857</t>
  </si>
  <si>
    <t>350858</t>
  </si>
  <si>
    <t>350859</t>
  </si>
  <si>
    <t>350860</t>
  </si>
  <si>
    <t>350861</t>
  </si>
  <si>
    <t>350862</t>
  </si>
  <si>
    <t>350863</t>
  </si>
  <si>
    <t>350864</t>
  </si>
  <si>
    <t>350865</t>
  </si>
  <si>
    <t>350953</t>
  </si>
  <si>
    <t>350954</t>
  </si>
  <si>
    <t>350955</t>
  </si>
  <si>
    <t>350956</t>
  </si>
  <si>
    <t>350957</t>
  </si>
  <si>
    <t>350958</t>
  </si>
  <si>
    <t>350959</t>
  </si>
  <si>
    <t>350960</t>
  </si>
  <si>
    <t>350961</t>
  </si>
  <si>
    <t>350962</t>
  </si>
  <si>
    <t>350963</t>
  </si>
  <si>
    <t>350964</t>
  </si>
  <si>
    <t>350965</t>
  </si>
  <si>
    <t>350966</t>
  </si>
  <si>
    <t>350967</t>
  </si>
  <si>
    <t>350968</t>
  </si>
  <si>
    <t>350969</t>
  </si>
  <si>
    <t>350970</t>
  </si>
  <si>
    <t>350971</t>
  </si>
  <si>
    <t>350972</t>
  </si>
  <si>
    <t>350973</t>
  </si>
  <si>
    <t>350974</t>
  </si>
  <si>
    <t>350975</t>
  </si>
  <si>
    <t>350976</t>
  </si>
  <si>
    <t>350977</t>
  </si>
  <si>
    <t>350978</t>
  </si>
  <si>
    <t>350979</t>
  </si>
  <si>
    <t>350980</t>
  </si>
  <si>
    <t>350981</t>
  </si>
  <si>
    <t>350982</t>
  </si>
  <si>
    <t>350923</t>
  </si>
  <si>
    <t>350924</t>
  </si>
  <si>
    <t>350925</t>
  </si>
  <si>
    <t>350926</t>
  </si>
  <si>
    <t>350927</t>
  </si>
  <si>
    <t>350928</t>
  </si>
  <si>
    <t>350929</t>
  </si>
  <si>
    <t>350930</t>
  </si>
  <si>
    <t>350931</t>
  </si>
  <si>
    <t>350932</t>
  </si>
  <si>
    <t>350933</t>
  </si>
  <si>
    <t>350934</t>
  </si>
  <si>
    <t>350935</t>
  </si>
  <si>
    <t>350936</t>
  </si>
  <si>
    <t>350937</t>
  </si>
  <si>
    <t>350938</t>
  </si>
  <si>
    <t>350939</t>
  </si>
  <si>
    <t>350940</t>
  </si>
  <si>
    <t>350941</t>
  </si>
  <si>
    <t>350942</t>
  </si>
  <si>
    <t>350943</t>
  </si>
  <si>
    <t>350944</t>
  </si>
  <si>
    <t>350945</t>
  </si>
  <si>
    <t>350946</t>
  </si>
  <si>
    <t>350947</t>
  </si>
  <si>
    <t>350948</t>
  </si>
  <si>
    <t>350949</t>
  </si>
  <si>
    <t>350950</t>
  </si>
  <si>
    <t>350951</t>
  </si>
  <si>
    <t>350952</t>
  </si>
  <si>
    <t>Bio</t>
  </si>
  <si>
    <t>Std</t>
  </si>
  <si>
    <t>BiVO3</t>
  </si>
  <si>
    <t>TiO2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</si>
</sst>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name val="Calibri"/>
    </font>
    <font>
      <b/>
      <sz val="11"/>
      <name val="Calibri"/>
      <family val="2"/>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ck">
        <color theme="0"/>
      </top>
      <bottom/>
      <diagonal/>
    </border>
    <border>
      <left/>
      <right/>
      <top/>
      <bottom style="thin">
        <color theme="4" tint="0.39997558519241921"/>
      </bottom>
      <diagonal/>
    </border>
    <border>
      <left/>
      <right style="thin">
        <color theme="0"/>
      </right>
      <top style="thin">
        <color theme="0"/>
      </top>
      <bottom style="thin">
        <color theme="0"/>
      </bottom>
      <diagonal/>
    </border>
    <border>
      <left/>
      <right style="thin">
        <color auto="1"/>
      </right>
      <top style="thin">
        <color auto="1"/>
      </top>
      <bottom style="thin">
        <color auto="1"/>
      </bottom>
      <diagonal/>
    </border>
    <border>
      <left/>
      <right style="thin">
        <color auto="1"/>
      </right>
      <top style="thin">
        <color auto="1"/>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1" fillId="0" borderId="3" xfId="0" applyFont="1" applyBorder="1" applyAlignment="1">
      <alignment horizontal="center" vertical="top"/>
    </xf>
    <xf numFmtId="0" fontId="2" fillId="0" borderId="3" xfId="0" applyFont="1" applyBorder="1" applyAlignment="1">
      <alignment horizontal="center" vertical="top"/>
    </xf>
    <xf numFmtId="0" fontId="2" fillId="0" borderId="1" xfId="0" applyFont="1" applyBorder="1" applyAlignment="1">
      <alignment horizontal="center" vertical="top"/>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4" xfId="0" applyFont="1" applyBorder="1" applyAlignment="1">
      <alignment horizontal="center" vertical="top"/>
    </xf>
    <xf numFmtId="0" fontId="3" fillId="2" borderId="6" xfId="0" applyFont="1" applyFill="1" applyBorder="1"/>
    <xf numFmtId="0" fontId="1" fillId="0" borderId="5" xfId="0" applyFont="1" applyBorder="1" applyAlignment="1">
      <alignment horizontal="center" vertical="top"/>
    </xf>
    <xf numFmtId="0" fontId="4" fillId="0" borderId="7" xfId="0" applyFont="1" applyBorder="1" applyAlignment="1">
      <alignment horizontal="left"/>
    </xf>
    <xf numFmtId="0" fontId="0" fillId="4" borderId="8" xfId="0" applyFill="1" applyBorder="1" applyAlignment="1">
      <alignment horizontal="left" indent="1"/>
    </xf>
    <xf numFmtId="0" fontId="0" fillId="3" borderId="8" xfId="0" applyFill="1" applyBorder="1" applyAlignment="1">
      <alignment horizontal="left" indent="1"/>
    </xf>
    <xf numFmtId="0" fontId="1" fillId="0" borderId="9"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0" fillId="0" borderId="0" xfId="0" applyNumberFormat="1"/>
  </cellXfs>
  <cellStyles count="1">
    <cellStyle name="Normal" xfId="0" builtinId="0"/>
  </cellStyles>
  <dxfs count="31">
    <dxf>
      <alignment horizontal="left" vertical="bottom" textRotation="0" wrapText="0" indent="1" justifyLastLine="0" shrinkToFit="0" readingOrder="0"/>
    </dxf>
    <dxf>
      <numFmt numFmtId="0" formatCode="General"/>
    </dxf>
    <dxf>
      <alignment horizontal="left" vertical="bottom" textRotation="0" wrapText="0" indent="1" justifyLastLine="0" shrinkToFit="0" readingOrder="0"/>
    </dxf>
    <dxf>
      <alignment horizontal="left" vertical="bottom" textRotation="0" wrapText="0" indent="1" justifyLastLine="0" shrinkToFit="0" readingOrder="0"/>
    </dxf>
    <dxf>
      <numFmt numFmtId="0" formatCode="General"/>
    </dxf>
    <dxf>
      <alignment horizontal="left" vertical="bottom" textRotation="0" wrapText="0" indent="1" justifyLastLine="0" shrinkToFit="0" readingOrder="0"/>
    </dxf>
    <dxf>
      <numFmt numFmtId="0" formatCode="General"/>
    </dxf>
    <dxf>
      <numFmt numFmtId="164" formatCode="yyyy\-mm\-dd\ hh:mm:ss"/>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hh:mm:ss"/>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hh:mm:ss"/>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hh:mm:ss"/>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[Compiled BV screening results.xlsx]Neutral Pivot!NeutralPivot</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Neutral conditions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'Neutral Pivot'!$D$5:$D$76</c:f>
              <c:strCache>
                <c:ptCount val="1"/>
                <c:pt idx="0">
                  <c:v>Total</c:v>
                </c:pt>
              </c:strCache>
            </c:strRef>
          </c:tx>
          <c:spPr>
            <a:solidFill>
              <a:schemeClr val="accent1"/>
            </a:solidFill>
            <a:ln>
              <a:solidFill>
                <a:schemeClr val="tx1"/>
              </a:solidFill>
            </a:ln>
            <a:effectLst/>
          </c:spPr>
          <c:invertIfNegative val="0"/>
          <c:errBars>
            <c:errBarType val="both"/>
            <c:errValType val="cust"/>
            <c:noEndCap val="0"/>
            <c:plus>
              <c:numRef>
                <c:f>'Neutral Pivot'!$D$5:$D$76</c:f>
                <c:numCache>
                  <c:formatCode>General</c:formatCode>
                  <c:ptCount val="72"/>
                  <c:pt idx="0">
                    <c:v>2.2631546436797434</c:v>
                  </c:pt>
                  <c:pt idx="1">
                    <c:v>11.42461202578273</c:v>
                  </c:pt>
                  <c:pt idx="2">
                    <c:v>0.478761752240978</c:v>
                  </c:pt>
                  <c:pt idx="3">
                    <c:v>0.29872423515670554</c:v>
                  </c:pt>
                  <c:pt idx="4">
                    <c:v>1.4439810535427646</c:v>
                  </c:pt>
                  <c:pt idx="5">
                    <c:v>0.94892492167373066</c:v>
                  </c:pt>
                  <c:pt idx="6">
                    <c:v>1.8787918273736623</c:v>
                  </c:pt>
                  <c:pt idx="7">
                    <c:v>1.6003573306899948</c:v>
                  </c:pt>
                  <c:pt idx="8">
                    <c:v>4.9251653280049365E-2</c:v>
                  </c:pt>
                  <c:pt idx="9">
                    <c:v>87.747436028308002</c:v>
                  </c:pt>
                  <c:pt idx="10">
                    <c:v>5.589455771124658E-2</c:v>
                  </c:pt>
                  <c:pt idx="11">
                    <c:v>0.42517805236832845</c:v>
                  </c:pt>
                  <c:pt idx="12">
                    <c:v>2.5470324097122625E-2</c:v>
                  </c:pt>
                  <c:pt idx="13">
                    <c:v>4.6176769914801997E-2</c:v>
                  </c:pt>
                  <c:pt idx="14">
                    <c:v>0.12982416415507697</c:v>
                  </c:pt>
                  <c:pt idx="15">
                    <c:v>2.1805595551666498E-2</c:v>
                  </c:pt>
                  <c:pt idx="16">
                    <c:v>0.4167445410214981</c:v>
                  </c:pt>
                  <c:pt idx="17">
                    <c:v>9.8751396021302416</c:v>
                  </c:pt>
                  <c:pt idx="18">
                    <c:v>0.15419647263044553</c:v>
                  </c:pt>
                  <c:pt idx="19">
                    <c:v>0.10796240338261591</c:v>
                  </c:pt>
                  <c:pt idx="20">
                    <c:v>0.24400520511101129</c:v>
                  </c:pt>
                  <c:pt idx="21">
                    <c:v>0.67697385897123374</c:v>
                  </c:pt>
                  <c:pt idx="22">
                    <c:v>0.42892646480636992</c:v>
                  </c:pt>
                  <c:pt idx="23">
                    <c:v>0.23081733457231404</c:v>
                  </c:pt>
                  <c:pt idx="24">
                    <c:v>2.3192779791015049E-2</c:v>
                  </c:pt>
                  <c:pt idx="25">
                    <c:v>6.3873829464059941</c:v>
                  </c:pt>
                  <c:pt idx="26">
                    <c:v>9.5754618771902861E-2</c:v>
                  </c:pt>
                  <c:pt idx="27">
                    <c:v>0.11677754887238359</c:v>
                  </c:pt>
                  <c:pt idx="28">
                    <c:v>6.3098608922865312E-2</c:v>
                  </c:pt>
                  <c:pt idx="29">
                    <c:v>7.712971916891101E-2</c:v>
                  </c:pt>
                  <c:pt idx="30">
                    <c:v>7.4980712441476721E-2</c:v>
                  </c:pt>
                  <c:pt idx="31">
                    <c:v>7.6192356422055713E-2</c:v>
                  </c:pt>
                  <c:pt idx="32">
                    <c:v>0.20920453547390991</c:v>
                  </c:pt>
                  <c:pt idx="33">
                    <c:v>9.961321359053904E-2</c:v>
                  </c:pt>
                  <c:pt idx="34">
                    <c:v>0.14753370433580695</c:v>
                  </c:pt>
                  <c:pt idx="35">
                    <c:v>0.11712666851026753</c:v>
                  </c:pt>
                  <c:pt idx="36">
                    <c:v>0.11410005300182929</c:v>
                  </c:pt>
                  <c:pt idx="37">
                    <c:v>0.1114315003362444</c:v>
                  </c:pt>
                  <c:pt idx="38">
                    <c:v>0.22606843222405543</c:v>
                  </c:pt>
                  <c:pt idx="39">
                    <c:v>0.20593213789680728</c:v>
                  </c:pt>
                  <c:pt idx="40">
                    <c:v>5.5389327854332322</c:v>
                  </c:pt>
                  <c:pt idx="41">
                    <c:v>5.8602316428697421</c:v>
                  </c:pt>
                  <c:pt idx="42">
                    <c:v>0.63421006066524699</c:v>
                  </c:pt>
                  <c:pt idx="43">
                    <c:v>6.8288831146570167E-2</c:v>
                  </c:pt>
                  <c:pt idx="44">
                    <c:v>5.0959697861163225</c:v>
                  </c:pt>
                  <c:pt idx="45">
                    <c:v>1.4294493748184458</c:v>
                  </c:pt>
                  <c:pt idx="46">
                    <c:v>0.34093914750223347</c:v>
                  </c:pt>
                  <c:pt idx="47">
                    <c:v>1.9600841167756353</c:v>
                  </c:pt>
                  <c:pt idx="48">
                    <c:v>114.94701342901465</c:v>
                  </c:pt>
                  <c:pt idx="49">
                    <c:v>64.814874438254009</c:v>
                  </c:pt>
                  <c:pt idx="50">
                    <c:v>123.11612717021403</c:v>
                  </c:pt>
                  <c:pt idx="51">
                    <c:v>1.717987767268315</c:v>
                  </c:pt>
                  <c:pt idx="52">
                    <c:v>143.95275905105464</c:v>
                  </c:pt>
                  <c:pt idx="53">
                    <c:v>4.575422823641688E-2</c:v>
                  </c:pt>
                  <c:pt idx="54">
                    <c:v>254.56841195406088</c:v>
                  </c:pt>
                  <c:pt idx="55">
                    <c:v>111.65463430376741</c:v>
                  </c:pt>
                  <c:pt idx="56">
                    <c:v>4.8667360778098211E-2</c:v>
                  </c:pt>
                  <c:pt idx="57">
                    <c:v>72.819833723841754</c:v>
                  </c:pt>
                  <c:pt idx="58">
                    <c:v>5.7547388788801765E-2</c:v>
                  </c:pt>
                  <c:pt idx="59">
                    <c:v>0.51496815041909161</c:v>
                  </c:pt>
                  <c:pt idx="60">
                    <c:v>0.15414673918534555</c:v>
                  </c:pt>
                  <c:pt idx="61">
                    <c:v>7.2550203254211493E-2</c:v>
                  </c:pt>
                  <c:pt idx="62">
                    <c:v>7.7021527185586011E-2</c:v>
                  </c:pt>
                  <c:pt idx="63">
                    <c:v>0.14701532695022601</c:v>
                  </c:pt>
                  <c:pt idx="64">
                    <c:v>0.36809555965084945</c:v>
                  </c:pt>
                  <c:pt idx="65">
                    <c:v>7.9217598670134143E-2</c:v>
                  </c:pt>
                  <c:pt idx="66">
                    <c:v>0.49027714040489856</c:v>
                  </c:pt>
                  <c:pt idx="67">
                    <c:v>0.33422786618942635</c:v>
                  </c:pt>
                  <c:pt idx="68">
                    <c:v>0.41042918956387864</c:v>
                  </c:pt>
                  <c:pt idx="69">
                    <c:v>0.11970684099260141</c:v>
                  </c:pt>
                  <c:pt idx="70">
                    <c:v>0.15207056492952409</c:v>
                  </c:pt>
                  <c:pt idx="71">
                    <c:v>0.61212584539371684</c:v>
                  </c:pt>
                </c:numCache>
              </c:numRef>
            </c:plus>
            <c:minus>
              <c:numRef>
                <c:f>'Neutral Pivot'!$D$5:$D$76</c:f>
                <c:numCache>
                  <c:formatCode>General</c:formatCode>
                  <c:ptCount val="72"/>
                  <c:pt idx="0">
                    <c:v>2.2631546436797434</c:v>
                  </c:pt>
                  <c:pt idx="1">
                    <c:v>11.42461202578273</c:v>
                  </c:pt>
                  <c:pt idx="2">
                    <c:v>0.478761752240978</c:v>
                  </c:pt>
                  <c:pt idx="3">
                    <c:v>0.29872423515670554</c:v>
                  </c:pt>
                  <c:pt idx="4">
                    <c:v>1.4439810535427646</c:v>
                  </c:pt>
                  <c:pt idx="5">
                    <c:v>0.94892492167373066</c:v>
                  </c:pt>
                  <c:pt idx="6">
                    <c:v>1.8787918273736623</c:v>
                  </c:pt>
                  <c:pt idx="7">
                    <c:v>1.6003573306899948</c:v>
                  </c:pt>
                  <c:pt idx="8">
                    <c:v>4.9251653280049365E-2</c:v>
                  </c:pt>
                  <c:pt idx="9">
                    <c:v>87.747436028308002</c:v>
                  </c:pt>
                  <c:pt idx="10">
                    <c:v>5.589455771124658E-2</c:v>
                  </c:pt>
                  <c:pt idx="11">
                    <c:v>0.42517805236832845</c:v>
                  </c:pt>
                  <c:pt idx="12">
                    <c:v>2.5470324097122625E-2</c:v>
                  </c:pt>
                  <c:pt idx="13">
                    <c:v>4.6176769914801997E-2</c:v>
                  </c:pt>
                  <c:pt idx="14">
                    <c:v>0.12982416415507697</c:v>
                  </c:pt>
                  <c:pt idx="15">
                    <c:v>2.1805595551666498E-2</c:v>
                  </c:pt>
                  <c:pt idx="16">
                    <c:v>0.4167445410214981</c:v>
                  </c:pt>
                  <c:pt idx="17">
                    <c:v>9.8751396021302416</c:v>
                  </c:pt>
                  <c:pt idx="18">
                    <c:v>0.15419647263044553</c:v>
                  </c:pt>
                  <c:pt idx="19">
                    <c:v>0.10796240338261591</c:v>
                  </c:pt>
                  <c:pt idx="20">
                    <c:v>0.24400520511101129</c:v>
                  </c:pt>
                  <c:pt idx="21">
                    <c:v>0.67697385897123374</c:v>
                  </c:pt>
                  <c:pt idx="22">
                    <c:v>0.42892646480636992</c:v>
                  </c:pt>
                  <c:pt idx="23">
                    <c:v>0.23081733457231404</c:v>
                  </c:pt>
                  <c:pt idx="24">
                    <c:v>2.3192779791015049E-2</c:v>
                  </c:pt>
                  <c:pt idx="25">
                    <c:v>6.3873829464059941</c:v>
                  </c:pt>
                  <c:pt idx="26">
                    <c:v>9.5754618771902861E-2</c:v>
                  </c:pt>
                  <c:pt idx="27">
                    <c:v>0.11677754887238359</c:v>
                  </c:pt>
                  <c:pt idx="28">
                    <c:v>6.3098608922865312E-2</c:v>
                  </c:pt>
                  <c:pt idx="29">
                    <c:v>7.712971916891101E-2</c:v>
                  </c:pt>
                  <c:pt idx="30">
                    <c:v>7.4980712441476721E-2</c:v>
                  </c:pt>
                  <c:pt idx="31">
                    <c:v>7.6192356422055713E-2</c:v>
                  </c:pt>
                  <c:pt idx="32">
                    <c:v>0.20920453547390991</c:v>
                  </c:pt>
                  <c:pt idx="33">
                    <c:v>9.961321359053904E-2</c:v>
                  </c:pt>
                  <c:pt idx="34">
                    <c:v>0.14753370433580695</c:v>
                  </c:pt>
                  <c:pt idx="35">
                    <c:v>0.11712666851026753</c:v>
                  </c:pt>
                  <c:pt idx="36">
                    <c:v>0.11410005300182929</c:v>
                  </c:pt>
                  <c:pt idx="37">
                    <c:v>0.1114315003362444</c:v>
                  </c:pt>
                  <c:pt idx="38">
                    <c:v>0.22606843222405543</c:v>
                  </c:pt>
                  <c:pt idx="39">
                    <c:v>0.20593213789680728</c:v>
                  </c:pt>
                  <c:pt idx="40">
                    <c:v>5.5389327854332322</c:v>
                  </c:pt>
                  <c:pt idx="41">
                    <c:v>5.8602316428697421</c:v>
                  </c:pt>
                  <c:pt idx="42">
                    <c:v>0.63421006066524699</c:v>
                  </c:pt>
                  <c:pt idx="43">
                    <c:v>6.8288831146570167E-2</c:v>
                  </c:pt>
                  <c:pt idx="44">
                    <c:v>5.0959697861163225</c:v>
                  </c:pt>
                  <c:pt idx="45">
                    <c:v>1.4294493748184458</c:v>
                  </c:pt>
                  <c:pt idx="46">
                    <c:v>0.34093914750223347</c:v>
                  </c:pt>
                  <c:pt idx="47">
                    <c:v>1.9600841167756353</c:v>
                  </c:pt>
                  <c:pt idx="48">
                    <c:v>114.94701342901465</c:v>
                  </c:pt>
                  <c:pt idx="49">
                    <c:v>64.814874438254009</c:v>
                  </c:pt>
                  <c:pt idx="50">
                    <c:v>123.11612717021403</c:v>
                  </c:pt>
                  <c:pt idx="51">
                    <c:v>1.717987767268315</c:v>
                  </c:pt>
                  <c:pt idx="52">
                    <c:v>143.95275905105464</c:v>
                  </c:pt>
                  <c:pt idx="53">
                    <c:v>4.575422823641688E-2</c:v>
                  </c:pt>
                  <c:pt idx="54">
                    <c:v>254.56841195406088</c:v>
                  </c:pt>
                  <c:pt idx="55">
                    <c:v>111.65463430376741</c:v>
                  </c:pt>
                  <c:pt idx="56">
                    <c:v>4.8667360778098211E-2</c:v>
                  </c:pt>
                  <c:pt idx="57">
                    <c:v>72.819833723841754</c:v>
                  </c:pt>
                  <c:pt idx="58">
                    <c:v>5.7547388788801765E-2</c:v>
                  </c:pt>
                  <c:pt idx="59">
                    <c:v>0.51496815041909161</c:v>
                  </c:pt>
                  <c:pt idx="60">
                    <c:v>0.15414673918534555</c:v>
                  </c:pt>
                  <c:pt idx="61">
                    <c:v>7.2550203254211493E-2</c:v>
                  </c:pt>
                  <c:pt idx="62">
                    <c:v>7.7021527185586011E-2</c:v>
                  </c:pt>
                  <c:pt idx="63">
                    <c:v>0.14701532695022601</c:v>
                  </c:pt>
                  <c:pt idx="64">
                    <c:v>0.36809555965084945</c:v>
                  </c:pt>
                  <c:pt idx="65">
                    <c:v>7.9217598670134143E-2</c:v>
                  </c:pt>
                  <c:pt idx="66">
                    <c:v>0.49027714040489856</c:v>
                  </c:pt>
                  <c:pt idx="67">
                    <c:v>0.33422786618942635</c:v>
                  </c:pt>
                  <c:pt idx="68">
                    <c:v>0.41042918956387864</c:v>
                  </c:pt>
                  <c:pt idx="69">
                    <c:v>0.11970684099260141</c:v>
                  </c:pt>
                  <c:pt idx="70">
                    <c:v>0.15207056492952409</c:v>
                  </c:pt>
                  <c:pt idx="71">
                    <c:v>0.61212584539371684</c:v>
                  </c:pt>
                </c:numCache>
              </c:numRef>
            </c:minus>
            <c:spPr>
              <a:noFill/>
              <a:ln w="9525" cap="flat" cmpd="sng" algn="ctr">
                <a:solidFill>
                  <a:schemeClr val="tx1">
                    <a:lumMod val="65000"/>
                    <a:lumOff val="35000"/>
                  </a:schemeClr>
                </a:solidFill>
                <a:round/>
              </a:ln>
              <a:effectLst/>
            </c:spPr>
          </c:errBars>
          <c:cat>
            <c:multiLvlStrRef>
              <c:f>'Neutral Pivot'!$D$5:$D$76</c:f>
              <c:multiLvlStrCache>
                <c:ptCount val="35"/>
                <c:lvl>
                  <c:pt idx="0">
                    <c:v>Cellobiose</c:v>
                  </c:pt>
                  <c:pt idx="1">
                    <c:v>Cysteine</c:v>
                  </c:pt>
                  <c:pt idx="2">
                    <c:v>Glucose</c:v>
                  </c:pt>
                  <c:pt idx="3">
                    <c:v>Mannose</c:v>
                  </c:pt>
                  <c:pt idx="4">
                    <c:v>Proline</c:v>
                  </c:pt>
                  <c:pt idx="5">
                    <c:v>Serine</c:v>
                  </c:pt>
                  <c:pt idx="6">
                    <c:v>Xylose</c:v>
                  </c:pt>
                  <c:pt idx="7">
                    <c:v>Cellobiose</c:v>
                  </c:pt>
                  <c:pt idx="8">
                    <c:v>Cysteine</c:v>
                  </c:pt>
                  <c:pt idx="9">
                    <c:v>Glucose</c:v>
                  </c:pt>
                  <c:pt idx="10">
                    <c:v>Mannose</c:v>
                  </c:pt>
                  <c:pt idx="11">
                    <c:v>Proline</c:v>
                  </c:pt>
                  <c:pt idx="12">
                    <c:v>Serine</c:v>
                  </c:pt>
                  <c:pt idx="13">
                    <c:v>Xylose</c:v>
                  </c:pt>
                  <c:pt idx="14">
                    <c:v>Cellobiose</c:v>
                  </c:pt>
                  <c:pt idx="15">
                    <c:v>Cysteine</c:v>
                  </c:pt>
                  <c:pt idx="16">
                    <c:v>Glucose</c:v>
                  </c:pt>
                  <c:pt idx="17">
                    <c:v>Mannose</c:v>
                  </c:pt>
                  <c:pt idx="18">
                    <c:v>Proline</c:v>
                  </c:pt>
                  <c:pt idx="19">
                    <c:v>Serine</c:v>
                  </c:pt>
                  <c:pt idx="20">
                    <c:v>Xylose</c:v>
                  </c:pt>
                  <c:pt idx="21">
                    <c:v>Cellobiose</c:v>
                  </c:pt>
                  <c:pt idx="22">
                    <c:v>Cysteine</c:v>
                  </c:pt>
                  <c:pt idx="23">
                    <c:v>Glucose</c:v>
                  </c:pt>
                  <c:pt idx="24">
                    <c:v>Mannose</c:v>
                  </c:pt>
                  <c:pt idx="25">
                    <c:v>Proline</c:v>
                  </c:pt>
                  <c:pt idx="26">
                    <c:v>Serine</c:v>
                  </c:pt>
                  <c:pt idx="27">
                    <c:v>Xylose</c:v>
                  </c:pt>
                  <c:pt idx="28">
                    <c:v>Cellobiose</c:v>
                  </c:pt>
                  <c:pt idx="29">
                    <c:v>Cysteine</c:v>
                  </c:pt>
                  <c:pt idx="30">
                    <c:v>Glucose</c:v>
                  </c:pt>
                  <c:pt idx="31">
                    <c:v>Mannose</c:v>
                  </c:pt>
                  <c:pt idx="32">
                    <c:v>Proline</c:v>
                  </c:pt>
                  <c:pt idx="33">
                    <c:v>Serine</c:v>
                  </c:pt>
                  <c:pt idx="34">
                    <c:v>Xylose</c:v>
                  </c:pt>
                </c:lvl>
                <c:lvl>
                  <c:pt idx="0">
                    <c:v>PCN</c:v>
                  </c:pt>
                  <c:pt idx="7">
                    <c:v>Pt/BiVO3</c:v>
                  </c:pt>
                  <c:pt idx="14">
                    <c:v>Pt/CdS</c:v>
                  </c:pt>
                  <c:pt idx="21">
                    <c:v>Pt/CoO</c:v>
                  </c:pt>
                  <c:pt idx="28">
                    <c:v>Pt/TiO2</c:v>
                  </c:pt>
                </c:lvl>
              </c:multiLvlStrCache>
            </c:multiLvlStrRef>
          </c:cat>
          <c:val>
            <c:numRef>
              <c:f>'Neutral Pivot'!$D$5:$D$76</c:f>
              <c:numCache>
                <c:formatCode>General</c:formatCode>
                <c:ptCount val="35"/>
                <c:pt idx="0">
                  <c:v>15.693408464339413</c:v>
                </c:pt>
                <c:pt idx="1">
                  <c:v>116.40161135613785</c:v>
                </c:pt>
                <c:pt idx="2">
                  <c:v>5.8353427158422866</c:v>
                </c:pt>
                <c:pt idx="3">
                  <c:v>11.387233457029673</c:v>
                </c:pt>
                <c:pt idx="4">
                  <c:v>10.428384410652212</c:v>
                </c:pt>
                <c:pt idx="5">
                  <c:v>29.245300305292677</c:v>
                </c:pt>
                <c:pt idx="6">
                  <c:v>24.477752375051178</c:v>
                </c:pt>
                <c:pt idx="7">
                  <c:v>4.7030510128273102</c:v>
                </c:pt>
                <c:pt idx="8">
                  <c:v>365.84412287935811</c:v>
                </c:pt>
                <c:pt idx="9">
                  <c:v>3.1311629909896013</c:v>
                </c:pt>
                <c:pt idx="10">
                  <c:v>4.654402472650486</c:v>
                </c:pt>
                <c:pt idx="11">
                  <c:v>3.5853693403494424</c:v>
                </c:pt>
                <c:pt idx="12">
                  <c:v>4.8352017296497332</c:v>
                </c:pt>
                <c:pt idx="13">
                  <c:v>3.9308874131551477</c:v>
                </c:pt>
                <c:pt idx="14">
                  <c:v>5.3935342943861544</c:v>
                </c:pt>
                <c:pt idx="15">
                  <c:v>114.63959650903307</c:v>
                </c:pt>
                <c:pt idx="16">
                  <c:v>3.3524719068711764</c:v>
                </c:pt>
                <c:pt idx="17">
                  <c:v>5.0733124503175206</c:v>
                </c:pt>
                <c:pt idx="18">
                  <c:v>5.522937383533848</c:v>
                </c:pt>
                <c:pt idx="19">
                  <c:v>5.6934393152010756</c:v>
                </c:pt>
                <c:pt idx="20">
                  <c:v>4.5132251169926043</c:v>
                </c:pt>
                <c:pt idx="21">
                  <c:v>4.8097707805604051</c:v>
                </c:pt>
                <c:pt idx="22">
                  <c:v>263.42080156617334</c:v>
                </c:pt>
                <c:pt idx="23">
                  <c:v>2.2127776285450294</c:v>
                </c:pt>
                <c:pt idx="24">
                  <c:v>4.8503142467646034</c:v>
                </c:pt>
                <c:pt idx="25">
                  <c:v>4.1341664994932898</c:v>
                </c:pt>
                <c:pt idx="26">
                  <c:v>5.2884394889445971</c:v>
                </c:pt>
                <c:pt idx="27">
                  <c:v>4.3377223808827337</c:v>
                </c:pt>
                <c:pt idx="28">
                  <c:v>1083.7614282632903</c:v>
                </c:pt>
                <c:pt idx="29">
                  <c:v>305.40090832640504</c:v>
                </c:pt>
                <c:pt idx="30">
                  <c:v>476.61377744641294</c:v>
                </c:pt>
                <c:pt idx="31">
                  <c:v>455.68003092827331</c:v>
                </c:pt>
                <c:pt idx="32">
                  <c:v>4.005940367920835</c:v>
                </c:pt>
                <c:pt idx="33">
                  <c:v>899.92336979066249</c:v>
                </c:pt>
                <c:pt idx="34">
                  <c:v>455.34227758387209</c:v>
                </c:pt>
              </c:numCache>
            </c:numRef>
          </c:val>
          <c:extLst>
            <c:ext xmlns:c16="http://schemas.microsoft.com/office/drawing/2014/chart" uri="{C3380CC4-5D6E-409C-BE32-E72D297353CC}">
              <c16:uniqueId val="{00000000-BF4C-4BB8-A0A3-966BEF5C9FD5}"/>
            </c:ext>
          </c:extLst>
        </c:ser>
        <c:dLbls>
          <c:showLegendKey val="0"/>
          <c:showVal val="0"/>
          <c:showCatName val="0"/>
          <c:showSerName val="0"/>
          <c:showPercent val="0"/>
          <c:showBubbleSize val="0"/>
        </c:dLbls>
        <c:gapWidth val="0"/>
        <c:overlap val="-22"/>
        <c:axId val="1786491456"/>
        <c:axId val="1786492896"/>
      </c:barChart>
      <c:catAx>
        <c:axId val="17864914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Catalyst: 2mg, Biomass: 2ml of 50g/L, topped to 5mL with water</a:t>
                </a:r>
                <a:br>
                  <a:rPr lang="en-GB"/>
                </a:br>
                <a:r>
                  <a:rPr lang="en-GB"/>
                  <a:t>5 min sonication, 4 hour irradiation</a:t>
                </a:r>
              </a:p>
            </c:rich>
          </c:tx>
          <c:layout>
            <c:manualLayout>
              <c:xMode val="edge"/>
              <c:yMode val="edge"/>
              <c:x val="0.37394119506380369"/>
              <c:y val="0.8692441124888438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86492896"/>
        <c:crosses val="autoZero"/>
        <c:auto val="1"/>
        <c:lblAlgn val="ctr"/>
        <c:lblOffset val="100"/>
        <c:noMultiLvlLbl val="0"/>
      </c:catAx>
      <c:valAx>
        <c:axId val="17864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H2 umol/hg</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8649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[Compiled BV screening results.xlsx]Neutral stdev!NeutralStd</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'Neutral stdev'!$B$3</c:f>
              <c:strCache>
                <c:ptCount val="1"/>
                <c:pt idx="0">
                  <c:v>Total</c:v>
                </c:pt>
              </c:strCache>
            </c:strRef>
          </c:tx>
          <c:spPr>
            <a:solidFill>
              <a:schemeClr val="accent1"/>
            </a:solidFill>
            <a:ln>
              <a:noFill/>
            </a:ln>
            <a:effectLst/>
          </c:spPr>
          <c:invertIfNegative val="0"/>
          <c:cat>
            <c:multiLvlStrRef>
              <c:f>'Neutral stdev'!$A$4:$A$85</c:f>
              <c:multiLvlStrCache>
                <c:ptCount val="72"/>
                <c:lvl>
                  <c:pt idx="0">
                    <c:v>Cellobiose</c:v>
                  </c:pt>
                  <c:pt idx="1">
                    <c:v>Cysteine</c:v>
                  </c:pt>
                  <c:pt idx="2">
                    <c:v>Glucose</c:v>
                  </c:pt>
                  <c:pt idx="3">
                    <c:v>Lignosulfonate</c:v>
                  </c:pt>
                  <c:pt idx="4">
                    <c:v>Mannose</c:v>
                  </c:pt>
                  <c:pt idx="5">
                    <c:v>Proline</c:v>
                  </c:pt>
                  <c:pt idx="6">
                    <c:v>Serine</c:v>
                  </c:pt>
                  <c:pt idx="7">
                    <c:v>Xylose</c:v>
                  </c:pt>
                  <c:pt idx="8">
                    <c:v>Cellobiose</c:v>
                  </c:pt>
                  <c:pt idx="9">
                    <c:v>Cysteine</c:v>
                  </c:pt>
                  <c:pt idx="10">
                    <c:v>Glucose</c:v>
                  </c:pt>
                  <c:pt idx="11">
                    <c:v>Lignosulfonate</c:v>
                  </c:pt>
                  <c:pt idx="12">
                    <c:v>Mannose</c:v>
                  </c:pt>
                  <c:pt idx="13">
                    <c:v>Proline</c:v>
                  </c:pt>
                  <c:pt idx="14">
                    <c:v>Serine</c:v>
                  </c:pt>
                  <c:pt idx="15">
                    <c:v>Xylose</c:v>
                  </c:pt>
                  <c:pt idx="16">
                    <c:v>Cellobiose</c:v>
                  </c:pt>
                  <c:pt idx="17">
                    <c:v>Cysteine</c:v>
                  </c:pt>
                  <c:pt idx="18">
                    <c:v>Glucose</c:v>
                  </c:pt>
                  <c:pt idx="19">
                    <c:v>Lignosulfonate</c:v>
                  </c:pt>
                  <c:pt idx="20">
                    <c:v>Mannose</c:v>
                  </c:pt>
                  <c:pt idx="21">
                    <c:v>Proline</c:v>
                  </c:pt>
                  <c:pt idx="22">
                    <c:v>Serine</c:v>
                  </c:pt>
                  <c:pt idx="23">
                    <c:v>Xylose</c:v>
                  </c:pt>
                  <c:pt idx="24">
                    <c:v>Cellobiose</c:v>
                  </c:pt>
                  <c:pt idx="25">
                    <c:v>Cysteine</c:v>
                  </c:pt>
                  <c:pt idx="26">
                    <c:v>Glucose</c:v>
                  </c:pt>
                  <c:pt idx="27">
                    <c:v>Lignosulfonate</c:v>
                  </c:pt>
                  <c:pt idx="28">
                    <c:v>Mannose</c:v>
                  </c:pt>
                  <c:pt idx="29">
                    <c:v>Proline</c:v>
                  </c:pt>
                  <c:pt idx="30">
                    <c:v>Serine</c:v>
                  </c:pt>
                  <c:pt idx="31">
                    <c:v>Xylose</c:v>
                  </c:pt>
                  <c:pt idx="32">
                    <c:v>Cellobiose</c:v>
                  </c:pt>
                  <c:pt idx="33">
                    <c:v>Cysteine</c:v>
                  </c:pt>
                  <c:pt idx="34">
                    <c:v>Glucose</c:v>
                  </c:pt>
                  <c:pt idx="35">
                    <c:v>Lignosulfonate</c:v>
                  </c:pt>
                  <c:pt idx="36">
                    <c:v>Mannose</c:v>
                  </c:pt>
                  <c:pt idx="37">
                    <c:v>Proline</c:v>
                  </c:pt>
                  <c:pt idx="38">
                    <c:v>Serine</c:v>
                  </c:pt>
                  <c:pt idx="39">
                    <c:v>Xylose</c:v>
                  </c:pt>
                  <c:pt idx="40">
                    <c:v>Cellobiose</c:v>
                  </c:pt>
                  <c:pt idx="41">
                    <c:v>Cysteine</c:v>
                  </c:pt>
                  <c:pt idx="42">
                    <c:v>Glucose</c:v>
                  </c:pt>
                  <c:pt idx="43">
                    <c:v>Lignosulfonate</c:v>
                  </c:pt>
                  <c:pt idx="44">
                    <c:v>Mannose</c:v>
                  </c:pt>
                  <c:pt idx="45">
                    <c:v>Proline</c:v>
                  </c:pt>
                  <c:pt idx="46">
                    <c:v>Serine</c:v>
                  </c:pt>
                  <c:pt idx="47">
                    <c:v>Xylose</c:v>
                  </c:pt>
                  <c:pt idx="48">
                    <c:v>Cellobiose</c:v>
                  </c:pt>
                  <c:pt idx="49">
                    <c:v>Cysteine</c:v>
                  </c:pt>
                  <c:pt idx="50">
                    <c:v>Glucose</c:v>
                  </c:pt>
                  <c:pt idx="51">
                    <c:v>Lignosulfonate</c:v>
                  </c:pt>
                  <c:pt idx="52">
                    <c:v>Mannose</c:v>
                  </c:pt>
                  <c:pt idx="53">
                    <c:v>Proline</c:v>
                  </c:pt>
                  <c:pt idx="54">
                    <c:v>Serine</c:v>
                  </c:pt>
                  <c:pt idx="55">
                    <c:v>Xylose</c:v>
                  </c:pt>
                  <c:pt idx="56">
                    <c:v>Cellobiose</c:v>
                  </c:pt>
                  <c:pt idx="57">
                    <c:v>Cysteine</c:v>
                  </c:pt>
                  <c:pt idx="58">
                    <c:v>Glucose</c:v>
                  </c:pt>
                  <c:pt idx="59">
                    <c:v>Lignosulfonate</c:v>
                  </c:pt>
                  <c:pt idx="60">
                    <c:v>Mannose</c:v>
                  </c:pt>
                  <c:pt idx="61">
                    <c:v>Proline</c:v>
                  </c:pt>
                  <c:pt idx="62">
                    <c:v>Serine</c:v>
                  </c:pt>
                  <c:pt idx="63">
                    <c:v>Xylose</c:v>
                  </c:pt>
                  <c:pt idx="64">
                    <c:v>Cellobiose</c:v>
                  </c:pt>
                  <c:pt idx="65">
                    <c:v>Cysteine</c:v>
                  </c:pt>
                  <c:pt idx="66">
                    <c:v>Glucose</c:v>
                  </c:pt>
                  <c:pt idx="67">
                    <c:v>Lignosulfonate</c:v>
                  </c:pt>
                  <c:pt idx="68">
                    <c:v>Mannose</c:v>
                  </c:pt>
                  <c:pt idx="69">
                    <c:v>Proline</c:v>
                  </c:pt>
                  <c:pt idx="70">
                    <c:v>Serine</c:v>
                  </c:pt>
                  <c:pt idx="71">
                    <c:v>Xylose</c:v>
                  </c:pt>
                </c:lvl>
                <c:lvl>
                  <c:pt idx="0">
                    <c:v>PCN</c:v>
                  </c:pt>
                  <c:pt idx="8">
                    <c:v>Pt/BiVO3</c:v>
                  </c:pt>
                  <c:pt idx="16">
                    <c:v>Pt/CdS</c:v>
                  </c:pt>
                  <c:pt idx="24">
                    <c:v>Pt/CoO</c:v>
                  </c:pt>
                  <c:pt idx="32">
                    <c:v>Pt/MoS2/g-C3N4</c:v>
                  </c:pt>
                  <c:pt idx="40">
                    <c:v>Pt/MoS2/TiO2</c:v>
                  </c:pt>
                  <c:pt idx="48">
                    <c:v>Pt/TiO2</c:v>
                  </c:pt>
                  <c:pt idx="56">
                    <c:v>Pt/WO3</c:v>
                  </c:pt>
                  <c:pt idx="64">
                    <c:v>Pt/ZnO</c:v>
                  </c:pt>
                </c:lvl>
              </c:multiLvlStrCache>
            </c:multiLvlStrRef>
          </c:cat>
          <c:val>
            <c:numRef>
              <c:f>'Neutral stdev'!$B$4:$B$85</c:f>
              <c:numCache>
                <c:formatCode>General</c:formatCode>
                <c:ptCount val="72"/>
                <c:pt idx="0">
                  <c:v>2.2631546436797434</c:v>
                </c:pt>
                <c:pt idx="1">
                  <c:v>11.42461202578273</c:v>
                </c:pt>
                <c:pt idx="2">
                  <c:v>0.478761752240978</c:v>
                </c:pt>
                <c:pt idx="3">
                  <c:v>0.29872423515670554</c:v>
                </c:pt>
                <c:pt idx="4">
                  <c:v>1.4439810535427646</c:v>
                </c:pt>
                <c:pt idx="5">
                  <c:v>0.94892492167373066</c:v>
                </c:pt>
                <c:pt idx="6">
                  <c:v>1.8787918273736623</c:v>
                </c:pt>
                <c:pt idx="7">
                  <c:v>1.6003573306899948</c:v>
                </c:pt>
                <c:pt idx="8">
                  <c:v>4.9251653280049365E-2</c:v>
                </c:pt>
                <c:pt idx="9">
                  <c:v>87.747436028308002</c:v>
                </c:pt>
                <c:pt idx="10">
                  <c:v>5.589455771124658E-2</c:v>
                </c:pt>
                <c:pt idx="11">
                  <c:v>0.42517805236832845</c:v>
                </c:pt>
                <c:pt idx="12">
                  <c:v>2.5470324097122625E-2</c:v>
                </c:pt>
                <c:pt idx="13">
                  <c:v>4.6176769914801997E-2</c:v>
                </c:pt>
                <c:pt idx="14">
                  <c:v>0.12982416415507697</c:v>
                </c:pt>
                <c:pt idx="15">
                  <c:v>2.1805595551666498E-2</c:v>
                </c:pt>
                <c:pt idx="16">
                  <c:v>0.4167445410214981</c:v>
                </c:pt>
                <c:pt idx="17">
                  <c:v>9.8751396021302416</c:v>
                </c:pt>
                <c:pt idx="18">
                  <c:v>0.15419647263044553</c:v>
                </c:pt>
                <c:pt idx="19">
                  <c:v>0.10796240338261591</c:v>
                </c:pt>
                <c:pt idx="20">
                  <c:v>0.24400520511101129</c:v>
                </c:pt>
                <c:pt idx="21">
                  <c:v>0.67697385897123374</c:v>
                </c:pt>
                <c:pt idx="22">
                  <c:v>0.42892646480636992</c:v>
                </c:pt>
                <c:pt idx="23">
                  <c:v>0.23081733457231404</c:v>
                </c:pt>
                <c:pt idx="24">
                  <c:v>2.3192779791015049E-2</c:v>
                </c:pt>
                <c:pt idx="25">
                  <c:v>6.3873829464059941</c:v>
                </c:pt>
                <c:pt idx="26">
                  <c:v>9.5754618771902861E-2</c:v>
                </c:pt>
                <c:pt idx="27">
                  <c:v>0.11677754887238359</c:v>
                </c:pt>
                <c:pt idx="28">
                  <c:v>6.3098608922865312E-2</c:v>
                </c:pt>
                <c:pt idx="29">
                  <c:v>7.712971916891101E-2</c:v>
                </c:pt>
                <c:pt idx="30">
                  <c:v>7.4980712441476721E-2</c:v>
                </c:pt>
                <c:pt idx="31">
                  <c:v>7.6192356422055713E-2</c:v>
                </c:pt>
                <c:pt idx="32">
                  <c:v>0.20920453547390991</c:v>
                </c:pt>
                <c:pt idx="33">
                  <c:v>9.961321359053904E-2</c:v>
                </c:pt>
                <c:pt idx="34">
                  <c:v>0.14753370433580695</c:v>
                </c:pt>
                <c:pt idx="35">
                  <c:v>0.11712666851026753</c:v>
                </c:pt>
                <c:pt idx="36">
                  <c:v>0.11410005300182929</c:v>
                </c:pt>
                <c:pt idx="37">
                  <c:v>0.1114315003362444</c:v>
                </c:pt>
                <c:pt idx="38">
                  <c:v>0.22606843222405543</c:v>
                </c:pt>
                <c:pt idx="39">
                  <c:v>0.20593213789680728</c:v>
                </c:pt>
                <c:pt idx="40">
                  <c:v>5.5389327854332322</c:v>
                </c:pt>
                <c:pt idx="41">
                  <c:v>5.8602316428697421</c:v>
                </c:pt>
                <c:pt idx="42">
                  <c:v>0.63421006066524699</c:v>
                </c:pt>
                <c:pt idx="43">
                  <c:v>6.8288831146570167E-2</c:v>
                </c:pt>
                <c:pt idx="44">
                  <c:v>5.0959697861163225</c:v>
                </c:pt>
                <c:pt idx="45">
                  <c:v>1.4294493748184458</c:v>
                </c:pt>
                <c:pt idx="46">
                  <c:v>0.34093914750223347</c:v>
                </c:pt>
                <c:pt idx="47">
                  <c:v>1.9600841167756353</c:v>
                </c:pt>
                <c:pt idx="48">
                  <c:v>114.94701342901465</c:v>
                </c:pt>
                <c:pt idx="49">
                  <c:v>64.814874438254009</c:v>
                </c:pt>
                <c:pt idx="50">
                  <c:v>123.11612717021403</c:v>
                </c:pt>
                <c:pt idx="51">
                  <c:v>1.717987767268315</c:v>
                </c:pt>
                <c:pt idx="52">
                  <c:v>143.95275905105464</c:v>
                </c:pt>
                <c:pt idx="53">
                  <c:v>4.575422823641688E-2</c:v>
                </c:pt>
                <c:pt idx="54">
                  <c:v>254.56841195406088</c:v>
                </c:pt>
                <c:pt idx="55">
                  <c:v>111.65463430376741</c:v>
                </c:pt>
                <c:pt idx="56">
                  <c:v>4.8667360778098211E-2</c:v>
                </c:pt>
                <c:pt idx="57">
                  <c:v>72.819833723841754</c:v>
                </c:pt>
                <c:pt idx="58">
                  <c:v>5.7547388788801765E-2</c:v>
                </c:pt>
                <c:pt idx="59">
                  <c:v>0.51496815041909161</c:v>
                </c:pt>
                <c:pt idx="60">
                  <c:v>0.15414673918534555</c:v>
                </c:pt>
                <c:pt idx="61">
                  <c:v>7.2550203254211493E-2</c:v>
                </c:pt>
                <c:pt idx="62">
                  <c:v>7.7021527185586011E-2</c:v>
                </c:pt>
                <c:pt idx="63">
                  <c:v>0.14701532695022601</c:v>
                </c:pt>
                <c:pt idx="64">
                  <c:v>0.36809555965084945</c:v>
                </c:pt>
                <c:pt idx="65">
                  <c:v>7.9217598670134143E-2</c:v>
                </c:pt>
                <c:pt idx="66">
                  <c:v>0.49027714040489856</c:v>
                </c:pt>
                <c:pt idx="67">
                  <c:v>0.33422786618942635</c:v>
                </c:pt>
                <c:pt idx="68">
                  <c:v>0.41042918956387864</c:v>
                </c:pt>
                <c:pt idx="69">
                  <c:v>0.11970684099260141</c:v>
                </c:pt>
                <c:pt idx="70">
                  <c:v>0.15207056492952409</c:v>
                </c:pt>
                <c:pt idx="71">
                  <c:v>0.61212584539371684</c:v>
                </c:pt>
              </c:numCache>
            </c:numRef>
          </c:val>
          <c:extLst>
            <c:ext xmlns:c16="http://schemas.microsoft.com/office/drawing/2014/chart" uri="{C3380CC4-5D6E-409C-BE32-E72D297353CC}">
              <c16:uniqueId val="{00000000-2D53-4844-A721-694F1510814D}"/>
            </c:ext>
          </c:extLst>
        </c:ser>
        <c:dLbls>
          <c:showLegendKey val="0"/>
          <c:showVal val="0"/>
          <c:showCatName val="0"/>
          <c:showSerName val="0"/>
          <c:showPercent val="0"/>
          <c:showBubbleSize val="0"/>
        </c:dLbls>
        <c:gapWidth val="219"/>
        <c:overlap val="-27"/>
        <c:axId val="1548142992"/>
        <c:axId val="548827247"/>
      </c:barChart>
      <c:catAx>
        <c:axId val="15481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7247"/>
        <c:crosses val="autoZero"/>
        <c:auto val="1"/>
        <c:lblAlgn val="ctr"/>
        <c:lblOffset val="100"/>
        <c:noMultiLvlLbl val="0"/>
      </c:catAx>
      <c:valAx>
        <c:axId val="5488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[Compiled BV screening results.xlsx]High Pivot!HighPivot</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High pH conditions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Pivot'!$E$5:$E$76</c:f>
              <c:strCache>
                <c:ptCount val="1"/>
                <c:pt idx="0">
                  <c:v>Total</c:v>
                </c:pt>
              </c:strCache>
            </c:strRef>
          </c:tx>
          <c:spPr>
            <a:solidFill>
              <a:schemeClr val="accent4"/>
            </a:solidFill>
            <a:ln>
              <a:solidFill>
                <a:schemeClr val="tx1"/>
              </a:solidFill>
            </a:ln>
            <a:effectLst/>
          </c:spPr>
          <c:invertIfNegative val="0"/>
          <c:errBars>
            <c:errBarType val="both"/>
            <c:errValType val="cust"/>
            <c:noEndCap val="0"/>
            <c:plus>
              <c:numRef>
                <c:f>'High Pivot'!$E$5:$E$76</c:f>
                <c:numCache>
                  <c:formatCode>General</c:formatCode>
                  <c:ptCount val="72"/>
                  <c:pt idx="0">
                    <c:v>28.217681259169691</c:v>
                  </c:pt>
                  <c:pt idx="1">
                    <c:v>67.245564499178101</c:v>
                  </c:pt>
                  <c:pt idx="2">
                    <c:v>21.121314751468706</c:v>
                  </c:pt>
                  <c:pt idx="3">
                    <c:v>14.977210805453872</c:v>
                  </c:pt>
                  <c:pt idx="4">
                    <c:v>79.56321999905542</c:v>
                  </c:pt>
                  <c:pt idx="5">
                    <c:v>214.31725317754476</c:v>
                  </c:pt>
                  <c:pt idx="6">
                    <c:v>122.66409742001696</c:v>
                  </c:pt>
                  <c:pt idx="7">
                    <c:v>50.737123727549324</c:v>
                  </c:pt>
                  <c:pt idx="8">
                    <c:v>43.774507806238304</c:v>
                  </c:pt>
                  <c:pt idx="9">
                    <c:v>2.9526641554822555E-2</c:v>
                  </c:pt>
                  <c:pt idx="10">
                    <c:v>0.20260121645508714</c:v>
                  </c:pt>
                  <c:pt idx="11">
                    <c:v>0.22678764108369215</c:v>
                  </c:pt>
                  <c:pt idx="12">
                    <c:v>0.4971677124578236</c:v>
                  </c:pt>
                  <c:pt idx="13">
                    <c:v>0.1311607074218471</c:v>
                  </c:pt>
                  <c:pt idx="14">
                    <c:v>6.2568442315146129</c:v>
                  </c:pt>
                  <c:pt idx="15">
                    <c:v>1.2672553954350605</c:v>
                  </c:pt>
                  <c:pt idx="16">
                    <c:v>5.3237689106480648</c:v>
                  </c:pt>
                  <c:pt idx="17">
                    <c:v>47.922080744645022</c:v>
                  </c:pt>
                  <c:pt idx="18">
                    <c:v>1.2055006122141536</c:v>
                  </c:pt>
                  <c:pt idx="19">
                    <c:v>0.32486354667468587</c:v>
                  </c:pt>
                  <c:pt idx="20">
                    <c:v>0.77500359770781879</c:v>
                  </c:pt>
                  <c:pt idx="21">
                    <c:v>19.332391835227877</c:v>
                  </c:pt>
                  <c:pt idx="22">
                    <c:v>8.5901548300214543</c:v>
                  </c:pt>
                  <c:pt idx="23">
                    <c:v>0.55538945686056207</c:v>
                  </c:pt>
                  <c:pt idx="24">
                    <c:v>3.0415160807360979</c:v>
                  </c:pt>
                  <c:pt idx="25">
                    <c:v>25.844537975554502</c:v>
                  </c:pt>
                  <c:pt idx="26">
                    <c:v>0.40276811793935879</c:v>
                  </c:pt>
                  <c:pt idx="27">
                    <c:v>7.4238962627874043</c:v>
                  </c:pt>
                  <c:pt idx="28">
                    <c:v>1.6942287163814058</c:v>
                  </c:pt>
                  <c:pt idx="29">
                    <c:v>0.9217191006598493</c:v>
                  </c:pt>
                  <c:pt idx="30">
                    <c:v>0.24989145874574997</c:v>
                  </c:pt>
                  <c:pt idx="31">
                    <c:v>0.76608760672419896</c:v>
                  </c:pt>
                  <c:pt idx="32">
                    <c:v>0.4335851525077391</c:v>
                  </c:pt>
                  <c:pt idx="33">
                    <c:v>11.169554919227645</c:v>
                  </c:pt>
                  <c:pt idx="34">
                    <c:v>1.2794230930083097</c:v>
                  </c:pt>
                  <c:pt idx="35">
                    <c:v>0.23782247941405255</c:v>
                  </c:pt>
                  <c:pt idx="36">
                    <c:v>0.43806505858367506</c:v>
                  </c:pt>
                  <c:pt idx="37">
                    <c:v>7.0288251395544634</c:v>
                  </c:pt>
                  <c:pt idx="38">
                    <c:v>19.679965638772963</c:v>
                  </c:pt>
                  <c:pt idx="39">
                    <c:v>0.54565588256484399</c:v>
                  </c:pt>
                  <c:pt idx="40">
                    <c:v>0.62376095062537906</c:v>
                  </c:pt>
                  <c:pt idx="41">
                    <c:v>6.357398331985805</c:v>
                  </c:pt>
                  <c:pt idx="42">
                    <c:v>0.60532622587163365</c:v>
                  </c:pt>
                  <c:pt idx="43">
                    <c:v>0.34166480203864297</c:v>
                  </c:pt>
                  <c:pt idx="44">
                    <c:v>10.386227709501751</c:v>
                  </c:pt>
                  <c:pt idx="45">
                    <c:v>52.514560714572248</c:v>
                  </c:pt>
                  <c:pt idx="46">
                    <c:v>0.57379971086887382</c:v>
                  </c:pt>
                  <c:pt idx="47">
                    <c:v>7.9638531576070868</c:v>
                  </c:pt>
                  <c:pt idx="48">
                    <c:v>0.19933832166634016</c:v>
                  </c:pt>
                  <c:pt idx="49">
                    <c:v>51.946512057403076</c:v>
                  </c:pt>
                  <c:pt idx="50">
                    <c:v>0</c:v>
                  </c:pt>
                  <c:pt idx="51">
                    <c:v>1.2093710020711148</c:v>
                  </c:pt>
                  <c:pt idx="52">
                    <c:v>0.20568632545760709</c:v>
                  </c:pt>
                  <c:pt idx="53">
                    <c:v>261.92156546177756</c:v>
                  </c:pt>
                  <c:pt idx="54">
                    <c:v>0.19319281415620793</c:v>
                  </c:pt>
                  <c:pt idx="55">
                    <c:v>0.5255487516124302</c:v>
                  </c:pt>
                  <c:pt idx="56">
                    <c:v>1.0818136788560753</c:v>
                  </c:pt>
                  <c:pt idx="57">
                    <c:v>0.58010427897890093</c:v>
                  </c:pt>
                  <c:pt idx="58">
                    <c:v>0.35462172368190914</c:v>
                  </c:pt>
                  <c:pt idx="59">
                    <c:v>0.54446126058051802</c:v>
                  </c:pt>
                  <c:pt idx="60">
                    <c:v>1.1606203632897505</c:v>
                  </c:pt>
                  <c:pt idx="61">
                    <c:v>1.4225470888572986</c:v>
                  </c:pt>
                  <c:pt idx="62">
                    <c:v>4.3938854098663347</c:v>
                  </c:pt>
                  <c:pt idx="63">
                    <c:v>0.78119435760942035</c:v>
                  </c:pt>
                  <c:pt idx="64">
                    <c:v>0.36830528191106443</c:v>
                  </c:pt>
                  <c:pt idx="65">
                    <c:v>0.86196511081270699</c:v>
                  </c:pt>
                  <c:pt idx="66">
                    <c:v>10.666465430541944</c:v>
                  </c:pt>
                  <c:pt idx="67">
                    <c:v>11.267188785327606</c:v>
                  </c:pt>
                  <c:pt idx="68">
                    <c:v>0.38677326037204002</c:v>
                  </c:pt>
                  <c:pt idx="69">
                    <c:v>1.2633461874921246</c:v>
                  </c:pt>
                  <c:pt idx="70">
                    <c:v>2.0008621378596594</c:v>
                  </c:pt>
                  <c:pt idx="71">
                    <c:v>1.4487789074521031</c:v>
                  </c:pt>
                </c:numCache>
              </c:numRef>
            </c:plus>
            <c:minus>
              <c:numRef>
                <c:f>'High Pivot'!$E$5:$E$76</c:f>
                <c:numCache>
                  <c:formatCode>General</c:formatCode>
                  <c:ptCount val="72"/>
                  <c:pt idx="0">
                    <c:v>28.217681259169691</c:v>
                  </c:pt>
                  <c:pt idx="1">
                    <c:v>67.245564499178101</c:v>
                  </c:pt>
                  <c:pt idx="2">
                    <c:v>21.121314751468706</c:v>
                  </c:pt>
                  <c:pt idx="3">
                    <c:v>14.977210805453872</c:v>
                  </c:pt>
                  <c:pt idx="4">
                    <c:v>79.56321999905542</c:v>
                  </c:pt>
                  <c:pt idx="5">
                    <c:v>214.31725317754476</c:v>
                  </c:pt>
                  <c:pt idx="6">
                    <c:v>122.66409742001696</c:v>
                  </c:pt>
                  <c:pt idx="7">
                    <c:v>50.737123727549324</c:v>
                  </c:pt>
                  <c:pt idx="8">
                    <c:v>43.774507806238304</c:v>
                  </c:pt>
                  <c:pt idx="9">
                    <c:v>2.9526641554822555E-2</c:v>
                  </c:pt>
                  <c:pt idx="10">
                    <c:v>0.20260121645508714</c:v>
                  </c:pt>
                  <c:pt idx="11">
                    <c:v>0.22678764108369215</c:v>
                  </c:pt>
                  <c:pt idx="12">
                    <c:v>0.4971677124578236</c:v>
                  </c:pt>
                  <c:pt idx="13">
                    <c:v>0.1311607074218471</c:v>
                  </c:pt>
                  <c:pt idx="14">
                    <c:v>6.2568442315146129</c:v>
                  </c:pt>
                  <c:pt idx="15">
                    <c:v>1.2672553954350605</c:v>
                  </c:pt>
                  <c:pt idx="16">
                    <c:v>5.3237689106480648</c:v>
                  </c:pt>
                  <c:pt idx="17">
                    <c:v>47.922080744645022</c:v>
                  </c:pt>
                  <c:pt idx="18">
                    <c:v>1.2055006122141536</c:v>
                  </c:pt>
                  <c:pt idx="19">
                    <c:v>0.32486354667468587</c:v>
                  </c:pt>
                  <c:pt idx="20">
                    <c:v>0.77500359770781879</c:v>
                  </c:pt>
                  <c:pt idx="21">
                    <c:v>19.332391835227877</c:v>
                  </c:pt>
                  <c:pt idx="22">
                    <c:v>8.5901548300214543</c:v>
                  </c:pt>
                  <c:pt idx="23">
                    <c:v>0.55538945686056207</c:v>
                  </c:pt>
                  <c:pt idx="24">
                    <c:v>3.0415160807360979</c:v>
                  </c:pt>
                  <c:pt idx="25">
                    <c:v>25.844537975554502</c:v>
                  </c:pt>
                  <c:pt idx="26">
                    <c:v>0.40276811793935879</c:v>
                  </c:pt>
                  <c:pt idx="27">
                    <c:v>7.4238962627874043</c:v>
                  </c:pt>
                  <c:pt idx="28">
                    <c:v>1.6942287163814058</c:v>
                  </c:pt>
                  <c:pt idx="29">
                    <c:v>0.9217191006598493</c:v>
                  </c:pt>
                  <c:pt idx="30">
                    <c:v>0.24989145874574997</c:v>
                  </c:pt>
                  <c:pt idx="31">
                    <c:v>0.76608760672419896</c:v>
                  </c:pt>
                  <c:pt idx="32">
                    <c:v>0.4335851525077391</c:v>
                  </c:pt>
                  <c:pt idx="33">
                    <c:v>11.169554919227645</c:v>
                  </c:pt>
                  <c:pt idx="34">
                    <c:v>1.2794230930083097</c:v>
                  </c:pt>
                  <c:pt idx="35">
                    <c:v>0.23782247941405255</c:v>
                  </c:pt>
                  <c:pt idx="36">
                    <c:v>0.43806505858367506</c:v>
                  </c:pt>
                  <c:pt idx="37">
                    <c:v>7.0288251395544634</c:v>
                  </c:pt>
                  <c:pt idx="38">
                    <c:v>19.679965638772963</c:v>
                  </c:pt>
                  <c:pt idx="39">
                    <c:v>0.54565588256484399</c:v>
                  </c:pt>
                  <c:pt idx="40">
                    <c:v>0.62376095062537906</c:v>
                  </c:pt>
                  <c:pt idx="41">
                    <c:v>6.357398331985805</c:v>
                  </c:pt>
                  <c:pt idx="42">
                    <c:v>0.60532622587163365</c:v>
                  </c:pt>
                  <c:pt idx="43">
                    <c:v>0.34166480203864297</c:v>
                  </c:pt>
                  <c:pt idx="44">
                    <c:v>10.386227709501751</c:v>
                  </c:pt>
                  <c:pt idx="45">
                    <c:v>52.514560714572248</c:v>
                  </c:pt>
                  <c:pt idx="46">
                    <c:v>0.57379971086887382</c:v>
                  </c:pt>
                  <c:pt idx="47">
                    <c:v>7.9638531576070868</c:v>
                  </c:pt>
                  <c:pt idx="48">
                    <c:v>0.19933832166634016</c:v>
                  </c:pt>
                  <c:pt idx="49">
                    <c:v>51.946512057403076</c:v>
                  </c:pt>
                  <c:pt idx="50">
                    <c:v>0</c:v>
                  </c:pt>
                  <c:pt idx="51">
                    <c:v>1.2093710020711148</c:v>
                  </c:pt>
                  <c:pt idx="52">
                    <c:v>0.20568632545760709</c:v>
                  </c:pt>
                  <c:pt idx="53">
                    <c:v>261.92156546177756</c:v>
                  </c:pt>
                  <c:pt idx="54">
                    <c:v>0.19319281415620793</c:v>
                  </c:pt>
                  <c:pt idx="55">
                    <c:v>0.5255487516124302</c:v>
                  </c:pt>
                  <c:pt idx="56">
                    <c:v>1.0818136788560753</c:v>
                  </c:pt>
                  <c:pt idx="57">
                    <c:v>0.58010427897890093</c:v>
                  </c:pt>
                  <c:pt idx="58">
                    <c:v>0.35462172368190914</c:v>
                  </c:pt>
                  <c:pt idx="59">
                    <c:v>0.54446126058051802</c:v>
                  </c:pt>
                  <c:pt idx="60">
                    <c:v>1.1606203632897505</c:v>
                  </c:pt>
                  <c:pt idx="61">
                    <c:v>1.4225470888572986</c:v>
                  </c:pt>
                  <c:pt idx="62">
                    <c:v>4.3938854098663347</c:v>
                  </c:pt>
                  <c:pt idx="63">
                    <c:v>0.78119435760942035</c:v>
                  </c:pt>
                  <c:pt idx="64">
                    <c:v>0.36830528191106443</c:v>
                  </c:pt>
                  <c:pt idx="65">
                    <c:v>0.86196511081270699</c:v>
                  </c:pt>
                  <c:pt idx="66">
                    <c:v>10.666465430541944</c:v>
                  </c:pt>
                  <c:pt idx="67">
                    <c:v>11.267188785327606</c:v>
                  </c:pt>
                  <c:pt idx="68">
                    <c:v>0.38677326037204002</c:v>
                  </c:pt>
                  <c:pt idx="69">
                    <c:v>1.2633461874921246</c:v>
                  </c:pt>
                  <c:pt idx="70">
                    <c:v>2.0008621378596594</c:v>
                  </c:pt>
                  <c:pt idx="71">
                    <c:v>1.4487789074521031</c:v>
                  </c:pt>
                </c:numCache>
              </c:numRef>
            </c:minus>
            <c:spPr>
              <a:noFill/>
              <a:ln w="9525" cap="flat" cmpd="sng" algn="ctr">
                <a:solidFill>
                  <a:schemeClr val="tx1">
                    <a:lumMod val="65000"/>
                    <a:lumOff val="35000"/>
                  </a:schemeClr>
                </a:solidFill>
                <a:round/>
              </a:ln>
              <a:effectLst/>
            </c:spPr>
          </c:errBars>
          <c:cat>
            <c:multiLvlStrRef>
              <c:f>'High Pivot'!$E$5:$E$76</c:f>
              <c:multiLvlStrCache>
                <c:ptCount val="35"/>
                <c:lvl>
                  <c:pt idx="0">
                    <c:v>Cellobiose</c:v>
                  </c:pt>
                  <c:pt idx="1">
                    <c:v>Cysteine</c:v>
                  </c:pt>
                  <c:pt idx="2">
                    <c:v>Glucose</c:v>
                  </c:pt>
                  <c:pt idx="3">
                    <c:v>Mannose</c:v>
                  </c:pt>
                  <c:pt idx="4">
                    <c:v>Proline</c:v>
                  </c:pt>
                  <c:pt idx="5">
                    <c:v>Serine</c:v>
                  </c:pt>
                  <c:pt idx="6">
                    <c:v>Xylose</c:v>
                  </c:pt>
                  <c:pt idx="7">
                    <c:v>Cellobiose</c:v>
                  </c:pt>
                  <c:pt idx="8">
                    <c:v>Cysteine</c:v>
                  </c:pt>
                  <c:pt idx="9">
                    <c:v>Glucose</c:v>
                  </c:pt>
                  <c:pt idx="10">
                    <c:v>Mannose</c:v>
                  </c:pt>
                  <c:pt idx="11">
                    <c:v>Proline</c:v>
                  </c:pt>
                  <c:pt idx="12">
                    <c:v>Serine</c:v>
                  </c:pt>
                  <c:pt idx="13">
                    <c:v>Xylose</c:v>
                  </c:pt>
                  <c:pt idx="14">
                    <c:v>Cellobiose</c:v>
                  </c:pt>
                  <c:pt idx="15">
                    <c:v>Cysteine</c:v>
                  </c:pt>
                  <c:pt idx="16">
                    <c:v>Glucose</c:v>
                  </c:pt>
                  <c:pt idx="17">
                    <c:v>Mannose</c:v>
                  </c:pt>
                  <c:pt idx="18">
                    <c:v>Proline</c:v>
                  </c:pt>
                  <c:pt idx="19">
                    <c:v>Serine</c:v>
                  </c:pt>
                  <c:pt idx="20">
                    <c:v>Xylose</c:v>
                  </c:pt>
                  <c:pt idx="21">
                    <c:v>Cellobiose</c:v>
                  </c:pt>
                  <c:pt idx="22">
                    <c:v>Cysteine</c:v>
                  </c:pt>
                  <c:pt idx="23">
                    <c:v>Glucose</c:v>
                  </c:pt>
                  <c:pt idx="24">
                    <c:v>Mannose</c:v>
                  </c:pt>
                  <c:pt idx="25">
                    <c:v>Proline</c:v>
                  </c:pt>
                  <c:pt idx="26">
                    <c:v>Serine</c:v>
                  </c:pt>
                  <c:pt idx="27">
                    <c:v>Xylose</c:v>
                  </c:pt>
                  <c:pt idx="28">
                    <c:v>Cellobiose</c:v>
                  </c:pt>
                  <c:pt idx="29">
                    <c:v>Cysteine</c:v>
                  </c:pt>
                  <c:pt idx="30">
                    <c:v>Glucose</c:v>
                  </c:pt>
                  <c:pt idx="31">
                    <c:v>Mannose</c:v>
                  </c:pt>
                  <c:pt idx="32">
                    <c:v>Proline</c:v>
                  </c:pt>
                  <c:pt idx="33">
                    <c:v>Serine</c:v>
                  </c:pt>
                  <c:pt idx="34">
                    <c:v>Xylose</c:v>
                  </c:pt>
                </c:lvl>
                <c:lvl>
                  <c:pt idx="0">
                    <c:v>PCN</c:v>
                  </c:pt>
                  <c:pt idx="7">
                    <c:v>Pt/BiVO3</c:v>
                  </c:pt>
                  <c:pt idx="14">
                    <c:v>Pt/CdS</c:v>
                  </c:pt>
                  <c:pt idx="21">
                    <c:v>Pt/CoO</c:v>
                  </c:pt>
                  <c:pt idx="28">
                    <c:v>Pt/TiO2</c:v>
                  </c:pt>
                </c:lvl>
              </c:multiLvlStrCache>
            </c:multiLvlStrRef>
          </c:cat>
          <c:val>
            <c:numRef>
              <c:f>'High Pivot'!$E$5:$E$76</c:f>
              <c:numCache>
                <c:formatCode>General</c:formatCode>
                <c:ptCount val="35"/>
                <c:pt idx="0">
                  <c:v>24.452404970095071</c:v>
                </c:pt>
                <c:pt idx="1">
                  <c:v>396.70064911341024</c:v>
                </c:pt>
                <c:pt idx="2">
                  <c:v>102.09200289304236</c:v>
                </c:pt>
                <c:pt idx="3">
                  <c:v>40.487631315479199</c:v>
                </c:pt>
                <c:pt idx="4">
                  <c:v>146.21085966395097</c:v>
                </c:pt>
                <c:pt idx="5">
                  <c:v>67.274107874334319</c:v>
                </c:pt>
                <c:pt idx="6">
                  <c:v>39.028403196047364</c:v>
                </c:pt>
                <c:pt idx="7">
                  <c:v>152.83106376540968</c:v>
                </c:pt>
                <c:pt idx="8">
                  <c:v>5.6092781899332733</c:v>
                </c:pt>
                <c:pt idx="9">
                  <c:v>6.737217737905393</c:v>
                </c:pt>
                <c:pt idx="10">
                  <c:v>6.7234024346120904</c:v>
                </c:pt>
                <c:pt idx="11">
                  <c:v>6.9244252451775017</c:v>
                </c:pt>
                <c:pt idx="12">
                  <c:v>9.7006684491276705</c:v>
                </c:pt>
                <c:pt idx="13">
                  <c:v>5.953915205919734</c:v>
                </c:pt>
                <c:pt idx="14">
                  <c:v>10.244789528569825</c:v>
                </c:pt>
                <c:pt idx="15">
                  <c:v>1177.9243746420209</c:v>
                </c:pt>
                <c:pt idx="16">
                  <c:v>8.911104594095983</c:v>
                </c:pt>
                <c:pt idx="17">
                  <c:v>8.1980539045860592</c:v>
                </c:pt>
                <c:pt idx="18">
                  <c:v>30.029017319869372</c:v>
                </c:pt>
                <c:pt idx="19">
                  <c:v>12.480697738147741</c:v>
                </c:pt>
                <c:pt idx="20">
                  <c:v>11.174413193686449</c:v>
                </c:pt>
                <c:pt idx="21">
                  <c:v>8.4742844278900602</c:v>
                </c:pt>
                <c:pt idx="22">
                  <c:v>259.37276026251021</c:v>
                </c:pt>
                <c:pt idx="23">
                  <c:v>5.9941460823076147</c:v>
                </c:pt>
                <c:pt idx="24">
                  <c:v>7.3692505287261056</c:v>
                </c:pt>
                <c:pt idx="25">
                  <c:v>8.5222793176473086</c:v>
                </c:pt>
                <c:pt idx="26">
                  <c:v>5.9456130280782764</c:v>
                </c:pt>
                <c:pt idx="27">
                  <c:v>6.4708412113696427</c:v>
                </c:pt>
                <c:pt idx="28">
                  <c:v>5.5364306611640286</c:v>
                </c:pt>
                <c:pt idx="29">
                  <c:v>770.31251427144889</c:v>
                </c:pt>
                <c:pt idx="30">
                  <c:v>1083.3932232096236</c:v>
                </c:pt>
                <c:pt idx="31">
                  <c:v>5.8333091119812863</c:v>
                </c:pt>
                <c:pt idx="32">
                  <c:v>621.93458103042008</c:v>
                </c:pt>
                <c:pt idx="33">
                  <c:v>5.6575088669295708</c:v>
                </c:pt>
                <c:pt idx="34">
                  <c:v>6.2688784701342017</c:v>
                </c:pt>
              </c:numCache>
            </c:numRef>
          </c:val>
          <c:extLst>
            <c:ext xmlns:c16="http://schemas.microsoft.com/office/drawing/2014/chart" uri="{C3380CC4-5D6E-409C-BE32-E72D297353CC}">
              <c16:uniqueId val="{00000000-989A-4142-BD42-3D99F4A5FF02}"/>
            </c:ext>
          </c:extLst>
        </c:ser>
        <c:dLbls>
          <c:showLegendKey val="0"/>
          <c:showVal val="0"/>
          <c:showCatName val="0"/>
          <c:showSerName val="0"/>
          <c:showPercent val="0"/>
          <c:showBubbleSize val="0"/>
        </c:dLbls>
        <c:gapWidth val="0"/>
        <c:overlap val="-27"/>
        <c:axId val="697716656"/>
        <c:axId val="493632704"/>
      </c:barChart>
      <c:catAx>
        <c:axId val="6977166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Catalyst: 2mg, Biomass: 2mL of 50g/l, pH: 1mL of 0.5M NaOH</a:t>
                </a:r>
                <a:br>
                  <a:rPr lang="en-GB"/>
                </a:br>
                <a:r>
                  <a:rPr lang="en-GB"/>
                  <a:t>5 min sonication, 4 hour irridation</a:t>
                </a:r>
              </a:p>
            </c:rich>
          </c:tx>
          <c:layout>
            <c:manualLayout>
              <c:xMode val="edge"/>
              <c:yMode val="edge"/>
              <c:x val="0.40784734950053908"/>
              <c:y val="0.888459121181280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93632704"/>
        <c:crosses val="autoZero"/>
        <c:auto val="1"/>
        <c:lblAlgn val="ctr"/>
        <c:lblOffset val="100"/>
        <c:noMultiLvlLbl val="0"/>
      </c:catAx>
      <c:valAx>
        <c:axId val="493632704"/>
        <c:scaling>
          <c:orientation val="minMax"/>
          <c:max val="1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H2 umol/hg</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9771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[Compiled BV screening results.xlsx]Low AcOH Pivot!LowPivot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 AcOH Pivot'!$F$6:$F$77</c:f>
              <c:strCache>
                <c:ptCount val="1"/>
                <c:pt idx="0">
                  <c:v>Total</c:v>
                </c:pt>
              </c:strCache>
            </c:strRef>
          </c:tx>
          <c:spPr>
            <a:solidFill>
              <a:schemeClr val="accent1"/>
            </a:solidFill>
            <a:ln>
              <a:solidFill>
                <a:schemeClr val="tx1"/>
              </a:solidFill>
            </a:ln>
            <a:effectLst/>
          </c:spPr>
          <c:invertIfNegative val="0"/>
          <c:errBars>
            <c:errBarType val="both"/>
            <c:errValType val="cust"/>
            <c:noEndCap val="0"/>
            <c:plus>
              <c:numRef>
                <c:f>'Low AcOH Pivot'!$F$6:$F$77</c:f>
                <c:numCache>
                  <c:formatCode>General</c:formatCode>
                  <c:ptCount val="72"/>
                  <c:pt idx="0">
                    <c:v>30.338872632416138</c:v>
                  </c:pt>
                  <c:pt idx="1">
                    <c:v>11.66117568264179</c:v>
                  </c:pt>
                  <c:pt idx="2">
                    <c:v>1.5199604778103233</c:v>
                  </c:pt>
                  <c:pt idx="3">
                    <c:v>14.22322716049287</c:v>
                  </c:pt>
                  <c:pt idx="4">
                    <c:v>0.9294974372899949</c:v>
                  </c:pt>
                  <c:pt idx="5">
                    <c:v>0.8102360558687649</c:v>
                  </c:pt>
                  <c:pt idx="6">
                    <c:v>14.665579732977994</c:v>
                  </c:pt>
                  <c:pt idx="7">
                    <c:v>18.130127792409723</c:v>
                  </c:pt>
                  <c:pt idx="8">
                    <c:v>0.42765504284311495</c:v>
                  </c:pt>
                  <c:pt idx="9">
                    <c:v>1.0576552387987785</c:v>
                  </c:pt>
                  <c:pt idx="10">
                    <c:v>2.0861874254272279</c:v>
                  </c:pt>
                  <c:pt idx="11">
                    <c:v>9.1431586010702642E-2</c:v>
                  </c:pt>
                  <c:pt idx="12">
                    <c:v>1.845372095376751</c:v>
                  </c:pt>
                  <c:pt idx="13">
                    <c:v>1.4211355911912353</c:v>
                  </c:pt>
                  <c:pt idx="14">
                    <c:v>5.5394536500719876E-2</c:v>
                  </c:pt>
                  <c:pt idx="15">
                    <c:v>0.79925910044574577</c:v>
                  </c:pt>
                  <c:pt idx="16">
                    <c:v>0.70387888657605024</c:v>
                  </c:pt>
                  <c:pt idx="17">
                    <c:v>0.48626114601000459</c:v>
                  </c:pt>
                  <c:pt idx="18">
                    <c:v>0.59086626588863067</c:v>
                  </c:pt>
                  <c:pt idx="19">
                    <c:v>0.56121431676722788</c:v>
                  </c:pt>
                  <c:pt idx="20">
                    <c:v>0.87130066059464673</c:v>
                  </c:pt>
                  <c:pt idx="21">
                    <c:v>0.87418539248875449</c:v>
                  </c:pt>
                  <c:pt idx="22">
                    <c:v>0.29407854974831371</c:v>
                  </c:pt>
                  <c:pt idx="23">
                    <c:v>0.45033219678367198</c:v>
                  </c:pt>
                  <c:pt idx="24">
                    <c:v>0.47810719594626627</c:v>
                  </c:pt>
                  <c:pt idx="25">
                    <c:v>0.49784392228832081</c:v>
                  </c:pt>
                  <c:pt idx="26">
                    <c:v>2.0416299544548968</c:v>
                  </c:pt>
                  <c:pt idx="27">
                    <c:v>0.23331820767066014</c:v>
                  </c:pt>
                  <c:pt idx="28">
                    <c:v>1.02640466041492</c:v>
                  </c:pt>
                  <c:pt idx="29">
                    <c:v>0.64059333263086082</c:v>
                  </c:pt>
                  <c:pt idx="30">
                    <c:v>0.28902114710603732</c:v>
                  </c:pt>
                  <c:pt idx="31">
                    <c:v>0.29690541575080176</c:v>
                  </c:pt>
                  <c:pt idx="32">
                    <c:v>0.51384525570683715</c:v>
                  </c:pt>
                  <c:pt idx="33">
                    <c:v>0.16549929191254173</c:v>
                  </c:pt>
                  <c:pt idx="34">
                    <c:v>0.11907865491495519</c:v>
                  </c:pt>
                  <c:pt idx="35">
                    <c:v>0.12491236016534961</c:v>
                  </c:pt>
                  <c:pt idx="36">
                    <c:v>0.31381048500065573</c:v>
                  </c:pt>
                  <c:pt idx="37">
                    <c:v>8.1092807244631415E-2</c:v>
                  </c:pt>
                  <c:pt idx="38">
                    <c:v>0.2844880453182001</c:v>
                  </c:pt>
                  <c:pt idx="39">
                    <c:v>0.73661521776611361</c:v>
                  </c:pt>
                  <c:pt idx="40">
                    <c:v>0.45167920924510729</c:v>
                  </c:pt>
                  <c:pt idx="41">
                    <c:v>0.19617273577471064</c:v>
                  </c:pt>
                  <c:pt idx="42">
                    <c:v>0.24821056383148907</c:v>
                  </c:pt>
                  <c:pt idx="43">
                    <c:v>0.84837019566976868</c:v>
                  </c:pt>
                  <c:pt idx="44">
                    <c:v>0.53391105787180893</c:v>
                  </c:pt>
                  <c:pt idx="45">
                    <c:v>1.1378861517674876</c:v>
                  </c:pt>
                  <c:pt idx="46">
                    <c:v>4.8814253819418736E-2</c:v>
                  </c:pt>
                  <c:pt idx="47">
                    <c:v>7.2917727859479406E-2</c:v>
                  </c:pt>
                  <c:pt idx="48">
                    <c:v>19.430072280438676</c:v>
                  </c:pt>
                  <c:pt idx="49">
                    <c:v>215.24057738134633</c:v>
                  </c:pt>
                  <c:pt idx="50">
                    <c:v>18.968573882770247</c:v>
                  </c:pt>
                  <c:pt idx="51">
                    <c:v>9.0390875793185934</c:v>
                  </c:pt>
                  <c:pt idx="52">
                    <c:v>18.35420003468586</c:v>
                  </c:pt>
                  <c:pt idx="53">
                    <c:v>6.1581180171993219</c:v>
                  </c:pt>
                  <c:pt idx="54">
                    <c:v>65.629997232677226</c:v>
                  </c:pt>
                  <c:pt idx="55">
                    <c:v>65.917792695845279</c:v>
                  </c:pt>
                  <c:pt idx="56">
                    <c:v>0.53506732684555791</c:v>
                  </c:pt>
                  <c:pt idx="57">
                    <c:v>1.4803352371711092</c:v>
                  </c:pt>
                  <c:pt idx="58">
                    <c:v>1.1099761019780172</c:v>
                  </c:pt>
                  <c:pt idx="59">
                    <c:v>0.43897073976111961</c:v>
                  </c:pt>
                  <c:pt idx="60">
                    <c:v>0.87238855739325705</c:v>
                  </c:pt>
                  <c:pt idx="61">
                    <c:v>0.24228967719866065</c:v>
                  </c:pt>
                  <c:pt idx="62">
                    <c:v>0.45807165784523185</c:v>
                  </c:pt>
                  <c:pt idx="63">
                    <c:v>0.31585765591917686</c:v>
                  </c:pt>
                  <c:pt idx="64">
                    <c:v>0.2207389749226196</c:v>
                  </c:pt>
                  <c:pt idx="65">
                    <c:v>0.22375086556062018</c:v>
                  </c:pt>
                  <c:pt idx="66">
                    <c:v>0.26850064493652631</c:v>
                  </c:pt>
                  <c:pt idx="67">
                    <c:v>2.0730416623809416</c:v>
                  </c:pt>
                  <c:pt idx="68">
                    <c:v>0.12377256427449609</c:v>
                  </c:pt>
                  <c:pt idx="69">
                    <c:v>0.19911341827162032</c:v>
                  </c:pt>
                  <c:pt idx="70">
                    <c:v>0.30557673021865484</c:v>
                  </c:pt>
                  <c:pt idx="71">
                    <c:v>0.22705462262304263</c:v>
                  </c:pt>
                </c:numCache>
              </c:numRef>
            </c:plus>
            <c:minus>
              <c:numRef>
                <c:f>'Low AcOH Pivot'!$F$6:$F$77</c:f>
                <c:numCache>
                  <c:formatCode>General</c:formatCode>
                  <c:ptCount val="72"/>
                  <c:pt idx="0">
                    <c:v>30.338872632416138</c:v>
                  </c:pt>
                  <c:pt idx="1">
                    <c:v>11.66117568264179</c:v>
                  </c:pt>
                  <c:pt idx="2">
                    <c:v>1.5199604778103233</c:v>
                  </c:pt>
                  <c:pt idx="3">
                    <c:v>14.22322716049287</c:v>
                  </c:pt>
                  <c:pt idx="4">
                    <c:v>0.9294974372899949</c:v>
                  </c:pt>
                  <c:pt idx="5">
                    <c:v>0.8102360558687649</c:v>
                  </c:pt>
                  <c:pt idx="6">
                    <c:v>14.665579732977994</c:v>
                  </c:pt>
                  <c:pt idx="7">
                    <c:v>18.130127792409723</c:v>
                  </c:pt>
                  <c:pt idx="8">
                    <c:v>0.42765504284311495</c:v>
                  </c:pt>
                  <c:pt idx="9">
                    <c:v>1.0576552387987785</c:v>
                  </c:pt>
                  <c:pt idx="10">
                    <c:v>2.0861874254272279</c:v>
                  </c:pt>
                  <c:pt idx="11">
                    <c:v>9.1431586010702642E-2</c:v>
                  </c:pt>
                  <c:pt idx="12">
                    <c:v>1.845372095376751</c:v>
                  </c:pt>
                  <c:pt idx="13">
                    <c:v>1.4211355911912353</c:v>
                  </c:pt>
                  <c:pt idx="14">
                    <c:v>5.5394536500719876E-2</c:v>
                  </c:pt>
                  <c:pt idx="15">
                    <c:v>0.79925910044574577</c:v>
                  </c:pt>
                  <c:pt idx="16">
                    <c:v>0.70387888657605024</c:v>
                  </c:pt>
                  <c:pt idx="17">
                    <c:v>0.48626114601000459</c:v>
                  </c:pt>
                  <c:pt idx="18">
                    <c:v>0.59086626588863067</c:v>
                  </c:pt>
                  <c:pt idx="19">
                    <c:v>0.56121431676722788</c:v>
                  </c:pt>
                  <c:pt idx="20">
                    <c:v>0.87130066059464673</c:v>
                  </c:pt>
                  <c:pt idx="21">
                    <c:v>0.87418539248875449</c:v>
                  </c:pt>
                  <c:pt idx="22">
                    <c:v>0.29407854974831371</c:v>
                  </c:pt>
                  <c:pt idx="23">
                    <c:v>0.45033219678367198</c:v>
                  </c:pt>
                  <c:pt idx="24">
                    <c:v>0.47810719594626627</c:v>
                  </c:pt>
                  <c:pt idx="25">
                    <c:v>0.49784392228832081</c:v>
                  </c:pt>
                  <c:pt idx="26">
                    <c:v>2.0416299544548968</c:v>
                  </c:pt>
                  <c:pt idx="27">
                    <c:v>0.23331820767066014</c:v>
                  </c:pt>
                  <c:pt idx="28">
                    <c:v>1.02640466041492</c:v>
                  </c:pt>
                  <c:pt idx="29">
                    <c:v>0.64059333263086082</c:v>
                  </c:pt>
                  <c:pt idx="30">
                    <c:v>0.28902114710603732</c:v>
                  </c:pt>
                  <c:pt idx="31">
                    <c:v>0.29690541575080176</c:v>
                  </c:pt>
                  <c:pt idx="32">
                    <c:v>0.51384525570683715</c:v>
                  </c:pt>
                  <c:pt idx="33">
                    <c:v>0.16549929191254173</c:v>
                  </c:pt>
                  <c:pt idx="34">
                    <c:v>0.11907865491495519</c:v>
                  </c:pt>
                  <c:pt idx="35">
                    <c:v>0.12491236016534961</c:v>
                  </c:pt>
                  <c:pt idx="36">
                    <c:v>0.31381048500065573</c:v>
                  </c:pt>
                  <c:pt idx="37">
                    <c:v>8.1092807244631415E-2</c:v>
                  </c:pt>
                  <c:pt idx="38">
                    <c:v>0.2844880453182001</c:v>
                  </c:pt>
                  <c:pt idx="39">
                    <c:v>0.73661521776611361</c:v>
                  </c:pt>
                  <c:pt idx="40">
                    <c:v>0.45167920924510729</c:v>
                  </c:pt>
                  <c:pt idx="41">
                    <c:v>0.19617273577471064</c:v>
                  </c:pt>
                  <c:pt idx="42">
                    <c:v>0.24821056383148907</c:v>
                  </c:pt>
                  <c:pt idx="43">
                    <c:v>0.84837019566976868</c:v>
                  </c:pt>
                  <c:pt idx="44">
                    <c:v>0.53391105787180893</c:v>
                  </c:pt>
                  <c:pt idx="45">
                    <c:v>1.1378861517674876</c:v>
                  </c:pt>
                  <c:pt idx="46">
                    <c:v>4.8814253819418736E-2</c:v>
                  </c:pt>
                  <c:pt idx="47">
                    <c:v>7.2917727859479406E-2</c:v>
                  </c:pt>
                  <c:pt idx="48">
                    <c:v>19.430072280438676</c:v>
                  </c:pt>
                  <c:pt idx="49">
                    <c:v>215.24057738134633</c:v>
                  </c:pt>
                  <c:pt idx="50">
                    <c:v>18.968573882770247</c:v>
                  </c:pt>
                  <c:pt idx="51">
                    <c:v>9.0390875793185934</c:v>
                  </c:pt>
                  <c:pt idx="52">
                    <c:v>18.35420003468586</c:v>
                  </c:pt>
                  <c:pt idx="53">
                    <c:v>6.1581180171993219</c:v>
                  </c:pt>
                  <c:pt idx="54">
                    <c:v>65.629997232677226</c:v>
                  </c:pt>
                  <c:pt idx="55">
                    <c:v>65.917792695845279</c:v>
                  </c:pt>
                  <c:pt idx="56">
                    <c:v>0.53506732684555791</c:v>
                  </c:pt>
                  <c:pt idx="57">
                    <c:v>1.4803352371711092</c:v>
                  </c:pt>
                  <c:pt idx="58">
                    <c:v>1.1099761019780172</c:v>
                  </c:pt>
                  <c:pt idx="59">
                    <c:v>0.43897073976111961</c:v>
                  </c:pt>
                  <c:pt idx="60">
                    <c:v>0.87238855739325705</c:v>
                  </c:pt>
                  <c:pt idx="61">
                    <c:v>0.24228967719866065</c:v>
                  </c:pt>
                  <c:pt idx="62">
                    <c:v>0.45807165784523185</c:v>
                  </c:pt>
                  <c:pt idx="63">
                    <c:v>0.31585765591917686</c:v>
                  </c:pt>
                  <c:pt idx="64">
                    <c:v>0.2207389749226196</c:v>
                  </c:pt>
                  <c:pt idx="65">
                    <c:v>0.22375086556062018</c:v>
                  </c:pt>
                  <c:pt idx="66">
                    <c:v>0.26850064493652631</c:v>
                  </c:pt>
                  <c:pt idx="67">
                    <c:v>2.0730416623809416</c:v>
                  </c:pt>
                  <c:pt idx="68">
                    <c:v>0.12377256427449609</c:v>
                  </c:pt>
                  <c:pt idx="69">
                    <c:v>0.19911341827162032</c:v>
                  </c:pt>
                  <c:pt idx="70">
                    <c:v>0.30557673021865484</c:v>
                  </c:pt>
                  <c:pt idx="71">
                    <c:v>0.22705462262304263</c:v>
                  </c:pt>
                </c:numCache>
              </c:numRef>
            </c:minus>
            <c:spPr>
              <a:noFill/>
              <a:ln w="9525" cap="flat" cmpd="sng" algn="ctr">
                <a:solidFill>
                  <a:schemeClr val="tx1">
                    <a:lumMod val="65000"/>
                    <a:lumOff val="35000"/>
                  </a:schemeClr>
                </a:solidFill>
                <a:round/>
              </a:ln>
              <a:effectLst/>
            </c:spPr>
          </c:errBars>
          <c:cat>
            <c:multiLvlStrRef>
              <c:f>'Low AcOH Pivot'!$F$6:$F$77</c:f>
              <c:multiLvlStrCache>
                <c:ptCount val="72"/>
                <c:lvl>
                  <c:pt idx="0">
                    <c:v>Cellobiose</c:v>
                  </c:pt>
                  <c:pt idx="1">
                    <c:v>Cysteine</c:v>
                  </c:pt>
                  <c:pt idx="2">
                    <c:v>Glucose</c:v>
                  </c:pt>
                  <c:pt idx="3">
                    <c:v>Lignosulfonate</c:v>
                  </c:pt>
                  <c:pt idx="4">
                    <c:v>Mannose</c:v>
                  </c:pt>
                  <c:pt idx="5">
                    <c:v>Proline</c:v>
                  </c:pt>
                  <c:pt idx="6">
                    <c:v>Serine</c:v>
                  </c:pt>
                  <c:pt idx="7">
                    <c:v>Xylose</c:v>
                  </c:pt>
                  <c:pt idx="8">
                    <c:v>Cellobiose</c:v>
                  </c:pt>
                  <c:pt idx="9">
                    <c:v>Cysteine</c:v>
                  </c:pt>
                  <c:pt idx="10">
                    <c:v>Glucose</c:v>
                  </c:pt>
                  <c:pt idx="11">
                    <c:v>Lignosulfonate</c:v>
                  </c:pt>
                  <c:pt idx="12">
                    <c:v>Mannose</c:v>
                  </c:pt>
                  <c:pt idx="13">
                    <c:v>Proline</c:v>
                  </c:pt>
                  <c:pt idx="14">
                    <c:v>Serine</c:v>
                  </c:pt>
                  <c:pt idx="15">
                    <c:v>Xylose</c:v>
                  </c:pt>
                  <c:pt idx="16">
                    <c:v>Cellobiose</c:v>
                  </c:pt>
                  <c:pt idx="17">
                    <c:v>Cysteine</c:v>
                  </c:pt>
                  <c:pt idx="18">
                    <c:v>Glucose</c:v>
                  </c:pt>
                  <c:pt idx="19">
                    <c:v>Lignosulfonate</c:v>
                  </c:pt>
                  <c:pt idx="20">
                    <c:v>Mannose</c:v>
                  </c:pt>
                  <c:pt idx="21">
                    <c:v>Proline</c:v>
                  </c:pt>
                  <c:pt idx="22">
                    <c:v>Serine</c:v>
                  </c:pt>
                  <c:pt idx="23">
                    <c:v>Xylose</c:v>
                  </c:pt>
                  <c:pt idx="24">
                    <c:v>Cellobiose</c:v>
                  </c:pt>
                  <c:pt idx="25">
                    <c:v>Cysteine</c:v>
                  </c:pt>
                  <c:pt idx="26">
                    <c:v>Glucose</c:v>
                  </c:pt>
                  <c:pt idx="27">
                    <c:v>Lignosulfonate</c:v>
                  </c:pt>
                  <c:pt idx="28">
                    <c:v>Mannose</c:v>
                  </c:pt>
                  <c:pt idx="29">
                    <c:v>Proline</c:v>
                  </c:pt>
                  <c:pt idx="30">
                    <c:v>Serine</c:v>
                  </c:pt>
                  <c:pt idx="31">
                    <c:v>Xylose</c:v>
                  </c:pt>
                  <c:pt idx="32">
                    <c:v>Cellobiose</c:v>
                  </c:pt>
                  <c:pt idx="33">
                    <c:v>Cysteine</c:v>
                  </c:pt>
                  <c:pt idx="34">
                    <c:v>Glucose</c:v>
                  </c:pt>
                  <c:pt idx="35">
                    <c:v>Lignosulfonate</c:v>
                  </c:pt>
                  <c:pt idx="36">
                    <c:v>Mannose</c:v>
                  </c:pt>
                  <c:pt idx="37">
                    <c:v>Proline</c:v>
                  </c:pt>
                  <c:pt idx="38">
                    <c:v>Serine</c:v>
                  </c:pt>
                  <c:pt idx="39">
                    <c:v>Xylose</c:v>
                  </c:pt>
                  <c:pt idx="40">
                    <c:v>Cellobiose</c:v>
                  </c:pt>
                  <c:pt idx="41">
                    <c:v>Cysteine</c:v>
                  </c:pt>
                  <c:pt idx="42">
                    <c:v>Glucose</c:v>
                  </c:pt>
                  <c:pt idx="43">
                    <c:v>Lignosulfonate</c:v>
                  </c:pt>
                  <c:pt idx="44">
                    <c:v>Mannose</c:v>
                  </c:pt>
                  <c:pt idx="45">
                    <c:v>Proline</c:v>
                  </c:pt>
                  <c:pt idx="46">
                    <c:v>Serine</c:v>
                  </c:pt>
                  <c:pt idx="47">
                    <c:v>Xylose</c:v>
                  </c:pt>
                  <c:pt idx="48">
                    <c:v>Cellobiose</c:v>
                  </c:pt>
                  <c:pt idx="49">
                    <c:v>Cysteine</c:v>
                  </c:pt>
                  <c:pt idx="50">
                    <c:v>Glucose</c:v>
                  </c:pt>
                  <c:pt idx="51">
                    <c:v>Lignosulfonate</c:v>
                  </c:pt>
                  <c:pt idx="52">
                    <c:v>Mannose</c:v>
                  </c:pt>
                  <c:pt idx="53">
                    <c:v>Proline</c:v>
                  </c:pt>
                  <c:pt idx="54">
                    <c:v>Serine</c:v>
                  </c:pt>
                  <c:pt idx="55">
                    <c:v>Xylose</c:v>
                  </c:pt>
                  <c:pt idx="56">
                    <c:v>Cellobiose</c:v>
                  </c:pt>
                  <c:pt idx="57">
                    <c:v>Cysteine</c:v>
                  </c:pt>
                  <c:pt idx="58">
                    <c:v>Glucose</c:v>
                  </c:pt>
                  <c:pt idx="59">
                    <c:v>Lignosulfonate</c:v>
                  </c:pt>
                  <c:pt idx="60">
                    <c:v>Mannose</c:v>
                  </c:pt>
                  <c:pt idx="61">
                    <c:v>Proline</c:v>
                  </c:pt>
                  <c:pt idx="62">
                    <c:v>Serine</c:v>
                  </c:pt>
                  <c:pt idx="63">
                    <c:v>Xylose</c:v>
                  </c:pt>
                  <c:pt idx="64">
                    <c:v>Cellobiose</c:v>
                  </c:pt>
                  <c:pt idx="65">
                    <c:v>Cysteine</c:v>
                  </c:pt>
                  <c:pt idx="66">
                    <c:v>Glucose</c:v>
                  </c:pt>
                  <c:pt idx="67">
                    <c:v>Lignosulfonate</c:v>
                  </c:pt>
                  <c:pt idx="68">
                    <c:v>Mannose</c:v>
                  </c:pt>
                  <c:pt idx="69">
                    <c:v>Proline</c:v>
                  </c:pt>
                  <c:pt idx="70">
                    <c:v>Serine</c:v>
                  </c:pt>
                  <c:pt idx="71">
                    <c:v>Xylose</c:v>
                  </c:pt>
                </c:lvl>
                <c:lvl>
                  <c:pt idx="0">
                    <c:v>PCN</c:v>
                  </c:pt>
                  <c:pt idx="8">
                    <c:v>Pt/BiVO3</c:v>
                  </c:pt>
                  <c:pt idx="16">
                    <c:v>Pt/CdS</c:v>
                  </c:pt>
                  <c:pt idx="24">
                    <c:v>Pt/CoO</c:v>
                  </c:pt>
                  <c:pt idx="32">
                    <c:v>Pt/MoS2/g-C3N4</c:v>
                  </c:pt>
                  <c:pt idx="40">
                    <c:v>Pt/MoS2/TiO2</c:v>
                  </c:pt>
                  <c:pt idx="48">
                    <c:v>Pt/TiO2</c:v>
                  </c:pt>
                  <c:pt idx="56">
                    <c:v>Pt/WO3</c:v>
                  </c:pt>
                  <c:pt idx="64">
                    <c:v>Pt/ZnO</c:v>
                  </c:pt>
                </c:lvl>
              </c:multiLvlStrCache>
            </c:multiLvlStrRef>
          </c:cat>
          <c:val>
            <c:numRef>
              <c:f>'Low AcOH Pivot'!$F$6:$F$77</c:f>
              <c:numCache>
                <c:formatCode>General</c:formatCode>
                <c:ptCount val="72"/>
                <c:pt idx="0">
                  <c:v>23.456724919980335</c:v>
                </c:pt>
                <c:pt idx="1">
                  <c:v>31.270515553976594</c:v>
                </c:pt>
                <c:pt idx="2">
                  <c:v>17.347696398108518</c:v>
                </c:pt>
                <c:pt idx="3">
                  <c:v>9.0066855261871783</c:v>
                </c:pt>
                <c:pt idx="4">
                  <c:v>17.298771731345148</c:v>
                </c:pt>
                <c:pt idx="5">
                  <c:v>7.40627930259339</c:v>
                </c:pt>
                <c:pt idx="6">
                  <c:v>7.3974910958146731</c:v>
                </c:pt>
                <c:pt idx="7">
                  <c:v>56.389359447892986</c:v>
                </c:pt>
                <c:pt idx="8">
                  <c:v>6.5602722133591174</c:v>
                </c:pt>
                <c:pt idx="9">
                  <c:v>8.8497675276428271</c:v>
                </c:pt>
                <c:pt idx="10">
                  <c:v>9.4409968313067267</c:v>
                </c:pt>
                <c:pt idx="11">
                  <c:v>7.4538614143864903</c:v>
                </c:pt>
                <c:pt idx="12">
                  <c:v>5.6414086041679967</c:v>
                </c:pt>
                <c:pt idx="13">
                  <c:v>6.4197010806486796</c:v>
                </c:pt>
                <c:pt idx="14">
                  <c:v>5.6454111626092107</c:v>
                </c:pt>
                <c:pt idx="15">
                  <c:v>6.2679206218476189</c:v>
                </c:pt>
                <c:pt idx="16">
                  <c:v>8.9874876345249106</c:v>
                </c:pt>
                <c:pt idx="17">
                  <c:v>6.9414395009106933</c:v>
                </c:pt>
                <c:pt idx="18">
                  <c:v>7.3681315894523349</c:v>
                </c:pt>
                <c:pt idx="19">
                  <c:v>7.2528359435743903</c:v>
                </c:pt>
                <c:pt idx="20">
                  <c:v>6.1839900096034413</c:v>
                </c:pt>
                <c:pt idx="21">
                  <c:v>7.3188024893382471</c:v>
                </c:pt>
                <c:pt idx="22">
                  <c:v>8.7317098674786546</c:v>
                </c:pt>
                <c:pt idx="23">
                  <c:v>7.8472590604516341</c:v>
                </c:pt>
                <c:pt idx="24">
                  <c:v>7.957844287576588</c:v>
                </c:pt>
                <c:pt idx="25">
                  <c:v>7.6139845293528756</c:v>
                </c:pt>
                <c:pt idx="26">
                  <c:v>8.4474984092541288</c:v>
                </c:pt>
                <c:pt idx="27">
                  <c:v>6.545169680059324</c:v>
                </c:pt>
                <c:pt idx="28">
                  <c:v>6.2837341489751717</c:v>
                </c:pt>
                <c:pt idx="29">
                  <c:v>8.6017424923341697</c:v>
                </c:pt>
                <c:pt idx="30">
                  <c:v>8.8204395810630061</c:v>
                </c:pt>
                <c:pt idx="31">
                  <c:v>7.4861033705190545</c:v>
                </c:pt>
                <c:pt idx="32">
                  <c:v>6.8616214784497958</c:v>
                </c:pt>
                <c:pt idx="33">
                  <c:v>7.2662469469047322</c:v>
                </c:pt>
                <c:pt idx="34">
                  <c:v>7.6788534209204542</c:v>
                </c:pt>
                <c:pt idx="35">
                  <c:v>7.2745098693970718</c:v>
                </c:pt>
                <c:pt idx="36">
                  <c:v>6.1852220239973716</c:v>
                </c:pt>
                <c:pt idx="37">
                  <c:v>6.6756249190981052</c:v>
                </c:pt>
                <c:pt idx="38">
                  <c:v>6.6457565363203246</c:v>
                </c:pt>
                <c:pt idx="39">
                  <c:v>6.8170479637545069</c:v>
                </c:pt>
                <c:pt idx="40">
                  <c:v>6.4773170210650548</c:v>
                </c:pt>
                <c:pt idx="41">
                  <c:v>7.1147831145204705</c:v>
                </c:pt>
                <c:pt idx="42">
                  <c:v>7.5376638620921748</c:v>
                </c:pt>
                <c:pt idx="43">
                  <c:v>7.7727877925637516</c:v>
                </c:pt>
                <c:pt idx="44">
                  <c:v>6.3246070781800405</c:v>
                </c:pt>
                <c:pt idx="45">
                  <c:v>6.361627463326383</c:v>
                </c:pt>
                <c:pt idx="46">
                  <c:v>7.3358384808878183</c:v>
                </c:pt>
                <c:pt idx="47">
                  <c:v>6.2714289656188571</c:v>
                </c:pt>
                <c:pt idx="48">
                  <c:v>428.08881821133599</c:v>
                </c:pt>
                <c:pt idx="49">
                  <c:v>29.825089715776965</c:v>
                </c:pt>
                <c:pt idx="50">
                  <c:v>284.44685730859749</c:v>
                </c:pt>
                <c:pt idx="51">
                  <c:v>29.579052761518707</c:v>
                </c:pt>
                <c:pt idx="52">
                  <c:v>40.563868666022756</c:v>
                </c:pt>
                <c:pt idx="53">
                  <c:v>50.693961531324483</c:v>
                </c:pt>
                <c:pt idx="54">
                  <c:v>36.230177049565249</c:v>
                </c:pt>
                <c:pt idx="55">
                  <c:v>411.01207509074925</c:v>
                </c:pt>
                <c:pt idx="56">
                  <c:v>7.1164879776015333</c:v>
                </c:pt>
                <c:pt idx="57">
                  <c:v>7.7916910367563572</c:v>
                </c:pt>
                <c:pt idx="58">
                  <c:v>7.8243721934763322</c:v>
                </c:pt>
                <c:pt idx="59">
                  <c:v>8.6172833236021642</c:v>
                </c:pt>
                <c:pt idx="60">
                  <c:v>6.1674803052602014</c:v>
                </c:pt>
                <c:pt idx="61">
                  <c:v>8.7440027296551666</c:v>
                </c:pt>
                <c:pt idx="62">
                  <c:v>6.8190347772060607</c:v>
                </c:pt>
                <c:pt idx="63">
                  <c:v>7.8291197680026201</c:v>
                </c:pt>
                <c:pt idx="64">
                  <c:v>7.1510248572834945</c:v>
                </c:pt>
                <c:pt idx="65">
                  <c:v>6.0507917244942142</c:v>
                </c:pt>
                <c:pt idx="66">
                  <c:v>5.9383543289210126</c:v>
                </c:pt>
                <c:pt idx="67">
                  <c:v>6.5863229221800248</c:v>
                </c:pt>
                <c:pt idx="68">
                  <c:v>3.3902944788473639</c:v>
                </c:pt>
                <c:pt idx="69">
                  <c:v>6.6377881163011532</c:v>
                </c:pt>
                <c:pt idx="70">
                  <c:v>6.7379756444461734</c:v>
                </c:pt>
                <c:pt idx="71">
                  <c:v>6.7433101114628187</c:v>
                </c:pt>
              </c:numCache>
            </c:numRef>
          </c:val>
          <c:extLst>
            <c:ext xmlns:c16="http://schemas.microsoft.com/office/drawing/2014/chart" uri="{C3380CC4-5D6E-409C-BE32-E72D297353CC}">
              <c16:uniqueId val="{00000000-4B41-4BCB-BD16-B9A52EC49DFE}"/>
            </c:ext>
          </c:extLst>
        </c:ser>
        <c:dLbls>
          <c:showLegendKey val="0"/>
          <c:showVal val="0"/>
          <c:showCatName val="0"/>
          <c:showSerName val="0"/>
          <c:showPercent val="0"/>
          <c:showBubbleSize val="0"/>
        </c:dLbls>
        <c:gapWidth val="0"/>
        <c:overlap val="-35"/>
        <c:axId val="526433936"/>
        <c:axId val="542051296"/>
      </c:barChart>
      <c:catAx>
        <c:axId val="5264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Catalyst: 2mg,</a:t>
                </a:r>
                <a:r>
                  <a:rPr lang="en-GB" baseline="0"/>
                  <a:t> Biomass: 2ml of 50g/L, pH: 1mL of 2M AcOH</a:t>
                </a:r>
                <a:br>
                  <a:rPr lang="en-GB" baseline="0"/>
                </a:br>
                <a:r>
                  <a:rPr lang="en-GB" baseline="0"/>
                  <a:t>5 min sonication, 4 hour irradation</a:t>
                </a:r>
                <a:endParaRPr lang="en-GB"/>
              </a:p>
            </c:rich>
          </c:tx>
          <c:layout>
            <c:manualLayout>
              <c:xMode val="edge"/>
              <c:yMode val="edge"/>
              <c:x val="0.38876977674770213"/>
              <c:y val="0.88853209196125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1296"/>
        <c:crosses val="autoZero"/>
        <c:auto val="1"/>
        <c:lblAlgn val="ctr"/>
        <c:lblOffset val="100"/>
        <c:noMultiLvlLbl val="0"/>
      </c:catAx>
      <c:valAx>
        <c:axId val="542051296"/>
        <c:scaling>
          <c:orientation val="minMax"/>
          <c:max val="1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H2 umol/hg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[Compiled BV screening results.xlsx]Low Citric 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pH</a:t>
            </a:r>
            <a:r>
              <a:rPr lang="en-US" baseline="0"/>
              <a:t> - </a:t>
            </a:r>
            <a:r>
              <a:rPr lang="en-US"/>
              <a:t>Citric acid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pivotFmt>
    </c:pivotFmts>
    <c:plotArea>
      <c:layout/>
      <c:barChart>
        <c:barDir val="col"/>
        <c:grouping val="clustered"/>
        <c:varyColors val="0"/>
        <c:ser>
          <c:idx val="0"/>
          <c:order val="0"/>
          <c:tx>
            <c:strRef>
              <c:f>'Low Citric Pivot'!$F$5:$F$67</c:f>
              <c:strCache>
                <c:ptCount val="1"/>
                <c:pt idx="0">
                  <c:v>Total</c:v>
                </c:pt>
              </c:strCache>
            </c:strRef>
          </c:tx>
          <c:spPr>
            <a:solidFill>
              <a:schemeClr val="accent1"/>
            </a:solidFill>
            <a:ln>
              <a:solidFill>
                <a:schemeClr val="tx1"/>
              </a:solidFill>
            </a:ln>
            <a:effectLst/>
          </c:spPr>
          <c:invertIfNegative val="0"/>
          <c:errBars>
            <c:errBarType val="both"/>
            <c:errValType val="cust"/>
            <c:noEndCap val="0"/>
            <c:plus>
              <c:numRef>
                <c:f>'Low Citric Pivot'!$F$5:$F$67</c:f>
                <c:numCache>
                  <c:formatCode>General</c:formatCode>
                  <c:ptCount val="63"/>
                  <c:pt idx="0">
                    <c:v>97.436349762969911</c:v>
                  </c:pt>
                  <c:pt idx="1">
                    <c:v>4.2772278063563434</c:v>
                  </c:pt>
                  <c:pt idx="2">
                    <c:v>11.753483114799181</c:v>
                  </c:pt>
                  <c:pt idx="3">
                    <c:v>17.64761585965574</c:v>
                  </c:pt>
                  <c:pt idx="4">
                    <c:v>24.083856242416964</c:v>
                  </c:pt>
                  <c:pt idx="5">
                    <c:v>14.941528035283694</c:v>
                  </c:pt>
                  <c:pt idx="6">
                    <c:v>48.698313120917632</c:v>
                  </c:pt>
                  <c:pt idx="7">
                    <c:v>0.3972454396245253</c:v>
                  </c:pt>
                  <c:pt idx="8">
                    <c:v>0.25562477173311587</c:v>
                  </c:pt>
                  <c:pt idx="9">
                    <c:v>6.9763866185386339E-2</c:v>
                  </c:pt>
                  <c:pt idx="10">
                    <c:v>0.97187066377909748</c:v>
                  </c:pt>
                  <c:pt idx="11">
                    <c:v>1.3932506653818413</c:v>
                  </c:pt>
                  <c:pt idx="12">
                    <c:v>0.76529626748295931</c:v>
                  </c:pt>
                  <c:pt idx="13">
                    <c:v>5.0841213067150344</c:v>
                  </c:pt>
                  <c:pt idx="14">
                    <c:v>6.2186728464328151</c:v>
                  </c:pt>
                  <c:pt idx="15">
                    <c:v>0.19835956606218758</c:v>
                  </c:pt>
                  <c:pt idx="16">
                    <c:v>15.719910456723749</c:v>
                  </c:pt>
                  <c:pt idx="17">
                    <c:v>2.36852786492681</c:v>
                  </c:pt>
                  <c:pt idx="18">
                    <c:v>0.722178602669443</c:v>
                  </c:pt>
                  <c:pt idx="19">
                    <c:v>2.0532943370676788</c:v>
                  </c:pt>
                  <c:pt idx="20">
                    <c:v>15.608379887816911</c:v>
                  </c:pt>
                  <c:pt idx="21">
                    <c:v>0.50120714540535827</c:v>
                  </c:pt>
                  <c:pt idx="22">
                    <c:v>0.13073219785384835</c:v>
                  </c:pt>
                  <c:pt idx="23">
                    <c:v>1.2972824803224783</c:v>
                  </c:pt>
                  <c:pt idx="24">
                    <c:v>0.74744911630035804</c:v>
                  </c:pt>
                  <c:pt idx="25">
                    <c:v>7.631964190001507E-2</c:v>
                  </c:pt>
                  <c:pt idx="26">
                    <c:v>0.96935162312571033</c:v>
                  </c:pt>
                  <c:pt idx="27">
                    <c:v>0.60301959874070754</c:v>
                  </c:pt>
                  <c:pt idx="28">
                    <c:v>1.4544956043788078</c:v>
                  </c:pt>
                  <c:pt idx="29">
                    <c:v>0.53890269673568125</c:v>
                  </c:pt>
                  <c:pt idx="30">
                    <c:v>1.201338825462468</c:v>
                  </c:pt>
                  <c:pt idx="31">
                    <c:v>0.63215286840901552</c:v>
                  </c:pt>
                  <c:pt idx="32">
                    <c:v>1.2046442651490321</c:v>
                  </c:pt>
                  <c:pt idx="33">
                    <c:v>3.272598712156082</c:v>
                  </c:pt>
                  <c:pt idx="34">
                    <c:v>0.48218763057969849</c:v>
                  </c:pt>
                  <c:pt idx="35">
                    <c:v>12.813729896260602</c:v>
                  </c:pt>
                  <c:pt idx="36">
                    <c:v>9.8949284502579671E-2</c:v>
                  </c:pt>
                  <c:pt idx="37">
                    <c:v>0.29074234762465179</c:v>
                  </c:pt>
                  <c:pt idx="38">
                    <c:v>5.0000225257068998</c:v>
                  </c:pt>
                  <c:pt idx="39">
                    <c:v>8.785808425385369</c:v>
                  </c:pt>
                  <c:pt idx="40">
                    <c:v>11.113316477362691</c:v>
                  </c:pt>
                  <c:pt idx="41">
                    <c:v>1.9134147677896762</c:v>
                  </c:pt>
                  <c:pt idx="42">
                    <c:v>197.57013526503198</c:v>
                  </c:pt>
                  <c:pt idx="43">
                    <c:v>241.26317629317765</c:v>
                  </c:pt>
                  <c:pt idx="44">
                    <c:v>98.475041154471498</c:v>
                  </c:pt>
                  <c:pt idx="45">
                    <c:v>70.187557731604443</c:v>
                  </c:pt>
                  <c:pt idx="46">
                    <c:v>246.14428124248283</c:v>
                  </c:pt>
                  <c:pt idx="47">
                    <c:v>246.68059484643001</c:v>
                  </c:pt>
                  <c:pt idx="48">
                    <c:v>416.0096155254551</c:v>
                  </c:pt>
                  <c:pt idx="49">
                    <c:v>1.0439589322334972</c:v>
                  </c:pt>
                  <c:pt idx="50">
                    <c:v>1.08426590798323</c:v>
                  </c:pt>
                  <c:pt idx="51">
                    <c:v>0.80373716920418492</c:v>
                  </c:pt>
                  <c:pt idx="52">
                    <c:v>0.28469114820504793</c:v>
                  </c:pt>
                  <c:pt idx="53">
                    <c:v>0.25424619061289844</c:v>
                  </c:pt>
                  <c:pt idx="54">
                    <c:v>0.76268229855493086</c:v>
                  </c:pt>
                  <c:pt idx="55">
                    <c:v>0.82962592375465893</c:v>
                  </c:pt>
                  <c:pt idx="56">
                    <c:v>1.3728432194321145</c:v>
                  </c:pt>
                  <c:pt idx="57">
                    <c:v>1.216841759669173</c:v>
                  </c:pt>
                  <c:pt idx="58">
                    <c:v>8.1612087469514414</c:v>
                  </c:pt>
                  <c:pt idx="59">
                    <c:v>2.6139744613987386</c:v>
                  </c:pt>
                  <c:pt idx="60">
                    <c:v>3.618504905451992E-2</c:v>
                  </c:pt>
                  <c:pt idx="61">
                    <c:v>1.8538233741379644</c:v>
                  </c:pt>
                  <c:pt idx="62">
                    <c:v>6.4772535743055393</c:v>
                  </c:pt>
                </c:numCache>
              </c:numRef>
            </c:plus>
            <c:minus>
              <c:numRef>
                <c:f>'Low Citric Pivot'!$F$5:$F$67</c:f>
                <c:numCache>
                  <c:formatCode>General</c:formatCode>
                  <c:ptCount val="63"/>
                  <c:pt idx="0">
                    <c:v>97.436349762969911</c:v>
                  </c:pt>
                  <c:pt idx="1">
                    <c:v>4.2772278063563434</c:v>
                  </c:pt>
                  <c:pt idx="2">
                    <c:v>11.753483114799181</c:v>
                  </c:pt>
                  <c:pt idx="3">
                    <c:v>17.64761585965574</c:v>
                  </c:pt>
                  <c:pt idx="4">
                    <c:v>24.083856242416964</c:v>
                  </c:pt>
                  <c:pt idx="5">
                    <c:v>14.941528035283694</c:v>
                  </c:pt>
                  <c:pt idx="6">
                    <c:v>48.698313120917632</c:v>
                  </c:pt>
                  <c:pt idx="7">
                    <c:v>0.3972454396245253</c:v>
                  </c:pt>
                  <c:pt idx="8">
                    <c:v>0.25562477173311587</c:v>
                  </c:pt>
                  <c:pt idx="9">
                    <c:v>6.9763866185386339E-2</c:v>
                  </c:pt>
                  <c:pt idx="10">
                    <c:v>0.97187066377909748</c:v>
                  </c:pt>
                  <c:pt idx="11">
                    <c:v>1.3932506653818413</c:v>
                  </c:pt>
                  <c:pt idx="12">
                    <c:v>0.76529626748295931</c:v>
                  </c:pt>
                  <c:pt idx="13">
                    <c:v>5.0841213067150344</c:v>
                  </c:pt>
                  <c:pt idx="14">
                    <c:v>6.2186728464328151</c:v>
                  </c:pt>
                  <c:pt idx="15">
                    <c:v>0.19835956606218758</c:v>
                  </c:pt>
                  <c:pt idx="16">
                    <c:v>15.719910456723749</c:v>
                  </c:pt>
                  <c:pt idx="17">
                    <c:v>2.36852786492681</c:v>
                  </c:pt>
                  <c:pt idx="18">
                    <c:v>0.722178602669443</c:v>
                  </c:pt>
                  <c:pt idx="19">
                    <c:v>2.0532943370676788</c:v>
                  </c:pt>
                  <c:pt idx="20">
                    <c:v>15.608379887816911</c:v>
                  </c:pt>
                  <c:pt idx="21">
                    <c:v>0.50120714540535827</c:v>
                  </c:pt>
                  <c:pt idx="22">
                    <c:v>0.13073219785384835</c:v>
                  </c:pt>
                  <c:pt idx="23">
                    <c:v>1.2972824803224783</c:v>
                  </c:pt>
                  <c:pt idx="24">
                    <c:v>0.74744911630035804</c:v>
                  </c:pt>
                  <c:pt idx="25">
                    <c:v>7.631964190001507E-2</c:v>
                  </c:pt>
                  <c:pt idx="26">
                    <c:v>0.96935162312571033</c:v>
                  </c:pt>
                  <c:pt idx="27">
                    <c:v>0.60301959874070754</c:v>
                  </c:pt>
                  <c:pt idx="28">
                    <c:v>1.4544956043788078</c:v>
                  </c:pt>
                  <c:pt idx="29">
                    <c:v>0.53890269673568125</c:v>
                  </c:pt>
                  <c:pt idx="30">
                    <c:v>1.201338825462468</c:v>
                  </c:pt>
                  <c:pt idx="31">
                    <c:v>0.63215286840901552</c:v>
                  </c:pt>
                  <c:pt idx="32">
                    <c:v>1.2046442651490321</c:v>
                  </c:pt>
                  <c:pt idx="33">
                    <c:v>3.272598712156082</c:v>
                  </c:pt>
                  <c:pt idx="34">
                    <c:v>0.48218763057969849</c:v>
                  </c:pt>
                  <c:pt idx="35">
                    <c:v>12.813729896260602</c:v>
                  </c:pt>
                  <c:pt idx="36">
                    <c:v>9.8949284502579671E-2</c:v>
                  </c:pt>
                  <c:pt idx="37">
                    <c:v>0.29074234762465179</c:v>
                  </c:pt>
                  <c:pt idx="38">
                    <c:v>5.0000225257068998</c:v>
                  </c:pt>
                  <c:pt idx="39">
                    <c:v>8.785808425385369</c:v>
                  </c:pt>
                  <c:pt idx="40">
                    <c:v>11.113316477362691</c:v>
                  </c:pt>
                  <c:pt idx="41">
                    <c:v>1.9134147677896762</c:v>
                  </c:pt>
                  <c:pt idx="42">
                    <c:v>197.57013526503198</c:v>
                  </c:pt>
                  <c:pt idx="43">
                    <c:v>241.26317629317765</c:v>
                  </c:pt>
                  <c:pt idx="44">
                    <c:v>98.475041154471498</c:v>
                  </c:pt>
                  <c:pt idx="45">
                    <c:v>70.187557731604443</c:v>
                  </c:pt>
                  <c:pt idx="46">
                    <c:v>246.14428124248283</c:v>
                  </c:pt>
                  <c:pt idx="47">
                    <c:v>246.68059484643001</c:v>
                  </c:pt>
                  <c:pt idx="48">
                    <c:v>416.0096155254551</c:v>
                  </c:pt>
                  <c:pt idx="49">
                    <c:v>1.0439589322334972</c:v>
                  </c:pt>
                  <c:pt idx="50">
                    <c:v>1.08426590798323</c:v>
                  </c:pt>
                  <c:pt idx="51">
                    <c:v>0.80373716920418492</c:v>
                  </c:pt>
                  <c:pt idx="52">
                    <c:v>0.28469114820504793</c:v>
                  </c:pt>
                  <c:pt idx="53">
                    <c:v>0.25424619061289844</c:v>
                  </c:pt>
                  <c:pt idx="54">
                    <c:v>0.76268229855493086</c:v>
                  </c:pt>
                  <c:pt idx="55">
                    <c:v>0.82962592375465893</c:v>
                  </c:pt>
                  <c:pt idx="56">
                    <c:v>1.3728432194321145</c:v>
                  </c:pt>
                  <c:pt idx="57">
                    <c:v>1.216841759669173</c:v>
                  </c:pt>
                  <c:pt idx="58">
                    <c:v>8.1612087469514414</c:v>
                  </c:pt>
                  <c:pt idx="59">
                    <c:v>2.6139744613987386</c:v>
                  </c:pt>
                  <c:pt idx="60">
                    <c:v>3.618504905451992E-2</c:v>
                  </c:pt>
                  <c:pt idx="61">
                    <c:v>1.8538233741379644</c:v>
                  </c:pt>
                  <c:pt idx="62">
                    <c:v>6.4772535743055393</c:v>
                  </c:pt>
                </c:numCache>
              </c:numRef>
            </c:minus>
            <c:spPr>
              <a:noFill/>
              <a:ln w="9525" cap="flat" cmpd="sng" algn="ctr">
                <a:solidFill>
                  <a:schemeClr val="tx1">
                    <a:lumMod val="65000"/>
                    <a:lumOff val="35000"/>
                  </a:schemeClr>
                </a:solidFill>
                <a:round/>
              </a:ln>
              <a:effectLst/>
            </c:spPr>
          </c:errBars>
          <c:cat>
            <c:multiLvlStrRef>
              <c:f>'Low Citric Pivot'!$F$5:$F$67</c:f>
              <c:multiLvlStrCache>
                <c:ptCount val="35"/>
                <c:lvl>
                  <c:pt idx="0">
                    <c:v>Cellobiose</c:v>
                  </c:pt>
                  <c:pt idx="1">
                    <c:v>Citric acid</c:v>
                  </c:pt>
                  <c:pt idx="2">
                    <c:v>Cysteine</c:v>
                  </c:pt>
                  <c:pt idx="3">
                    <c:v>Glucose</c:v>
                  </c:pt>
                  <c:pt idx="4">
                    <c:v>Mannose</c:v>
                  </c:pt>
                  <c:pt idx="5">
                    <c:v>Serine</c:v>
                  </c:pt>
                  <c:pt idx="6">
                    <c:v>Xylose</c:v>
                  </c:pt>
                  <c:pt idx="7">
                    <c:v>Cellobiose</c:v>
                  </c:pt>
                  <c:pt idx="8">
                    <c:v>Citric acid</c:v>
                  </c:pt>
                  <c:pt idx="9">
                    <c:v>Cysteine</c:v>
                  </c:pt>
                  <c:pt idx="10">
                    <c:v>Glucose</c:v>
                  </c:pt>
                  <c:pt idx="11">
                    <c:v>Mannose</c:v>
                  </c:pt>
                  <c:pt idx="12">
                    <c:v>Serine</c:v>
                  </c:pt>
                  <c:pt idx="13">
                    <c:v>Xylose</c:v>
                  </c:pt>
                  <c:pt idx="14">
                    <c:v>Cellobiose</c:v>
                  </c:pt>
                  <c:pt idx="15">
                    <c:v>Citric acid</c:v>
                  </c:pt>
                  <c:pt idx="16">
                    <c:v>Cysteine</c:v>
                  </c:pt>
                  <c:pt idx="17">
                    <c:v>Glucose</c:v>
                  </c:pt>
                  <c:pt idx="18">
                    <c:v>Mannose</c:v>
                  </c:pt>
                  <c:pt idx="19">
                    <c:v>Serine</c:v>
                  </c:pt>
                  <c:pt idx="20">
                    <c:v>Xylose</c:v>
                  </c:pt>
                  <c:pt idx="21">
                    <c:v>Cellobiose</c:v>
                  </c:pt>
                  <c:pt idx="22">
                    <c:v>Citric acid</c:v>
                  </c:pt>
                  <c:pt idx="23">
                    <c:v>Cysteine</c:v>
                  </c:pt>
                  <c:pt idx="24">
                    <c:v>Glucose</c:v>
                  </c:pt>
                  <c:pt idx="25">
                    <c:v>Mannose</c:v>
                  </c:pt>
                  <c:pt idx="26">
                    <c:v>Serine</c:v>
                  </c:pt>
                  <c:pt idx="27">
                    <c:v>Xylose</c:v>
                  </c:pt>
                  <c:pt idx="28">
                    <c:v>Cellobiose</c:v>
                  </c:pt>
                  <c:pt idx="29">
                    <c:v>Citric acid</c:v>
                  </c:pt>
                  <c:pt idx="30">
                    <c:v>Cysteine</c:v>
                  </c:pt>
                  <c:pt idx="31">
                    <c:v>Glucose</c:v>
                  </c:pt>
                  <c:pt idx="32">
                    <c:v>Mannose</c:v>
                  </c:pt>
                  <c:pt idx="33">
                    <c:v>Serine</c:v>
                  </c:pt>
                  <c:pt idx="34">
                    <c:v>Xylose</c:v>
                  </c:pt>
                </c:lvl>
                <c:lvl>
                  <c:pt idx="0">
                    <c:v>PCN</c:v>
                  </c:pt>
                  <c:pt idx="7">
                    <c:v>Pt/BiVO3</c:v>
                  </c:pt>
                  <c:pt idx="14">
                    <c:v>Pt/CdS</c:v>
                  </c:pt>
                  <c:pt idx="21">
                    <c:v>Pt/CoO</c:v>
                  </c:pt>
                  <c:pt idx="28">
                    <c:v>Pt/TiO2</c:v>
                  </c:pt>
                </c:lvl>
              </c:multiLvlStrCache>
            </c:multiLvlStrRef>
          </c:cat>
          <c:val>
            <c:numRef>
              <c:f>'Low Citric Pivot'!$F$5:$F$67</c:f>
              <c:numCache>
                <c:formatCode>General</c:formatCode>
                <c:ptCount val="35"/>
                <c:pt idx="0">
                  <c:v>783.33557004245006</c:v>
                </c:pt>
                <c:pt idx="1">
                  <c:v>9.6161135696893947</c:v>
                </c:pt>
                <c:pt idx="2">
                  <c:v>53.487532970178329</c:v>
                </c:pt>
                <c:pt idx="3">
                  <c:v>85.030577374300051</c:v>
                </c:pt>
                <c:pt idx="4">
                  <c:v>39.699037536818288</c:v>
                </c:pt>
                <c:pt idx="5">
                  <c:v>13.403118878533631</c:v>
                </c:pt>
                <c:pt idx="6">
                  <c:v>1448.0303469489199</c:v>
                </c:pt>
                <c:pt idx="7">
                  <c:v>7.0517886735834763</c:v>
                </c:pt>
                <c:pt idx="8">
                  <c:v>5.5613291050277098</c:v>
                </c:pt>
                <c:pt idx="9">
                  <c:v>8.210448472310464</c:v>
                </c:pt>
                <c:pt idx="10">
                  <c:v>7.1393576614693508</c:v>
                </c:pt>
                <c:pt idx="11">
                  <c:v>4.5168285671883313</c:v>
                </c:pt>
                <c:pt idx="12">
                  <c:v>5.1022589957768574</c:v>
                </c:pt>
                <c:pt idx="13">
                  <c:v>3.9985119862851182</c:v>
                </c:pt>
                <c:pt idx="14">
                  <c:v>29.46330383929708</c:v>
                </c:pt>
                <c:pt idx="15">
                  <c:v>7.0853467260271374</c:v>
                </c:pt>
                <c:pt idx="16">
                  <c:v>145.96473172429921</c:v>
                </c:pt>
                <c:pt idx="17">
                  <c:v>11.876959562418522</c:v>
                </c:pt>
                <c:pt idx="18">
                  <c:v>6.7859511540809878</c:v>
                </c:pt>
                <c:pt idx="19">
                  <c:v>10.039313364828018</c:v>
                </c:pt>
                <c:pt idx="20">
                  <c:v>96.157720903311088</c:v>
                </c:pt>
                <c:pt idx="21">
                  <c:v>7.094268134555656</c:v>
                </c:pt>
                <c:pt idx="22">
                  <c:v>7.6892158113249893</c:v>
                </c:pt>
                <c:pt idx="23">
                  <c:v>6.112138728335438</c:v>
                </c:pt>
                <c:pt idx="24">
                  <c:v>7.0959400469630012</c:v>
                </c:pt>
                <c:pt idx="25">
                  <c:v>5.1935365413727999</c:v>
                </c:pt>
                <c:pt idx="26">
                  <c:v>6.4696978072870364</c:v>
                </c:pt>
                <c:pt idx="27">
                  <c:v>5.3844064296733647</c:v>
                </c:pt>
                <c:pt idx="28">
                  <c:v>3014.1415018934545</c:v>
                </c:pt>
                <c:pt idx="29">
                  <c:v>216.59903831016234</c:v>
                </c:pt>
                <c:pt idx="30">
                  <c:v>276.86088544954913</c:v>
                </c:pt>
                <c:pt idx="31">
                  <c:v>829.28171583795222</c:v>
                </c:pt>
                <c:pt idx="32">
                  <c:v>583.78798298644517</c:v>
                </c:pt>
                <c:pt idx="33">
                  <c:v>692.96005081513476</c:v>
                </c:pt>
                <c:pt idx="34">
                  <c:v>4467.8921421091763</c:v>
                </c:pt>
              </c:numCache>
            </c:numRef>
          </c:val>
          <c:extLst>
            <c:ext xmlns:c16="http://schemas.microsoft.com/office/drawing/2014/chart" uri="{C3380CC4-5D6E-409C-BE32-E72D297353CC}">
              <c16:uniqueId val="{00000000-DE5F-48CB-9215-DF359CD4FAFC}"/>
            </c:ext>
          </c:extLst>
        </c:ser>
        <c:dLbls>
          <c:showLegendKey val="0"/>
          <c:showVal val="0"/>
          <c:showCatName val="0"/>
          <c:showSerName val="0"/>
          <c:showPercent val="0"/>
          <c:showBubbleSize val="0"/>
        </c:dLbls>
        <c:gapWidth val="0"/>
        <c:overlap val="-22"/>
        <c:axId val="334639360"/>
        <c:axId val="331985568"/>
      </c:barChart>
      <c:catAx>
        <c:axId val="33463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Catalyst:</a:t>
                </a:r>
                <a:r>
                  <a:rPr lang="en-GB" baseline="0"/>
                  <a:t> 2mg, Biomass: 2ml of 50g/L, pH: 1ml of 1M Citric acid</a:t>
                </a:r>
              </a:p>
              <a:p>
                <a:pPr>
                  <a:defRPr/>
                </a:pPr>
                <a:r>
                  <a:rPr lang="en-GB" baseline="0"/>
                  <a:t>5 min sonication, 4 hour irridation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5568"/>
        <c:crosses val="autoZero"/>
        <c:auto val="1"/>
        <c:lblAlgn val="ctr"/>
        <c:lblOffset val="100"/>
        <c:noMultiLvlLbl val="0"/>
      </c:catAx>
      <c:valAx>
        <c:axId val="331985568"/>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H2 umol/hg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[Compiled BV screening results.xlsx]Low AcOH stdev!LowPivot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 AcOH stdev'!$B$3</c:f>
              <c:strCache>
                <c:ptCount val="1"/>
                <c:pt idx="0">
                  <c:v>Total</c:v>
                </c:pt>
              </c:strCache>
            </c:strRef>
          </c:tx>
          <c:spPr>
            <a:solidFill>
              <a:schemeClr val="accent1"/>
            </a:solidFill>
            <a:ln>
              <a:solidFill>
                <a:schemeClr val="tx1"/>
              </a:solidFill>
            </a:ln>
            <a:effectLst/>
          </c:spPr>
          <c:invertIfNegative val="0"/>
          <c:cat>
            <c:multiLvlStrRef>
              <c:f>'Low AcOH stdev'!$A$4:$A$85</c:f>
              <c:multiLvlStrCache>
                <c:ptCount val="72"/>
                <c:lvl>
                  <c:pt idx="0">
                    <c:v>Cellobiose</c:v>
                  </c:pt>
                  <c:pt idx="1">
                    <c:v>Cysteine</c:v>
                  </c:pt>
                  <c:pt idx="2">
                    <c:v>Glucose</c:v>
                  </c:pt>
                  <c:pt idx="3">
                    <c:v>Lignosulfonate</c:v>
                  </c:pt>
                  <c:pt idx="4">
                    <c:v>Mannose</c:v>
                  </c:pt>
                  <c:pt idx="5">
                    <c:v>Proline</c:v>
                  </c:pt>
                  <c:pt idx="6">
                    <c:v>Serine</c:v>
                  </c:pt>
                  <c:pt idx="7">
                    <c:v>Xylose</c:v>
                  </c:pt>
                  <c:pt idx="8">
                    <c:v>Cellobiose</c:v>
                  </c:pt>
                  <c:pt idx="9">
                    <c:v>Cysteine</c:v>
                  </c:pt>
                  <c:pt idx="10">
                    <c:v>Glucose</c:v>
                  </c:pt>
                  <c:pt idx="11">
                    <c:v>Lignosulfonate</c:v>
                  </c:pt>
                  <c:pt idx="12">
                    <c:v>Mannose</c:v>
                  </c:pt>
                  <c:pt idx="13">
                    <c:v>Proline</c:v>
                  </c:pt>
                  <c:pt idx="14">
                    <c:v>Serine</c:v>
                  </c:pt>
                  <c:pt idx="15">
                    <c:v>Xylose</c:v>
                  </c:pt>
                  <c:pt idx="16">
                    <c:v>Cellobiose</c:v>
                  </c:pt>
                  <c:pt idx="17">
                    <c:v>Cysteine</c:v>
                  </c:pt>
                  <c:pt idx="18">
                    <c:v>Glucose</c:v>
                  </c:pt>
                  <c:pt idx="19">
                    <c:v>Lignosulfonate</c:v>
                  </c:pt>
                  <c:pt idx="20">
                    <c:v>Mannose</c:v>
                  </c:pt>
                  <c:pt idx="21">
                    <c:v>Proline</c:v>
                  </c:pt>
                  <c:pt idx="22">
                    <c:v>Serine</c:v>
                  </c:pt>
                  <c:pt idx="23">
                    <c:v>Xylose</c:v>
                  </c:pt>
                  <c:pt idx="24">
                    <c:v>Cellobiose</c:v>
                  </c:pt>
                  <c:pt idx="25">
                    <c:v>Cysteine</c:v>
                  </c:pt>
                  <c:pt idx="26">
                    <c:v>Glucose</c:v>
                  </c:pt>
                  <c:pt idx="27">
                    <c:v>Lignosulfonate</c:v>
                  </c:pt>
                  <c:pt idx="28">
                    <c:v>Mannose</c:v>
                  </c:pt>
                  <c:pt idx="29">
                    <c:v>Proline</c:v>
                  </c:pt>
                  <c:pt idx="30">
                    <c:v>Serine</c:v>
                  </c:pt>
                  <c:pt idx="31">
                    <c:v>Xylose</c:v>
                  </c:pt>
                  <c:pt idx="32">
                    <c:v>Cellobiose</c:v>
                  </c:pt>
                  <c:pt idx="33">
                    <c:v>Cysteine</c:v>
                  </c:pt>
                  <c:pt idx="34">
                    <c:v>Glucose</c:v>
                  </c:pt>
                  <c:pt idx="35">
                    <c:v>Lignosulfonate</c:v>
                  </c:pt>
                  <c:pt idx="36">
                    <c:v>Mannose</c:v>
                  </c:pt>
                  <c:pt idx="37">
                    <c:v>Proline</c:v>
                  </c:pt>
                  <c:pt idx="38">
                    <c:v>Serine</c:v>
                  </c:pt>
                  <c:pt idx="39">
                    <c:v>Xylose</c:v>
                  </c:pt>
                  <c:pt idx="40">
                    <c:v>Cellobiose</c:v>
                  </c:pt>
                  <c:pt idx="41">
                    <c:v>Cysteine</c:v>
                  </c:pt>
                  <c:pt idx="42">
                    <c:v>Glucose</c:v>
                  </c:pt>
                  <c:pt idx="43">
                    <c:v>Lignosulfonate</c:v>
                  </c:pt>
                  <c:pt idx="44">
                    <c:v>Mannose</c:v>
                  </c:pt>
                  <c:pt idx="45">
                    <c:v>Proline</c:v>
                  </c:pt>
                  <c:pt idx="46">
                    <c:v>Serine</c:v>
                  </c:pt>
                  <c:pt idx="47">
                    <c:v>Xylose</c:v>
                  </c:pt>
                  <c:pt idx="48">
                    <c:v>Cellobiose</c:v>
                  </c:pt>
                  <c:pt idx="49">
                    <c:v>Cysteine</c:v>
                  </c:pt>
                  <c:pt idx="50">
                    <c:v>Glucose</c:v>
                  </c:pt>
                  <c:pt idx="51">
                    <c:v>Lignosulfonate</c:v>
                  </c:pt>
                  <c:pt idx="52">
                    <c:v>Mannose</c:v>
                  </c:pt>
                  <c:pt idx="53">
                    <c:v>Proline</c:v>
                  </c:pt>
                  <c:pt idx="54">
                    <c:v>Serine</c:v>
                  </c:pt>
                  <c:pt idx="55">
                    <c:v>Xylose</c:v>
                  </c:pt>
                  <c:pt idx="56">
                    <c:v>Cellobiose</c:v>
                  </c:pt>
                  <c:pt idx="57">
                    <c:v>Cysteine</c:v>
                  </c:pt>
                  <c:pt idx="58">
                    <c:v>Glucose</c:v>
                  </c:pt>
                  <c:pt idx="59">
                    <c:v>Lignosulfonate</c:v>
                  </c:pt>
                  <c:pt idx="60">
                    <c:v>Mannose</c:v>
                  </c:pt>
                  <c:pt idx="61">
                    <c:v>Proline</c:v>
                  </c:pt>
                  <c:pt idx="62">
                    <c:v>Serine</c:v>
                  </c:pt>
                  <c:pt idx="63">
                    <c:v>Xylose</c:v>
                  </c:pt>
                  <c:pt idx="64">
                    <c:v>Cellobiose</c:v>
                  </c:pt>
                  <c:pt idx="65">
                    <c:v>Cysteine</c:v>
                  </c:pt>
                  <c:pt idx="66">
                    <c:v>Glucose</c:v>
                  </c:pt>
                  <c:pt idx="67">
                    <c:v>Lignosulfonate</c:v>
                  </c:pt>
                  <c:pt idx="68">
                    <c:v>Mannose</c:v>
                  </c:pt>
                  <c:pt idx="69">
                    <c:v>Proline</c:v>
                  </c:pt>
                  <c:pt idx="70">
                    <c:v>Serine</c:v>
                  </c:pt>
                  <c:pt idx="71">
                    <c:v>Xylose</c:v>
                  </c:pt>
                </c:lvl>
                <c:lvl>
                  <c:pt idx="0">
                    <c:v>PCN</c:v>
                  </c:pt>
                  <c:pt idx="8">
                    <c:v>Pt/BiVO4</c:v>
                  </c:pt>
                  <c:pt idx="16">
                    <c:v>Pt/CdS</c:v>
                  </c:pt>
                  <c:pt idx="24">
                    <c:v>Pt/CoO</c:v>
                  </c:pt>
                  <c:pt idx="32">
                    <c:v>Pt/MoS2/g-C3N4</c:v>
                  </c:pt>
                  <c:pt idx="40">
                    <c:v>Pt/MoS2/TiO2</c:v>
                  </c:pt>
                  <c:pt idx="48">
                    <c:v>Pt/TiO2</c:v>
                  </c:pt>
                  <c:pt idx="56">
                    <c:v>Pt/WO3</c:v>
                  </c:pt>
                  <c:pt idx="64">
                    <c:v>Pt/ZnO</c:v>
                  </c:pt>
                </c:lvl>
              </c:multiLvlStrCache>
            </c:multiLvlStrRef>
          </c:cat>
          <c:val>
            <c:numRef>
              <c:f>'Low AcOH stdev'!$B$4:$B$85</c:f>
              <c:numCache>
                <c:formatCode>General</c:formatCode>
                <c:ptCount val="72"/>
                <c:pt idx="0">
                  <c:v>14.665579732977994</c:v>
                </c:pt>
                <c:pt idx="1">
                  <c:v>30.338872632416138</c:v>
                </c:pt>
                <c:pt idx="2">
                  <c:v>11.66117568264179</c:v>
                </c:pt>
                <c:pt idx="3">
                  <c:v>1.5199604778103233</c:v>
                </c:pt>
                <c:pt idx="4">
                  <c:v>14.22322716049287</c:v>
                </c:pt>
                <c:pt idx="5">
                  <c:v>0.9294974372899949</c:v>
                </c:pt>
                <c:pt idx="6">
                  <c:v>0.8102360558687649</c:v>
                </c:pt>
                <c:pt idx="7">
                  <c:v>18.130127792409723</c:v>
                </c:pt>
                <c:pt idx="8">
                  <c:v>5.5394536500719876E-2</c:v>
                </c:pt>
                <c:pt idx="9">
                  <c:v>0.42765504284311495</c:v>
                </c:pt>
                <c:pt idx="10">
                  <c:v>1.0576552387987785</c:v>
                </c:pt>
                <c:pt idx="11">
                  <c:v>2.0861874254272279</c:v>
                </c:pt>
                <c:pt idx="12">
                  <c:v>9.1431586010702642E-2</c:v>
                </c:pt>
                <c:pt idx="13">
                  <c:v>1.845372095376751</c:v>
                </c:pt>
                <c:pt idx="14">
                  <c:v>1.4211355911912353</c:v>
                </c:pt>
                <c:pt idx="15">
                  <c:v>0.79925910044574577</c:v>
                </c:pt>
                <c:pt idx="16">
                  <c:v>0.29407854974831371</c:v>
                </c:pt>
                <c:pt idx="17">
                  <c:v>0.70387888657605024</c:v>
                </c:pt>
                <c:pt idx="18">
                  <c:v>0.48626114601000459</c:v>
                </c:pt>
                <c:pt idx="19">
                  <c:v>0.59086626588863067</c:v>
                </c:pt>
                <c:pt idx="20">
                  <c:v>0.56121431676722788</c:v>
                </c:pt>
                <c:pt idx="21">
                  <c:v>0.87130066059464673</c:v>
                </c:pt>
                <c:pt idx="22">
                  <c:v>0.87418539248875449</c:v>
                </c:pt>
                <c:pt idx="23">
                  <c:v>0.45033219678367198</c:v>
                </c:pt>
                <c:pt idx="24">
                  <c:v>0.28902114710603732</c:v>
                </c:pt>
                <c:pt idx="25">
                  <c:v>0.47810719594626627</c:v>
                </c:pt>
                <c:pt idx="26">
                  <c:v>0.49784392228832081</c:v>
                </c:pt>
                <c:pt idx="27">
                  <c:v>2.0416299544548968</c:v>
                </c:pt>
                <c:pt idx="28">
                  <c:v>0.23331820767066014</c:v>
                </c:pt>
                <c:pt idx="29">
                  <c:v>1.02640466041492</c:v>
                </c:pt>
                <c:pt idx="30">
                  <c:v>0.64059333263086082</c:v>
                </c:pt>
                <c:pt idx="31">
                  <c:v>0.29690541575080176</c:v>
                </c:pt>
                <c:pt idx="32">
                  <c:v>0.2844880453182001</c:v>
                </c:pt>
                <c:pt idx="33">
                  <c:v>0.51384525570683715</c:v>
                </c:pt>
                <c:pt idx="34">
                  <c:v>0.16549929191254173</c:v>
                </c:pt>
                <c:pt idx="35">
                  <c:v>0.11907865491495519</c:v>
                </c:pt>
                <c:pt idx="36">
                  <c:v>0.12491236016534961</c:v>
                </c:pt>
                <c:pt idx="37">
                  <c:v>0.31381048500065573</c:v>
                </c:pt>
                <c:pt idx="38">
                  <c:v>8.1092807244631415E-2</c:v>
                </c:pt>
                <c:pt idx="39">
                  <c:v>0.73661521776611361</c:v>
                </c:pt>
                <c:pt idx="40">
                  <c:v>4.8814253819418736E-2</c:v>
                </c:pt>
                <c:pt idx="41">
                  <c:v>0.45167920924510729</c:v>
                </c:pt>
                <c:pt idx="42">
                  <c:v>0.19617273577471064</c:v>
                </c:pt>
                <c:pt idx="43">
                  <c:v>0.24821056383148907</c:v>
                </c:pt>
                <c:pt idx="44">
                  <c:v>0.84837019566976868</c:v>
                </c:pt>
                <c:pt idx="45">
                  <c:v>0.53391105787180893</c:v>
                </c:pt>
                <c:pt idx="46">
                  <c:v>1.1378861517674876</c:v>
                </c:pt>
                <c:pt idx="47">
                  <c:v>7.2917727859479406E-2</c:v>
                </c:pt>
                <c:pt idx="48">
                  <c:v>65.629997232677226</c:v>
                </c:pt>
                <c:pt idx="49">
                  <c:v>19.430072280438676</c:v>
                </c:pt>
                <c:pt idx="50">
                  <c:v>215.24057738134633</c:v>
                </c:pt>
                <c:pt idx="51">
                  <c:v>18.968573882770247</c:v>
                </c:pt>
                <c:pt idx="52">
                  <c:v>9.0390875793185934</c:v>
                </c:pt>
                <c:pt idx="53">
                  <c:v>18.35420003468586</c:v>
                </c:pt>
                <c:pt idx="54">
                  <c:v>6.1581180171993219</c:v>
                </c:pt>
                <c:pt idx="55">
                  <c:v>65.917792695845279</c:v>
                </c:pt>
                <c:pt idx="56">
                  <c:v>0.45807165784523185</c:v>
                </c:pt>
                <c:pt idx="57">
                  <c:v>0.53506732684555791</c:v>
                </c:pt>
                <c:pt idx="58">
                  <c:v>1.4803352371711092</c:v>
                </c:pt>
                <c:pt idx="59">
                  <c:v>1.1099761019780172</c:v>
                </c:pt>
                <c:pt idx="60">
                  <c:v>0.43897073976111961</c:v>
                </c:pt>
                <c:pt idx="61">
                  <c:v>0.87238855739325705</c:v>
                </c:pt>
                <c:pt idx="62">
                  <c:v>0.24228967719866065</c:v>
                </c:pt>
                <c:pt idx="63">
                  <c:v>0.31585765591917686</c:v>
                </c:pt>
                <c:pt idx="64">
                  <c:v>0.30557673021865484</c:v>
                </c:pt>
                <c:pt idx="65">
                  <c:v>0.2207389749226196</c:v>
                </c:pt>
                <c:pt idx="66">
                  <c:v>0.22375086556062018</c:v>
                </c:pt>
                <c:pt idx="67">
                  <c:v>0.26850064493652631</c:v>
                </c:pt>
                <c:pt idx="68">
                  <c:v>2.0730416623809416</c:v>
                </c:pt>
                <c:pt idx="69">
                  <c:v>0.12377256427449609</c:v>
                </c:pt>
                <c:pt idx="70">
                  <c:v>0.19911341827162032</c:v>
                </c:pt>
                <c:pt idx="71">
                  <c:v>0.22705462262304263</c:v>
                </c:pt>
              </c:numCache>
            </c:numRef>
          </c:val>
          <c:extLst>
            <c:ext xmlns:c16="http://schemas.microsoft.com/office/drawing/2014/chart" uri="{C3380CC4-5D6E-409C-BE32-E72D297353CC}">
              <c16:uniqueId val="{00000000-7E11-49FE-87F0-229ECC1C674F}"/>
            </c:ext>
          </c:extLst>
        </c:ser>
        <c:dLbls>
          <c:showLegendKey val="0"/>
          <c:showVal val="0"/>
          <c:showCatName val="0"/>
          <c:showSerName val="0"/>
          <c:showPercent val="0"/>
          <c:showBubbleSize val="0"/>
        </c:dLbls>
        <c:gapWidth val="0"/>
        <c:overlap val="-35"/>
        <c:axId val="526433936"/>
        <c:axId val="542051296"/>
      </c:barChart>
      <c:catAx>
        <c:axId val="5264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1296"/>
        <c:crosses val="autoZero"/>
        <c:auto val="1"/>
        <c:lblAlgn val="ctr"/>
        <c:lblOffset val="100"/>
        <c:noMultiLvlLbl val="0"/>
      </c:catAx>
      <c:valAx>
        <c:axId val="542051296"/>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361949</xdr:colOff>
      <xdr:row>0</xdr:row>
      <xdr:rowOff>95248</xdr:rowOff>
    </xdr:from>
    <xdr:to>
      <xdr:col>27</xdr:col>
      <xdr:colOff>104775</xdr:colOff>
      <xdr:row>24</xdr:row>
      <xdr:rowOff>114299</xdr:rowOff>
    </xdr:to>
    <xdr:graphicFrame macro="">
      <xdr:nvGraphicFramePr>
        <xdr:cNvPr id="2" name="NeutralPivotChart">
          <a:extLst>
            <a:ext uri="{FF2B5EF4-FFF2-40B4-BE49-F238E27FC236}">
              <a16:creationId xmlns:a16="http://schemas.microsoft.com/office/drawing/2014/main" id="{78DDB4B9-A998-C2EC-7AF2-2BBEA40C9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142875</xdr:colOff>
      <xdr:row>24</xdr:row>
      <xdr:rowOff>123825</xdr:rowOff>
    </xdr:from>
    <xdr:to>
      <xdr:col>9</xdr:col>
      <xdr:colOff>371475</xdr:colOff>
      <xdr:row>37</xdr:row>
      <xdr:rowOff>171450</xdr:rowOff>
    </xdr:to>
    <mc:AlternateContent xmlns:mc="http://schemas.openxmlformats.org/markup-compatibility/2006" xmlns:a14="http://schemas.microsoft.com/office/drawing/2010/main">
      <mc:Choice Requires="a14">
        <xdr:graphicFrame macro="">
          <xdr:nvGraphicFramePr>
            <xdr:cNvPr id="4" name="Biomass">
              <a:extLst>
                <a:ext uri="{FF2B5EF4-FFF2-40B4-BE49-F238E27FC236}">
                  <a16:creationId xmlns:a16="http://schemas.microsoft.com/office/drawing/2014/main" id="{E0176BE3-8C38-9347-5309-D5E869393A12}"/>
                </a:ext>
              </a:extLst>
            </xdr:cNvPr>
            <xdr:cNvGraphicFramePr/>
          </xdr:nvGraphicFramePr>
          <xdr:xfrm>
            <a:off x="0" y="0"/>
            <a:ext cx="0" cy="0"/>
          </xdr:xfrm>
          <a:graphic>
            <a:graphicData uri="http://schemas.microsoft.com/office/drawing/2010/slicer">
              <sle:slicer xmlns:sle="http://schemas.microsoft.com/office/drawing/2010/slicer" name="Biomass"/>
            </a:graphicData>
          </a:graphic>
        </xdr:graphicFrame>
      </mc:Choice>
      <mc:Fallback xmlns="">
        <xdr:sp macro="" textlink="">
          <xdr:nvSpPr>
            <xdr:cNvPr id="0" name=""/>
            <xdr:cNvSpPr>
              <a:spLocks noTextEdit="1"/>
            </xdr:cNvSpPr>
          </xdr:nvSpPr>
          <xdr:spPr>
            <a:xfrm>
              <a:off x="5943600" y="46958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238125</xdr:colOff>
      <xdr:row>24</xdr:row>
      <xdr:rowOff>161925</xdr:rowOff>
    </xdr:from>
    <xdr:to>
      <xdr:col>12</xdr:col>
      <xdr:colOff>466725</xdr:colOff>
      <xdr:row>38</xdr:row>
      <xdr:rowOff>19050</xdr:rowOff>
    </xdr:to>
    <mc:AlternateContent xmlns:mc="http://schemas.openxmlformats.org/markup-compatibility/2006" xmlns:a14="http://schemas.microsoft.com/office/drawing/2010/main">
      <mc:Choice Requires="a14">
        <xdr:graphicFrame macro="">
          <xdr:nvGraphicFramePr>
            <xdr:cNvPr id="5" name="Catalyst">
              <a:extLst>
                <a:ext uri="{FF2B5EF4-FFF2-40B4-BE49-F238E27FC236}">
                  <a16:creationId xmlns:a16="http://schemas.microsoft.com/office/drawing/2014/main" id="{E62F8404-4D5F-753B-8C84-49613954DB4C}"/>
                </a:ext>
              </a:extLst>
            </xdr:cNvPr>
            <xdr:cNvGraphicFramePr/>
          </xdr:nvGraphicFramePr>
          <xdr:xfrm>
            <a:off x="0" y="0"/>
            <a:ext cx="0" cy="0"/>
          </xdr:xfrm>
          <a:graphic>
            <a:graphicData uri="http://schemas.microsoft.com/office/drawing/2010/slicer">
              <sle:slicer xmlns:sle="http://schemas.microsoft.com/office/drawing/2010/slicer" name="Catalyst"/>
            </a:graphicData>
          </a:graphic>
        </xdr:graphicFrame>
      </mc:Choice>
      <mc:Fallback xmlns="">
        <xdr:sp macro="" textlink="">
          <xdr:nvSpPr>
            <xdr:cNvPr id="0" name=""/>
            <xdr:cNvSpPr>
              <a:spLocks noTextEdit="1"/>
            </xdr:cNvSpPr>
          </xdr:nvSpPr>
          <xdr:spPr>
            <a:xfrm>
              <a:off x="7867650" y="4733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24</xdr:row>
      <xdr:rowOff>180975</xdr:rowOff>
    </xdr:from>
    <xdr:to>
      <xdr:col>15</xdr:col>
      <xdr:colOff>657225</xdr:colOff>
      <xdr:row>38</xdr:row>
      <xdr:rowOff>38100</xdr:rowOff>
    </xdr:to>
    <mc:AlternateContent xmlns:mc="http://schemas.openxmlformats.org/markup-compatibility/2006" xmlns:a14="http://schemas.microsoft.com/office/drawing/2010/main">
      <mc:Choice Requires="a14">
        <xdr:graphicFrame macro="">
          <xdr:nvGraphicFramePr>
            <xdr:cNvPr id="6" name="H2 umol/hg">
              <a:extLst>
                <a:ext uri="{FF2B5EF4-FFF2-40B4-BE49-F238E27FC236}">
                  <a16:creationId xmlns:a16="http://schemas.microsoft.com/office/drawing/2014/main" id="{A32DFDBF-FF7C-BFDF-8329-E7A3B445DD3F}"/>
                </a:ext>
              </a:extLst>
            </xdr:cNvPr>
            <xdr:cNvGraphicFramePr/>
          </xdr:nvGraphicFramePr>
          <xdr:xfrm>
            <a:off x="0" y="0"/>
            <a:ext cx="0" cy="0"/>
          </xdr:xfrm>
          <a:graphic>
            <a:graphicData uri="http://schemas.microsoft.com/office/drawing/2010/slicer">
              <sle:slicer xmlns:sle="http://schemas.microsoft.com/office/drawing/2010/slicer" name="H2 umol/hg"/>
            </a:graphicData>
          </a:graphic>
        </xdr:graphicFrame>
      </mc:Choice>
      <mc:Fallback xmlns="">
        <xdr:sp macro="" textlink="">
          <xdr:nvSpPr>
            <xdr:cNvPr id="0" name=""/>
            <xdr:cNvSpPr>
              <a:spLocks noTextEdit="1"/>
            </xdr:cNvSpPr>
          </xdr:nvSpPr>
          <xdr:spPr>
            <a:xfrm>
              <a:off x="9886950" y="4752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257175</xdr:colOff>
      <xdr:row>12</xdr:row>
      <xdr:rowOff>33337</xdr:rowOff>
    </xdr:from>
    <xdr:to>
      <xdr:col>30</xdr:col>
      <xdr:colOff>161925</xdr:colOff>
      <xdr:row>36</xdr:row>
      <xdr:rowOff>66675</xdr:rowOff>
    </xdr:to>
    <xdr:graphicFrame macro="">
      <xdr:nvGraphicFramePr>
        <xdr:cNvPr id="2" name="Chart 1">
          <a:extLst>
            <a:ext uri="{FF2B5EF4-FFF2-40B4-BE49-F238E27FC236}">
              <a16:creationId xmlns:a16="http://schemas.microsoft.com/office/drawing/2014/main" id="{9B02716C-A86D-7288-CBC8-0263AECDC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266699</xdr:colOff>
      <xdr:row>3</xdr:row>
      <xdr:rowOff>9525</xdr:rowOff>
    </xdr:from>
    <xdr:to>
      <xdr:col>39</xdr:col>
      <xdr:colOff>9525</xdr:colOff>
      <xdr:row>32</xdr:row>
      <xdr:rowOff>85725</xdr:rowOff>
    </xdr:to>
    <xdr:graphicFrame macro="">
      <xdr:nvGraphicFramePr>
        <xdr:cNvPr id="2" name="Chart 1">
          <a:extLst>
            <a:ext uri="{FF2B5EF4-FFF2-40B4-BE49-F238E27FC236}">
              <a16:creationId xmlns:a16="http://schemas.microsoft.com/office/drawing/2014/main" id="{950DBE71-949E-8FE7-2ECA-48B6154D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238125</xdr:colOff>
      <xdr:row>36</xdr:row>
      <xdr:rowOff>104775</xdr:rowOff>
    </xdr:from>
    <xdr:to>
      <xdr:col>21</xdr:col>
      <xdr:colOff>238125</xdr:colOff>
      <xdr:row>49</xdr:row>
      <xdr:rowOff>152400</xdr:rowOff>
    </xdr:to>
    <mc:AlternateContent xmlns:mc="http://schemas.openxmlformats.org/markup-compatibility/2006" xmlns:a14="http://schemas.microsoft.com/office/drawing/2010/main">
      <mc:Choice Requires="a14">
        <xdr:graphicFrame macro="">
          <xdr:nvGraphicFramePr>
            <xdr:cNvPr id="3" name="Biomass 1">
              <a:extLst>
                <a:ext uri="{FF2B5EF4-FFF2-40B4-BE49-F238E27FC236}">
                  <a16:creationId xmlns:a16="http://schemas.microsoft.com/office/drawing/2014/main" id="{170D0C5B-594A-38D4-7771-E0819F27CEF3}"/>
                </a:ext>
              </a:extLst>
            </xdr:cNvPr>
            <xdr:cNvGraphicFramePr/>
          </xdr:nvGraphicFramePr>
          <xdr:xfrm>
            <a:off x="0" y="0"/>
            <a:ext cx="0" cy="0"/>
          </xdr:xfrm>
          <a:graphic>
            <a:graphicData uri="http://schemas.microsoft.com/office/drawing/2010/slicer">
              <sle:slicer xmlns:sle="http://schemas.microsoft.com/office/drawing/2010/slicer" name="Biomass 1"/>
            </a:graphicData>
          </a:graphic>
        </xdr:graphicFrame>
      </mc:Choice>
      <mc:Fallback xmlns="">
        <xdr:sp macro="" textlink="">
          <xdr:nvSpPr>
            <xdr:cNvPr id="0" name=""/>
            <xdr:cNvSpPr>
              <a:spLocks noTextEdit="1"/>
            </xdr:cNvSpPr>
          </xdr:nvSpPr>
          <xdr:spPr>
            <a:xfrm>
              <a:off x="13335000" y="6962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352425</xdr:colOff>
      <xdr:row>36</xdr:row>
      <xdr:rowOff>142875</xdr:rowOff>
    </xdr:from>
    <xdr:to>
      <xdr:col>24</xdr:col>
      <xdr:colOff>352425</xdr:colOff>
      <xdr:row>50</xdr:row>
      <xdr:rowOff>0</xdr:rowOff>
    </xdr:to>
    <mc:AlternateContent xmlns:mc="http://schemas.openxmlformats.org/markup-compatibility/2006" xmlns:a14="http://schemas.microsoft.com/office/drawing/2010/main">
      <mc:Choice Requires="a14">
        <xdr:graphicFrame macro="">
          <xdr:nvGraphicFramePr>
            <xdr:cNvPr id="4" name="Catalyst 1">
              <a:extLst>
                <a:ext uri="{FF2B5EF4-FFF2-40B4-BE49-F238E27FC236}">
                  <a16:creationId xmlns:a16="http://schemas.microsoft.com/office/drawing/2014/main" id="{F4A2DFBA-4F7F-657D-D8A6-EC8366DBF417}"/>
                </a:ext>
              </a:extLst>
            </xdr:cNvPr>
            <xdr:cNvGraphicFramePr/>
          </xdr:nvGraphicFramePr>
          <xdr:xfrm>
            <a:off x="0" y="0"/>
            <a:ext cx="0" cy="0"/>
          </xdr:xfrm>
          <a:graphic>
            <a:graphicData uri="http://schemas.microsoft.com/office/drawing/2010/slicer">
              <sle:slicer xmlns:sle="http://schemas.microsoft.com/office/drawing/2010/slicer" name="Catalyst 1"/>
            </a:graphicData>
          </a:graphic>
        </xdr:graphicFrame>
      </mc:Choice>
      <mc:Fallback xmlns="">
        <xdr:sp macro="" textlink="">
          <xdr:nvSpPr>
            <xdr:cNvPr id="0" name=""/>
            <xdr:cNvSpPr>
              <a:spLocks noTextEdit="1"/>
            </xdr:cNvSpPr>
          </xdr:nvSpPr>
          <xdr:spPr>
            <a:xfrm>
              <a:off x="15278100" y="7000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200025</xdr:colOff>
      <xdr:row>36</xdr:row>
      <xdr:rowOff>104775</xdr:rowOff>
    </xdr:from>
    <xdr:to>
      <xdr:col>28</xdr:col>
      <xdr:colOff>200025</xdr:colOff>
      <xdr:row>49</xdr:row>
      <xdr:rowOff>152400</xdr:rowOff>
    </xdr:to>
    <mc:AlternateContent xmlns:mc="http://schemas.openxmlformats.org/markup-compatibility/2006" xmlns:a14="http://schemas.microsoft.com/office/drawing/2010/main">
      <mc:Choice Requires="a14">
        <xdr:graphicFrame macro="">
          <xdr:nvGraphicFramePr>
            <xdr:cNvPr id="5" name="h2 umol/hg 1">
              <a:extLst>
                <a:ext uri="{FF2B5EF4-FFF2-40B4-BE49-F238E27FC236}">
                  <a16:creationId xmlns:a16="http://schemas.microsoft.com/office/drawing/2014/main" id="{F4EA1416-6FE3-BA93-D12E-2523B8BF3D89}"/>
                </a:ext>
              </a:extLst>
            </xdr:cNvPr>
            <xdr:cNvGraphicFramePr/>
          </xdr:nvGraphicFramePr>
          <xdr:xfrm>
            <a:off x="0" y="0"/>
            <a:ext cx="0" cy="0"/>
          </xdr:xfrm>
          <a:graphic>
            <a:graphicData uri="http://schemas.microsoft.com/office/drawing/2010/slicer">
              <sle:slicer xmlns:sle="http://schemas.microsoft.com/office/drawing/2010/slicer" name="h2 umol/hg 1"/>
            </a:graphicData>
          </a:graphic>
        </xdr:graphicFrame>
      </mc:Choice>
      <mc:Fallback xmlns="">
        <xdr:sp macro="" textlink="">
          <xdr:nvSpPr>
            <xdr:cNvPr id="0" name=""/>
            <xdr:cNvSpPr>
              <a:spLocks noTextEdit="1"/>
            </xdr:cNvSpPr>
          </xdr:nvSpPr>
          <xdr:spPr>
            <a:xfrm>
              <a:off x="17564100" y="6962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609599</xdr:colOff>
      <xdr:row>25</xdr:row>
      <xdr:rowOff>128586</xdr:rowOff>
    </xdr:from>
    <xdr:to>
      <xdr:col>33</xdr:col>
      <xdr:colOff>409575</xdr:colOff>
      <xdr:row>53</xdr:row>
      <xdr:rowOff>57150</xdr:rowOff>
    </xdr:to>
    <xdr:graphicFrame macro="">
      <xdr:nvGraphicFramePr>
        <xdr:cNvPr id="2" name="Chart 1">
          <a:extLst>
            <a:ext uri="{FF2B5EF4-FFF2-40B4-BE49-F238E27FC236}">
              <a16:creationId xmlns:a16="http://schemas.microsoft.com/office/drawing/2014/main" id="{E6005C9A-DD52-4750-37D8-D0A1D5A4A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371474</xdr:colOff>
      <xdr:row>18</xdr:row>
      <xdr:rowOff>47625</xdr:rowOff>
    </xdr:from>
    <xdr:to>
      <xdr:col>33</xdr:col>
      <xdr:colOff>114300</xdr:colOff>
      <xdr:row>43</xdr:row>
      <xdr:rowOff>147637</xdr:rowOff>
    </xdr:to>
    <xdr:graphicFrame macro="">
      <xdr:nvGraphicFramePr>
        <xdr:cNvPr id="2" name="Chart 1">
          <a:extLst>
            <a:ext uri="{FF2B5EF4-FFF2-40B4-BE49-F238E27FC236}">
              <a16:creationId xmlns:a16="http://schemas.microsoft.com/office/drawing/2014/main" id="{32958297-D29B-A7EF-1FD3-0BC170EC2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xdr:colOff>
      <xdr:row>43</xdr:row>
      <xdr:rowOff>38100</xdr:rowOff>
    </xdr:from>
    <xdr:to>
      <xdr:col>15</xdr:col>
      <xdr:colOff>9525</xdr:colOff>
      <xdr:row>56</xdr:row>
      <xdr:rowOff>85725</xdr:rowOff>
    </xdr:to>
    <mc:AlternateContent xmlns:mc="http://schemas.openxmlformats.org/markup-compatibility/2006">
      <mc:Choice xmlns:a14="http://schemas.microsoft.com/office/drawing/2010/main" Requires="a14">
        <xdr:graphicFrame macro="">
          <xdr:nvGraphicFramePr>
            <xdr:cNvPr id="3" name="Biomass 2">
              <a:extLst>
                <a:ext uri="{FF2B5EF4-FFF2-40B4-BE49-F238E27FC236}">
                  <a16:creationId xmlns:a16="http://schemas.microsoft.com/office/drawing/2014/main" id="{5D4EABE3-2DA9-A132-3C34-D6DFD70A4198}"/>
                </a:ext>
              </a:extLst>
            </xdr:cNvPr>
            <xdr:cNvGraphicFramePr/>
          </xdr:nvGraphicFramePr>
          <xdr:xfrm>
            <a:off x="0" y="0"/>
            <a:ext cx="0" cy="0"/>
          </xdr:xfrm>
          <a:graphic>
            <a:graphicData uri="http://schemas.microsoft.com/office/drawing/2010/slicer">
              <sle:slicer xmlns:sle="http://schemas.microsoft.com/office/drawing/2010/slicer" name="Biomass 2"/>
            </a:graphicData>
          </a:graphic>
        </xdr:graphicFrame>
      </mc:Choice>
      <mc:Fallback>
        <xdr:sp macro="" textlink="">
          <xdr:nvSpPr>
            <xdr:cNvPr id="0" name=""/>
            <xdr:cNvSpPr>
              <a:spLocks noTextEdit="1"/>
            </xdr:cNvSpPr>
          </xdr:nvSpPr>
          <xdr:spPr>
            <a:xfrm>
              <a:off x="8486775" y="8229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104775</xdr:colOff>
      <xdr:row>43</xdr:row>
      <xdr:rowOff>152400</xdr:rowOff>
    </xdr:from>
    <xdr:to>
      <xdr:col>22</xdr:col>
      <xdr:colOff>104775</xdr:colOff>
      <xdr:row>57</xdr:row>
      <xdr:rowOff>9525</xdr:rowOff>
    </xdr:to>
    <mc:AlternateContent xmlns:mc="http://schemas.openxmlformats.org/markup-compatibility/2006">
      <mc:Choice xmlns:a14="http://schemas.microsoft.com/office/drawing/2010/main" Requires="a14">
        <xdr:graphicFrame macro="">
          <xdr:nvGraphicFramePr>
            <xdr:cNvPr id="4" name="Cat">
              <a:extLst>
                <a:ext uri="{FF2B5EF4-FFF2-40B4-BE49-F238E27FC236}">
                  <a16:creationId xmlns:a16="http://schemas.microsoft.com/office/drawing/2014/main" id="{6819A025-AB2E-6F8F-EECB-369A5188AE1E}"/>
                </a:ext>
              </a:extLst>
            </xdr:cNvPr>
            <xdr:cNvGraphicFramePr/>
          </xdr:nvGraphicFramePr>
          <xdr:xfrm>
            <a:off x="0" y="0"/>
            <a:ext cx="0" cy="0"/>
          </xdr:xfrm>
          <a:graphic>
            <a:graphicData uri="http://schemas.microsoft.com/office/drawing/2010/slicer">
              <sle:slicer xmlns:sle="http://schemas.microsoft.com/office/drawing/2010/slicer" name="Cat"/>
            </a:graphicData>
          </a:graphic>
        </xdr:graphicFrame>
      </mc:Choice>
      <mc:Fallback>
        <xdr:sp macro="" textlink="">
          <xdr:nvSpPr>
            <xdr:cNvPr id="0" name=""/>
            <xdr:cNvSpPr>
              <a:spLocks noTextEdit="1"/>
            </xdr:cNvSpPr>
          </xdr:nvSpPr>
          <xdr:spPr>
            <a:xfrm>
              <a:off x="12849225" y="8343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609599</xdr:colOff>
      <xdr:row>25</xdr:row>
      <xdr:rowOff>128586</xdr:rowOff>
    </xdr:from>
    <xdr:to>
      <xdr:col>32</xdr:col>
      <xdr:colOff>409575</xdr:colOff>
      <xdr:row>53</xdr:row>
      <xdr:rowOff>57150</xdr:rowOff>
    </xdr:to>
    <xdr:graphicFrame macro="">
      <xdr:nvGraphicFramePr>
        <xdr:cNvPr id="2" name="Chart 1">
          <a:extLst>
            <a:ext uri="{FF2B5EF4-FFF2-40B4-BE49-F238E27FC236}">
              <a16:creationId xmlns:a16="http://schemas.microsoft.com/office/drawing/2014/main" id="{09B6522C-7C87-4915-B9CC-9E8697889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5142.569538310185" createdVersion="8" refreshedVersion="8" minRefreshableVersion="3" recordCount="240" xr:uid="{2D376BA3-E3FC-4BAD-AB56-7977F24361A7}">
  <cacheSource type="worksheet">
    <worksheetSource name="Table2"/>
  </cacheSource>
  <cacheFields count="24">
    <cacheField name="Exp num" numFmtId="0">
      <sharedItems containsSemiMixedTypes="0" containsString="0" containsNumber="1" containsInteger="1" minValue="1387" maxValue="1395"/>
    </cacheField>
    <cacheField name="form_id" numFmtId="0">
      <sharedItems/>
    </cacheField>
    <cacheField name="form_name" numFmtId="0">
      <sharedItems/>
    </cacheField>
    <cacheField name="Biomass" numFmtId="0">
      <sharedItems count="8">
        <s v="Glucose"/>
        <s v="Cysteine"/>
        <s v="Proline"/>
        <s v="Lignosulfonate"/>
        <s v="Serine"/>
        <s v="Mannose"/>
        <s v="Cellobiose"/>
        <s v="Xylose"/>
      </sharedItems>
    </cacheField>
    <cacheField name="Catalyst" numFmtId="0">
      <sharedItems count="9">
        <s v="Pt/CoO"/>
        <s v="Pt/TiO2"/>
        <s v="Pt/CdS"/>
        <s v="Pt/ZnO"/>
        <s v="PCN"/>
        <s v="Pt/WO3"/>
        <s v="Pt/BiVO3"/>
        <s v="Pt/MoS2/TiO2"/>
        <s v="Pt/MoS2/g-C3N4"/>
      </sharedItems>
    </cacheField>
    <cacheField name="form_status" numFmtId="0">
      <sharedItems/>
    </cacheField>
    <cacheField name="Biomass Vol" numFmtId="0">
      <sharedItems containsSemiMixedTypes="0" containsString="0" containsNumber="1" containsInteger="1" minValue="2" maxValue="2"/>
    </cacheField>
    <cacheField name="Water 1" numFmtId="0">
      <sharedItems containsSemiMixedTypes="0" containsString="0" containsNumber="1" containsInteger="1" minValue="2" maxValue="2"/>
    </cacheField>
    <cacheField name="NaOH 1M" numFmtId="0">
      <sharedItems containsSemiMixedTypes="0" containsString="0" containsNumber="1" containsInteger="1" minValue="1" maxValue="1"/>
    </cacheField>
    <cacheField name="form_datetime" numFmtId="164">
      <sharedItems containsSemiMixedTypes="0" containsNonDate="0" containsDate="1" containsString="0" minDate="2023-08-01T23:57:58" maxDate="2023-08-04T10:14:51"/>
    </cacheField>
    <cacheField name="sample_name" numFmtId="0">
      <sharedItems/>
    </cacheField>
    <cacheField name="Baratron_Avg" numFmtId="0">
      <sharedItems containsSemiMixedTypes="0" containsString="0" containsNumber="1" minValue="0.85890200000000005" maxValue="1.464"/>
    </cacheField>
    <cacheField name="calc_%_N2_Avg" numFmtId="0">
      <sharedItems containsSemiMixedTypes="0" containsString="0" containsNumber="1" minValue="95.960649813510145" maxValue="99.953177358790469"/>
    </cacheField>
    <cacheField name="calc_%_H2_Avg" numFmtId="0">
      <sharedItems containsSemiMixedTypes="0" containsString="0" containsNumber="1" minValue="1.056599138369109E-2" maxValue="3.5760428104798359"/>
    </cacheField>
    <cacheField name="calc_%_H2_2STD" numFmtId="0">
      <sharedItems containsSemiMixedTypes="0" containsString="0" containsNumber="1" minValue="1.588798136776722E-4" maxValue="8.1530483668559986E-2"/>
    </cacheField>
    <cacheField name="calc_%_H2_umol" numFmtId="0">
      <sharedItems containsSemiMixedTypes="0" containsString="0" containsNumber="1" minValue="2.8798812054235949E-2" maxValue="9.7469116770123474"/>
    </cacheField>
    <cacheField name="calc_%_H2_umol/h" numFmtId="0">
      <sharedItems containsSemiMixedTypes="0" containsString="0" containsNumber="1" minValue="7.1997030135589873E-3" maxValue="2.4367279192530868"/>
    </cacheField>
    <cacheField name="h2 umol/hg" numFmtId="0">
      <sharedItems containsSemiMixedTypes="0" containsString="0" containsNumber="1" minValue="3.5998515067794936" maxValue="1218.3639596265434" count="240">
        <n v="5.5339057767608146"/>
        <n v="6.1663326291941347"/>
        <n v="6.2821998409678947"/>
        <n v="5.6508293300184942"/>
        <n v="5.4944799195612299"/>
        <n v="1083.3932232096236"/>
        <n v="8.5530493682543547"/>
        <n v="7.9251948406814492"/>
        <n v="10.255069573352145"/>
        <n v="7.2008271760752951"/>
        <n v="25.727429294470372"/>
        <n v="7.3047497190825492"/>
        <n v="76.097798734455694"/>
        <n v="83.759575768694845"/>
        <n v="96.276785565063449"/>
        <n v="7.2513027417324052"/>
        <n v="7.27490418478666"/>
        <n v="7.876986130905161"/>
        <n v="6.5861422066711901"/>
        <n v="6.6580642277316446"/>
        <n v="6.9674467793133452"/>
        <n v="24.140236091388875"/>
        <n v="24.679802535686058"/>
        <n v="23.471450957835344"/>
        <n v="12.630722145695895"/>
        <n v="10.18163485532053"/>
        <n v="12.048244646524545"/>
        <n v="104.26948727313869"/>
        <n v="129.94231383353045"/>
        <n v="122.20605618337105"/>
        <n v="284.61168225998887"/>
        <n v="232.96244158653508"/>
        <n v="260.54415694100675"/>
        <n v="757.09939458547308"/>
        <n v="726.24856774186094"/>
        <n v="827.58958048701243"/>
        <n v="1190.41552523622"/>
        <n v="1218.3639596265434"/>
        <n v="1124.9936390632995"/>
        <n v="8.2692664581013862"/>
        <n v="6.9054979260781248"/>
        <n v="6.6741171155252346"/>
        <n v="320.3004900222063"/>
        <n v="318.2917664469685"/>
        <n v="455.66963642488577"/>
        <n v="6.8878069652089398"/>
        <n v="6.46569449131509"/>
        <n v="5.7408400925674101"/>
        <n v="5.6421298180614397"/>
        <n v="5.6007517719537994"/>
        <n v="5.5849529797845792"/>
        <n v="125.14382262527995"/>
        <n v="134.54983459149793"/>
        <n v="122.43772982222595"/>
        <n v="59.623699515767001"/>
        <n v="56.533579499299897"/>
        <n v="77.238891071482144"/>
        <n v="401.09349777493088"/>
        <n v="404.0383286282098"/>
        <n v="480.81017538326029"/>
        <n v="8.3559755067912942"/>
        <n v="9.5158285991656992"/>
        <n v="7.6950338469849298"/>
        <n v="861.08409522285297"/>
        <n v="342.02099878542487"/>
        <n v="662.69864908298246"/>
        <n v="42.772752502939603"/>
        <n v="39.529745113419175"/>
        <n v="7.78455434324934"/>
        <n v="6.9954917884549497"/>
        <n v="9.2123669282379446"/>
        <n v="7.0540583046871204"/>
        <n v="408.84944234981634"/>
        <n v="436.44743831542104"/>
        <n v="7.3577831805913796"/>
        <n v="7.0800475531995541"/>
        <n v="7.7086973154991805"/>
        <n v="9.7973955859897455"/>
        <n v="6.9895088263616953"/>
        <n v="7.0103158267079602"/>
        <n v="6.7734510824628495"/>
        <n v="5.98377206423039"/>
        <n v="97.045700297041947"/>
        <n v="6.1922121884179706"/>
        <n v="39.115490625394095"/>
        <n v="25.141147723629192"/>
        <n v="30.804894119883446"/>
        <n v="12.2741504789294"/>
        <n v="6.1854529106972702"/>
        <n v="6.1508907482504398"/>
        <n v="6.7697120474632051"/>
        <n v="19.218036733391511"/>
        <n v="5.9851572077207154"/>
        <n v="5.6737230133496697"/>
        <n v="5.7147610040067844"/>
        <n v="3.5998515067794936"/>
        <n v="5.7385964798226299"/>
        <n v="6.3570442932124296"/>
        <n v="6.2203042943442446"/>
        <n v="5.9894378041367453"/>
        <n v="25.603386639490544"/>
        <n v="6.1881664045102198"/>
        <n v="6.8095385125987393"/>
        <n v="5.7347009531980602"/>
        <n v="5.7110694537894551"/>
        <n v="6.8664765303510595"/>
        <n v="6.0290799907266797"/>
        <n v="5.84496032003974"/>
        <n v="6.3078189864667555"/>
        <n v="5.8747697714956093"/>
        <n v="6.2081241076661495"/>
        <n v="6.4014887652718002"/>
        <n v="6.4085206313328653"/>
        <n v="5.8132552365356949"/>
        <n v="6.0849995463389854"/>
        <n v="6.5084278897724648"/>
        <n v="6.4843567931392752"/>
        <n v="6.9305189788809853"/>
        <n v="43.275035263011787"/>
        <n v="8.0713029376760801"/>
        <n v="5.9793807229222198"/>
        <n v="6.17690361173808"/>
        <n v="5.6805547495745303"/>
        <n v="5.8769300049306699"/>
        <n v="5.5826441956836552"/>
        <n v="5.5129524001743846"/>
        <n v="22.394839240141419"/>
        <n v="7.2532407586262746"/>
        <n v="7.7940132156755304"/>
        <n v="6.2591785323821298"/>
        <n v="9.8705244367292249"/>
        <n v="6.5718734359804145"/>
        <n v="27.418496777554488"/>
        <n v="13.962225473559075"/>
        <n v="7.0381747471119045"/>
        <n v="6.3499572206773252"/>
        <n v="6.0925175627729846"/>
        <n v="13.82840378940651"/>
        <n v="6.3408040597475104"/>
        <n v="16.919696526826908"/>
        <n v="5.8415047608085944"/>
        <n v="6.9236324828955746"/>
        <n v="6.0653860695596746"/>
        <n v="5.8347379938299451"/>
        <n v="42.528947256380889"/>
        <n v="7.9891941588487896"/>
        <n v="8.9141254767186862"/>
        <n v="32.632011810495804"/>
        <n v="5.9057889126859653"/>
        <n v="316.68794952459871"/>
        <n v="9.2773532510736398"/>
        <n v="6.0413423177570653"/>
        <n v="6.78905601734761"/>
        <n v="5.6129593815697003"/>
        <n v="5.8667287707779954"/>
        <n v="6.0202391835961651"/>
        <n v="7.8099893620664096"/>
        <n v="7.6937416981063356"/>
        <n v="9.0904306535854307"/>
        <n v="6.4351182092882446"/>
        <n v="6.7106790254556143"/>
        <n v="7.1988621484672644"/>
        <n v="14.732910705342954"/>
        <n v="6.5911352016989442"/>
        <n v="202.75026370055514"/>
        <n v="7.4469316979620697"/>
        <n v="8.8793374459470851"/>
        <n v="6.5812751556652804"/>
        <n v="6.6526934521559848"/>
        <n v="6.2653748080444691"/>
        <n v="7.25213904363582"/>
        <n v="6.1769596215321654"/>
        <n v="6.6895665109992049"/>
        <n v="24.417258832877707"/>
        <n v="10.510507999914079"/>
        <n v="9.9495328135928442"/>
        <n v="9.6471970056236689"/>
        <n v="6.7919453537524443"/>
        <n v="6.0595961868683448"/>
        <n v="5.9999367446573997"/>
        <n v="6.04149254826494"/>
        <n v="7.4970617084551199"/>
        <n v="11.884299026950121"/>
        <n v="5.4039780398182549"/>
        <n v="5.7656845578729445"/>
        <n v="5.4396293858008846"/>
        <n v="16.38684822075798"/>
        <n v="7.3947843446613248"/>
        <n v="6.9527360202901693"/>
        <n v="6.7090671171244045"/>
        <n v="6.0390170150679756"/>
        <n v="6.1090496367678746"/>
        <n v="7.3203350175054194"/>
        <n v="10.478663734133685"/>
        <n v="72.147113472332293"/>
        <n v="7.1397330367019354"/>
        <n v="5.1058022357919457"/>
        <n v="5.4837788803891998"/>
        <n v="123.0884801388339"/>
        <n v="132.30826605670919"/>
        <n v="203.09644510068594"/>
        <n v="5.2469867959738004"/>
        <n v="6.4935860132214893"/>
        <n v="5.8287416787793802"/>
        <n v="5.9967337669791396"/>
        <n v="5.6830481909128396"/>
        <n v="5.139755797033625"/>
        <n v="46.319614238418879"/>
        <n v="5.1287320970271404"/>
        <n v="5.3199712611530146"/>
        <n v="7.3461344599706351"/>
        <n v="5.9223500207090849"/>
        <n v="6.14403915342921"/>
        <n v="5.8499003805561856"/>
        <n v="6.0981774168649601"/>
        <n v="6.8585576129814605"/>
        <n v="11.788274045733244"/>
        <n v="11.028226630796599"/>
        <n v="10.706738904529505"/>
        <n v="5.6023538712275398"/>
        <n v="7.3613216082525996"/>
        <n v="8.4759303512085094"/>
        <n v="74.886771937690241"/>
        <n v="5.3655551095435898"/>
        <n v="6.0436897575579804"/>
        <n v="6.3615818439478744"/>
        <n v="5.2091829515340695"/>
        <n v="4.8717213732603506"/>
        <n v="4.8990685688171274"/>
        <n v="7.3596381125412202"/>
        <n v="5.6030389364008544"/>
        <n v="4.6161045362001785"/>
        <n v="18.557841952057824"/>
        <n v="4.9169028008547038"/>
        <n v="6.7217294320962049"/>
        <n v="7.8115009072972503"/>
        <n v="7.2164192992345395"/>
        <n v="126.90941197882709"/>
        <n v="12.877063869597169"/>
        <n v="8.0879265230681092"/>
      </sharedItems>
    </cacheField>
    <cacheField name="calc_%_O2_Avg" numFmtId="0">
      <sharedItems containsSemiMixedTypes="0" containsString="0" containsNumber="1" minValue="1.5158838155510539E-2" maxValue="3.8087930275234352"/>
    </cacheField>
    <cacheField name="calc_%_O2_2STD" numFmtId="0">
      <sharedItems containsSemiMixedTypes="0" containsString="0" containsNumber="1" minValue="5.4730669779380686E-3" maxValue="5.6353295407440059E-2"/>
    </cacheField>
    <cacheField name="calc_%_O2_umol" numFmtId="0">
      <sharedItems containsSemiMixedTypes="0" containsString="0" containsNumber="1" minValue="4.1317138652504158E-2" maxValue="10.38129888336266"/>
    </cacheField>
    <cacheField name="calc_%_O2_umol/h" numFmtId="0">
      <sharedItems containsSemiMixedTypes="0" containsString="0" containsNumber="1" minValue="1.032928466312604E-2" maxValue="2.5953247208406638"/>
    </cacheField>
    <cacheField name="calc_%_Ar_Avg" numFmtId="0">
      <sharedItems containsSemiMixedTypes="0" containsString="0" containsNumber="1" minValue="1.021836971013323E-2" maxValue="0.1844134254668445"/>
    </cacheField>
    <cacheField name="calc_%_CO2_Avg" numFmtId="0">
      <sharedItems containsSemiMixedTypes="0" containsString="0" containsNumber="1" minValue="5.4091036313284237E-3" maxValue="3.557774211588563E-2"/>
    </cacheField>
  </cacheFields>
  <extLst>
    <ext xmlns:x14="http://schemas.microsoft.com/office/spreadsheetml/2009/9/main" uri="{725AE2AE-9491-48be-B2B4-4EB974FC3084}">
      <x14:pivotCacheDefinition pivotCacheId="19926535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5142.569716435188" createdVersion="8" refreshedVersion="8" minRefreshableVersion="3" recordCount="240" xr:uid="{9F28990A-B15A-4662-8283-9682C5AFA933}">
  <cacheSource type="worksheet">
    <worksheetSource name="Table1"/>
  </cacheSource>
  <cacheFields count="24">
    <cacheField name="Exp" numFmtId="0">
      <sharedItems containsSemiMixedTypes="0" containsString="0" containsNumber="1" containsInteger="1" minValue="1369" maxValue="1381"/>
    </cacheField>
    <cacheField name="Biomass" numFmtId="0">
      <sharedItems count="8">
        <s v="Glucose"/>
        <s v="Lignosulfonate"/>
        <s v="Cysteine"/>
        <s v="Proline"/>
        <s v="Serine"/>
        <s v="Mannose"/>
        <s v="Cellobiose"/>
        <s v="Xylose"/>
      </sharedItems>
    </cacheField>
    <cacheField name="form_id" numFmtId="0">
      <sharedItems/>
    </cacheField>
    <cacheField name="form_name" numFmtId="0">
      <sharedItems/>
    </cacheField>
    <cacheField name="Catalyst" numFmtId="0">
      <sharedItems count="9">
        <s v="Pt/CoO"/>
        <s v="Pt/TiO2"/>
        <s v="Pt/CdS"/>
        <s v="Pt/ZnO"/>
        <s v="PCN"/>
        <s v="Pt/WO3"/>
        <s v="Pt/BiVO3"/>
        <s v="Pt/MoS2/TiO2"/>
        <s v="Pt/MoS2/g-C3N4"/>
      </sharedItems>
    </cacheField>
    <cacheField name="form_status" numFmtId="0">
      <sharedItems/>
    </cacheField>
    <cacheField name="Biomass Volume" numFmtId="0">
      <sharedItems containsSemiMixedTypes="0" containsString="0" containsNumber="1" containsInteger="1" minValue="2" maxValue="2"/>
    </cacheField>
    <cacheField name="Water 1" numFmtId="0">
      <sharedItems containsSemiMixedTypes="0" containsString="0" containsNumber="1" containsInteger="1" minValue="3" maxValue="3"/>
    </cacheField>
    <cacheField name="form_datetime" numFmtId="164">
      <sharedItems containsSemiMixedTypes="0" containsNonDate="0" containsDate="1" containsString="0" minDate="2023-07-22T01:56:19" maxDate="2023-07-25T22:12:24"/>
    </cacheField>
    <cacheField name="sample_name" numFmtId="0">
      <sharedItems/>
    </cacheField>
    <cacheField name="Baratron_Avg" numFmtId="0">
      <sharedItems containsSemiMixedTypes="0" containsString="0" containsNumber="1" minValue="0.87285199999999996" maxValue="0.96487699999999998"/>
    </cacheField>
    <cacheField name="calc_%_N2_Avg" numFmtId="0">
      <sharedItems containsSemiMixedTypes="0" containsString="0" containsNumber="1" minValue="95.480802717052285" maxValue="99.910361097879331"/>
    </cacheField>
    <cacheField name="calc_%_H2_Avg" numFmtId="0">
      <sharedItems containsSemiMixedTypes="0" containsString="0" containsNumber="1" minValue="6.2101933577570941E-3" maxValue="3.5463261442705671"/>
    </cacheField>
    <cacheField name="calc_%_H2_2STD" numFmtId="0">
      <sharedItems containsSemiMixedTypes="0" containsString="0" containsNumber="1" minValue="1.030512083278995E-4" maxValue="6.835687031799334E-2"/>
    </cacheField>
    <cacheField name="calc_%_H2_umol" numFmtId="0">
      <sharedItems containsSemiMixedTypes="0" containsString="0" containsNumber="1" minValue="1.692658879190128E-2" maxValue="9.665915521141903"/>
    </cacheField>
    <cacheField name="calc_%_H2_umol/h" numFmtId="0">
      <sharedItems containsSemiMixedTypes="0" containsString="0" containsNumber="1" minValue="4.23164719797532E-3" maxValue="2.4164788802854762"/>
    </cacheField>
    <cacheField name="H2 umol/hg" numFmtId="0">
      <sharedItems containsSemiMixedTypes="0" containsString="0" containsNumber="1" minValue="2.1158235989876601" maxValue="1208.239440142738" count="240">
        <n v="2.3072859818942364"/>
        <n v="2.2152233047531915"/>
        <n v="2.1158235989876601"/>
        <n v="463.76209592071223"/>
        <n v="360.42760215511049"/>
        <n v="605.65163426341599"/>
        <n v="3.5286034570314824"/>
        <n v="3.2869851032083832"/>
        <n v="3.241827160373663"/>
        <n v="4.6475944429155414"/>
        <n v="4.1399748918689365"/>
        <n v="5.1203222209689745"/>
        <n v="5.6248217802704703"/>
        <n v="5.6468679508472492"/>
        <n v="5.4261991876324398"/>
        <n v="3.2590607198112092"/>
        <n v="3.1483029150851762"/>
        <n v="3.1765776224144497"/>
        <n v="3.0725394803423374"/>
        <n v="3.1838556056062073"/>
        <n v="3.1370938870202592"/>
        <n v="21.797009659198594"/>
        <n v="20.532036441740889"/>
        <n v="21.245450626009351"/>
        <n v="3.7337640153365403"/>
        <n v="3.4790845329728759"/>
        <n v="3.4773802789733468"/>
        <n v="5.7381015723570705"/>
        <n v="6.7776813471813107"/>
        <n v="5.7983844567651799"/>
        <n v="3.5999206463040472"/>
        <n v="3.7956838022659891"/>
        <n v="3.5874909472649699"/>
        <n v="4.5346613672979359"/>
        <n v="5.0070778552546944"/>
        <n v="7.7182519926243254"/>
        <n v="3.8834066811257317"/>
        <n v="4.084990163926749"/>
        <n v="4.0512112289800797"/>
        <n v="4.4112942403685276"/>
        <n v="4.0112900727918834"/>
        <n v="3.7474793720931951"/>
        <n v="4.2334921227373403"/>
        <n v="4.6691138212859773"/>
        <n v="4.5624760559224251"/>
        <n v="3.9997761210587601"/>
        <n v="5.0027438729816849"/>
        <n v="4.2984833852274358"/>
        <n v="4.0677526879698682"/>
        <n v="4.7628806074087455"/>
        <n v="3.9911386068153893"/>
        <n v="4.3035964268496496"/>
        <n v="4.1682061062234776"/>
        <n v="4.2514636952884528"/>
        <n v="4.289017313742586"/>
        <n v="4.3788528545086178"/>
        <n v="4.5212934336603832"/>
        <n v="4.7582741085060087"/>
        <n v="4.69836259801425"/>
        <n v="5.1558341618473547"/>
        <n v="260.57853908985192"/>
        <n v="258.94788335461033"/>
        <n v="270.73598225405772"/>
        <n v="318.54468509692646"/>
        <n v="235.0215062957935"/>
        <n v="362.63653358649532"/>
        <n v="110.56439194496984"/>
        <n v="107.45424302936129"/>
        <n v="125.90015455276804"/>
        <n v="4.1693819060282742"/>
        <n v="4.0537850119355276"/>
        <n v="4.2054147031080422"/>
        <n v="108.90276832273369"/>
        <n v="108.7613285209907"/>
        <n v="132.89409454370355"/>
        <n v="345.92149715242402"/>
        <n v="490.08022471390819"/>
        <n v="400.05983249011888"/>
        <n v="346.99300131899435"/>
        <n v="289.05431993891676"/>
        <n v="461.48504738016311"/>
        <n v="130.53611107820115"/>
        <n v="118.83895904951615"/>
        <n v="125.32739484353688"/>
        <n v="3.8848094780133318"/>
        <n v="3.8154895623708796"/>
        <n v="3.6883952654195946"/>
        <n v="129.2061735532304"/>
        <n v="108.3686930575842"/>
        <n v="110.27661013858466"/>
        <n v="4.1759268618960919"/>
        <n v="4.0451610830404441"/>
        <n v="4.1814115535433336"/>
        <n v="4.0263087386829373"/>
        <n v="4.0379734361913151"/>
        <n v="3.9535389288882521"/>
        <n v="4.8555301631275443"/>
        <n v="6.2090885889090499"/>
        <n v="5.5041933985649498"/>
        <n v="4.132239809692563"/>
        <n v="4.0364567655924004"/>
        <n v="3.8943262107975052"/>
        <n v="9.3063842079726058"/>
        <n v="9.2719013310191745"/>
        <n v="10.406895596466461"/>
        <n v="3.6826265082509231"/>
        <n v="3.6217857309619781"/>
        <n v="3.5381254646257241"/>
        <n v="3.5852938410701114"/>
        <n v="3.5392303663650089"/>
        <n v="3.6315838136132066"/>
        <n v="5.8564961324143203"/>
        <n v="8.2151844770414346"/>
        <n v="5.6367625673606154"/>
        <n v="3.6094962996445541"/>
        <n v="3.5986723939974832"/>
        <n v="3.7968616019665662"/>
        <n v="11.501007083917484"/>
        <n v="11.012222107641771"/>
        <n v="11.07189613689577"/>
        <n v="5.3750194080490505"/>
        <n v="5.2449363530959703"/>
        <n v="5.2453627056887706"/>
        <n v="1174.9227730888899"/>
        <n v="672.49829628228599"/>
        <n v="852.34904000081144"/>
        <n v="6.1307489831236399"/>
        <n v="5.6761500765320054"/>
        <n v="5.2734188859475806"/>
        <n v="5.2876614329355895"/>
        <n v="5.1201806191573098"/>
        <n v="4.9840596994879265"/>
        <n v="31.824551663368201"/>
        <n v="29.55822829598101"/>
        <n v="28.564080013239323"/>
        <n v="5.0091899323379652"/>
        <n v="4.8565752558801352"/>
        <n v="4.9147575465988877"/>
        <n v="4.9454460727248559"/>
        <n v="4.6921082433924424"/>
        <n v="4.868050872831903"/>
        <n v="20.172591249291475"/>
        <n v="20.307647041996695"/>
        <n v="19.661294080066178"/>
        <n v="5.4185010582246846"/>
        <n v="4.9760251387975307"/>
        <n v="5.1167515857314196"/>
        <n v="27.104470908270379"/>
        <n v="27.500094914047782"/>
        <n v="30.920376036849365"/>
        <n v="4.9094706940947557"/>
        <n v="4.8575710675879522"/>
        <n v="4.7839009786111033"/>
        <n v="466.56304129018696"/>
        <n v="306.59463655425759"/>
        <n v="593.8824149403755"/>
        <n v="5.3394010017211295"/>
        <n v="5.0204941194853046"/>
        <n v="4.8600422297461296"/>
        <n v="6.3570856101428497"/>
        <n v="6.4536952978230202"/>
        <n v="7.11133399643019"/>
        <n v="13.02688182834792"/>
        <n v="12.67525555391496"/>
        <n v="12.15142217329335"/>
        <n v="4.8298026372877656"/>
        <n v="4.8734612046948218"/>
        <n v="4.5873326612053402"/>
        <n v="4.6694982593875691"/>
        <n v="4.6249953632232792"/>
        <n v="4.6687137953406097"/>
        <n v="28.013606114021421"/>
        <n v="20.568371732867835"/>
        <n v="18.263295505536028"/>
        <n v="5.2602430051997349"/>
        <n v="5.1374537869578951"/>
        <n v="5.0322693691944353"/>
        <n v="9.8922360639960694"/>
        <n v="9.6384733190253744"/>
        <n v="10.939131803600359"/>
        <n v="4.8253854963687379"/>
        <n v="4.7831209036607474"/>
        <n v="4.8208059416517299"/>
        <n v="1061.4189674766924"/>
        <n v="1208.239440142738"/>
        <n v="981.6258771704405"/>
        <n v="5.7944236235751241"/>
        <n v="5.4236147298958297"/>
        <n v="4.9625645296875103"/>
        <n v="6.8112319972710402"/>
        <n v="6.97170565811395"/>
        <n v="6.2692396285738994"/>
        <n v="17.408208628690332"/>
        <n v="15.54801648493056"/>
        <n v="19.00975260408973"/>
        <n v="4.9392977327287406"/>
        <n v="4.8508669285980552"/>
        <n v="4.8598611626547568"/>
        <n v="4.6462499294619102"/>
        <n v="4.7290116677896581"/>
        <n v="4.7338914412303632"/>
        <n v="14.022416997558985"/>
        <n v="23.477603849384082"/>
        <n v="13.751119506233325"/>
        <n v="5.2743557344328851"/>
        <n v="5.0387794853326895"/>
        <n v="4.8571056154102816"/>
        <n v="13.685486069081845"/>
        <n v="12.93600517492917"/>
        <n v="15.572981824314839"/>
        <n v="4.3613341881494634"/>
        <n v="4.3993135963709618"/>
        <n v="4.252519358127774"/>
        <n v="425.71312322237605"/>
        <n v="361.49065822505713"/>
        <n v="578.82305130418297"/>
        <n v="4.7516687150369874"/>
        <n v="4.4971300839082717"/>
        <n v="4.2908765520325538"/>
        <n v="5.2239964945272694"/>
        <n v="5.5556037455605649"/>
        <n v="6.41039878019075"/>
        <n v="24.286743099683225"/>
        <n v="22.035225773446612"/>
        <n v="23.469294685353173"/>
        <n v="4.2215420226315006"/>
        <n v="3.9609082054456368"/>
        <n v="3.9733564198098281"/>
        <n v="3.9069730167963397"/>
        <n v="3.9496681172122865"/>
        <n v="3.9360211054568164"/>
        <n v="9.1032999962083743"/>
        <n v="6.5806040066421598"/>
        <n v="5.2433383435918701"/>
        <n v="4.1290123993253003"/>
        <n v="4.1472429692224928"/>
        <n v="4.4944630193126702"/>
        <n v="26.565645684315506"/>
        <n v="24.923594111027004"/>
        <n v="25.586010896481522"/>
      </sharedItems>
    </cacheField>
    <cacheField name="Error stdev" numFmtId="0">
      <sharedItems containsSemiMixedTypes="0" containsString="0" containsNumber="1" minValue="2.1805595551786842E-2" maxValue="254.56841195406088" count="73">
        <n v="9.5754618771903027E-2"/>
        <n v="123.11612717021403"/>
        <n v="0.15419647263044087"/>
        <n v="0.49027714040490589"/>
        <n v="0.47876175224096523"/>
        <n v="5.7547388788790718E-2"/>
        <n v="5.5894557711240987E-2"/>
        <n v="188.98628840227894"/>
        <n v="0.63421006066515329"/>
        <n v="0.14753370433580623"/>
        <n v="0.11677754887238746"/>
        <n v="1.717987767268315"/>
        <n v="0.10796240338262936"/>
        <n v="0.33422786618942418"/>
        <n v="0.2987242351567026"/>
        <n v="0.51496815041908384"/>
        <n v="0.42517805236833878"/>
        <n v="6.828883114658614E-2"/>
        <n v="0.11712666851026612"/>
        <n v="6.3873829464043181"/>
        <n v="64.814874438254009"/>
        <n v="9.8751396021301261"/>
        <n v="7.9217598670111952E-2"/>
        <n v="11.424612025782697"/>
        <n v="72.819833723841754"/>
        <n v="87.747436028308002"/>
        <n v="5.8602316428697891"/>
        <n v="9.9613213590563923E-2"/>
        <n v="7.7129719168908636E-2"/>
        <n v="4.5754228236356498E-2"/>
        <n v="0.67697385897124018"/>
        <n v="0.11970684099262167"/>
        <n v="0.94892492167373033"/>
        <n v="7.2550203254192216E-2"/>
        <n v="4.6176769914777434E-2"/>
        <n v="1.4294493748184458"/>
        <n v="0.1114315003362216"/>
        <n v="7.4980712441491362E-2"/>
        <n v="254.56841195406088"/>
        <n v="0.42892646480637553"/>
        <n v="0.15207056492951959"/>
        <n v="1.878791827373709"/>
        <n v="7.7021527185568373E-2"/>
        <n v="0.12982416415508619"/>
        <n v="0.34093914750225623"/>
        <n v="0.22606843222407441"/>
        <n v="6.3098608922923086E-2"/>
        <n v="143.95275905105464"/>
        <n v="0.24400520511102033"/>
        <n v="0.41042918956389401"/>
        <n v="1.4439810535427646"/>
        <n v="0.15414673918535143"/>
        <n v="2.5470324097035549E-2"/>
        <n v="5.0959697861163225"/>
        <n v="0.11410005300185519"/>
        <n v="2.3192779790846531E-2"/>
        <n v="114.94701342901588"/>
        <n v="0.41674454102149827"/>
        <n v="0.368095559650848"/>
        <n v="2.2631546436797434"/>
        <n v="4.8667360778015825E-2"/>
        <n v="4.9251653280072943E-2"/>
        <n v="5.5389327854332322"/>
        <n v="0.20920453547389062"/>
        <n v="7.6192356422087062E-2"/>
        <n v="111.65463430376741"/>
        <n v="0.23081733457230946"/>
        <n v="0.6121258453937134"/>
        <n v="1.6003573306899452"/>
        <n v="0.14701532695022429"/>
        <n v="2.1805595551786842E-2"/>
        <n v="1.9600841167756353"/>
        <n v="0.20593213789683032"/>
      </sharedItems>
    </cacheField>
    <cacheField name="calc_%_O2_Avg" numFmtId="0">
      <sharedItems containsSemiMixedTypes="0" containsString="0" containsNumber="1" minValue="1.8366651248349311E-2" maxValue="0.26837619136666452"/>
    </cacheField>
    <cacheField name="calc_%_O2_2STD" numFmtId="0">
      <sharedItems containsSemiMixedTypes="0" containsString="0" containsNumber="1" minValue="3.672381600471954E-3" maxValue="2.515011811942338E-2"/>
    </cacheField>
    <cacheField name="calc_%_O2_umol" numFmtId="0">
      <sharedItems containsSemiMixedTypes="0" containsString="0" containsNumber="1" minValue="5.0060398325077242E-2" maxValue="0.73148985403584887"/>
    </cacheField>
    <cacheField name="calc_%_O2_umol/h" numFmtId="0">
      <sharedItems containsSemiMixedTypes="0" containsString="0" containsNumber="1" minValue="1.251509958126931E-2" maxValue="0.18287246350896219"/>
    </cacheField>
    <cacheField name="calc_%_Ar_Avg" numFmtId="0">
      <sharedItems containsSemiMixedTypes="0" containsString="0" containsNumber="1" minValue="2.1559359284437331E-2" maxValue="4.6591963440925588E-2"/>
    </cacheField>
    <cacheField name="calc_%_CO2_Avg" numFmtId="0">
      <sharedItems containsSemiMixedTypes="0" containsString="0" containsNumber="1" minValue="1.0446085849413129E-2" maxValue="1.012488467724834"/>
    </cacheField>
  </cacheFields>
  <extLst>
    <ext xmlns:x14="http://schemas.microsoft.com/office/spreadsheetml/2009/9/main" uri="{725AE2AE-9491-48be-B2B4-4EB974FC3084}">
      <x14:pivotCacheDefinition pivotCacheId="3153672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5167.59735960648" createdVersion="8" refreshedVersion="8" minRefreshableVersion="3" recordCount="240" xr:uid="{78285630-A494-45DF-A0FB-49209A47D94E}">
  <cacheSource type="worksheet">
    <worksheetSource name="Table3"/>
  </cacheSource>
  <cacheFields count="34">
    <cacheField name="Exp id" numFmtId="0">
      <sharedItems containsSemiMixedTypes="0" containsString="0" containsNumber="1" containsInteger="1" minValue="1398" maxValue="1407"/>
    </cacheField>
    <cacheField name="Biomass" numFmtId="0">
      <sharedItems count="8">
        <s v="Lignosulfonate"/>
        <s v="Cysteine"/>
        <s v="Glucose"/>
        <s v="Proline"/>
        <s v="Serine"/>
        <s v="Mannose"/>
        <s v="Cellobiose"/>
        <s v="Xylose"/>
      </sharedItems>
    </cacheField>
    <cacheField name="Cat" numFmtId="0">
      <sharedItems count="9">
        <s v="Pt/CoO"/>
        <s v="Pt/TiO2"/>
        <s v="Pt/CdS"/>
        <s v="Pt/ZnO"/>
        <s v="PCN"/>
        <s v="Pt/WO3"/>
        <s v="Pt/BiVO3"/>
        <s v="Pt/MoS2/TiO2"/>
        <s v="Pt/MoS2/g-C3N4"/>
      </sharedItems>
    </cacheField>
    <cacheField name="form_id" numFmtId="0">
      <sharedItems/>
    </cacheField>
    <cacheField name="form_name" numFmtId="0">
      <sharedItems/>
    </cacheField>
    <cacheField name="form_status" numFmtId="0">
      <sharedItems/>
    </cacheField>
    <cacheField name="Glucose 50 g/L" numFmtId="0">
      <sharedItems containsSemiMixedTypes="0" containsString="0" containsNumber="1" containsInteger="1" minValue="2" maxValue="2"/>
    </cacheField>
    <cacheField name="Water 1" numFmtId="0">
      <sharedItems containsSemiMixedTypes="0" containsString="0" containsNumber="1" containsInteger="1" minValue="0" maxValue="2"/>
    </cacheField>
    <cacheField name="AcOH 2M" numFmtId="0">
      <sharedItems containsSemiMixedTypes="0" containsString="0" containsNumber="1" containsInteger="1" minValue="0" maxValue="1"/>
    </cacheField>
    <cacheField name="CoO" numFmtId="0">
      <sharedItems containsSemiMixedTypes="0" containsString="0" containsNumber="1" minValue="0" maxValue="3.8E-3"/>
    </cacheField>
    <cacheField name="TiO2 (A, p25)" numFmtId="0">
      <sharedItems containsSemiMixedTypes="0" containsString="0" containsNumber="1" minValue="0" maxValue="2.9499999999999999E-3"/>
    </cacheField>
    <cacheField name="CdS" numFmtId="0">
      <sharedItems containsSemiMixedTypes="0" containsString="0" containsNumber="1" minValue="0" maxValue="2.3400000000000001E-3"/>
    </cacheField>
    <cacheField name="ZnO" numFmtId="0">
      <sharedItems containsSemiMixedTypes="0" containsString="0" containsNumber="1" minValue="0" maxValue="6.4000000000000003E-3"/>
    </cacheField>
    <cacheField name="PCAT_Gee-pt/g-c3n4" numFmtId="0">
      <sharedItems containsSemiMixedTypes="0" containsString="0" containsNumber="1" minValue="0" maxValue="2.1299999999999999E-3"/>
    </cacheField>
    <cacheField name="WO3" numFmtId="0">
      <sharedItems containsSemiMixedTypes="0" containsString="0" containsNumber="1" minValue="0" maxValue="2.7200000000000002E-3"/>
    </cacheField>
    <cacheField name="BiVO4" numFmtId="0">
      <sharedItems containsSemiMixedTypes="0" containsString="0" containsNumber="1" minValue="0" maxValue="3.1800000000000001E-3"/>
    </cacheField>
    <cacheField name="MoS2/TiO2" numFmtId="0">
      <sharedItems containsSemiMixedTypes="0" containsString="0" containsNumber="1" minValue="0" maxValue="2.1900000000000001E-3"/>
    </cacheField>
    <cacheField name="MoS2/g-C3N4" numFmtId="0">
      <sharedItems containsSemiMixedTypes="0" containsString="0" containsNumber="1" minValue="0" maxValue="2.14E-3"/>
    </cacheField>
    <cacheField name="Cat mass" numFmtId="0">
      <sharedItems containsSemiMixedTypes="0" containsString="0" containsNumber="1" minValue="1.3500000000000001E-3" maxValue="6.4000000000000003E-3"/>
    </cacheField>
    <cacheField name="form_datetime" numFmtId="164">
      <sharedItems containsSemiMixedTypes="0" containsNonDate="0" containsDate="1" containsString="0" minDate="2023-08-09T19:11:22" maxDate="2023-08-16T10:57:51"/>
    </cacheField>
    <cacheField name="sample_name" numFmtId="0">
      <sharedItems/>
    </cacheField>
    <cacheField name="Baratron_Avg" numFmtId="0">
      <sharedItems containsSemiMixedTypes="0" containsString="0" containsNumber="1" minValue="0.81427700000000003" maxValue="1.4055"/>
    </cacheField>
    <cacheField name="calc_%_N2_Avg" numFmtId="0">
      <sharedItems containsSemiMixedTypes="0" containsString="0" containsNumber="1" minValue="91.460284247923141" maxValue="99.851114288262067"/>
    </cacheField>
    <cacheField name="calc_%_H2_Avg" numFmtId="0">
      <sharedItems containsSemiMixedTypes="0" containsString="0" containsNumber="1" minValue="1.2510901557937619E-2" maxValue="1.6515597582086881"/>
    </cacheField>
    <cacheField name="calc_%_H2_2STD" numFmtId="0">
      <sharedItems containsSemiMixedTypes="0" containsString="0" containsNumber="1" minValue="2.6082416968942462E-4" maxValue="3.1412645541214999E-2"/>
    </cacheField>
    <cacheField name="calc_%_H2_umol" numFmtId="0">
      <sharedItems containsSemiMixedTypes="0" containsString="0" containsNumber="1" minValue="3.409988608851465E-2" maxValue="4.5015140885318337"/>
    </cacheField>
    <cacheField name="calc_%_H2_umol/h" numFmtId="0">
      <sharedItems containsSemiMixedTypes="0" containsString="0" containsNumber="1" minValue="8.5249715221286625E-3" maxValue="1.125378522132958"/>
    </cacheField>
    <cacheField name="h2 umol/hg" numFmtId="0">
      <sharedItems containsSemiMixedTypes="0" containsString="0" containsNumber="1" minValue="1.7832719515043092" maxValue="502.66832561810799"/>
    </cacheField>
    <cacheField name="calc_%_O2_Avg" numFmtId="0">
      <sharedItems containsSemiMixedTypes="0" containsString="0" containsNumber="1" minValue="1.6395304927908871E-2" maxValue="2.35898549472684"/>
    </cacheField>
    <cacheField name="calc_%_O2_2STD" numFmtId="0">
      <sharedItems containsSemiMixedTypes="0" containsString="0" containsNumber="1" minValue="4.1635272484414516E-3" maxValue="2.3864984294992678E-2"/>
    </cacheField>
    <cacheField name="calc_%_O2_umol" numFmtId="0">
      <sharedItems containsSemiMixedTypes="0" containsString="0" containsNumber="1" minValue="4.4687269565592942E-2" maxValue="6.4296834470420086"/>
    </cacheField>
    <cacheField name="calc_%_O2_umol/h" numFmtId="0">
      <sharedItems containsSemiMixedTypes="0" containsString="0" containsNumber="1" minValue="1.117181739139823E-2" maxValue="1.6074208617605019"/>
    </cacheField>
    <cacheField name="calc_%_Ar_Avg" numFmtId="0">
      <sharedItems containsSemiMixedTypes="0" containsString="0" containsNumber="1" minValue="2.7543090219871329E-2" maxValue="0.12804906256391879"/>
    </cacheField>
    <cacheField name="calc_%_CO2_Avg" numFmtId="0">
      <sharedItems containsSemiMixedTypes="0" containsString="0" containsNumber="1" minValue="1.505095785166413E-2" maxValue="8.422074206294276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5167.608324652778" createdVersion="8" refreshedVersion="8" minRefreshableVersion="3" recordCount="201" xr:uid="{E100874F-F60B-44AA-B2DD-40D97B9F1643}">
  <cacheSource type="worksheet">
    <worksheetSource name="Table6"/>
  </cacheSource>
  <cacheFields count="34">
    <cacheField name="Expid" numFmtId="0">
      <sharedItems containsSemiMixedTypes="0" containsString="0" containsNumber="1" containsInteger="1" minValue="1412" maxValue="1420"/>
    </cacheField>
    <cacheField name="Biomass" numFmtId="0">
      <sharedItems count="7">
        <s v="Citric acid"/>
        <s v="Xylose"/>
        <s v="Cellobiose"/>
        <s v="Serine"/>
        <s v="Mannose"/>
        <s v="Cysteine"/>
        <s v="Glucose"/>
      </sharedItems>
    </cacheField>
    <cacheField name="Cat" numFmtId="0">
      <sharedItems count="9">
        <s v="Pt/CoO"/>
        <s v="Pt/TiO2"/>
        <s v="Pt/CdS"/>
        <s v="Pt/ZnO"/>
        <s v="PCN"/>
        <s v="Pt/WO3"/>
        <s v="Pt/BiVO3"/>
        <s v="Pt/MoS2/TiO2"/>
        <s v="Pt/MoS2/g-C3N4"/>
      </sharedItems>
    </cacheField>
    <cacheField name="form_id" numFmtId="0">
      <sharedItems/>
    </cacheField>
    <cacheField name="form_name" numFmtId="0">
      <sharedItems/>
    </cacheField>
    <cacheField name="form_status" numFmtId="0">
      <sharedItems/>
    </cacheField>
    <cacheField name="Biomass2" numFmtId="0">
      <sharedItems containsSemiMixedTypes="0" containsString="0" containsNumber="1" containsInteger="1" minValue="0" maxValue="2"/>
    </cacheField>
    <cacheField name="Water 1" numFmtId="0">
      <sharedItems containsSemiMixedTypes="0" containsString="0" containsNumber="1" containsInteger="1" minValue="0" maxValue="2"/>
    </cacheField>
    <cacheField name="Citric acid 1M" numFmtId="0">
      <sharedItems containsSemiMixedTypes="0" containsString="0" containsNumber="1" containsInteger="1" minValue="1" maxValue="2"/>
    </cacheField>
    <cacheField name="TiO2 (A, p25)" numFmtId="0">
      <sharedItems containsSemiMixedTypes="0" containsString="0" containsNumber="1" minValue="0" maxValue="2.6800000000000001E-3"/>
    </cacheField>
    <cacheField name="CdS" numFmtId="0">
      <sharedItems containsSemiMixedTypes="0" containsString="0" containsNumber="1" minValue="0" maxValue="2.2100000000000002E-3"/>
    </cacheField>
    <cacheField name="ZnO" numFmtId="0">
      <sharedItems containsSemiMixedTypes="0" containsString="0" containsNumber="1" minValue="0" maxValue="3.2699999999999999E-3"/>
    </cacheField>
    <cacheField name="PCAT_Gee-pt/g-c3n4" numFmtId="0">
      <sharedItems containsSemiMixedTypes="0" containsString="0" containsNumber="1" minValue="0" maxValue="2.14E-3"/>
    </cacheField>
    <cacheField name="WO3" numFmtId="0">
      <sharedItems containsSemiMixedTypes="0" containsString="0" containsNumber="1" minValue="0" maxValue="2.7100000000000002E-3"/>
    </cacheField>
    <cacheField name="BiVO4" numFmtId="0">
      <sharedItems containsSemiMixedTypes="0" containsString="0" containsNumber="1" minValue="0" maxValue="3.406E-2"/>
    </cacheField>
    <cacheField name="MoS2/TiO2" numFmtId="0">
      <sharedItems containsSemiMixedTypes="0" containsString="0" containsNumber="1" minValue="0" maxValue="2.0999999999999999E-3"/>
    </cacheField>
    <cacheField name="MoS2/g-C3N4" numFmtId="0">
      <sharedItems containsSemiMixedTypes="0" containsString="0" containsNumber="1" minValue="0" maxValue="2.1800000000000001E-3"/>
    </cacheField>
    <cacheField name="CoO" numFmtId="0">
      <sharedItems containsSemiMixedTypes="0" containsString="0" containsNumber="1" minValue="0" maxValue="2.2200000000000002E-3"/>
    </cacheField>
    <cacheField name="Cat mass" numFmtId="0">
      <sharedItems containsSemiMixedTypes="0" containsString="0" containsNumber="1" minValue="1.6000000000000001E-3" maxValue="3.406E-2"/>
    </cacheField>
    <cacheField name="form_datetime" numFmtId="164">
      <sharedItems containsSemiMixedTypes="0" containsNonDate="0" containsDate="1" containsString="0" minDate="2023-08-18T22:39:15" maxDate="2023-08-26T02:15:22"/>
    </cacheField>
    <cacheField name="sample_name" numFmtId="0">
      <sharedItems/>
    </cacheField>
    <cacheField name="Baratron_Avg" numFmtId="0">
      <sharedItems containsSemiMixedTypes="0" containsString="0" containsNumber="1" minValue="0.75847600000000004" maxValue="1.54762"/>
    </cacheField>
    <cacheField name="calc_%_N2_Avg" numFmtId="0">
      <sharedItems containsSemiMixedTypes="0" containsString="0" containsNumber="1" minValue="64.859198344327169" maxValue="99.90565810037458"/>
    </cacheField>
    <cacheField name="calc_%_H2_Avg" numFmtId="0">
      <sharedItems containsSemiMixedTypes="0" containsString="0" containsNumber="1" minValue="1.3806220689664391E-2" maxValue="13.83742564755733"/>
    </cacheField>
    <cacheField name="calc_%_H2_2STD" numFmtId="0">
      <sharedItems containsSemiMixedTypes="0" containsString="0" containsNumber="1" minValue="9.5445321871076753E-5" maxValue="0.71068305847609425"/>
    </cacheField>
    <cacheField name="calc_%_H2_umol" numFmtId="0">
      <sharedItems containsSemiMixedTypes="0" containsString="0" containsNumber="1" minValue="3.7630425805065489E-2" maxValue="37.71547846930541"/>
    </cacheField>
    <cacheField name="calc_%_H2_umol/h" numFmtId="0">
      <sharedItems containsSemiMixedTypes="0" containsString="0" containsNumber="1" minValue="9.4076064512663721E-3" maxValue="9.4288696173263524"/>
    </cacheField>
    <cacheField name="h2 umol/hg" numFmtId="0">
      <sharedItems containsSemiMixedTypes="0" containsString="0" containsNumber="1" minValue="0.40349533393190606" maxValue="4762.0553622860371"/>
    </cacheField>
    <cacheField name="calc_%_O2_Avg" numFmtId="0">
      <sharedItems containsSemiMixedTypes="0" containsString="0" containsNumber="1" minValue="1.031148330910015E-2" maxValue="1.637760356941008"/>
    </cacheField>
    <cacheField name="calc_%_O2_2STD" numFmtId="0">
      <sharedItems containsSemiMixedTypes="0" containsString="0" containsNumber="1" minValue="1.556524141761984E-3" maxValue="2.7536489105724701E-2"/>
    </cacheField>
    <cacheField name="calc_%_O2_umol" numFmtId="0">
      <sharedItems containsSemiMixedTypes="0" containsString="0" containsNumber="1" minValue="2.8105121330832261E-2" maxValue="4.4639022498375178"/>
    </cacheField>
    <cacheField name="calc_%_O2_umol/h" numFmtId="0">
      <sharedItems containsSemiMixedTypes="0" containsString="0" containsNumber="1" minValue="7.0262803327080644E-3" maxValue="1.115975562459379"/>
    </cacheField>
    <cacheField name="calc_%_Ar_Avg" numFmtId="0">
      <sharedItems containsSemiMixedTypes="0" containsString="0" containsNumber="1" minValue="2.0112565992430709E-2" maxValue="0.1135389317024785"/>
    </cacheField>
    <cacheField name="calc_%_CO2_Avg" numFmtId="0">
      <sharedItems containsSemiMixedTypes="0" containsString="0" containsNumber="1" minValue="1.694808404890244E-2" maxValue="21.25831144528636"/>
    </cacheField>
  </cacheFields>
  <extLst>
    <ext xmlns:x14="http://schemas.microsoft.com/office/spreadsheetml/2009/9/main" uri="{725AE2AE-9491-48be-B2B4-4EB974FC3084}">
      <x14:pivotCacheDefinition pivotCacheId="54109644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5176.596034837959" createdVersion="8" refreshedVersion="8" minRefreshableVersion="3" recordCount="237" xr:uid="{E933AEA9-36C6-4F3F-AA01-AAB87310AF00}">
  <cacheSource type="worksheet">
    <worksheetSource name="HighTable"/>
  </cacheSource>
  <cacheFields count="24">
    <cacheField name="Exp num" numFmtId="0">
      <sharedItems containsSemiMixedTypes="0" containsString="0" containsNumber="1" containsInteger="1" minValue="1387" maxValue="1395"/>
    </cacheField>
    <cacheField name="form_id" numFmtId="0">
      <sharedItems/>
    </cacheField>
    <cacheField name="form_name" numFmtId="0">
      <sharedItems/>
    </cacheField>
    <cacheField name="Biomass" numFmtId="0">
      <sharedItems count="8">
        <s v="Glucose"/>
        <s v="Cysteine"/>
        <s v="Proline"/>
        <s v="Lignosulfonate"/>
        <s v="Serine"/>
        <s v="Mannose"/>
        <s v="Cellobiose"/>
        <s v="Xylose"/>
      </sharedItems>
    </cacheField>
    <cacheField name="Catalyst" numFmtId="0">
      <sharedItems count="9">
        <s v="Pt/CoO"/>
        <s v="Pt/TiO2"/>
        <s v="Pt/CdS"/>
        <s v="Pt/ZnO"/>
        <s v="PCN"/>
        <s v="Pt/WO3"/>
        <s v="Pt/BiVO3"/>
        <s v="Pt/MoS2/TiO2"/>
        <s v="Pt/MoS2/g-C3N4"/>
      </sharedItems>
    </cacheField>
    <cacheField name="form_status" numFmtId="0">
      <sharedItems/>
    </cacheField>
    <cacheField name="Biomass Vol" numFmtId="0">
      <sharedItems containsSemiMixedTypes="0" containsString="0" containsNumber="1" containsInteger="1" minValue="2" maxValue="2"/>
    </cacheField>
    <cacheField name="Water 1" numFmtId="0">
      <sharedItems containsSemiMixedTypes="0" containsString="0" containsNumber="1" containsInteger="1" minValue="2" maxValue="2"/>
    </cacheField>
    <cacheField name="NaOH 1M" numFmtId="0">
      <sharedItems containsSemiMixedTypes="0" containsString="0" containsNumber="1" containsInteger="1" minValue="1" maxValue="1"/>
    </cacheField>
    <cacheField name="form_datetime" numFmtId="164">
      <sharedItems containsSemiMixedTypes="0" containsNonDate="0" containsDate="1" containsString="0" minDate="2023-08-01T23:57:58" maxDate="2023-08-04T10:14:51"/>
    </cacheField>
    <cacheField name="sample_name" numFmtId="0">
      <sharedItems/>
    </cacheField>
    <cacheField name="Baratron_Avg" numFmtId="0">
      <sharedItems containsSemiMixedTypes="0" containsString="0" containsNumber="1" minValue="0.85890200000000005" maxValue="0.98715200000000003"/>
    </cacheField>
    <cacheField name="calc_%_N2_Avg" numFmtId="0">
      <sharedItems containsSemiMixedTypes="0" containsString="0" containsNumber="1" minValue="96.374101453757277" maxValue="99.953177358790469"/>
    </cacheField>
    <cacheField name="calc_%_H2_Avg" numFmtId="0">
      <sharedItems containsSemiMixedTypes="0" containsString="0" containsNumber="1" minValue="1.354881462856296E-2" maxValue="3.5760428104798359"/>
    </cacheField>
    <cacheField name="calc_%_H2_2STD" numFmtId="0">
      <sharedItems containsSemiMixedTypes="0" containsString="0" containsNumber="1" minValue="2.0634768019667799E-4" maxValue="8.1530483668559986E-2"/>
    </cacheField>
    <cacheField name="calc_%_H2_umol" numFmtId="0">
      <sharedItems containsSemiMixedTypes="0" containsString="0" containsNumber="1" minValue="3.6928836289601433E-2" maxValue="9.7469116770123474"/>
    </cacheField>
    <cacheField name="calc_%_H2_umol/h" numFmtId="0">
      <sharedItems containsSemiMixedTypes="0" containsString="0" containsNumber="1" minValue="9.2322090724003564E-3" maxValue="2.4367279192530868"/>
    </cacheField>
    <cacheField name="h2 umol/hg" numFmtId="0">
      <sharedItems containsSemiMixedTypes="0" containsString="0" containsNumber="1" minValue="3.5998515067794936" maxValue="1218.3639596265434" count="238">
        <n v="5.5339057767608146"/>
        <n v="6.1663326291941347"/>
        <n v="6.2821998409678947"/>
        <n v="1083.3932232096236"/>
        <n v="8.5530493682543547"/>
        <n v="7.9251948406814492"/>
        <n v="10.255069573352145"/>
        <n v="7.2008271760752951"/>
        <n v="25.727429294470372"/>
        <n v="7.3047497190825492"/>
        <n v="76.097798734455694"/>
        <n v="83.759575768694845"/>
        <n v="96.276785565063449"/>
        <n v="7.2513027417324052"/>
        <n v="7.27490418478666"/>
        <n v="7.876986130905161"/>
        <n v="6.5861422066711901"/>
        <n v="6.6580642277316446"/>
        <n v="6.9674467793133452"/>
        <n v="24.140236091388875"/>
        <n v="24.679802535686058"/>
        <n v="23.471450957835344"/>
        <n v="12.630722145695895"/>
        <n v="10.18163485532053"/>
        <n v="12.048244646524545"/>
        <n v="104.26948727313869"/>
        <n v="129.94231383353045"/>
        <n v="122.20605618337105"/>
        <n v="284.61168225998887"/>
        <n v="232.96244158653508"/>
        <n v="260.54415694100675"/>
        <n v="757.09939458547308"/>
        <n v="726.24856774186094"/>
        <n v="827.58958048701243"/>
        <n v="1190.41552523622"/>
        <n v="1218.3639596265434"/>
        <n v="1124.9936390632995"/>
        <n v="8.2692664581013862"/>
        <n v="6.9054979260781248"/>
        <n v="6.6741171155252346"/>
        <n v="320.3004900222063"/>
        <n v="318.2917664469685"/>
        <n v="455.66963642488577"/>
        <n v="6.8878069652089398"/>
        <n v="6.46569449131509"/>
        <n v="5.7408400925674101"/>
        <n v="5.6421298180614397"/>
        <n v="5.6007517719537994"/>
        <n v="5.5849529797845792"/>
        <n v="125.14382262527995"/>
        <n v="134.54983459149793"/>
        <n v="122.43772982222595"/>
        <n v="59.623699515767001"/>
        <n v="56.533579499299897"/>
        <n v="77.238891071482144"/>
        <n v="401.09349777493088"/>
        <n v="404.0383286282098"/>
        <n v="480.81017538326029"/>
        <n v="8.3559755067912942"/>
        <n v="9.5158285991656992"/>
        <n v="7.6950338469849298"/>
        <n v="861.08409522285297"/>
        <n v="342.02099878542487"/>
        <n v="662.69864908298246"/>
        <n v="42.772752502939603"/>
        <n v="39.529745113419175"/>
        <n v="7.78455434324934"/>
        <n v="6.9954917884549497"/>
        <n v="9.2123669282379446"/>
        <n v="7.0540583046871204"/>
        <n v="408.84944234981634"/>
        <n v="436.44743831542104"/>
        <n v="7.3577831805913796"/>
        <n v="7.0800475531995541"/>
        <n v="7.7086973154991805"/>
        <n v="9.7973955859897455"/>
        <n v="6.9895088263616953"/>
        <n v="7.0103158267079602"/>
        <n v="6.7734510824628495"/>
        <n v="5.98377206423039"/>
        <n v="97.045700297041947"/>
        <n v="6.1922121884179706"/>
        <n v="39.115490625394095"/>
        <n v="25.141147723629192"/>
        <n v="30.804894119883446"/>
        <n v="12.2741504789294"/>
        <n v="6.1854529106972702"/>
        <n v="6.1508907482504398"/>
        <n v="6.7697120474632051"/>
        <n v="19.218036733391511"/>
        <n v="5.9851572077207154"/>
        <n v="5.6737230133496697"/>
        <n v="5.7147610040067844"/>
        <n v="5.7385964798226299"/>
        <n v="6.3570442932124296"/>
        <n v="6.2203042943442446"/>
        <n v="5.9894378041367453"/>
        <n v="25.603386639490544"/>
        <n v="6.1881664045102198"/>
        <n v="6.8095385125987393"/>
        <n v="5.7347009531980602"/>
        <n v="5.7110694537894551"/>
        <n v="6.8664765303510595"/>
        <n v="6.0290799907266797"/>
        <n v="5.84496032003974"/>
        <n v="6.3078189864667555"/>
        <n v="5.8747697714956093"/>
        <n v="6.2081241076661495"/>
        <n v="6.4014887652718002"/>
        <n v="6.4085206313328653"/>
        <n v="5.8132552365356949"/>
        <n v="6.0849995463389854"/>
        <n v="6.5084278897724648"/>
        <n v="6.4843567931392752"/>
        <n v="6.9305189788809853"/>
        <n v="43.275035263011787"/>
        <n v="8.0713029376760801"/>
        <n v="5.9793807229222198"/>
        <n v="6.17690361173808"/>
        <n v="5.6805547495745303"/>
        <n v="5.8769300049306699"/>
        <n v="5.5826441956836552"/>
        <n v="5.5129524001743846"/>
        <n v="22.394839240141419"/>
        <n v="7.2532407586262746"/>
        <n v="7.7940132156755304"/>
        <n v="6.2591785323821298"/>
        <n v="9.8705244367292249"/>
        <n v="6.5718734359804145"/>
        <n v="27.418496777554488"/>
        <n v="13.962225473559075"/>
        <n v="7.0381747471119045"/>
        <n v="6.3499572206773252"/>
        <n v="6.0925175627729846"/>
        <n v="13.82840378940651"/>
        <n v="6.3408040597475104"/>
        <n v="16.919696526826908"/>
        <n v="5.8415047608085944"/>
        <n v="6.9236324828955746"/>
        <n v="6.0653860695596746"/>
        <n v="5.8347379938299451"/>
        <n v="42.528947256380889"/>
        <n v="7.9891941588487896"/>
        <n v="8.9141254767186862"/>
        <n v="32.632011810495804"/>
        <n v="5.9057889126859653"/>
        <n v="316.68794952459871"/>
        <n v="9.2773532510736398"/>
        <n v="6.0413423177570653"/>
        <n v="6.78905601734761"/>
        <n v="5.6129593815697003"/>
        <n v="5.8667287707779954"/>
        <n v="6.0202391835961651"/>
        <n v="7.8099893620664096"/>
        <n v="7.6937416981063356"/>
        <n v="9.0904306535854307"/>
        <n v="6.4351182092882446"/>
        <n v="6.7106790254556143"/>
        <n v="7.1988621484672644"/>
        <n v="14.732910705342954"/>
        <n v="6.5911352016989442"/>
        <n v="202.75026370055514"/>
        <n v="7.4469316979620697"/>
        <n v="8.8793374459470851"/>
        <n v="6.5812751556652804"/>
        <n v="6.6526934521559848"/>
        <n v="6.2653748080444691"/>
        <n v="7.25213904363582"/>
        <n v="6.1769596215321654"/>
        <n v="6.6895665109992049"/>
        <n v="24.417258832877707"/>
        <n v="10.510507999914079"/>
        <n v="9.9495328135928442"/>
        <n v="9.6471970056236689"/>
        <n v="6.7919453537524443"/>
        <n v="6.0595961868683448"/>
        <n v="5.9999367446573997"/>
        <n v="6.04149254826494"/>
        <n v="7.4970617084551199"/>
        <n v="11.884299026950121"/>
        <n v="5.4039780398182549"/>
        <n v="5.7656845578729445"/>
        <n v="5.4396293858008846"/>
        <n v="16.38684822075798"/>
        <n v="7.3947843446613248"/>
        <n v="6.9527360202901693"/>
        <n v="6.7090671171244045"/>
        <n v="6.0390170150679756"/>
        <n v="6.1090496367678746"/>
        <n v="7.3203350175054194"/>
        <n v="10.478663734133685"/>
        <n v="72.147113472332293"/>
        <n v="7.1397330367019354"/>
        <n v="5.1058022357919457"/>
        <n v="5.4837788803891998"/>
        <n v="123.0884801388339"/>
        <n v="132.30826605670919"/>
        <n v="203.09644510068594"/>
        <n v="5.2469867959738004"/>
        <n v="6.4935860132214893"/>
        <n v="5.8287416787793802"/>
        <n v="5.9967337669791396"/>
        <n v="5.6830481909128396"/>
        <n v="5.139755797033625"/>
        <n v="46.319614238418879"/>
        <n v="5.1287320970271404"/>
        <n v="5.3199712611530146"/>
        <n v="7.3461344599706351"/>
        <n v="5.9223500207090849"/>
        <n v="6.14403915342921"/>
        <n v="5.8499003805561856"/>
        <n v="6.0981774168649601"/>
        <n v="6.8585576129814605"/>
        <n v="11.788274045733244"/>
        <n v="11.028226630796599"/>
        <n v="10.706738904529505"/>
        <n v="5.6023538712275398"/>
        <n v="7.3613216082525996"/>
        <n v="8.4759303512085094"/>
        <n v="74.886771937690241"/>
        <n v="5.3655551095435898"/>
        <n v="6.0436897575579804"/>
        <n v="6.3615818439478744"/>
        <n v="5.2091829515340695"/>
        <n v="4.8717213732603506"/>
        <n v="4.8990685688171274"/>
        <n v="7.3596381125412202"/>
        <n v="5.6030389364008544"/>
        <n v="4.6161045362001785"/>
        <n v="18.557841952057824"/>
        <n v="4.9169028008547038"/>
        <n v="6.7217294320962049"/>
        <n v="7.8115009072972503"/>
        <n v="7.2164192992345395"/>
        <n v="126.90941197882709"/>
        <n v="12.877063869597169"/>
        <n v="8.0879265230681092"/>
        <n v="3.5998515067794936" u="1"/>
      </sharedItems>
    </cacheField>
    <cacheField name="calc_%_O2_Avg" numFmtId="0">
      <sharedItems containsSemiMixedTypes="0" containsString="0" containsNumber="1" minValue="1.5158838155510539E-2" maxValue="0.48008575259667369"/>
    </cacheField>
    <cacheField name="calc_%_O2_2STD" numFmtId="0">
      <sharedItems containsSemiMixedTypes="0" containsString="0" containsNumber="1" minValue="5.4730669779380686E-3" maxValue="2.1604900935918488E-2"/>
    </cacheField>
    <cacheField name="calc_%_O2_umol" numFmtId="0">
      <sharedItems containsSemiMixedTypes="0" containsString="0" containsNumber="1" minValue="4.1317138652504158E-2" maxValue="1.308528358284363"/>
    </cacheField>
    <cacheField name="calc_%_O2_umol/h" numFmtId="0">
      <sharedItems containsSemiMixedTypes="0" containsString="0" containsNumber="1" minValue="1.032928466312604E-2" maxValue="0.32713208957109069"/>
    </cacheField>
    <cacheField name="calc_%_Ar_Avg" numFmtId="0">
      <sharedItems containsSemiMixedTypes="0" containsString="0" containsNumber="1" minValue="1.021836971013323E-2" maxValue="3.091095346132151E-2"/>
    </cacheField>
    <cacheField name="calc_%_CO2_Avg" numFmtId="0">
      <sharedItems containsSemiMixedTypes="0" containsString="0" containsNumber="1" minValue="5.4091036313284237E-3" maxValue="1.477587715589442E-2"/>
    </cacheField>
  </cacheFields>
  <extLst>
    <ext xmlns:x14="http://schemas.microsoft.com/office/spreadsheetml/2009/9/main" uri="{725AE2AE-9491-48be-B2B4-4EB974FC3084}">
      <x14:pivotCacheDefinition pivotCacheId="809921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387"/>
    <s v="349929"/>
    <s v="1"/>
    <x v="0"/>
    <x v="0"/>
    <s v="Complete"/>
    <n v="2"/>
    <n v="2"/>
    <n v="1"/>
    <d v="2023-08-01T23:57:58"/>
    <s v="PlateAgilent 1_Vial1"/>
    <n v="0.98160199999999997"/>
    <n v="99.641181565493042"/>
    <n v="1.6242670189394199E-2"/>
    <n v="1.9824864094842879E-3"/>
    <n v="4.4271246214086513E-2"/>
    <n v="1.106781155352163E-2"/>
    <x v="0"/>
    <n v="0.30602360070039381"/>
    <n v="1.7990627835024441E-2"/>
    <n v="0.83410215290677692"/>
    <n v="0.2085255382266942"/>
    <n v="2.665822233867263E-2"/>
    <n v="9.8939412784825251E-3"/>
  </r>
  <r>
    <n v="1387"/>
    <s v="349930"/>
    <s v="2"/>
    <x v="0"/>
    <x v="0"/>
    <s v="Complete"/>
    <n v="2"/>
    <n v="2"/>
    <n v="1"/>
    <d v="2023-08-02T00:10:09"/>
    <s v="PlateAgilent 1_Vial2"/>
    <n v="0.90352699999999997"/>
    <n v="99.907017211938495"/>
    <n v="1.8098918054352219E-2"/>
    <n v="3.4707400970530799E-3"/>
    <n v="4.9330661033553068E-2"/>
    <n v="1.233266525838827E-2"/>
    <x v="1"/>
    <n v="3.8832075626763517E-2"/>
    <n v="1.9515303880253101E-2"/>
    <n v="0.1058412416819869"/>
    <n v="2.6460310420496711E-2"/>
    <n v="2.7073974500811959E-2"/>
    <n v="8.9778198795715369E-3"/>
  </r>
  <r>
    <n v="1387"/>
    <s v="349931"/>
    <s v="3"/>
    <x v="0"/>
    <x v="0"/>
    <s v="Complete"/>
    <n v="2"/>
    <n v="2"/>
    <n v="1"/>
    <d v="2023-08-02T00:22:22"/>
    <s v="PlateAgilent 1_Vial3"/>
    <n v="0.89512700000000001"/>
    <n v="99.908968101873597"/>
    <n v="1.8439002071414669E-2"/>
    <n v="3.248543545636467E-3"/>
    <n v="5.0257598727743151E-2"/>
    <n v="1.2564399681935789E-2"/>
    <x v="2"/>
    <n v="3.7042075118066661E-2"/>
    <n v="1.9024413865896081E-2"/>
    <n v="0.1009623915717628"/>
    <n v="2.5240597892940701E-2"/>
    <n v="2.6492730523447021E-2"/>
    <n v="9.058090413477049E-3"/>
  </r>
  <r>
    <n v="1387"/>
    <s v="349932"/>
    <s v="4"/>
    <x v="0"/>
    <x v="1"/>
    <s v="Complete"/>
    <n v="2"/>
    <n v="2"/>
    <n v="1"/>
    <d v="2023-08-02T00:33:24"/>
    <s v="PlateAgilent 1_Vial4"/>
    <n v="0.97320200000000001"/>
    <n v="99.843166256704592"/>
    <n v="1.658585469407297E-2"/>
    <n v="1.5975098793361889E-3"/>
    <n v="4.5206634640147972E-2"/>
    <n v="1.1301658660036989E-2"/>
    <x v="3"/>
    <n v="0.1115984021334976"/>
    <n v="1.487490746786556E-2"/>
    <n v="0.30417414626670919"/>
    <n v="7.6043536566677297E-2"/>
    <n v="2.104876333939985E-2"/>
    <n v="7.6007231284302146E-3"/>
  </r>
  <r>
    <n v="1387"/>
    <s v="349933"/>
    <s v="5"/>
    <x v="0"/>
    <x v="1"/>
    <s v="Complete"/>
    <n v="2"/>
    <n v="2"/>
    <n v="1"/>
    <d v="2023-08-02T00:44:28"/>
    <s v="PlateAgilent 1_Vial5"/>
    <n v="0.96210200000000001"/>
    <n v="99.819247629054445"/>
    <n v="1.6126950619661701E-2"/>
    <n v="1.774581956485002E-3"/>
    <n v="4.3955839356489848E-2"/>
    <n v="1.098895983912246E-2"/>
    <x v="4"/>
    <n v="0.13618663080407789"/>
    <n v="1.5473449187799819E-2"/>
    <n v="0.37119216194705601"/>
    <n v="9.2798040486764002E-2"/>
    <n v="2.034494272343439E-2"/>
    <n v="8.0938467983818867E-3"/>
  </r>
  <r>
    <n v="1387"/>
    <s v="349934"/>
    <s v="6"/>
    <x v="0"/>
    <x v="1"/>
    <s v="Complete"/>
    <n v="2"/>
    <n v="2"/>
    <n v="1"/>
    <d v="2023-08-02T00:56:45"/>
    <s v="PlateAgilent 1_Vial6"/>
    <n v="0.91747699999999999"/>
    <n v="96.754284448328718"/>
    <n v="3.1798876814846859"/>
    <n v="7.1087169965837665E-2"/>
    <n v="8.667145785676988"/>
    <n v="2.166786446419247"/>
    <x v="5"/>
    <n v="3.4434867791289167E-2"/>
    <n v="1.5711327153706631E-2"/>
    <n v="9.3856151270811344E-2"/>
    <n v="2.346403781770284E-2"/>
    <n v="2.3407765407286379E-2"/>
    <n v="7.9852369880232636E-3"/>
  </r>
  <r>
    <n v="1387"/>
    <s v="349935"/>
    <s v="7"/>
    <x v="0"/>
    <x v="2"/>
    <s v="Complete"/>
    <n v="2"/>
    <n v="2"/>
    <n v="1"/>
    <d v="2023-08-02T01:08:58"/>
    <s v="PlateAgilent 1_Vial7"/>
    <n v="0.88957699999999995"/>
    <n v="99.910081310703148"/>
    <n v="2.510421492638408E-2"/>
    <n v="3.277710178042033E-3"/>
    <n v="6.8424394946034833E-2"/>
    <n v="1.7106098736508708E-2"/>
    <x v="6"/>
    <n v="3.3311739138962411E-2"/>
    <n v="1.818619753069773E-2"/>
    <n v="9.0794936303230461E-2"/>
    <n v="2.2698734075807619E-2"/>
    <n v="2.321658730112822E-2"/>
    <n v="8.2861479303717699E-3"/>
  </r>
  <r>
    <n v="1387"/>
    <s v="349936"/>
    <s v="8"/>
    <x v="0"/>
    <x v="2"/>
    <s v="Complete"/>
    <n v="2"/>
    <n v="2"/>
    <n v="1"/>
    <d v="2023-08-02T01:21:11"/>
    <s v="PlateAgilent 1_Vial8"/>
    <n v="0.91470200000000002"/>
    <n v="99.914776258880096"/>
    <n v="2.326138737751066E-2"/>
    <n v="3.3543790853837771E-3"/>
    <n v="6.3401558725451598E-2"/>
    <n v="1.58503896813629E-2"/>
    <x v="7"/>
    <n v="3.2515822461071542E-2"/>
    <n v="1.7932462572877408E-2"/>
    <n v="8.8625574812666419E-2"/>
    <n v="2.2156393703166601E-2"/>
    <n v="2.0890112907679521E-2"/>
    <n v="8.5564183736617314E-3"/>
  </r>
  <r>
    <n v="1387"/>
    <s v="349937"/>
    <s v="9"/>
    <x v="0"/>
    <x v="2"/>
    <s v="Complete"/>
    <n v="2"/>
    <n v="2"/>
    <n v="1"/>
    <d v="2023-08-02T01:33:23"/>
    <s v="PlateAgilent 1_Vial9"/>
    <n v="0.89235200000000003"/>
    <n v="99.904416005309912"/>
    <n v="3.0099846215081279E-2"/>
    <n v="2.9867770765001291E-3"/>
    <n v="8.2040556586817151E-2"/>
    <n v="2.0510139146704291E-2"/>
    <x v="8"/>
    <n v="3.298708929728561E-2"/>
    <n v="1.902878756789339E-2"/>
    <n v="8.9910066210650327E-2"/>
    <n v="2.2477516552662578E-2"/>
    <n v="2.3336649912803879E-2"/>
    <n v="9.1604092649110597E-3"/>
  </r>
  <r>
    <n v="1387"/>
    <s v="349938"/>
    <s v="10"/>
    <x v="0"/>
    <x v="3"/>
    <s v="Complete"/>
    <n v="2"/>
    <n v="2"/>
    <n v="1"/>
    <d v="2023-08-02T01:45:36"/>
    <s v="PlateAgilent 1_Vial10"/>
    <n v="0.89235200000000003"/>
    <n v="99.914589770457098"/>
    <n v="2.1135282317777181E-2"/>
    <n v="3.0979214759941829E-3"/>
    <n v="5.7606617408602352E-2"/>
    <n v="1.440165435215059E-2"/>
    <x v="9"/>
    <n v="3.2680461641538719E-2"/>
    <n v="1.9395683724562251E-2"/>
    <n v="8.9074317636965522E-2"/>
    <n v="2.2268579409241381E-2"/>
    <n v="2.252125392176953E-2"/>
    <n v="9.0732316618066591E-3"/>
  </r>
  <r>
    <n v="1387"/>
    <s v="349939"/>
    <s v="11"/>
    <x v="0"/>
    <x v="3"/>
    <s v="Complete"/>
    <n v="2"/>
    <n v="2"/>
    <n v="1"/>
    <d v="2023-08-02T01:58:00"/>
    <s v="PlateAgilent 1_Vial11"/>
    <n v="0.89790199999999998"/>
    <n v="99.860885984786876"/>
    <n v="7.5513058174192821E-2"/>
    <n v="1.95886915817902E-3"/>
    <n v="0.20581943435576289"/>
    <n v="5.1454858588940743E-2"/>
    <x v="10"/>
    <n v="3.2521215473832688E-2"/>
    <n v="1.81028114747812E-2"/>
    <n v="8.8640274082737197E-2"/>
    <n v="2.2160068520684299E-2"/>
    <n v="2.2355724344308239E-2"/>
    <n v="8.7240172207768418E-3"/>
  </r>
  <r>
    <n v="1387"/>
    <s v="349940"/>
    <s v="12"/>
    <x v="0"/>
    <x v="3"/>
    <s v="Complete"/>
    <n v="2"/>
    <n v="2"/>
    <n v="1"/>
    <d v="2023-08-02T02:10:14"/>
    <s v="PlateAgilent 1_Vial12"/>
    <n v="0.88680199999999998"/>
    <n v="99.91209926367506"/>
    <n v="2.1440307314479969E-2"/>
    <n v="2.9572925167984411E-3"/>
    <n v="5.8437997752660391E-2"/>
    <n v="1.4609499438165099E-2"/>
    <x v="11"/>
    <n v="3.4430746702838279E-2"/>
    <n v="1.8919507641336611E-2"/>
    <n v="9.3844918775208563E-2"/>
    <n v="2.3461229693802141E-2"/>
    <n v="2.3524796436617579E-2"/>
    <n v="8.5048858710115704E-3"/>
  </r>
  <r>
    <n v="1387"/>
    <s v="349941"/>
    <s v="13"/>
    <x v="0"/>
    <x v="4"/>
    <s v="Complete"/>
    <n v="2"/>
    <n v="2"/>
    <n v="1"/>
    <d v="2023-08-02T02:22:24"/>
    <s v="PlateAgilent 1_Vial13"/>
    <n v="0.89512700000000001"/>
    <n v="99.714322885362222"/>
    <n v="0.22335607016897119"/>
    <n v="1.108385389392277E-3"/>
    <n v="0.60878238987564559"/>
    <n v="0.1521955974689114"/>
    <x v="12"/>
    <n v="3.2611383655256773E-2"/>
    <n v="1.807496034696467E-2"/>
    <n v="8.8886037723441336E-2"/>
    <n v="2.222150943086033E-2"/>
    <n v="2.120625429137056E-2"/>
    <n v="8.5034065221791036E-3"/>
  </r>
  <r>
    <n v="1387"/>
    <s v="349942"/>
    <s v="14"/>
    <x v="0"/>
    <x v="4"/>
    <s v="Complete"/>
    <n v="2"/>
    <n v="2"/>
    <n v="1"/>
    <d v="2023-08-02T02:34:35"/>
    <s v="PlateAgilent 1_Vial14"/>
    <n v="0.89790199999999998"/>
    <n v="99.693738630639004"/>
    <n v="0.24584429502354499"/>
    <n v="2.2468979196097632E-3"/>
    <n v="0.670076606149559"/>
    <n v="0.16751915153738969"/>
    <x v="13"/>
    <n v="3.175531077085729E-2"/>
    <n v="1.7627187857613351E-2"/>
    <n v="8.6552713645532034E-2"/>
    <n v="2.1638178411383008E-2"/>
    <n v="2.123803369816181E-2"/>
    <n v="7.4237298684309326E-3"/>
  </r>
  <r>
    <n v="1387"/>
    <s v="349943"/>
    <s v="15"/>
    <x v="0"/>
    <x v="4"/>
    <s v="Complete"/>
    <n v="2"/>
    <n v="2"/>
    <n v="1"/>
    <d v="2023-08-02T02:46:49"/>
    <s v="PlateAgilent 1_Vial15"/>
    <n v="0.89790199999999998"/>
    <n v="99.655781395425834"/>
    <n v="0.28258379125198901"/>
    <n v="2.0878387889075481E-3"/>
    <n v="0.77021428452050744"/>
    <n v="0.19255357113012689"/>
    <x v="14"/>
    <n v="3.2255058558016657E-2"/>
    <n v="1.7697059356543449E-2"/>
    <n v="8.7914833116795071E-2"/>
    <n v="2.1978708279198771E-2"/>
    <n v="2.1309888625914059E-2"/>
    <n v="8.0698661382426155E-3"/>
  </r>
  <r>
    <n v="1387"/>
    <s v="349944"/>
    <s v="16"/>
    <x v="0"/>
    <x v="5"/>
    <s v="Complete"/>
    <n v="2"/>
    <n v="2"/>
    <n v="1"/>
    <d v="2023-08-02T03:00:27"/>
    <s v="PlateAgilent 2_Vial1"/>
    <n v="0.88957699999999995"/>
    <n v="99.916912097978411"/>
    <n v="2.128343409315335E-2"/>
    <n v="3.4708480051916591E-3"/>
    <n v="5.8010421933859233E-2"/>
    <n v="1.450260548346481E-2"/>
    <x v="15"/>
    <n v="3.2168223711353902E-2"/>
    <n v="1.9330057424786891E-2"/>
    <n v="8.7678154859356872E-2"/>
    <n v="2.1919538714839221E-2"/>
    <n v="2.095546475544827E-2"/>
    <n v="8.6807794616382949E-3"/>
  </r>
  <r>
    <n v="1387"/>
    <s v="349945"/>
    <s v="17"/>
    <x v="0"/>
    <x v="5"/>
    <s v="Complete"/>
    <n v="2"/>
    <n v="2"/>
    <n v="1"/>
    <d v="2023-08-02T03:12:40"/>
    <s v="PlateAgilent 2_Vial2"/>
    <n v="0.89235200000000003"/>
    <n v="99.916781164058804"/>
    <n v="2.135270712941174E-2"/>
    <n v="3.6425822995681859E-3"/>
    <n v="5.8199233478293283E-2"/>
    <n v="1.4549808369573321E-2"/>
    <x v="16"/>
    <n v="3.2027704039768692E-2"/>
    <n v="1.8864805244219789E-2"/>
    <n v="8.7295152501608242E-2"/>
    <n v="2.182378812540206E-2"/>
    <n v="2.0822165783146562E-2"/>
    <n v="9.0162589888752396E-3"/>
  </r>
  <r>
    <n v="1387"/>
    <s v="349946"/>
    <s v="18"/>
    <x v="0"/>
    <x v="5"/>
    <s v="Complete"/>
    <n v="2"/>
    <n v="2"/>
    <n v="1"/>
    <d v="2023-08-02T03:24:54"/>
    <s v="PlateAgilent 2_Vial3"/>
    <n v="0.88395199999999996"/>
    <n v="99.914451664294546"/>
    <n v="2.3119889093163142E-2"/>
    <n v="3.1272783830935272E-3"/>
    <n v="6.3015889047241286E-2"/>
    <n v="1.5753972261810321E-2"/>
    <x v="17"/>
    <n v="3.2239065299269773E-2"/>
    <n v="1.9126003293007392E-2"/>
    <n v="8.7871241669853592E-2"/>
    <n v="2.1967810417463401E-2"/>
    <n v="2.091821980040286E-2"/>
    <n v="9.2711615126180938E-3"/>
  </r>
  <r>
    <n v="1387"/>
    <s v="349947"/>
    <s v="19"/>
    <x v="0"/>
    <x v="6"/>
    <s v="Complete"/>
    <n v="2"/>
    <n v="2"/>
    <n v="1"/>
    <d v="2023-08-02T03:37:03"/>
    <s v="PlateAgilent 2_Vial4"/>
    <n v="0.89235200000000003"/>
    <n v="99.920380422271819"/>
    <n v="1.9331108985022539E-2"/>
    <n v="3.1021272739964589E-3"/>
    <n v="5.2689137653369529E-2"/>
    <n v="1.3172284413342381E-2"/>
    <x v="18"/>
    <n v="3.144806028174077E-2"/>
    <n v="1.8725209572158671E-2"/>
    <n v="8.5715267468612341E-2"/>
    <n v="2.1428816867153089E-2"/>
    <n v="2.0285827683381E-2"/>
    <n v="8.5545807780357513E-3"/>
  </r>
  <r>
    <n v="1387"/>
    <s v="349948"/>
    <s v="20"/>
    <x v="0"/>
    <x v="6"/>
    <s v="Complete"/>
    <n v="2"/>
    <n v="2"/>
    <n v="1"/>
    <d v="2023-08-02T03:49:16"/>
    <s v="PlateAgilent 2_Vial5"/>
    <n v="0.88395199999999996"/>
    <n v="99.919610767825617"/>
    <n v="1.9542208652159151E-2"/>
    <n v="3.1299367168509118E-3"/>
    <n v="5.3264513821853141E-2"/>
    <n v="1.331612845546329E-2"/>
    <x v="19"/>
    <n v="3.1951749517145342E-2"/>
    <n v="1.937021073827408E-2"/>
    <n v="8.7088129805652281E-2"/>
    <n v="2.177203245141307E-2"/>
    <n v="1.985987326403307E-2"/>
    <n v="9.0354007410339329E-3"/>
  </r>
  <r>
    <n v="1387"/>
    <s v="349949"/>
    <s v="21"/>
    <x v="0"/>
    <x v="6"/>
    <s v="Complete"/>
    <n v="2"/>
    <n v="2"/>
    <n v="1"/>
    <d v="2023-08-02T04:01:41"/>
    <s v="PlateAgilent 2_Vial6"/>
    <n v="0.900752"/>
    <n v="99.918639577595229"/>
    <n v="2.0450283156932571E-2"/>
    <n v="3.2070011073233708E-3"/>
    <n v="5.5739574234506747E-2"/>
    <n v="1.393489355862669E-2"/>
    <x v="20"/>
    <n v="3.1723132542646033E-2"/>
    <n v="1.86543434428918E-2"/>
    <n v="8.6465008222269546E-2"/>
    <n v="2.161625205556739E-2"/>
    <n v="2.053937576679352E-2"/>
    <n v="8.6476309383919613E-3"/>
  </r>
  <r>
    <n v="1387"/>
    <s v="349950"/>
    <s v="22"/>
    <x v="0"/>
    <x v="7"/>
    <s v="Complete"/>
    <n v="2"/>
    <n v="2"/>
    <n v="1"/>
    <d v="2023-08-02T04:13:55"/>
    <s v="PlateAgilent 2_Vial7"/>
    <n v="0.88957699999999995"/>
    <n v="99.869013559354443"/>
    <n v="7.0854457763473322E-2"/>
    <n v="2.6313330362795419E-3"/>
    <n v="0.193121888731111"/>
    <n v="4.8280472182777749E-2"/>
    <x v="21"/>
    <n v="3.1575605220611307E-2"/>
    <n v="1.9504547680842092E-2"/>
    <n v="8.6062905715665175E-2"/>
    <n v="2.151572642891629E-2"/>
    <n v="2.0209189381101351E-2"/>
    <n v="8.347188280370425E-3"/>
  </r>
  <r>
    <n v="1387"/>
    <s v="349951"/>
    <s v="23"/>
    <x v="0"/>
    <x v="7"/>
    <s v="Complete"/>
    <n v="2"/>
    <n v="2"/>
    <n v="1"/>
    <d v="2023-08-02T04:26:09"/>
    <s v="PlateAgilent 2_Vial8"/>
    <n v="0.89512700000000001"/>
    <n v="99.86779280062531"/>
    <n v="7.243814931037082E-2"/>
    <n v="2.384083895926245E-3"/>
    <n v="0.1974384202854885"/>
    <n v="4.9359605071372117E-2"/>
    <x v="22"/>
    <n v="3.1441038640399863E-2"/>
    <n v="1.9171802566423181E-2"/>
    <n v="8.5696129185989733E-2"/>
    <n v="2.142403229649743E-2"/>
    <n v="2.003501509911371E-2"/>
    <n v="8.2929963248089093E-3"/>
  </r>
  <r>
    <n v="1387"/>
    <s v="349952"/>
    <s v="24"/>
    <x v="0"/>
    <x v="7"/>
    <s v="Complete"/>
    <n v="2"/>
    <n v="2"/>
    <n v="1"/>
    <d v="2023-08-02T04:38:19"/>
    <s v="PlateAgilent 2_Vial9"/>
    <n v="0.96487699999999998"/>
    <n v="99.87741802189295"/>
    <n v="6.8891494028619438E-2"/>
    <n v="2.332102063771158E-3"/>
    <n v="0.1877716076626828"/>
    <n v="4.6942901915670687E-2"/>
    <x v="23"/>
    <n v="2.9268506103485911E-2"/>
    <n v="1.797222204407747E-2"/>
    <n v="7.9774644496075034E-2"/>
    <n v="1.9943661124018758E-2"/>
    <n v="1.7055318815892499E-2"/>
    <n v="7.3666591590590786E-3"/>
  </r>
  <r>
    <n v="1387"/>
    <s v="349953"/>
    <s v="25"/>
    <x v="0"/>
    <x v="8"/>
    <s v="Complete"/>
    <n v="2"/>
    <n v="2"/>
    <n v="1"/>
    <d v="2023-08-02T04:50:32"/>
    <s v="PlateAgilent 2_Vial10"/>
    <n v="0.89235200000000003"/>
    <n v="99.901134067572912"/>
    <n v="3.707266844476366E-2"/>
    <n v="2.6762571382329759E-3"/>
    <n v="0.1010457771655672"/>
    <n v="2.526144429139179E-2"/>
    <x v="24"/>
    <n v="3.1370706564629057E-2"/>
    <n v="1.9069671167208119E-2"/>
    <n v="8.5504431108833059E-2"/>
    <n v="2.1376107777208261E-2"/>
    <n v="2.1227211447552841E-2"/>
    <n v="9.1953459701353216E-3"/>
  </r>
  <r>
    <n v="1387"/>
    <s v="349954"/>
    <s v="26"/>
    <x v="0"/>
    <x v="8"/>
    <s v="Complete"/>
    <n v="2"/>
    <n v="2"/>
    <n v="1"/>
    <d v="2023-08-02T05:02:56"/>
    <s v="PlateAgilent 2_Vial11"/>
    <n v="0.89512700000000001"/>
    <n v="99.908399797853065"/>
    <n v="2.988430660281545E-2"/>
    <n v="2.615037739933177E-3"/>
    <n v="8.1453078842564253E-2"/>
    <n v="2.036326971064106E-2"/>
    <x v="25"/>
    <n v="3.1923658687058022E-2"/>
    <n v="1.9098045696627149E-2"/>
    <n v="8.7011565051172052E-2"/>
    <n v="2.1752891262793009E-2"/>
    <n v="2.1119105996469909E-2"/>
    <n v="8.6731308605810607E-3"/>
  </r>
  <r>
    <n v="1387"/>
    <s v="349955"/>
    <s v="27"/>
    <x v="0"/>
    <x v="8"/>
    <s v="Complete"/>
    <n v="2"/>
    <n v="2"/>
    <n v="1"/>
    <d v="2023-08-02T05:15:06"/>
    <s v="PlateAgilent 2_Vial12"/>
    <n v="0.88680199999999998"/>
    <n v="99.903564570988408"/>
    <n v="3.5363027859353968E-2"/>
    <n v="3.0085050342827991E-3"/>
    <n v="9.6385957172196349E-2"/>
    <n v="2.4096489293049091E-2"/>
    <x v="26"/>
    <n v="3.1449380179964112E-2"/>
    <n v="1.933372258581862E-2"/>
    <n v="8.5718865001440478E-2"/>
    <n v="2.1429716250360119E-2"/>
    <n v="2.0934541247958221E-2"/>
    <n v="8.6884797243115749E-3"/>
  </r>
  <r>
    <n v="1387"/>
    <s v="349956"/>
    <s v="28"/>
    <x v="0"/>
    <x v="4"/>
    <s v="Complete"/>
    <n v="2"/>
    <n v="2"/>
    <n v="1"/>
    <d v="2023-08-02T05:27:19"/>
    <s v="PlateAgilent 2_Vial13"/>
    <n v="0.88957699999999995"/>
    <n v="99.632933628946716"/>
    <n v="0.30604331929665762"/>
    <n v="2.6077713535563288E-3"/>
    <n v="0.83415589818510949"/>
    <n v="0.2085389745462774"/>
    <x v="27"/>
    <n v="3.2246290894117922E-2"/>
    <n v="1.8890709193305912E-2"/>
    <n v="8.7890935850972532E-2"/>
    <n v="2.197273396274313E-2"/>
    <n v="2.0923170741590079E-2"/>
    <n v="7.8535901209172629E-3"/>
  </r>
  <r>
    <n v="1387"/>
    <s v="349957"/>
    <s v="29"/>
    <x v="0"/>
    <x v="4"/>
    <s v="Complete"/>
    <n v="2"/>
    <n v="2"/>
    <n v="1"/>
    <d v="2023-08-02T05:39:34"/>
    <s v="PlateAgilent 2_Vial14"/>
    <n v="0.89408637499999999"/>
    <n v="99.558116369641539"/>
    <n v="0.3813961119663668"/>
    <n v="2.2855173873893792E-3"/>
    <n v="1.039538510668244"/>
    <n v="0.25988462766706089"/>
    <x v="28"/>
    <n v="3.1521077162098378E-2"/>
    <n v="1.839702757314016E-2"/>
    <n v="8.591428328623367E-2"/>
    <n v="2.1478570821558421E-2"/>
    <n v="2.1112838484340351E-2"/>
    <n v="7.8536027456629614E-3"/>
  </r>
  <r>
    <n v="1387"/>
    <s v="349958"/>
    <s v="30"/>
    <x v="0"/>
    <x v="4"/>
    <s v="Complete"/>
    <n v="2"/>
    <n v="2"/>
    <n v="1"/>
    <d v="2023-08-02T05:51:48"/>
    <s v="PlateAgilent 2_Vial15"/>
    <n v="0.89235200000000003"/>
    <n v="99.582218398697648"/>
    <n v="0.3586892776651025"/>
    <n v="2.2708564774897438E-3"/>
    <n v="0.97764844946696838"/>
    <n v="0.2444121123667421"/>
    <x v="29"/>
    <n v="3.1084595540514549E-2"/>
    <n v="1.8820977392397839E-2"/>
    <n v="8.4724602949703881E-2"/>
    <n v="2.118115073742597E-2"/>
    <n v="2.076497236729383E-2"/>
    <n v="7.2427557294534491E-3"/>
  </r>
  <r>
    <n v="1388"/>
    <s v="349959"/>
    <s v="1"/>
    <x v="1"/>
    <x v="0"/>
    <s v="Complete"/>
    <n v="2"/>
    <n v="2"/>
    <n v="1"/>
    <d v="2023-08-02T06:05:28"/>
    <s v="PlateAgilent 6_Vial1"/>
    <n v="0.89790199999999998"/>
    <n v="99.101651350700735"/>
    <n v="0.83536906363873309"/>
    <n v="8.4374043417815014E-3"/>
    <n v="2.2768934580799112"/>
    <n v="0.56922336451997779"/>
    <x v="30"/>
    <n v="3.1685980298564287E-2"/>
    <n v="1.760287323570181E-2"/>
    <n v="8.6363745552648724E-2"/>
    <n v="2.1590936388162181E-2"/>
    <n v="2.0670701714127378E-2"/>
    <n v="1.0622903647829701E-2"/>
  </r>
  <r>
    <n v="1388"/>
    <s v="349960"/>
    <s v="2"/>
    <x v="1"/>
    <x v="0"/>
    <s v="Complete"/>
    <n v="2"/>
    <n v="2"/>
    <n v="1"/>
    <d v="2023-08-02T06:17:38"/>
    <s v="PlateAgilent 6_Vial2"/>
    <n v="0.88957699999999995"/>
    <n v="99.255029232769289"/>
    <n v="0.68377241280406631"/>
    <n v="5.6526432035567589E-3"/>
    <n v="1.8636995326922809"/>
    <n v="0.46592488317307018"/>
    <x v="31"/>
    <n v="2.9509884420897099E-2"/>
    <n v="1.8711460273728289E-2"/>
    <n v="8.0432548571959694E-2"/>
    <n v="2.010813714298992E-2"/>
    <n v="2.1079547006409401E-2"/>
    <n v="1.0608922999339901E-2"/>
  </r>
  <r>
    <n v="1388"/>
    <s v="349961"/>
    <s v="3"/>
    <x v="1"/>
    <x v="0"/>
    <s v="Complete"/>
    <n v="2"/>
    <n v="2"/>
    <n v="1"/>
    <d v="2023-08-02T06:29:53"/>
    <s v="PlateAgilent 6_Vial3"/>
    <n v="0.900752"/>
    <n v="99.175163312035536"/>
    <n v="0.7647280206212026"/>
    <n v="6.7212042453430338E-3"/>
    <n v="2.0843532555280539"/>
    <n v="0.52108831388201349"/>
    <x v="32"/>
    <n v="2.915711179279358E-2"/>
    <n v="1.726309301806116E-2"/>
    <n v="7.9471026624259297E-2"/>
    <n v="1.9867756656064821E-2"/>
    <n v="2.0792464264362789E-2"/>
    <n v="1.0159091286106351E-2"/>
  </r>
  <r>
    <n v="1388"/>
    <s v="349962"/>
    <s v="4"/>
    <x v="1"/>
    <x v="1"/>
    <s v="Complete"/>
    <n v="2"/>
    <n v="2"/>
    <n v="1"/>
    <d v="2023-08-02T06:41:56"/>
    <s v="PlateAgilent 6_Vial4"/>
    <n v="0.88957699999999995"/>
    <n v="97.718941028909512"/>
    <n v="2.2221765716509729"/>
    <n v="4.2243494603842559E-2"/>
    <n v="6.0567951566837834"/>
    <n v="1.5141987891709461"/>
    <x v="33"/>
    <n v="2.763712852779596E-2"/>
    <n v="1.484863066047486E-2"/>
    <n v="7.5328139242975184E-2"/>
    <n v="1.8832034810743799E-2"/>
    <n v="2.1418577118040221E-2"/>
    <n v="9.826693793684841E-3"/>
  </r>
  <r>
    <n v="1388"/>
    <s v="349963"/>
    <s v="5"/>
    <x v="1"/>
    <x v="1"/>
    <s v="Complete"/>
    <n v="2"/>
    <n v="2"/>
    <n v="1"/>
    <d v="2023-08-02T06:54:08"/>
    <s v="PlateAgilent 6_Vial5"/>
    <n v="0.88957699999999995"/>
    <n v="97.812190966809652"/>
    <n v="2.1316257336523878"/>
    <n v="4.2951939932664003E-2"/>
    <n v="5.809988541934886"/>
    <n v="1.4524971354837219"/>
    <x v="34"/>
    <n v="2.5798740462722208E-2"/>
    <n v="1.380429943124355E-2"/>
    <n v="7.0317403340755077E-2"/>
    <n v="1.7579350835188769E-2"/>
    <n v="2.1336510736998701E-2"/>
    <n v="9.0480483382217522E-3"/>
  </r>
  <r>
    <n v="1388"/>
    <s v="349964"/>
    <s v="6"/>
    <x v="1"/>
    <x v="1"/>
    <s v="Complete"/>
    <n v="2"/>
    <n v="2"/>
    <n v="1"/>
    <d v="2023-08-02T07:06:19"/>
    <s v="PlateAgilent 6_Vial6"/>
    <n v="0.89865200000000001"/>
    <n v="97.518116858310549"/>
    <n v="2.429073632673572"/>
    <n v="5.1145155623793417E-2"/>
    <n v="6.6207166438960998"/>
    <n v="1.655179160974025"/>
    <x v="35"/>
    <n v="2.3555606371799181E-2"/>
    <n v="1.2632767805486131E-2"/>
    <n v="6.4203486080075409E-2"/>
    <n v="1.6050871520018849E-2"/>
    <n v="2.0555699161342079E-2"/>
    <n v="8.6982034827385261E-3"/>
  </r>
  <r>
    <n v="1388"/>
    <s v="349965"/>
    <s v="7"/>
    <x v="1"/>
    <x v="2"/>
    <s v="Complete"/>
    <n v="2"/>
    <n v="2"/>
    <n v="1"/>
    <d v="2023-08-02T07:18:25"/>
    <s v="PlateAgilent 6_Vial7"/>
    <n v="0.90907700000000002"/>
    <n v="96.451827680553038"/>
    <n v="3.4940108387722031"/>
    <n v="7.74371459929072E-2"/>
    <n v="9.5233242018897588"/>
    <n v="2.3808310504724401"/>
    <x v="36"/>
    <n v="2.4797706579256191E-2"/>
    <n v="1.137120798678525E-2"/>
    <n v="6.7588971561569858E-2"/>
    <n v="1.6897242890392461E-2"/>
    <n v="2.0697258674267281E-2"/>
    <n v="8.6665154212449934E-3"/>
  </r>
  <r>
    <n v="1388"/>
    <s v="349966"/>
    <s v="8"/>
    <x v="1"/>
    <x v="2"/>
    <s v="Complete"/>
    <n v="2"/>
    <n v="2"/>
    <n v="1"/>
    <d v="2023-08-02T07:30:31"/>
    <s v="PlateAgilent 6_Vial8"/>
    <n v="0.90630200000000005"/>
    <n v="96.374101453757277"/>
    <n v="3.5760428104798359"/>
    <n v="8.1530483668559986E-2"/>
    <n v="9.7469116770123474"/>
    <n v="2.4367279192530868"/>
    <x v="37"/>
    <n v="2.1328209636207341E-2"/>
    <n v="9.8129040363529665E-3"/>
    <n v="5.8132462772452813E-2"/>
    <n v="1.45331156931132E-2"/>
    <n v="2.0344367004588349E-2"/>
    <n v="8.1831591220975861E-3"/>
  </r>
  <r>
    <n v="1388"/>
    <s v="349967"/>
    <s v="9"/>
    <x v="1"/>
    <x v="2"/>
    <s v="Complete"/>
    <n v="2"/>
    <n v="2"/>
    <n v="1"/>
    <d v="2023-08-02T07:42:38"/>
    <s v="PlateAgilent 6_Vial9"/>
    <n v="0.90907700000000002"/>
    <n v="96.650515839714473"/>
    <n v="3.3019898389320468"/>
    <n v="5.9977664964934278E-2"/>
    <n v="8.999949112506398"/>
    <n v="2.249987278126599"/>
    <x v="38"/>
    <n v="1.96896368237197E-2"/>
    <n v="9.9779049678879357E-3"/>
    <n v="5.3666346082555647E-2"/>
    <n v="1.341658652063891E-2"/>
    <n v="2.0110647264816411E-2"/>
    <n v="7.6940372649409632E-3"/>
  </r>
  <r>
    <n v="1388"/>
    <s v="349968"/>
    <s v="10"/>
    <x v="1"/>
    <x v="3"/>
    <s v="Complete"/>
    <n v="2"/>
    <n v="2"/>
    <n v="1"/>
    <d v="2023-08-02T07:54:57"/>
    <s v="PlateAgilent 6_Vial10"/>
    <n v="0.85890200000000005"/>
    <n v="99.925176906639919"/>
    <n v="2.427127840723374E-2"/>
    <n v="2.0157133330016468E-3"/>
    <n v="6.61541316648111E-2"/>
    <n v="1.6538532916202772E-2"/>
    <x v="39"/>
    <n v="1.9247407206832691E-2"/>
    <n v="1.141248585934319E-2"/>
    <n v="5.2460998930635411E-2"/>
    <n v="1.3115249732658849E-2"/>
    <n v="2.1748644917783791E-2"/>
    <n v="9.5557628282304467E-3"/>
  </r>
  <r>
    <n v="1388"/>
    <s v="349969"/>
    <s v="11"/>
    <x v="1"/>
    <x v="3"/>
    <s v="Complete"/>
    <n v="2"/>
    <n v="2"/>
    <n v="1"/>
    <d v="2023-08-02T08:07:15"/>
    <s v="PlateAgilent 6_Vial11"/>
    <n v="0.88117699999999999"/>
    <n v="99.932209568222049"/>
    <n v="2.0268455920925708E-2"/>
    <n v="1.5703491435101931E-3"/>
    <n v="5.5243983408625019E-2"/>
    <n v="1.381099585215625E-2"/>
    <x v="40"/>
    <n v="1.8256305685018188E-2"/>
    <n v="1.097281572462093E-2"/>
    <n v="4.9759638933554673E-2"/>
    <n v="1.243990973338867E-2"/>
    <n v="2.0493242738346119E-2"/>
    <n v="8.772427433658303E-3"/>
  </r>
  <r>
    <n v="1388"/>
    <s v="349970"/>
    <s v="12"/>
    <x v="1"/>
    <x v="3"/>
    <s v="Complete"/>
    <n v="2"/>
    <n v="2"/>
    <n v="1"/>
    <d v="2023-08-02T08:19:29"/>
    <s v="PlateAgilent 6_Vial12"/>
    <n v="0.86167700000000003"/>
    <n v="99.931923025982456"/>
    <n v="1.9589325782904971E-2"/>
    <n v="1.5217335769717639E-3"/>
    <n v="5.3392936924201877E-2"/>
    <n v="1.3348234231050469E-2"/>
    <x v="41"/>
    <n v="1.8774313111444819E-2"/>
    <n v="1.048829940455169E-2"/>
    <n v="5.117152712980904E-2"/>
    <n v="1.279288178245226E-2"/>
    <n v="2.0029665321531769E-2"/>
    <n v="9.6836698016567711E-3"/>
  </r>
  <r>
    <n v="1388"/>
    <s v="349971"/>
    <s v="13"/>
    <x v="1"/>
    <x v="4"/>
    <s v="Complete"/>
    <n v="2"/>
    <n v="2"/>
    <n v="1"/>
    <d v="2023-08-02T08:31:43"/>
    <s v="PlateAgilent 6_Vial13"/>
    <n v="0.88395199999999996"/>
    <n v="99.015802959220665"/>
    <n v="0.94011994977935265"/>
    <n v="3.8017368733673971E-3"/>
    <n v="2.5624039201776498"/>
    <n v="0.64060098004441257"/>
    <x v="42"/>
    <n v="1.791982342239783E-2"/>
    <n v="9.308457922589896E-3"/>
    <n v="4.8842518231019837E-2"/>
    <n v="1.2210629557754959E-2"/>
    <n v="1.7688876889964851E-2"/>
    <n v="8.4683906876271593E-3"/>
  </r>
  <r>
    <n v="1388"/>
    <s v="349972"/>
    <s v="14"/>
    <x v="1"/>
    <x v="4"/>
    <s v="Complete"/>
    <n v="2"/>
    <n v="2"/>
    <n v="1"/>
    <d v="2023-08-02T08:43:57"/>
    <s v="PlateAgilent 6_Vial14"/>
    <n v="0.88395199999999996"/>
    <n v="99.024978995722421"/>
    <n v="0.93422410770136455"/>
    <n v="4.8924811184826254E-3"/>
    <n v="2.5463341315757479"/>
    <n v="0.63658353289393699"/>
    <x v="43"/>
    <n v="1.6892129306538051E-2"/>
    <n v="9.9269413408810923E-3"/>
    <n v="4.604142095418759E-2"/>
    <n v="1.1510355238546899E-2"/>
    <n v="1.60908040626234E-2"/>
    <n v="7.8139632070616874E-3"/>
  </r>
  <r>
    <n v="1388"/>
    <s v="349973"/>
    <s v="15"/>
    <x v="1"/>
    <x v="4"/>
    <s v="Complete"/>
    <n v="2"/>
    <n v="2"/>
    <n v="1"/>
    <d v="2023-08-02T08:56:14"/>
    <s v="PlateAgilent 6_Vial15"/>
    <n v="0.89512700000000001"/>
    <n v="98.624491886250468"/>
    <n v="1.337444459363893"/>
    <n v="1.093378899711933E-2"/>
    <n v="3.6453570913990858"/>
    <n v="0.91133927284977156"/>
    <x v="44"/>
    <n v="1.5717760226731801E-2"/>
    <n v="9.4655279155909863E-3"/>
    <n v="4.2840544369729179E-2"/>
    <n v="1.071013609243229E-2"/>
    <n v="1.486137448634519E-2"/>
    <n v="7.4845196725636968E-3"/>
  </r>
  <r>
    <n v="1388"/>
    <s v="349974"/>
    <s v="16"/>
    <x v="1"/>
    <x v="5"/>
    <s v="Complete"/>
    <n v="2"/>
    <n v="2"/>
    <n v="1"/>
    <d v="2023-08-02T09:09:49"/>
    <s v="PlateAgilent 7_Vial1"/>
    <n v="0.87562700000000004"/>
    <n v="99.942047030272846"/>
    <n v="2.02165308513052E-2"/>
    <n v="1.192550913380453E-3"/>
    <n v="5.510245572167153E-2"/>
    <n v="1.3775613930417881E-2"/>
    <x v="45"/>
    <n v="1.750922568339696E-2"/>
    <n v="1.0323509373803901E-2"/>
    <n v="4.7723387362369668E-2"/>
    <n v="1.193084684059242E-2"/>
    <n v="1.267221560299046E-2"/>
    <n v="7.5549975894534929E-3"/>
  </r>
  <r>
    <n v="1388"/>
    <s v="349975"/>
    <s v="17"/>
    <x v="1"/>
    <x v="5"/>
    <s v="Complete"/>
    <n v="2"/>
    <n v="2"/>
    <n v="1"/>
    <d v="2023-08-02T09:22:04"/>
    <s v="PlateAgilent 7_Vial2"/>
    <n v="0.88395199999999996"/>
    <n v="99.942646525036196"/>
    <n v="1.8977580646356049E-2"/>
    <n v="9.2358335761885408E-4"/>
    <n v="5.1725555930520743E-2"/>
    <n v="1.2931388982630181E-2"/>
    <x v="46"/>
    <n v="1.746008875908657E-2"/>
    <n v="1.034138846056794E-2"/>
    <n v="4.758945908278369E-2"/>
    <n v="1.1897364770695921E-2"/>
    <n v="1.2979903690379539E-2"/>
    <n v="7.9359018679820079E-3"/>
  </r>
  <r>
    <n v="1388"/>
    <s v="349976"/>
    <s v="18"/>
    <x v="1"/>
    <x v="5"/>
    <s v="Complete"/>
    <n v="2"/>
    <n v="2"/>
    <n v="1"/>
    <d v="2023-08-02T09:33:08"/>
    <s v="PlateAgilent 7_Vial3"/>
    <n v="0.95092699999999997"/>
    <n v="99.884704548847637"/>
    <n v="1.685004696415416E-2"/>
    <n v="6.3285898642608928E-4"/>
    <n v="4.5926720740539273E-2"/>
    <n v="1.148168018513482E-2"/>
    <x v="47"/>
    <n v="8.0819477408596199E-2"/>
    <n v="5.4730669779380686E-3"/>
    <n v="0.2202826839140056"/>
    <n v="5.5070670978501393E-2"/>
    <n v="1.105012576788196E-2"/>
    <n v="6.5758010117377072E-3"/>
  </r>
  <r>
    <n v="1388"/>
    <s v="349977"/>
    <s v="19"/>
    <x v="1"/>
    <x v="6"/>
    <s v="Complete"/>
    <n v="2"/>
    <n v="2"/>
    <n v="1"/>
    <d v="2023-08-02T09:45:21"/>
    <s v="PlateAgilent 7_Vial4"/>
    <n v="0.87285199999999996"/>
    <n v="99.943680092438669"/>
    <n v="1.6560320594067049E-2"/>
    <n v="1.2487463672314089E-3"/>
    <n v="4.5137038544491533E-2"/>
    <n v="1.128425963612288E-2"/>
    <x v="48"/>
    <n v="1.6088677780863508E-2"/>
    <n v="1.0732493852118699E-2"/>
    <n v="4.3851522378432067E-2"/>
    <n v="1.096288059460802E-2"/>
    <n v="1.465614739774523E-2"/>
    <n v="9.01476178865359E-3"/>
  </r>
  <r>
    <n v="1388"/>
    <s v="349978"/>
    <s v="20"/>
    <x v="1"/>
    <x v="6"/>
    <s v="Complete"/>
    <n v="2"/>
    <n v="2"/>
    <n v="1"/>
    <d v="2023-08-02T09:57:41"/>
    <s v="PlateAgilent 7_Vial5"/>
    <n v="0.87562700000000004"/>
    <n v="99.942616460871321"/>
    <n v="1.643887111821396E-2"/>
    <n v="1.487205494468256E-3"/>
    <n v="4.480601417563039E-2"/>
    <n v="1.1201503543907599E-2"/>
    <x v="49"/>
    <n v="1.6824242094125839E-2"/>
    <n v="1.0459801664311409E-2"/>
    <n v="4.5856386630369873E-2"/>
    <n v="1.146409665759247E-2"/>
    <n v="1.5274499057631889E-2"/>
    <n v="8.8459268587098086E-3"/>
  </r>
  <r>
    <n v="1388"/>
    <s v="349979"/>
    <s v="21"/>
    <x v="1"/>
    <x v="6"/>
    <s v="Complete"/>
    <n v="2"/>
    <n v="2"/>
    <n v="1"/>
    <d v="2023-08-02T10:09:59"/>
    <s v="PlateAgilent 7_Vial6"/>
    <n v="0.87285199999999996"/>
    <n v="99.94260030268228"/>
    <n v="1.6392499788280411E-2"/>
    <n v="1.6006638084264319E-3"/>
    <n v="4.4679623838276658E-2"/>
    <n v="1.1169905959569159E-2"/>
    <x v="50"/>
    <n v="1.6688398576311572E-2"/>
    <n v="1.027696335042903E-2"/>
    <n v="4.5486129661926958E-2"/>
    <n v="1.1371532415481739E-2"/>
    <n v="1.5042837318625031E-2"/>
    <n v="9.2759616345053642E-3"/>
  </r>
  <r>
    <n v="1388"/>
    <s v="349980"/>
    <s v="22"/>
    <x v="1"/>
    <x v="7"/>
    <s v="Complete"/>
    <n v="2"/>
    <n v="2"/>
    <n v="1"/>
    <d v="2023-08-02T10:22:12"/>
    <s v="PlateAgilent 7_Vial7"/>
    <n v="0.88117699999999999"/>
    <n v="99.593772691195895"/>
    <n v="0.36731197081065281"/>
    <n v="4.9515342717528464E-3"/>
    <n v="1.0011505810022401"/>
    <n v="0.25028764525055991"/>
    <x v="51"/>
    <n v="1.6306017309690571E-2"/>
    <n v="9.9957113134639189E-3"/>
    <n v="4.4443906000124947E-2"/>
    <n v="1.111097650003124E-2"/>
    <n v="1.468594930784094E-2"/>
    <n v="7.9233713759271091E-3"/>
  </r>
  <r>
    <n v="1388"/>
    <s v="349981"/>
    <s v="23"/>
    <x v="1"/>
    <x v="7"/>
    <s v="Complete"/>
    <n v="2"/>
    <n v="2"/>
    <n v="1"/>
    <d v="2023-08-02T10:34:26"/>
    <s v="PlateAgilent 7_Vial8"/>
    <n v="0.88395199999999996"/>
    <n v="99.566239265545093"/>
    <n v="0.39491973218713949"/>
    <n v="2.1044127058901479E-3"/>
    <n v="1.076398676731984"/>
    <n v="0.26909966918299588"/>
    <x v="52"/>
    <n v="1.5989074121459491E-2"/>
    <n v="9.6812790240465071E-3"/>
    <n v="4.3580041268621778E-2"/>
    <n v="1.0895010317155439E-2"/>
    <n v="1.498599688559797E-2"/>
    <n v="7.8659312607163197E-3"/>
  </r>
  <r>
    <n v="1388"/>
    <s v="349982"/>
    <s v="24"/>
    <x v="1"/>
    <x v="7"/>
    <s v="Complete"/>
    <n v="2"/>
    <n v="2"/>
    <n v="1"/>
    <d v="2023-08-02T10:46:40"/>
    <s v="PlateAgilent 7_Vial9"/>
    <n v="0.87562700000000004"/>
    <n v="99.602682721804911"/>
    <n v="0.35936926728894092"/>
    <n v="2.2754053296006739E-3"/>
    <n v="0.97950183857780748"/>
    <n v="0.2448754596444519"/>
    <x v="53"/>
    <n v="1.553641702170367E-2"/>
    <n v="1.004749136762067E-2"/>
    <n v="4.2346272825368569E-2"/>
    <n v="1.0586568206342141E-2"/>
    <n v="1.4466590451031471E-2"/>
    <n v="7.9450034334336839E-3"/>
  </r>
  <r>
    <n v="1388"/>
    <s v="349983"/>
    <s v="25"/>
    <x v="1"/>
    <x v="8"/>
    <s v="Complete"/>
    <n v="2"/>
    <n v="2"/>
    <n v="1"/>
    <d v="2023-08-02T10:59:00"/>
    <s v="PlateAgilent 7_Vial10"/>
    <n v="0.87285199999999996"/>
    <n v="99.786340394194866"/>
    <n v="0.17500263390335721"/>
    <n v="2.4090843067217501E-3"/>
    <n v="0.47698959612613612"/>
    <n v="0.119247399031534"/>
    <x v="54"/>
    <n v="1.550103376434799E-2"/>
    <n v="9.6764407148851022E-3"/>
    <n v="4.2249831730401782E-2"/>
    <n v="1.056245793260044E-2"/>
    <n v="1.535037787137055E-2"/>
    <n v="7.8055602660647488E-3"/>
  </r>
  <r>
    <n v="1388"/>
    <s v="349984"/>
    <s v="26"/>
    <x v="1"/>
    <x v="8"/>
    <s v="Complete"/>
    <n v="2"/>
    <n v="2"/>
    <n v="1"/>
    <d v="2023-08-02T11:11:15"/>
    <s v="PlateAgilent 7_Vial11"/>
    <n v="0.87562700000000004"/>
    <n v="99.797379385063778"/>
    <n v="0.16593276493596409"/>
    <n v="1.768144427480941E-3"/>
    <n v="0.45226863599439943"/>
    <n v="0.1130671589985998"/>
    <x v="55"/>
    <n v="1.5158838155510539E-2"/>
    <n v="9.7212944494131023E-3"/>
    <n v="4.1317138652504158E-2"/>
    <n v="1.032928466312604E-2"/>
    <n v="1.44522002614908E-2"/>
    <n v="7.0768115832624797E-3"/>
  </r>
  <r>
    <n v="1388"/>
    <s v="349985"/>
    <s v="27"/>
    <x v="1"/>
    <x v="8"/>
    <s v="Complete"/>
    <n v="2"/>
    <n v="2"/>
    <n v="1"/>
    <d v="2023-08-02T11:23:28"/>
    <s v="PlateAgilent 7_Vial12"/>
    <n v="0.88117699999999999"/>
    <n v="99.735826018222298"/>
    <n v="0.2267053115969333"/>
    <n v="2.7903217364383028E-3"/>
    <n v="0.61791112857185726"/>
    <n v="0.15447778214296429"/>
    <x v="56"/>
    <n v="1.581832291520284E-2"/>
    <n v="1.0061924654070589E-2"/>
    <n v="4.3114639422410762E-2"/>
    <n v="1.0778659855602691E-2"/>
    <n v="1.43926463038758E-2"/>
    <n v="7.2577009617060279E-3"/>
  </r>
  <r>
    <n v="1388"/>
    <s v="349986"/>
    <s v="28"/>
    <x v="1"/>
    <x v="4"/>
    <s v="Complete"/>
    <n v="2"/>
    <n v="2"/>
    <n v="1"/>
    <d v="2023-08-02T11:35:41"/>
    <s v="PlateAgilent 7_Vial13"/>
    <n v="0.88395199999999996"/>
    <n v="98.784492258198867"/>
    <n v="1.1772570156194591"/>
    <n v="8.5482982393629784E-3"/>
    <n v="3.2087479821994469"/>
    <n v="0.80218699554986173"/>
    <x v="57"/>
    <n v="1.6477259098547491E-2"/>
    <n v="9.6734747231114054E-3"/>
    <n v="4.4910644985047238E-2"/>
    <n v="1.1227661246261809E-2"/>
    <n v="1.412488822858164E-2"/>
    <n v="7.6485788545541606E-3"/>
  </r>
  <r>
    <n v="1388"/>
    <s v="349987"/>
    <s v="29"/>
    <x v="1"/>
    <x v="4"/>
    <s v="Complete"/>
    <n v="2"/>
    <n v="2"/>
    <n v="1"/>
    <d v="2023-08-02T11:47:54"/>
    <s v="PlateAgilent 7_Vial14"/>
    <n v="0.88957699999999995"/>
    <n v="98.776223219247285"/>
    <n v="1.185900443650747"/>
    <n v="1.3202817914797309E-2"/>
    <n v="3.232306629025679"/>
    <n v="0.80807665725641964"/>
    <x v="58"/>
    <n v="1.6224984440089161E-2"/>
    <n v="9.762890211580692E-3"/>
    <n v="4.4223041691502797E-2"/>
    <n v="1.1055760422875699E-2"/>
    <n v="1.385731660685746E-2"/>
    <n v="7.794036055020848E-3"/>
  </r>
  <r>
    <n v="1388"/>
    <s v="349988"/>
    <s v="30"/>
    <x v="1"/>
    <x v="4"/>
    <s v="Complete"/>
    <n v="2"/>
    <n v="2"/>
    <n v="1"/>
    <d v="2023-08-02T12:00:10"/>
    <s v="PlateAgilent 7_Vial15"/>
    <n v="0.88957699999999995"/>
    <n v="98.55036806340506"/>
    <n v="1.4112349247526099"/>
    <n v="1.5537388094780511E-2"/>
    <n v="3.846481403066083"/>
    <n v="0.96162035076652064"/>
    <x v="59"/>
    <n v="1.652255000138917E-2"/>
    <n v="9.3007930143183797E-3"/>
    <n v="4.5034090495396348E-2"/>
    <n v="1.125852262384909E-2"/>
    <n v="1.3798692870313741E-2"/>
    <n v="8.0757689706292719E-3"/>
  </r>
  <r>
    <n v="1390"/>
    <s v="350019"/>
    <s v="1"/>
    <x v="2"/>
    <x v="0"/>
    <s v="Complete"/>
    <n v="2"/>
    <n v="2"/>
    <n v="1"/>
    <d v="2023-08-02T22:48:11"/>
    <s v="PlateAgilent 3_Vial1"/>
    <n v="0.89865200000000001"/>
    <n v="99.449701637030785"/>
    <n v="2.4525779755308851E-2"/>
    <n v="1.9604504756481982E-3"/>
    <n v="6.6847804054330356E-2"/>
    <n v="1.6711951013582589E-2"/>
    <x v="60"/>
    <n v="0.48008575259667369"/>
    <n v="2.1029468237757792E-2"/>
    <n v="1.308528358284363"/>
    <n v="0.32713208957109069"/>
    <n v="3.091095346132151E-2"/>
    <n v="1.477587715589442E-2"/>
  </r>
  <r>
    <n v="1390"/>
    <s v="350020"/>
    <s v="2"/>
    <x v="2"/>
    <x v="0"/>
    <s v="Complete"/>
    <n v="2"/>
    <n v="2"/>
    <n v="1"/>
    <d v="2023-08-02T22:59:20"/>
    <s v="PlateAgilent 3_Vial2"/>
    <n v="0.96765199999999996"/>
    <n v="99.579268514345586"/>
    <n v="2.793008622664411E-2"/>
    <n v="1.900152918690742E-3"/>
    <n v="7.6126628793325588E-2"/>
    <n v="1.90316571983314E-2"/>
    <x v="61"/>
    <n v="0.35719417197779668"/>
    <n v="1.8879198772669178E-2"/>
    <n v="0.9735733687550534"/>
    <n v="0.24339334218876341"/>
    <n v="2.2646265153996099E-2"/>
    <n v="1.296096229597214E-2"/>
  </r>
  <r>
    <n v="1390"/>
    <s v="350021"/>
    <s v="3"/>
    <x v="2"/>
    <x v="0"/>
    <s v="Complete"/>
    <n v="2"/>
    <n v="2"/>
    <n v="1"/>
    <d v="2023-08-02T23:10:22"/>
    <s v="PlateAgilent 3_Vial3"/>
    <n v="0.88117699999999999"/>
    <n v="99.606223402305403"/>
    <n v="2.2585837546724771E-2"/>
    <n v="1.8030009004301041E-3"/>
    <n v="6.1560270775879417E-2"/>
    <n v="1.5390067693969859E-2"/>
    <x v="62"/>
    <n v="0.33506510493181452"/>
    <n v="1.891590658961366E-2"/>
    <n v="0.91325807796497149"/>
    <n v="0.2283145194912429"/>
    <n v="2.294436250082306E-2"/>
    <n v="1.3181292715248309E-2"/>
  </r>
  <r>
    <n v="1390"/>
    <s v="350022"/>
    <s v="4"/>
    <x v="2"/>
    <x v="1"/>
    <s v="Complete"/>
    <n v="2"/>
    <n v="2"/>
    <n v="1"/>
    <d v="2023-08-02T23:22:31"/>
    <s v="PlateAgilent 3_Vial4"/>
    <n v="0.900752"/>
    <n v="97.410790732817176"/>
    <n v="2.5273840083747112"/>
    <n v="3.951768692763457E-2"/>
    <n v="6.8886727617828249"/>
    <n v="1.722168190445706"/>
    <x v="63"/>
    <n v="3.4008117853480943E-2"/>
    <n v="1.721714469543242E-2"/>
    <n v="9.2692995745995571E-2"/>
    <n v="2.3173248936498889E-2"/>
    <n v="2.036895036332324E-2"/>
    <n v="7.4481905913109086E-3"/>
  </r>
  <r>
    <n v="1390"/>
    <s v="350023"/>
    <s v="5"/>
    <x v="2"/>
    <x v="1"/>
    <s v="Complete"/>
    <n v="2"/>
    <n v="2"/>
    <n v="1"/>
    <d v="2023-08-02T23:34:48"/>
    <s v="PlateAgilent 3_Vial5"/>
    <n v="0.89790199999999998"/>
    <n v="98.938538591634412"/>
    <n v="1.0038722206742341"/>
    <n v="7.5955712270900444E-3"/>
    <n v="2.7361679902833989"/>
    <n v="0.68404199757084971"/>
    <x v="64"/>
    <n v="3.2170630886512258E-2"/>
    <n v="1.8249828595315432E-2"/>
    <n v="8.7684715889216711E-2"/>
    <n v="2.1921178972304181E-2"/>
    <n v="1.8442047166598599E-2"/>
    <n v="6.9765096382432088E-3"/>
  </r>
  <r>
    <n v="1390"/>
    <s v="350024"/>
    <s v="6"/>
    <x v="2"/>
    <x v="1"/>
    <s v="Complete"/>
    <n v="2"/>
    <n v="2"/>
    <n v="1"/>
    <d v="2023-08-02T23:46:59"/>
    <s v="PlateAgilent 3_Vial6"/>
    <n v="0.911852"/>
    <n v="98.001514026062594"/>
    <n v="1.945099180621126"/>
    <n v="3.1584392479074352E-2"/>
    <n v="5.3015891926638608"/>
    <n v="1.325397298165965"/>
    <x v="65"/>
    <n v="3.0640464727317941E-2"/>
    <n v="1.7682979570241161E-2"/>
    <n v="8.3514073870862626E-2"/>
    <n v="2.087851846771566E-2"/>
    <n v="1.6121587602506631E-2"/>
    <n v="6.6247409864583729E-3"/>
  </r>
  <r>
    <n v="1390"/>
    <s v="350025"/>
    <s v="7"/>
    <x v="2"/>
    <x v="2"/>
    <s v="Complete"/>
    <n v="2"/>
    <n v="2"/>
    <n v="1"/>
    <d v="2023-08-02T23:59:15"/>
    <s v="PlateAgilent 3_Vial7"/>
    <n v="0.88680199999999998"/>
    <n v="99.817850367060672"/>
    <n v="0.1255431046396476"/>
    <n v="3.6127348798992661E-3"/>
    <n v="0.34218202002351678"/>
    <n v="8.5545505005879208E-2"/>
    <x v="66"/>
    <n v="3.09492372508792E-2"/>
    <n v="1.8700892765692801E-2"/>
    <n v="8.4355668525887439E-2"/>
    <n v="2.108891713147186E-2"/>
    <n v="1.7849586773264141E-2"/>
    <n v="7.8077042755397112E-3"/>
  </r>
  <r>
    <n v="1390"/>
    <s v="350026"/>
    <s v="8"/>
    <x v="2"/>
    <x v="2"/>
    <s v="Complete"/>
    <n v="2"/>
    <n v="2"/>
    <n v="1"/>
    <d v="2023-08-03T00:11:28"/>
    <s v="PlateAgilent 3_Vial8"/>
    <n v="0.88013637499999997"/>
    <n v="99.827270625125067"/>
    <n v="0.1160244930884801"/>
    <n v="3.7271331230395921E-3"/>
    <n v="0.3162379609073534"/>
    <n v="7.905949022683835E-2"/>
    <x v="67"/>
    <n v="3.114805429155687E-2"/>
    <n v="1.959842164907941E-2"/>
    <n v="8.4897566998045335E-2"/>
    <n v="2.122439174951133E-2"/>
    <n v="1.8099299688817488E-2"/>
    <n v="7.4575278060836966E-3"/>
  </r>
  <r>
    <n v="1390"/>
    <s v="350027"/>
    <s v="9"/>
    <x v="2"/>
    <x v="2"/>
    <s v="Complete"/>
    <n v="2"/>
    <n v="2"/>
    <n v="1"/>
    <d v="2023-08-03T00:22:32"/>
    <s v="PlateAgilent 3_Vial9"/>
    <n v="0.94807699999999995"/>
    <n v="99.809750863464899"/>
    <n v="2.2848590827078751E-2"/>
    <n v="1.78287386608588E-3"/>
    <n v="6.2276434745994737E-2"/>
    <n v="1.5569108686498681E-2"/>
    <x v="68"/>
    <n v="0.14452284632084411"/>
    <n v="1.458982479650702E-2"/>
    <n v="0.39391346610044697"/>
    <n v="9.8478366525111757E-2"/>
    <n v="1.412633035111239E-2"/>
    <n v="8.7513690360753009E-3"/>
  </r>
  <r>
    <n v="1390"/>
    <s v="350028"/>
    <s v="10"/>
    <x v="2"/>
    <x v="3"/>
    <s v="Complete"/>
    <n v="2"/>
    <n v="2"/>
    <n v="1"/>
    <d v="2023-08-03T00:34:45"/>
    <s v="PlateAgilent 3_Vial10"/>
    <n v="0.96210200000000001"/>
    <n v="99.927269703264187"/>
    <n v="2.053259858699619E-2"/>
    <n v="3.2740721891313012E-3"/>
    <n v="5.5963934307639587E-2"/>
    <n v="1.39909835769099E-2"/>
    <x v="69"/>
    <n v="3.0043991714038661E-2"/>
    <n v="1.8410713830698051E-2"/>
    <n v="8.1888318787305736E-2"/>
    <n v="2.0472079696826431E-2"/>
    <n v="1.3944818914979821E-2"/>
    <n v="8.2088875197978434E-3"/>
  </r>
  <r>
    <n v="1390"/>
    <s v="350029"/>
    <s v="11"/>
    <x v="2"/>
    <x v="3"/>
    <s v="Complete"/>
    <n v="2"/>
    <n v="2"/>
    <n v="1"/>
    <d v="2023-08-03T00:47:04"/>
    <s v="PlateAgilent 3_Vial11"/>
    <n v="0.87562700000000004"/>
    <n v="99.91495771748157"/>
    <n v="2.7039390209248761E-2"/>
    <n v="2.779319728989866E-3"/>
    <n v="7.3698935425903569E-2"/>
    <n v="1.8424733856475889E-2"/>
    <x v="70"/>
    <n v="3.2096566192839522E-2"/>
    <n v="1.9655452474692178E-2"/>
    <n v="8.74828441371511E-2"/>
    <n v="2.1870711034287778E-2"/>
    <n v="1.6845120573542351E-2"/>
    <n v="9.0612055427889242E-3"/>
  </r>
  <r>
    <n v="1390"/>
    <s v="350030"/>
    <s v="12"/>
    <x v="2"/>
    <x v="3"/>
    <s v="Complete"/>
    <n v="2"/>
    <n v="2"/>
    <n v="1"/>
    <d v="2023-08-03T00:59:17"/>
    <s v="PlateAgilent 3_Vial12"/>
    <n v="0.95722700000000005"/>
    <n v="99.927358972727149"/>
    <n v="2.070449826250129E-2"/>
    <n v="3.0098145033628258E-3"/>
    <n v="5.6432466437496977E-2"/>
    <n v="1.4108116609374241E-2"/>
    <x v="71"/>
    <n v="3.0174560072343561E-2"/>
    <n v="1.7851021227516219E-2"/>
    <n v="8.2244197708128755E-2"/>
    <n v="2.0561049427032189E-2"/>
    <n v="1.3495483391705251E-2"/>
    <n v="8.2664855463096265E-3"/>
  </r>
  <r>
    <n v="1390"/>
    <s v="350031"/>
    <s v="13"/>
    <x v="2"/>
    <x v="4"/>
    <s v="Complete"/>
    <n v="2"/>
    <n v="2"/>
    <n v="1"/>
    <d v="2023-08-03T01:11:34"/>
    <s v="PlateAgilent 3_Vial13"/>
    <n v="0.89512700000000001"/>
    <n v="98.741997508721653"/>
    <n v="1.200021633381134"/>
    <n v="5.6682696571792564E-3"/>
    <n v="3.2707955387985308"/>
    <n v="0.8176988846996327"/>
    <x v="72"/>
    <n v="3.347248533341507E-2"/>
    <n v="1.7546553843144599E-2"/>
    <n v="9.1233068351077973E-2"/>
    <n v="2.280826708776949E-2"/>
    <n v="1.7234461814174769E-2"/>
    <n v="7.2739107496089866E-3"/>
  </r>
  <r>
    <n v="1390"/>
    <s v="350032"/>
    <s v="14"/>
    <x v="2"/>
    <x v="4"/>
    <s v="Complete"/>
    <n v="2"/>
    <n v="2"/>
    <n v="1"/>
    <d v="2023-08-03T01:23:46"/>
    <s v="PlateAgilent 3_Vial14"/>
    <n v="0.89512700000000001"/>
    <n v="98.664805969098964"/>
    <n v="1.2810250267240419"/>
    <n v="1.1287812013859779E-2"/>
    <n v="3.4915795065233679"/>
    <n v="0.87289487663084209"/>
    <x v="73"/>
    <n v="3.032161919622341E-2"/>
    <n v="1.8136818568605651E-2"/>
    <n v="8.2645024087375396E-2"/>
    <n v="2.0661256021843849E-2"/>
    <n v="1.7188538310550599E-2"/>
    <n v="6.6588466702113174E-3"/>
  </r>
  <r>
    <n v="1390"/>
    <s v="350033"/>
    <s v="15"/>
    <x v="2"/>
    <x v="4"/>
    <s v="Complete"/>
    <n v="2"/>
    <n v="2"/>
    <n v="1"/>
    <d v="2023-08-03T01:34:50"/>
    <s v="PlateAgilent 3_Vial15"/>
    <n v="0.96210200000000001"/>
    <n v="99.89565986505383"/>
    <n v="2.1595966817738461E-2"/>
    <n v="1.9579165865851881E-3"/>
    <n v="5.8862265444731048E-2"/>
    <n v="1.471556636118276E-2"/>
    <x v="74"/>
    <n v="6.1105104145195571E-2"/>
    <n v="1.237707443904628E-2"/>
    <n v="0.1665489158497927"/>
    <n v="4.1637228962448168E-2"/>
    <n v="1.236074686685726E-2"/>
    <n v="9.2783171163748103E-3"/>
  </r>
  <r>
    <n v="1390"/>
    <s v="350034"/>
    <s v="16"/>
    <x v="2"/>
    <x v="5"/>
    <s v="Complete"/>
    <n v="2"/>
    <n v="2"/>
    <n v="1"/>
    <d v="2023-08-03T01:47:14"/>
    <s v="PlateAgilent 5_Vial1"/>
    <n v="0.96661137499999994"/>
    <n v="99.792212352961528"/>
    <n v="2.0780779791151529E-2"/>
    <n v="2.2458769323974561E-3"/>
    <n v="5.6640380425596458E-2"/>
    <n v="1.4160095106399109E-2"/>
    <x v="75"/>
    <n v="0.16570742982511111"/>
    <n v="1.52414880348262E-2"/>
    <n v="0.45165445950390049"/>
    <n v="0.11291361487597509"/>
    <n v="1.230086160517189E-2"/>
    <n v="8.9985758170488123E-3"/>
  </r>
  <r>
    <n v="1390"/>
    <s v="350035"/>
    <s v="17"/>
    <x v="2"/>
    <x v="5"/>
    <s v="Complete"/>
    <n v="2"/>
    <n v="2"/>
    <n v="1"/>
    <d v="2023-08-03T01:58:24"/>
    <s v="PlateAgilent 5_Vial2"/>
    <n v="0.97042700000000004"/>
    <n v="99.791976828260999"/>
    <n v="2.2625941448322109E-2"/>
    <n v="2.059246233570327E-3"/>
    <n v="6.1669578523993449E-2"/>
    <n v="1.541739463099836E-2"/>
    <x v="76"/>
    <n v="0.1648126766781261"/>
    <n v="1.440905457879019E-2"/>
    <n v="0.44921570796803129"/>
    <n v="0.11230392699200779"/>
    <n v="1.199313213590926E-2"/>
    <n v="8.5914214766399828E-3"/>
  </r>
  <r>
    <n v="1390"/>
    <s v="350036"/>
    <s v="18"/>
    <x v="2"/>
    <x v="5"/>
    <s v="Complete"/>
    <n v="2"/>
    <n v="2"/>
    <n v="1"/>
    <d v="2023-08-03T02:09:28"/>
    <s v="PlateAgilent 5_Vial3"/>
    <n v="0.96210200000000001"/>
    <n v="99.78072904583226"/>
    <n v="2.8756518747850041E-2"/>
    <n v="1.69708651101047E-3"/>
    <n v="7.837916468791796E-2"/>
    <n v="1.959479117197949E-2"/>
    <x v="77"/>
    <n v="0.17034603326857831"/>
    <n v="1.527787573705376E-2"/>
    <n v="0.46429750111840901"/>
    <n v="0.11607437527960229"/>
    <n v="1.174665247128181E-2"/>
    <n v="8.4217496800291902E-3"/>
  </r>
  <r>
    <n v="1390"/>
    <s v="350037"/>
    <s v="19"/>
    <x v="2"/>
    <x v="6"/>
    <s v="Complete"/>
    <n v="2"/>
    <n v="2"/>
    <n v="1"/>
    <d v="2023-08-03T02:20:32"/>
    <s v="PlateAgilent 5_Vial4"/>
    <n v="0.89235200000000003"/>
    <n v="99.85155100732176"/>
    <n v="2.051503788322627E-2"/>
    <n v="1.880877279075792E-3"/>
    <n v="5.591607061089357E-2"/>
    <n v="1.3979017652723391E-2"/>
    <x v="78"/>
    <n v="0.1050462307849527"/>
    <n v="1.3734092609512111E-2"/>
    <n v="0.28631545753967208"/>
    <n v="7.157886438491802E-2"/>
    <n v="1.4408562653760761E-2"/>
    <n v="8.4791613563062647E-3"/>
  </r>
  <r>
    <n v="1390"/>
    <s v="350038"/>
    <s v="20"/>
    <x v="2"/>
    <x v="6"/>
    <s v="Complete"/>
    <n v="2"/>
    <n v="2"/>
    <n v="1"/>
    <d v="2023-08-03T02:31:36"/>
    <s v="PlateAgilent 5_Vial5"/>
    <n v="0.89512700000000001"/>
    <n v="99.86449584728345"/>
    <n v="2.057610889850706E-2"/>
    <n v="1.239171234040102E-3"/>
    <n v="5.608252661366369E-2"/>
    <n v="1.4020631653415921E-2"/>
    <x v="79"/>
    <n v="9.2421364958400462E-2"/>
    <n v="1.261981462106535E-2"/>
    <n v="0.2519049488665322"/>
    <n v="6.2976237216633049E-2"/>
    <n v="1.4426494767037621E-2"/>
    <n v="8.0801840926049921E-3"/>
  </r>
  <r>
    <n v="1390"/>
    <s v="350039"/>
    <s v="21"/>
    <x v="2"/>
    <x v="6"/>
    <s v="Complete"/>
    <n v="2"/>
    <n v="2"/>
    <n v="1"/>
    <d v="2023-08-03T02:42:44"/>
    <s v="PlateAgilent 5_Vial6"/>
    <n v="0.96487699999999998"/>
    <n v="99.796459946103766"/>
    <n v="1.988088276429548E-2"/>
    <n v="1.489490210173957E-3"/>
    <n v="5.4187608659702798E-2"/>
    <n v="1.3546902164925699E-2"/>
    <x v="80"/>
    <n v="0.16327814912289859"/>
    <n v="1.3816644788917381E-2"/>
    <n v="0.44503317846840912"/>
    <n v="0.11125829461710229"/>
    <n v="1.179287825682826E-2"/>
    <n v="8.5881437522108695E-3"/>
  </r>
  <r>
    <n v="1390"/>
    <s v="350040"/>
    <s v="22"/>
    <x v="2"/>
    <x v="7"/>
    <s v="Complete"/>
    <n v="2"/>
    <n v="2"/>
    <n v="1"/>
    <d v="2023-08-03T02:53:54"/>
    <s v="PlateAgilent 5_Vial7"/>
    <n v="0.96765199999999996"/>
    <n v="99.840800849366971"/>
    <n v="1.7563081130863571E-2"/>
    <n v="1.467430184322214E-3"/>
    <n v="4.78701765138431E-2"/>
    <n v="1.196754412846078E-2"/>
    <x v="81"/>
    <n v="0.1220152523966225"/>
    <n v="1.3515885075003569E-2"/>
    <n v="0.33256645722277328"/>
    <n v="8.3141614305693334E-2"/>
    <n v="1.152931729207474E-2"/>
    <n v="8.0914998134637792E-3"/>
  </r>
  <r>
    <n v="1390"/>
    <s v="350041"/>
    <s v="23"/>
    <x v="2"/>
    <x v="7"/>
    <s v="Complete"/>
    <n v="2"/>
    <n v="2"/>
    <n v="1"/>
    <d v="2023-08-03T03:06:08"/>
    <s v="PlateAgilent 5_Vial8"/>
    <n v="0.89235200000000003"/>
    <n v="99.662847175038053"/>
    <n v="0.28484064724107022"/>
    <n v="3.0627071142727072E-3"/>
    <n v="0.77636560237633545"/>
    <n v="0.19409140059408389"/>
    <x v="82"/>
    <n v="3.0500968245124029E-2"/>
    <n v="1.910489951054218E-2"/>
    <n v="8.3133860332251314E-2"/>
    <n v="2.0783465083062828E-2"/>
    <n v="1.3927913528668619E-2"/>
    <n v="7.8832959470817379E-3"/>
  </r>
  <r>
    <n v="1390"/>
    <s v="350042"/>
    <s v="24"/>
    <x v="2"/>
    <x v="7"/>
    <s v="Complete"/>
    <n v="2"/>
    <n v="2"/>
    <n v="1"/>
    <d v="2023-08-03T03:17:12"/>
    <s v="PlateAgilent 5_Vial9"/>
    <n v="0.96487699999999998"/>
    <n v="99.845175995215413"/>
    <n v="1.8174877631923079E-2"/>
    <n v="1.7050859096715231E-3"/>
    <n v="4.953769750734377E-2"/>
    <n v="1.2384424376835941E-2"/>
    <x v="83"/>
    <n v="0.11789049970371809"/>
    <n v="1.3121853309789331E-2"/>
    <n v="0.32132397431137238"/>
    <n v="8.0330993577843096E-2"/>
    <n v="1.107447830638747E-2"/>
    <n v="7.6841491425564184E-3"/>
  </r>
  <r>
    <n v="1390"/>
    <s v="350043"/>
    <s v="25"/>
    <x v="2"/>
    <x v="8"/>
    <s v="Complete"/>
    <n v="2"/>
    <n v="2"/>
    <n v="1"/>
    <d v="2023-08-03T03:29:19"/>
    <s v="PlateAgilent 5_Vial10"/>
    <n v="0.89304574999999997"/>
    <n v="99.833749742814518"/>
    <n v="0.1148086070045999"/>
    <n v="1.6445421191169751E-3"/>
    <n v="0.31292392500315269"/>
    <n v="7.8230981250788187E-2"/>
    <x v="84"/>
    <n v="2.9590840913088421E-2"/>
    <n v="1.9965995487464229E-2"/>
    <n v="8.0653204705257983E-2"/>
    <n v="2.0163301176314499E-2"/>
    <n v="1.428043911520248E-2"/>
    <n v="7.5703701525806841E-3"/>
  </r>
  <r>
    <n v="1390"/>
    <s v="350044"/>
    <s v="26"/>
    <x v="2"/>
    <x v="8"/>
    <s v="Complete"/>
    <n v="2"/>
    <n v="2"/>
    <n v="1"/>
    <d v="2023-08-03T03:41:38"/>
    <s v="PlateAgilent 5_Vial11"/>
    <n v="0.88957699999999995"/>
    <n v="99.873210830392424"/>
    <n v="7.3792252186985152E-2"/>
    <n v="2.0819039893466089E-3"/>
    <n v="0.20112918178903361"/>
    <n v="5.0282295447258388E-2"/>
    <x v="85"/>
    <n v="3.0998613567272681E-2"/>
    <n v="1.9678403253001121E-2"/>
    <n v="8.4490249295841618E-2"/>
    <n v="2.1122562323960401E-2"/>
    <n v="1.404692957729985E-2"/>
    <n v="7.9513742760277933E-3"/>
  </r>
  <r>
    <n v="1390"/>
    <s v="350045"/>
    <s v="27"/>
    <x v="2"/>
    <x v="8"/>
    <s v="Complete"/>
    <n v="2"/>
    <n v="2"/>
    <n v="1"/>
    <d v="2023-08-03T03:53:54"/>
    <s v="PlateAgilent 5_Vial12"/>
    <n v="0.95370200000000005"/>
    <n v="99.860352647435704"/>
    <n v="9.0416020003388997E-2"/>
    <n v="2.0109153924588062E-3"/>
    <n v="0.24643915295906749"/>
    <n v="6.1609788239766893E-2"/>
    <x v="86"/>
    <n v="3.0131158069391411E-2"/>
    <n v="1.7867817007253331E-2"/>
    <n v="8.2125900609408262E-2"/>
    <n v="2.0531475152352069E-2"/>
    <n v="1.2145482445730721E-2"/>
    <n v="6.9546920457968942E-3"/>
  </r>
  <r>
    <n v="1390"/>
    <s v="350046"/>
    <s v="28"/>
    <x v="2"/>
    <x v="4"/>
    <s v="Complete"/>
    <n v="2"/>
    <n v="2"/>
    <n v="1"/>
    <d v="2023-08-03T04:05:00"/>
    <s v="PlateAgilent 5_Vial13"/>
    <n v="0.96487699999999998"/>
    <n v="99.772168537969719"/>
    <n v="3.6026088286768843E-2"/>
    <n v="1.3605836216788951E-3"/>
    <n v="9.8193203831435191E-2"/>
    <n v="2.4548300957858801E-2"/>
    <x v="87"/>
    <n v="0.17202757469510099"/>
    <n v="1.380002837647957E-2"/>
    <n v="0.46888073365620808"/>
    <n v="0.11722018341405201"/>
    <n v="1.151092357201668E-2"/>
    <n v="8.2668754763871831E-3"/>
  </r>
  <r>
    <n v="1390"/>
    <s v="350047"/>
    <s v="29"/>
    <x v="2"/>
    <x v="4"/>
    <s v="Complete"/>
    <n v="2"/>
    <n v="2"/>
    <n v="1"/>
    <d v="2023-08-03T04:16:05"/>
    <s v="PlateAgilent 5_Vial14"/>
    <n v="0.96765199999999996"/>
    <n v="99.895834316505798"/>
    <n v="1.8155038349657569E-2"/>
    <n v="2.1159445612496351E-3"/>
    <n v="4.9483623285578149E-2"/>
    <n v="1.2370905821394541E-2"/>
    <x v="88"/>
    <n v="6.4593437917005433E-2"/>
    <n v="1.3449622992391341E-2"/>
    <n v="0.17605676655955749"/>
    <n v="4.4014191639889372E-2"/>
    <n v="1.179684559979946E-2"/>
    <n v="9.620361627731432E-3"/>
  </r>
  <r>
    <n v="1390"/>
    <s v="350048"/>
    <s v="30"/>
    <x v="2"/>
    <x v="4"/>
    <s v="Complete"/>
    <n v="2"/>
    <n v="2"/>
    <n v="1"/>
    <d v="2023-08-03T04:27:09"/>
    <s v="PlateAgilent 5_Vial15"/>
    <n v="0.96765199999999996"/>
    <n v="99.898153799014381"/>
    <n v="1.8053594301221911E-2"/>
    <n v="1.5038153640551089E-3"/>
    <n v="4.9207125986003512E-2"/>
    <n v="1.230178149650088E-2"/>
    <x v="89"/>
    <n v="6.2815002399337461E-2"/>
    <n v="1.271232243518495E-2"/>
    <n v="0.17120943814861889"/>
    <n v="4.2802359537154742E-2"/>
    <n v="1.0885885122640101E-2"/>
    <n v="1.0091719162421089E-2"/>
  </r>
  <r>
    <n v="1391"/>
    <s v="350049"/>
    <s v="1"/>
    <x v="3"/>
    <x v="0"/>
    <s v="Complete"/>
    <n v="2"/>
    <n v="2"/>
    <n v="1"/>
    <d v="2023-08-03T04:40:41"/>
    <s v="PlateAgilent 8_Vial1"/>
    <n v="0.89790199999999998"/>
    <n v="99.924611209921011"/>
    <n v="1.9869908252842659E-2"/>
    <n v="3.108460590589863E-3"/>
    <n v="5.4157696379705633E-2"/>
    <n v="1.353942409492641E-2"/>
    <x v="90"/>
    <n v="3.2154490574564112E-2"/>
    <n v="1.99223969474276E-2"/>
    <n v="8.7640723632038744E-2"/>
    <n v="2.191018090800969E-2"/>
    <n v="1.4633590120235259E-2"/>
    <n v="8.7308011313399179E-3"/>
  </r>
  <r>
    <n v="1391"/>
    <s v="350050"/>
    <s v="2"/>
    <x v="3"/>
    <x v="0"/>
    <s v="Complete"/>
    <n v="2"/>
    <n v="2"/>
    <n v="1"/>
    <d v="2023-08-03T04:51:45"/>
    <s v="PlateAgilent 8_Vial2"/>
    <n v="0.96765199999999996"/>
    <n v="99.794213473069362"/>
    <n v="5.6407218507224827E-2"/>
    <n v="1.580086778900478E-3"/>
    <n v="0.15374429386713209"/>
    <n v="3.8436073466783023E-2"/>
    <x v="91"/>
    <n v="0.12980011983968989"/>
    <n v="1.4025675996235269E-2"/>
    <n v="0.35378499945119968"/>
    <n v="8.8446249862799919E-2"/>
    <n v="1.154828413889227E-2"/>
    <n v="8.0309044448263443E-3"/>
  </r>
  <r>
    <n v="1391"/>
    <s v="350051"/>
    <s v="3"/>
    <x v="3"/>
    <x v="0"/>
    <s v="Complete"/>
    <n v="2"/>
    <n v="2"/>
    <n v="1"/>
    <d v="2023-08-03T05:02:56"/>
    <s v="PlateAgilent 8_Vial3"/>
    <n v="0.96210200000000001"/>
    <n v="99.817549435449763"/>
    <n v="1.756714669138916E-2"/>
    <n v="1.8097810839617159E-3"/>
    <n v="4.7881257661765708E-2"/>
    <n v="1.1970314415441431E-2"/>
    <x v="92"/>
    <n v="0.14581082982990851"/>
    <n v="1.537484004709553E-2"/>
    <n v="0.39742401174254882"/>
    <n v="9.9356002935637205E-2"/>
    <n v="1.135671590761256E-2"/>
    <n v="7.7158721213193273E-3"/>
  </r>
  <r>
    <n v="1391"/>
    <s v="350052"/>
    <s v="4"/>
    <x v="3"/>
    <x v="1"/>
    <s v="Complete"/>
    <n v="2"/>
    <n v="2"/>
    <n v="1"/>
    <d v="2023-08-03T05:13:59"/>
    <s v="PlateAgilent 8_Vial4"/>
    <n v="0.96487699999999998"/>
    <n v="99.878724519810078"/>
    <n v="1.6653050371550931E-2"/>
    <n v="1.7595834247283899E-3"/>
    <n v="4.5389784106797337E-2"/>
    <n v="1.134744602669934E-2"/>
    <x v="93"/>
    <n v="8.5482984270148027E-2"/>
    <n v="1.309492702780969E-2"/>
    <n v="0.23299360262881469"/>
    <n v="5.8248400657203679E-2"/>
    <n v="1.1438779593339251E-2"/>
    <n v="7.7006659548984353E-3"/>
  </r>
  <r>
    <n v="1391"/>
    <s v="350053"/>
    <s v="5"/>
    <x v="3"/>
    <x v="1"/>
    <s v="Complete"/>
    <n v="2"/>
    <n v="2"/>
    <n v="1"/>
    <d v="2023-08-03T05:25:03"/>
    <s v="PlateAgilent 8_Vial5"/>
    <n v="0.96487699999999998"/>
    <n v="99.876956178880846"/>
    <n v="1.6773501744300749E-2"/>
    <n v="1.684880899346135E-3"/>
    <n v="4.5718088032054273E-2"/>
    <n v="1.142952200801357E-2"/>
    <x v="94"/>
    <n v="8.6923728981708442E-2"/>
    <n v="1.2711587893787219E-2"/>
    <n v="0.23692051631439709"/>
    <n v="5.9230129078599293E-2"/>
    <n v="1.1737183432850681E-2"/>
    <n v="7.6094069603151451E-3"/>
  </r>
  <r>
    <n v="1391"/>
    <s v="350054"/>
    <s v="6"/>
    <x v="3"/>
    <x v="1"/>
    <s v="Complete"/>
    <n v="2"/>
    <n v="2"/>
    <n v="1"/>
    <d v="2023-08-03T05:35:44"/>
    <s v="PlateAgilent 8_Vial6"/>
    <n v="1.464"/>
    <n v="95.960649813510145"/>
    <n v="1.056599138369109E-2"/>
    <n v="1.588798136776722E-4"/>
    <n v="2.8798812054235949E-2"/>
    <n v="7.1997030135589873E-3"/>
    <x v="95"/>
    <n v="3.8087930275234352"/>
    <n v="5.6353295407440059E-2"/>
    <n v="10.38129888336266"/>
    <n v="2.5953247208406638"/>
    <n v="0.1844134254668445"/>
    <n v="3.557774211588563E-2"/>
  </r>
  <r>
    <n v="1391"/>
    <s v="350055"/>
    <s v="7"/>
    <x v="3"/>
    <x v="2"/>
    <s v="Complete"/>
    <n v="2"/>
    <n v="2"/>
    <n v="1"/>
    <d v="2023-08-03T05:48:00"/>
    <s v="PlateAgilent 8_Vial7"/>
    <n v="0.89235200000000003"/>
    <n v="99.927295088408414"/>
    <n v="1.6843461694488158E-2"/>
    <n v="2.1169129491981401E-3"/>
    <n v="4.5908771838581032E-2"/>
    <n v="1.147719295964526E-2"/>
    <x v="96"/>
    <n v="2.9602448329067371E-2"/>
    <n v="1.9632346765800768E-2"/>
    <n v="8.0684842038573332E-2"/>
    <n v="2.0171210509643329E-2"/>
    <n v="1.553770498299409E-2"/>
    <n v="1.072129658502686E-2"/>
  </r>
  <r>
    <n v="1391"/>
    <s v="350056"/>
    <s v="8"/>
    <x v="3"/>
    <x v="2"/>
    <s v="Complete"/>
    <n v="2"/>
    <n v="2"/>
    <n v="1"/>
    <d v="2023-08-03T06:00:20"/>
    <s v="PlateAgilent 8_Vial8"/>
    <n v="0.900752"/>
    <n v="99.926935467900407"/>
    <n v="1.8658679420895209E-2"/>
    <n v="1.8421998657632891E-3"/>
    <n v="5.0856354345699448E-2"/>
    <n v="1.271408858642486E-2"/>
    <x v="97"/>
    <n v="3.2038357375431058E-2"/>
    <n v="2.155764889794877E-2"/>
    <n v="8.7324189380434833E-2"/>
    <n v="2.1831047345108712E-2"/>
    <n v="1.2238093761720111E-2"/>
    <n v="1.012940154155182E-2"/>
  </r>
  <r>
    <n v="1391"/>
    <s v="350057"/>
    <s v="9"/>
    <x v="3"/>
    <x v="2"/>
    <s v="Complete"/>
    <n v="2"/>
    <n v="2"/>
    <n v="1"/>
    <d v="2023-08-03T06:12:33"/>
    <s v="PlateAgilent 8_Vial9"/>
    <n v="0.96210200000000001"/>
    <n v="99.929510172951581"/>
    <n v="1.8257331296638899E-2"/>
    <n v="2.4621352858900762E-3"/>
    <n v="4.9762434354753957E-2"/>
    <n v="1.2440608588688489E-2"/>
    <x v="98"/>
    <n v="3.2206942797732653E-2"/>
    <n v="2.006239095305316E-2"/>
    <n v="8.7783688135983834E-2"/>
    <n v="2.1945922033995958E-2"/>
    <n v="1.0855389884633519E-2"/>
    <n v="9.1701630694276757E-3"/>
  </r>
  <r>
    <n v="1391"/>
    <s v="350058"/>
    <s v="10"/>
    <x v="3"/>
    <x v="3"/>
    <s v="Complete"/>
    <n v="2"/>
    <n v="2"/>
    <n v="1"/>
    <d v="2023-08-03T06:24:46"/>
    <s v="PlateAgilent 8_Vial10"/>
    <n v="0.911852"/>
    <n v="99.928123527443731"/>
    <n v="1.75797107498687E-2"/>
    <n v="2.517442796265197E-3"/>
    <n v="4.7915502433093962E-2"/>
    <n v="1.1978875608273491E-2"/>
    <x v="99"/>
    <n v="3.2159399381073588E-2"/>
    <n v="2.075903057749481E-2"/>
    <n v="8.7654103142862053E-2"/>
    <n v="2.191352578571551E-2"/>
    <n v="1.30916794902781E-2"/>
    <n v="9.0456829350548124E-3"/>
  </r>
  <r>
    <n v="1391"/>
    <s v="350059"/>
    <s v="11"/>
    <x v="3"/>
    <x v="3"/>
    <s v="Complete"/>
    <n v="2"/>
    <n v="2"/>
    <n v="1"/>
    <d v="2023-08-03T06:37:05"/>
    <s v="PlateAgilent 8_Vial11"/>
    <n v="0.87562700000000004"/>
    <n v="99.866053705133908"/>
    <n v="7.5148978261102325E-2"/>
    <n v="1.8854191700127089E-3"/>
    <n v="0.2048270931159244"/>
    <n v="5.1206773278981092E-2"/>
    <x v="100"/>
    <n v="3.32198880522208E-2"/>
    <n v="2.1067263892860452E-2"/>
    <n v="9.0544585712548378E-2"/>
    <n v="2.2636146428137091E-2"/>
    <n v="1.6172804351529142E-2"/>
    <n v="9.4046242012413486E-3"/>
  </r>
  <r>
    <n v="1391"/>
    <s v="350060"/>
    <s v="12"/>
    <x v="3"/>
    <x v="3"/>
    <s v="Complete"/>
    <n v="2"/>
    <n v="2"/>
    <n v="1"/>
    <d v="2023-08-03T06:49:15"/>
    <s v="PlateAgilent 8_Vial12"/>
    <n v="0.88680199999999998"/>
    <n v="99.923861293955099"/>
    <n v="1.8163002776021651E-2"/>
    <n v="3.080584298300203E-3"/>
    <n v="4.9505331236081779E-2"/>
    <n v="1.2376332809020439E-2"/>
    <x v="101"/>
    <n v="3.2074238753829948E-2"/>
    <n v="2.0855604222687191E-2"/>
    <n v="8.7421988160997138E-2"/>
    <n v="2.1855497040249281E-2"/>
    <n v="1.6140587305702229E-2"/>
    <n v="9.7608772093618242E-3"/>
  </r>
  <r>
    <n v="1391"/>
    <s v="350061"/>
    <s v="13"/>
    <x v="3"/>
    <x v="4"/>
    <s v="Complete"/>
    <n v="2"/>
    <n v="2"/>
    <n v="1"/>
    <d v="2023-08-03T07:01:35"/>
    <s v="PlateAgilent 8_Vial13"/>
    <n v="0.89790199999999998"/>
    <n v="99.922241943621842"/>
    <n v="1.9986803654409229E-2"/>
    <n v="2.435775171731954E-3"/>
    <n v="5.447630810078994E-2"/>
    <n v="1.361907702519748E-2"/>
    <x v="102"/>
    <n v="3.3063175039439313E-2"/>
    <n v="2.0475500707293079E-2"/>
    <n v="9.0117446560370629E-2"/>
    <n v="2.2529361640092661E-2"/>
    <n v="1.5759345138119898E-2"/>
    <n v="8.9487325461933449E-3"/>
  </r>
  <r>
    <n v="1391"/>
    <s v="350062"/>
    <s v="14"/>
    <x v="3"/>
    <x v="4"/>
    <s v="Complete"/>
    <n v="2"/>
    <n v="2"/>
    <n v="1"/>
    <d v="2023-08-03T07:12:40"/>
    <s v="PlateAgilent 8_Vial14"/>
    <n v="0.96210200000000001"/>
    <n v="99.884657602935107"/>
    <n v="1.6832027861544609E-2"/>
    <n v="1.29173878120137E-3"/>
    <n v="4.5877607625584481E-2"/>
    <n v="1.146940190639612E-2"/>
    <x v="103"/>
    <n v="7.8164380890924742E-2"/>
    <n v="1.3993994087884969E-2"/>
    <n v="0.21304591617290181"/>
    <n v="5.3261479043225438E-2"/>
    <n v="1.1243615727341441E-2"/>
    <n v="9.1023725850605895E-3"/>
  </r>
  <r>
    <n v="1391"/>
    <s v="350063"/>
    <s v="15"/>
    <x v="3"/>
    <x v="4"/>
    <s v="Complete"/>
    <n v="2"/>
    <n v="2"/>
    <n v="1"/>
    <d v="2023-08-03T07:23:45"/>
    <s v="PlateAgilent 8_Vial15"/>
    <n v="0.96765199999999996"/>
    <n v="99.909891569353306"/>
    <n v="1.6762666606319278E-2"/>
    <n v="1.605775617658256E-3"/>
    <n v="4.5688555630315653E-2"/>
    <n v="1.142213890757891E-2"/>
    <x v="104"/>
    <n v="5.3603530421171323E-2"/>
    <n v="1.321633048898453E-2"/>
    <n v="0.14610252289487999"/>
    <n v="3.6525630723720011E-2"/>
    <n v="1.07509580188787E-2"/>
    <n v="8.9912756003182655E-3"/>
  </r>
  <r>
    <n v="1391"/>
    <s v="350064"/>
    <s v="16"/>
    <x v="3"/>
    <x v="5"/>
    <s v="Complete"/>
    <n v="2"/>
    <n v="2"/>
    <n v="1"/>
    <d v="2023-08-03T07:37:22"/>
    <s v="PlateAgilent 10_Vial1"/>
    <n v="0.89790199999999998"/>
    <n v="99.925675611829632"/>
    <n v="2.0153923493614379E-2"/>
    <n v="2.6176297294944972E-3"/>
    <n v="5.4931812242808457E-2"/>
    <n v="1.373295306070212E-2"/>
    <x v="105"/>
    <n v="3.2303588664997482E-2"/>
    <n v="2.118310529497499E-2"/>
    <n v="8.8047107446686146E-2"/>
    <n v="2.201177686167154E-2"/>
    <n v="1.3649854546824901E-2"/>
    <n v="8.2170214649183032E-3"/>
  </r>
  <r>
    <n v="1391"/>
    <s v="350065"/>
    <s v="17"/>
    <x v="3"/>
    <x v="5"/>
    <s v="Complete"/>
    <n v="2"/>
    <n v="2"/>
    <n v="1"/>
    <d v="2023-08-03T07:48:27"/>
    <s v="PlateAgilent 10_Vial2"/>
    <n v="0.97042700000000004"/>
    <n v="99.805093218258463"/>
    <n v="1.7696065272034722E-2"/>
    <n v="1.882649043332978E-3"/>
    <n v="4.8232639925813448E-2"/>
    <n v="1.205815998145336E-2"/>
    <x v="106"/>
    <n v="0.15892663178143179"/>
    <n v="1.460308404815063E-2"/>
    <n v="0.43317262269878332"/>
    <n v="0.1082931556746958"/>
    <n v="1.052230929874234E-2"/>
    <n v="7.7617753893258054E-3"/>
  </r>
  <r>
    <n v="1391"/>
    <s v="350066"/>
    <s v="18"/>
    <x v="3"/>
    <x v="5"/>
    <s v="Complete"/>
    <n v="2"/>
    <n v="2"/>
    <n v="1"/>
    <d v="2023-08-03T07:59:38"/>
    <s v="PlateAgilent 10_Vial3"/>
    <n v="0.96765199999999996"/>
    <n v="99.793809079585259"/>
    <n v="1.7155652188222091E-2"/>
    <n v="1.5730953122340689E-3"/>
    <n v="4.6759682560317928E-2"/>
    <n v="1.168992064007948E-2"/>
    <x v="107"/>
    <n v="0.16996438041155179"/>
    <n v="1.43135339514195E-2"/>
    <n v="0.46325726281985852"/>
    <n v="0.1158143157049646"/>
    <n v="1.141938330276092E-2"/>
    <n v="7.6515045122110478E-3"/>
  </r>
  <r>
    <n v="1391"/>
    <s v="350067"/>
    <s v="19"/>
    <x v="3"/>
    <x v="6"/>
    <s v="Complete"/>
    <n v="2"/>
    <n v="2"/>
    <n v="1"/>
    <d v="2023-08-03T08:10:42"/>
    <s v="PlateAgilent 10_Vial4"/>
    <n v="0.97320200000000001"/>
    <n v="99.802814354598524"/>
    <n v="1.8514197303798201E-2"/>
    <n v="1.506491609395886E-3"/>
    <n v="5.0462551891734063E-2"/>
    <n v="1.2615637972933511E-2"/>
    <x v="108"/>
    <n v="0.15995911474522051"/>
    <n v="1.4642450738476609E-2"/>
    <n v="0.43598677252567508"/>
    <n v="0.1089966931314188"/>
    <n v="1.0831489220399511E-2"/>
    <n v="7.8808441320592348E-3"/>
  </r>
  <r>
    <n v="1391"/>
    <s v="350068"/>
    <s v="20"/>
    <x v="3"/>
    <x v="6"/>
    <s v="Complete"/>
    <n v="2"/>
    <n v="2"/>
    <n v="1"/>
    <d v="2023-08-03T08:21:47"/>
    <s v="PlateAgilent 10_Vial5"/>
    <n v="0.97597699999999998"/>
    <n v="99.848545479837895"/>
    <n v="1.7243146465872741E-2"/>
    <n v="1.106697403528357E-3"/>
    <n v="4.6998158171964899E-2"/>
    <n v="1.174953954299122E-2"/>
    <x v="109"/>
    <n v="0.11591282819033891"/>
    <n v="1.3793442308497481E-2"/>
    <n v="0.31593360551864968"/>
    <n v="7.8983401379662421E-2"/>
    <n v="1.096266405783887E-2"/>
    <n v="7.33588144806322E-3"/>
  </r>
  <r>
    <n v="1391"/>
    <s v="350069"/>
    <s v="21"/>
    <x v="3"/>
    <x v="6"/>
    <s v="Complete"/>
    <n v="2"/>
    <n v="2"/>
    <n v="1"/>
    <d v="2023-08-03T08:34:05"/>
    <s v="PlateAgilent 10_Vial6"/>
    <n v="0.91470200000000002"/>
    <n v="99.92835407567253"/>
    <n v="1.822158100325871E-2"/>
    <n v="2.6939523912877031E-3"/>
    <n v="4.9664992861329187E-2"/>
    <n v="1.24162482153323E-2"/>
    <x v="110"/>
    <n v="3.0948452196590169E-2"/>
    <n v="2.0681875562276051E-2"/>
    <n v="8.4353528771073993E-2"/>
    <n v="2.1088382192768498E-2"/>
    <n v="1.3642851721194119E-2"/>
    <n v="8.8330394064341823E-3"/>
  </r>
  <r>
    <n v="1391"/>
    <s v="350070"/>
    <s v="22"/>
    <x v="3"/>
    <x v="7"/>
    <s v="Complete"/>
    <n v="2"/>
    <n v="2"/>
    <n v="1"/>
    <d v="2023-08-03T08:46:19"/>
    <s v="PlateAgilent 10_Vial7"/>
    <n v="0.89790199999999998"/>
    <n v="99.926241804400476"/>
    <n v="1.8789129220823791E-2"/>
    <n v="2.5080123655374419E-3"/>
    <n v="5.1211910122174409E-2"/>
    <n v="1.28029775305436E-2"/>
    <x v="111"/>
    <n v="3.1888121989261359E-2"/>
    <n v="2.1073281820456979E-2"/>
    <n v="8.6914705736820003E-2"/>
    <n v="2.1728676434205001E-2"/>
    <n v="1.427106835129581E-2"/>
    <n v="8.809876038141538E-3"/>
  </r>
  <r>
    <n v="1391"/>
    <s v="350071"/>
    <s v="23"/>
    <x v="3"/>
    <x v="7"/>
    <s v="Complete"/>
    <n v="2"/>
    <n v="2"/>
    <n v="1"/>
    <d v="2023-08-03T08:58:38"/>
    <s v="PlateAgilent 10_Vial8"/>
    <n v="0.900752"/>
    <n v="99.925208588235677"/>
    <n v="1.8809768582217602E-2"/>
    <n v="2.759926535335223E-3"/>
    <n v="5.1268165050662923E-2"/>
    <n v="1.2817041262665731E-2"/>
    <x v="112"/>
    <n v="3.2025739373927539E-2"/>
    <n v="2.048858300257015E-2"/>
    <n v="8.7289797581255366E-2"/>
    <n v="2.1822449395313841E-2"/>
    <n v="1.520404026573852E-2"/>
    <n v="8.7518635424458889E-3"/>
  </r>
  <r>
    <n v="1391"/>
    <s v="350072"/>
    <s v="24"/>
    <x v="3"/>
    <x v="7"/>
    <s v="Complete"/>
    <n v="2"/>
    <n v="2"/>
    <n v="1"/>
    <d v="2023-08-03T09:09:43"/>
    <s v="PlateAgilent 10_Vial9"/>
    <n v="0.97597699999999998"/>
    <n v="99.866145884490848"/>
    <n v="1.706259400554648E-2"/>
    <n v="1.1963549357405089E-3"/>
    <n v="4.6506041892285563E-2"/>
    <n v="1.1626510473071391E-2"/>
    <x v="113"/>
    <n v="9.753736240839056E-2"/>
    <n v="1.356136056961189E-2"/>
    <n v="0.26584918217904752"/>
    <n v="6.6462295544761879E-2"/>
    <n v="1.1760526363252199E-2"/>
    <n v="7.4936327319548076E-3"/>
  </r>
  <r>
    <n v="1391"/>
    <s v="350073"/>
    <s v="25"/>
    <x v="3"/>
    <x v="8"/>
    <s v="Complete"/>
    <n v="2"/>
    <n v="2"/>
    <n v="1"/>
    <d v="2023-08-03T09:20:48"/>
    <s v="PlateAgilent 10_Vial10"/>
    <n v="0.97597699999999998"/>
    <n v="99.86436226891189"/>
    <n v="1.7860195803993249E-2"/>
    <n v="1.884577484726393E-3"/>
    <n v="4.8679996370711888E-2"/>
    <n v="1.216999909267797E-2"/>
    <x v="114"/>
    <n v="9.8118390595941907E-2"/>
    <n v="1.401097341906757E-2"/>
    <n v="0.2674328406322744"/>
    <n v="6.6858210158068601E-2"/>
    <n v="1.128637849736901E-2"/>
    <n v="8.3727661908107407E-3"/>
  </r>
  <r>
    <n v="1391"/>
    <s v="350074"/>
    <s v="26"/>
    <x v="3"/>
    <x v="8"/>
    <s v="Complete"/>
    <n v="2"/>
    <n v="2"/>
    <n v="1"/>
    <d v="2023-08-03T09:33:07"/>
    <s v="PlateAgilent 10_Vial11"/>
    <n v="0.90630200000000005"/>
    <n v="99.92677699843496"/>
    <n v="1.9103008242201631E-2"/>
    <n v="2.5281592261564381E-3"/>
    <n v="5.2067423118179731E-2"/>
    <n v="1.3016855779544929E-2"/>
    <x v="115"/>
    <n v="3.1506856705477732E-2"/>
    <n v="2.0965042547779391E-2"/>
    <n v="8.5875523813253654E-2"/>
    <n v="2.146888095331341E-2"/>
    <n v="1.385408238514468E-2"/>
    <n v="8.7590542322153464E-3"/>
  </r>
  <r>
    <n v="1391"/>
    <s v="350075"/>
    <s v="27"/>
    <x v="3"/>
    <x v="8"/>
    <s v="Complete"/>
    <n v="2"/>
    <n v="2"/>
    <n v="1"/>
    <d v="2023-08-03T09:45:21"/>
    <s v="PlateAgilent 10_Vial12"/>
    <n v="0.90352699999999997"/>
    <n v="99.924224225468976"/>
    <n v="1.9032356716953081E-2"/>
    <n v="3.0144840221450731E-3"/>
    <n v="5.1874854345114213E-2"/>
    <n v="1.296871358627855E-2"/>
    <x v="116"/>
    <n v="3.2000999089627342E-2"/>
    <n v="2.1194366853761311E-2"/>
    <n v="8.7222365120650708E-2"/>
    <n v="2.180559128016268E-2"/>
    <n v="1.61633691316726E-2"/>
    <n v="8.5790495927734779E-3"/>
  </r>
  <r>
    <n v="1391"/>
    <s v="350076"/>
    <s v="28"/>
    <x v="3"/>
    <x v="4"/>
    <s v="Complete"/>
    <n v="2"/>
    <n v="2"/>
    <n v="1"/>
    <d v="2023-08-03T09:57:40"/>
    <s v="PlateAgilent 10_Vial13"/>
    <n v="0.89512700000000001"/>
    <n v="99.923267445952547"/>
    <n v="2.0341895680268011E-2"/>
    <n v="2.7004153897076432E-3"/>
    <n v="5.5444151831047887E-2"/>
    <n v="1.386103795776197E-2"/>
    <x v="117"/>
    <n v="3.2184089542046573E-2"/>
    <n v="2.0919934517929711E-2"/>
    <n v="8.7721398986633725E-2"/>
    <n v="2.1930349746658431E-2"/>
    <n v="1.530405642990976E-2"/>
    <n v="8.9025123952306134E-3"/>
  </r>
  <r>
    <n v="1391"/>
    <s v="350077"/>
    <s v="29"/>
    <x v="3"/>
    <x v="4"/>
    <s v="Complete"/>
    <n v="2"/>
    <n v="2"/>
    <n v="1"/>
    <d v="2023-08-03T10:09:54"/>
    <s v="PlateAgilent 10_Vial14"/>
    <n v="0.89512700000000001"/>
    <n v="99.815985829416149"/>
    <n v="0.12701736414871481"/>
    <n v="1.2168248259262411E-3"/>
    <n v="0.34620028210409431"/>
    <n v="8.6550070526023579E-2"/>
    <x v="118"/>
    <n v="3.3281671469441929E-2"/>
    <n v="2.0857051792674171E-2"/>
    <n v="9.0712983447886864E-2"/>
    <n v="2.2678245861971719E-2"/>
    <n v="1.577327180833887E-2"/>
    <n v="7.9418631573595962E-3"/>
  </r>
  <r>
    <n v="1391"/>
    <s v="350078"/>
    <s v="30"/>
    <x v="3"/>
    <x v="4"/>
    <s v="Complete"/>
    <n v="2"/>
    <n v="2"/>
    <n v="1"/>
    <d v="2023-08-03T10:22:08"/>
    <s v="PlateAgilent 10_Vial15"/>
    <n v="0.89790199999999998"/>
    <n v="99.918944533787723"/>
    <n v="2.3690231981524309E-2"/>
    <n v="2.6714290405835759E-3"/>
    <n v="6.4570423501408653E-2"/>
    <n v="1.614260587535216E-2"/>
    <x v="119"/>
    <n v="3.3265819981599623E-2"/>
    <n v="2.087807426370478E-2"/>
    <n v="9.0669778413681068E-2"/>
    <n v="2.266744460342027E-2"/>
    <n v="1.5316947150319711E-2"/>
    <n v="8.7824670988332597E-3"/>
  </r>
  <r>
    <n v="1392"/>
    <s v="350079"/>
    <s v="1"/>
    <x v="4"/>
    <x v="0"/>
    <s v="Complete"/>
    <n v="2"/>
    <n v="2"/>
    <n v="1"/>
    <d v="2023-08-03T10:34:32"/>
    <s v="PlateAgilent 12_Vial1"/>
    <n v="0.978827"/>
    <n v="99.823176840151746"/>
    <n v="1.755019202298299E-2"/>
    <n v="1.705327205676888E-3"/>
    <n v="4.7835045783377751E-2"/>
    <n v="1.195876144584444E-2"/>
    <x v="120"/>
    <n v="0.13955516015862299"/>
    <n v="1.562645092003679E-2"/>
    <n v="0.3803734720823696"/>
    <n v="9.50933680205924E-2"/>
    <n v="1.1584597997543361E-2"/>
    <n v="8.1332096691026836E-3"/>
  </r>
  <r>
    <n v="1392"/>
    <s v="350080"/>
    <s v="2"/>
    <x v="4"/>
    <x v="0"/>
    <s v="Complete"/>
    <n v="2"/>
    <n v="2"/>
    <n v="1"/>
    <d v="2023-08-03T10:45:35"/>
    <s v="PlateAgilent 12_Vial2"/>
    <n v="0.96765199999999996"/>
    <n v="99.813681179899817"/>
    <n v="1.812994514262687E-2"/>
    <n v="1.671054469805598E-3"/>
    <n v="4.9415228893904643E-2"/>
    <n v="1.2353807223476161E-2"/>
    <x v="121"/>
    <n v="0.14848183627393299"/>
    <n v="1.580410050012189E-2"/>
    <n v="0.40470414379867031"/>
    <n v="0.10117603594966761"/>
    <n v="1.152929440886538E-2"/>
    <n v="8.1777442747528791E-3"/>
  </r>
  <r>
    <n v="1392"/>
    <s v="350081"/>
    <s v="3"/>
    <x v="4"/>
    <x v="0"/>
    <s v="Complete"/>
    <n v="2"/>
    <n v="2"/>
    <n v="1"/>
    <d v="2023-08-03T10:56:46"/>
    <s v="PlateAgilent 12_Vial3"/>
    <n v="0.978827"/>
    <n v="99.818031291644928"/>
    <n v="1.667310232812514E-2"/>
    <n v="2.3413065151432588E-3"/>
    <n v="4.5444437996596247E-2"/>
    <n v="1.136110949914906E-2"/>
    <x v="122"/>
    <n v="0.14625509675409321"/>
    <n v="1.4817815784660441E-2"/>
    <n v="0.3986349118073792"/>
    <n v="9.96587279518448E-2"/>
    <n v="1.1031138401386619E-2"/>
    <n v="8.0093708714548961E-3"/>
  </r>
  <r>
    <n v="1392"/>
    <s v="350082"/>
    <s v="4"/>
    <x v="4"/>
    <x v="1"/>
    <s v="Complete"/>
    <n v="2"/>
    <n v="2"/>
    <n v="1"/>
    <d v="2023-08-03T11:08:30"/>
    <s v="PlateAgilent 12_Vial4"/>
    <n v="0.97320200000000001"/>
    <n v="99.914261374383159"/>
    <n v="1.7249487007369699E-2"/>
    <n v="2.854218519826372E-3"/>
    <n v="4.7015440039445369E-2"/>
    <n v="1.1753860009861341E-2"/>
    <x v="123"/>
    <n v="4.9669478054036952E-2"/>
    <n v="1.7071827273206681E-2"/>
    <n v="0.1353798154253755"/>
    <n v="3.3844953856343868E-2"/>
    <n v="1.059686707509333E-2"/>
    <n v="8.2227934803400238E-3"/>
  </r>
  <r>
    <n v="1392"/>
    <s v="350083"/>
    <s v="5"/>
    <x v="4"/>
    <x v="1"/>
    <s v="Complete"/>
    <n v="2"/>
    <n v="2"/>
    <n v="1"/>
    <d v="2023-08-03T11:19:35"/>
    <s v="PlateAgilent 12_Vial5"/>
    <n v="0.97320200000000001"/>
    <n v="99.895823751694252"/>
    <n v="1.6385723232949932E-2"/>
    <n v="1.892772694368956E-3"/>
    <n v="4.4661153565469243E-2"/>
    <n v="1.1165288391367311E-2"/>
    <x v="124"/>
    <n v="6.9042567277929179E-2"/>
    <n v="1.44377532369021E-2"/>
    <n v="0.18818337499764479"/>
    <n v="4.704584374941119E-2"/>
    <n v="1.082177489256508E-2"/>
    <n v="7.9261829022905517E-3"/>
  </r>
  <r>
    <n v="1392"/>
    <s v="350084"/>
    <s v="6"/>
    <x v="4"/>
    <x v="1"/>
    <s v="Complete"/>
    <n v="2"/>
    <n v="2"/>
    <n v="1"/>
    <d v="2023-08-03T11:30:44"/>
    <s v="PlateAgilent 12_Vial6"/>
    <n v="0.97320200000000001"/>
    <n v="99.897427574900433"/>
    <n v="1.6181169542477381E-2"/>
    <n v="1.4790449781648359E-3"/>
    <n v="4.4103619201395071E-2"/>
    <n v="1.1025904800348769E-2"/>
    <x v="125"/>
    <n v="6.8507912002799376E-2"/>
    <n v="1.4612146002368881E-2"/>
    <n v="0.18672611119502269"/>
    <n v="4.6681527798755687E-2"/>
    <n v="1.091950237235613E-2"/>
    <n v="6.9638411819310797E-3"/>
  </r>
  <r>
    <n v="1392"/>
    <s v="350085"/>
    <s v="7"/>
    <x v="4"/>
    <x v="2"/>
    <s v="Complete"/>
    <n v="2"/>
    <n v="2"/>
    <n v="1"/>
    <d v="2023-08-03T11:42:58"/>
    <s v="PlateAgilent 12_Vial7"/>
    <n v="0.90352699999999997"/>
    <n v="99.879890447298621"/>
    <n v="6.5731510870616461E-2"/>
    <n v="2.080782185060239E-3"/>
    <n v="0.17915871392113139"/>
    <n v="4.4789678480282841E-2"/>
    <x v="126"/>
    <n v="3.2631931637305781E-2"/>
    <n v="2.0520610247737849E-2"/>
    <n v="8.8942043587125486E-2"/>
    <n v="2.2235510896781371E-2"/>
    <n v="1.3350193006037811E-2"/>
    <n v="8.3959171874136637E-3"/>
  </r>
  <r>
    <n v="1392"/>
    <s v="350086"/>
    <s v="8"/>
    <x v="4"/>
    <x v="2"/>
    <s v="Complete"/>
    <n v="2"/>
    <n v="2"/>
    <n v="1"/>
    <d v="2023-08-03T11:54:07"/>
    <s v="PlateAgilent 12_Vial8"/>
    <n v="0.97597699999999998"/>
    <n v="99.842300956001679"/>
    <n v="2.128912240273044E-2"/>
    <n v="1.141833475638139E-3"/>
    <n v="5.802592606901022E-2"/>
    <n v="1.450648151725255E-2"/>
    <x v="127"/>
    <n v="0.11741352085977309"/>
    <n v="1.477695415081421E-2"/>
    <n v="0.320023914186222"/>
    <n v="8.0005978546555501E-2"/>
    <n v="1.127098712521964E-2"/>
    <n v="7.725413610580747E-3"/>
  </r>
  <r>
    <n v="1392"/>
    <s v="350087"/>
    <s v="9"/>
    <x v="4"/>
    <x v="2"/>
    <s v="Complete"/>
    <n v="2"/>
    <n v="2"/>
    <n v="1"/>
    <d v="2023-08-03T12:06:22"/>
    <s v="PlateAgilent 12_Vial9"/>
    <n v="0.95932700000000004"/>
    <n v="99.926626415280992"/>
    <n v="2.2876353740178459E-2"/>
    <n v="2.7200166918485728E-3"/>
    <n v="6.2352105725404249E-2"/>
    <n v="1.558802643135106E-2"/>
    <x v="128"/>
    <n v="3.1280359702240669E-2"/>
    <n v="2.0043244676501679E-2"/>
    <n v="8.5258180452824628E-2"/>
    <n v="2.131454511320616E-2"/>
    <n v="1.12187017221422E-2"/>
    <n v="7.9981695544598386E-3"/>
  </r>
  <r>
    <n v="1392"/>
    <s v="350088"/>
    <s v="10"/>
    <x v="4"/>
    <x v="3"/>
    <s v="Complete"/>
    <n v="2"/>
    <n v="2"/>
    <n v="1"/>
    <d v="2023-08-03T12:18:36"/>
    <s v="PlateAgilent 12_Vial10"/>
    <n v="0.93420199999999998"/>
    <n v="99.927867895613062"/>
    <n v="1.837143179866858E-2"/>
    <n v="2.6849744770600218E-3"/>
    <n v="5.0073428259057029E-2"/>
    <n v="1.2518357064764261E-2"/>
    <x v="129"/>
    <n v="3.3651993871402983E-2"/>
    <n v="2.0741523883110239E-2"/>
    <n v="9.1722339301613109E-2"/>
    <n v="2.2930584825403281E-2"/>
    <n v="1.207960484917809E-2"/>
    <n v="8.0290738676911146E-3"/>
  </r>
  <r>
    <n v="1392"/>
    <s v="350089"/>
    <s v="11"/>
    <x v="4"/>
    <x v="3"/>
    <s v="Complete"/>
    <n v="2"/>
    <n v="2"/>
    <n v="1"/>
    <d v="2023-08-03T12:30:58"/>
    <s v="PlateAgilent 12_Vial11"/>
    <n v="0.96487699999999998"/>
    <n v="99.917670486943862"/>
    <n v="2.8971160603314759E-2"/>
    <n v="2.517696838432888E-3"/>
    <n v="7.8964195493833808E-2"/>
    <n v="1.9741048873458449E-2"/>
    <x v="130"/>
    <n v="3.3481951792530149E-2"/>
    <n v="2.0604635217093839E-2"/>
    <n v="9.1258870262794001E-2"/>
    <n v="2.28147175656985E-2"/>
    <n v="1.1968057841877841E-2"/>
    <n v="7.9083428184125153E-3"/>
  </r>
  <r>
    <n v="1392"/>
    <s v="350090"/>
    <s v="12"/>
    <x v="4"/>
    <x v="3"/>
    <s v="Complete"/>
    <n v="2"/>
    <n v="2"/>
    <n v="1"/>
    <d v="2023-08-03T12:43:15"/>
    <s v="PlateAgilent 12_Vial12"/>
    <n v="0.97320200000000001"/>
    <n v="99.927815955996664"/>
    <n v="1.9289228449703051E-2"/>
    <n v="2.762109079543038E-3"/>
    <n v="5.2574987487843318E-2"/>
    <n v="1.3143746871960829E-2"/>
    <x v="131"/>
    <n v="3.3716818590585222E-2"/>
    <n v="2.0619068850744458E-2"/>
    <n v="9.1899026451583668E-2"/>
    <n v="2.297475661289592E-2"/>
    <n v="1.120555145710975E-2"/>
    <n v="7.9724455059285836E-3"/>
  </r>
  <r>
    <n v="1392"/>
    <s v="350091"/>
    <s v="13"/>
    <x v="4"/>
    <x v="4"/>
    <s v="Complete"/>
    <n v="2"/>
    <n v="2"/>
    <n v="1"/>
    <d v="2023-08-03T12:55:31"/>
    <s v="PlateAgilent 12_Vial13"/>
    <n v="0.978827"/>
    <n v="99.863405305713385"/>
    <n v="8.04765419239689E-2"/>
    <n v="1.827358994503428E-3"/>
    <n v="0.21934797422043589"/>
    <n v="5.4836993555108973E-2"/>
    <x v="132"/>
    <n v="3.6542267244550543E-2"/>
    <n v="2.0585292514695781E-2"/>
    <n v="9.9600108328295911E-2"/>
    <n v="2.4900027082073981E-2"/>
    <n v="1.143440284643505E-2"/>
    <n v="8.1414822716575682E-3"/>
  </r>
  <r>
    <n v="1392"/>
    <s v="350092"/>
    <s v="14"/>
    <x v="4"/>
    <x v="4"/>
    <s v="Complete"/>
    <n v="2"/>
    <n v="2"/>
    <n v="1"/>
    <d v="2023-08-03T13:07:42"/>
    <s v="PlateAgilent 12_Vial14"/>
    <n v="0.98227699999999996"/>
    <n v="99.903624805892875"/>
    <n v="4.0980788727798458E-2"/>
    <n v="2.4412330886747031E-3"/>
    <n v="0.1116978037884726"/>
    <n v="2.7924450947118151E-2"/>
    <x v="133"/>
    <n v="3.5984720711741081E-2"/>
    <n v="2.021170468134598E-2"/>
    <n v="9.8080451797565207E-2"/>
    <n v="2.4520112949391298E-2"/>
    <n v="1.132280474061393E-2"/>
    <n v="8.0868799269699018E-3"/>
  </r>
  <r>
    <n v="1392"/>
    <s v="350093"/>
    <s v="15"/>
    <x v="4"/>
    <x v="4"/>
    <s v="Complete"/>
    <n v="2"/>
    <n v="2"/>
    <n v="1"/>
    <d v="2023-08-03T13:19:33"/>
    <s v="PlateAgilent 12_Vial15"/>
    <n v="0.98160199999999997"/>
    <n v="99.916707786781529"/>
    <n v="2.065787813604162E-2"/>
    <n v="2.6587700226180289E-3"/>
    <n v="5.6305397976895252E-2"/>
    <n v="1.407634949422381E-2"/>
    <x v="134"/>
    <n v="4.2977795306074769E-2"/>
    <n v="1.7542464579637519E-2"/>
    <n v="0.1171408725011371"/>
    <n v="2.9285218125284281E-2"/>
    <n v="1.0594062230675119E-2"/>
    <n v="9.0624775456775546E-3"/>
  </r>
  <r>
    <n v="1392"/>
    <s v="350094"/>
    <s v="16"/>
    <x v="4"/>
    <x v="5"/>
    <s v="Complete"/>
    <n v="2"/>
    <n v="2"/>
    <n v="1"/>
    <d v="2023-08-03T13:31:58"/>
    <s v="PlateAgilent 13_Vial1"/>
    <n v="0.93420199999999998"/>
    <n v="99.861986925749378"/>
    <n v="1.8637878021948481E-2"/>
    <n v="1.5828398268620391E-3"/>
    <n v="5.0799657765418622E-2"/>
    <n v="1.269991444135465E-2"/>
    <x v="135"/>
    <n v="9.9120557439869347E-2"/>
    <n v="1.4941378195861769E-2"/>
    <n v="0.27016436042414183"/>
    <n v="6.7541090106035456E-2"/>
    <n v="1.2196126739162309E-2"/>
    <n v="8.0585120496318163E-3"/>
  </r>
  <r>
    <n v="1392"/>
    <s v="350095"/>
    <s v="17"/>
    <x v="4"/>
    <x v="5"/>
    <s v="Complete"/>
    <n v="2"/>
    <n v="2"/>
    <n v="1"/>
    <d v="2023-08-03T13:43:02"/>
    <s v="PlateAgilent 13_Vial2"/>
    <n v="0.978827"/>
    <n v="99.804935502326032"/>
    <n v="1.7882262074425379E-2"/>
    <n v="1.7557442355888189E-3"/>
    <n v="4.8740140502183893E-2"/>
    <n v="1.218503512554597E-2"/>
    <x v="136"/>
    <n v="0.15811566817424419"/>
    <n v="1.5727497182217581E-2"/>
    <n v="0.430962249089898"/>
    <n v="0.1077405622724745"/>
    <n v="1.1143181995218569E-2"/>
    <n v="7.9233854300769478E-3"/>
  </r>
  <r>
    <n v="1392"/>
    <s v="350096"/>
    <s v="18"/>
    <x v="4"/>
    <x v="5"/>
    <s v="Complete"/>
    <n v="2"/>
    <n v="2"/>
    <n v="1"/>
    <d v="2023-08-03T13:54:13"/>
    <s v="PlateAgilent 13_Vial3"/>
    <n v="0.97597699999999998"/>
    <n v="99.776005801827722"/>
    <n v="4.0588006203562621E-2"/>
    <n v="1.189674446997027E-3"/>
    <n v="0.1106272303152521"/>
    <n v="2.765680757881302E-2"/>
    <x v="137"/>
    <n v="0.16328461251337109"/>
    <n v="1.520855988030477E-2"/>
    <n v="0.44505079517475388"/>
    <n v="0.1112626987936885"/>
    <n v="1.190377541239228E-2"/>
    <n v="8.2178040429469919E-3"/>
  </r>
  <r>
    <n v="1392"/>
    <s v="350097"/>
    <s v="19"/>
    <x v="4"/>
    <x v="6"/>
    <s v="Complete"/>
    <n v="2"/>
    <n v="2"/>
    <n v="1"/>
    <d v="2023-08-03T14:05:19"/>
    <s v="PlateAgilent 13_Vial4"/>
    <n v="0.97320200000000001"/>
    <n v="99.881667277687029"/>
    <n v="1.861101240837084E-2"/>
    <n v="1.63690777756882E-3"/>
    <n v="5.072643247798006E-2"/>
    <n v="1.268160811949502E-2"/>
    <x v="138"/>
    <n v="8.1840879012926832E-2"/>
    <n v="1.461201926941663E-2"/>
    <n v="0.22306663023450099"/>
    <n v="5.5766657558625247E-2"/>
    <n v="1.067765413537629E-2"/>
    <n v="7.2031767562893466E-3"/>
  </r>
  <r>
    <n v="1392"/>
    <s v="350098"/>
    <s v="20"/>
    <x v="4"/>
    <x v="6"/>
    <s v="Complete"/>
    <n v="2"/>
    <n v="2"/>
    <n v="1"/>
    <d v="2023-08-03T14:16:24"/>
    <s v="PlateAgilent 13_Vial5"/>
    <n v="0.978827"/>
    <n v="99.797739348210513"/>
    <n v="4.9661317246125991E-2"/>
    <n v="1.119072720621181E-3"/>
    <n v="0.13535757221461531"/>
    <n v="3.3839393053653813E-2"/>
    <x v="139"/>
    <n v="0.13409665242220609"/>
    <n v="1.6389120218099101E-2"/>
    <n v="0.36549568800237281"/>
    <n v="9.1373922000593188E-2"/>
    <n v="1.0702475437916451E-2"/>
    <n v="7.8002066832405636E-3"/>
  </r>
  <r>
    <n v="1392"/>
    <s v="350099"/>
    <s v="21"/>
    <x v="4"/>
    <x v="6"/>
    <s v="Complete"/>
    <n v="2"/>
    <n v="2"/>
    <n v="1"/>
    <d v="2023-08-03T14:27:34"/>
    <s v="PlateAgilent 13_Vial6"/>
    <n v="0.97597699999999998"/>
    <n v="99.821067144477553"/>
    <n v="1.7145509711791219E-2"/>
    <n v="1.680493274972734E-3"/>
    <n v="4.6732038086468752E-2"/>
    <n v="1.168300952161719E-2"/>
    <x v="140"/>
    <n v="0.14286247479210951"/>
    <n v="1.5453906644399039E-2"/>
    <n v="0.38938793452846049"/>
    <n v="9.7346983632115136E-2"/>
    <n v="1.104906495825473E-2"/>
    <n v="7.8758060602919684E-3"/>
  </r>
  <r>
    <n v="1392"/>
    <s v="350100"/>
    <s v="22"/>
    <x v="4"/>
    <x v="7"/>
    <s v="Complete"/>
    <n v="2"/>
    <n v="2"/>
    <n v="1"/>
    <d v="2023-08-03T14:39:52"/>
    <s v="PlateAgilent 13_Vial7"/>
    <n v="0.978827"/>
    <n v="99.929123877145756"/>
    <n v="2.0321682997297981E-2"/>
    <n v="3.0942726407903751E-3"/>
    <n v="5.5389059863164593E-2"/>
    <n v="1.384726496579115E-2"/>
    <x v="141"/>
    <n v="3.2768239527059193E-2"/>
    <n v="2.078233788895037E-2"/>
    <n v="8.9313566254139706E-2"/>
    <n v="2.232839156353493E-2"/>
    <n v="1.03928134198281E-2"/>
    <n v="7.393386910058042E-3"/>
  </r>
  <r>
    <n v="1392"/>
    <s v="350101"/>
    <s v="23"/>
    <x v="4"/>
    <x v="7"/>
    <s v="Complete"/>
    <n v="2"/>
    <n v="2"/>
    <n v="1"/>
    <d v="2023-08-03T14:51:50"/>
    <s v="PlateAgilent 13_Vial8"/>
    <n v="0.98160199999999997"/>
    <n v="99.924413640905669"/>
    <n v="1.7802627922022519E-2"/>
    <n v="2.7566291844364301E-3"/>
    <n v="4.8523088556477377E-2"/>
    <n v="1.2130772139119349E-2"/>
    <x v="142"/>
    <n v="3.864882437749198E-2"/>
    <n v="1.9249055620326791E-2"/>
    <n v="0.1053417695458823"/>
    <n v="2.6335442386470571E-2"/>
    <n v="1.1187326153372829E-2"/>
    <n v="7.9475806414339087E-3"/>
  </r>
  <r>
    <n v="1392"/>
    <s v="350102"/>
    <s v="24"/>
    <x v="4"/>
    <x v="7"/>
    <s v="Complete"/>
    <n v="2"/>
    <n v="2"/>
    <n v="1"/>
    <d v="2023-08-03T15:03:00"/>
    <s v="PlateAgilent 13_Vial9"/>
    <n v="0.98437699999999995"/>
    <n v="99.849655824191586"/>
    <n v="1.712564844766486E-2"/>
    <n v="1.7225573885038491E-3"/>
    <n v="4.6677903950639567E-2"/>
    <n v="1.166947598765989E-2"/>
    <x v="143"/>
    <n v="0.11431510544759239"/>
    <n v="1.619626116606207E-2"/>
    <n v="0.3115788303430656"/>
    <n v="7.7894707585766401E-2"/>
    <n v="1.110485129014852E-2"/>
    <n v="7.7985706230134146E-3"/>
  </r>
  <r>
    <n v="1392"/>
    <s v="350103"/>
    <s v="25"/>
    <x v="4"/>
    <x v="8"/>
    <s v="Complete"/>
    <n v="2"/>
    <n v="2"/>
    <n v="1"/>
    <d v="2023-08-03T15:15:18"/>
    <s v="PlateAgilent 13_Vial10"/>
    <n v="0.91470200000000002"/>
    <n v="99.81992876195325"/>
    <n v="0.1248275073074836"/>
    <n v="1.2131919506893621E-3"/>
    <n v="0.34023157805104709"/>
    <n v="8.5057894512761772E-2"/>
    <x v="144"/>
    <n v="3.4569617772914132E-2"/>
    <n v="2.1570864382353332E-2"/>
    <n v="9.4223427681912567E-2"/>
    <n v="2.3555856920478142E-2"/>
    <n v="1.221670333555039E-2"/>
    <n v="8.4574096308125766E-3"/>
  </r>
  <r>
    <n v="1392"/>
    <s v="350104"/>
    <s v="26"/>
    <x v="4"/>
    <x v="8"/>
    <s v="Complete"/>
    <n v="2"/>
    <n v="2"/>
    <n v="1"/>
    <d v="2023-08-03T15:27:40"/>
    <s v="PlateAgilent 13_Vial11"/>
    <n v="0.978827"/>
    <n v="99.925730231425803"/>
    <n v="2.3449232971431609E-2"/>
    <n v="2.8178149527917831E-3"/>
    <n v="6.3913553270790305E-2"/>
    <n v="1.597838831769758E-2"/>
    <x v="145"/>
    <n v="3.2735498639842993E-2"/>
    <n v="2.0314674535667911E-2"/>
    <n v="8.9224327239721818E-2"/>
    <n v="2.2306081809930451E-2"/>
    <n v="1.045438576314006E-2"/>
    <n v="7.6306511997712443E-3"/>
  </r>
  <r>
    <n v="1392"/>
    <s v="350105"/>
    <s v="27"/>
    <x v="4"/>
    <x v="8"/>
    <s v="Complete"/>
    <n v="2"/>
    <n v="2"/>
    <n v="1"/>
    <d v="2023-08-03T15:39:56"/>
    <s v="PlateAgilent 13_Vial12"/>
    <n v="0.98437699999999995"/>
    <n v="99.921495122392656"/>
    <n v="2.616401615532531E-2"/>
    <n v="2.9186542272340412E-3"/>
    <n v="7.131300381374947E-2"/>
    <n v="1.7828250953437371E-2"/>
    <x v="146"/>
    <n v="3.3217503143191857E-2"/>
    <n v="2.0485583020459379E-2"/>
    <n v="9.0538085371558427E-2"/>
    <n v="2.263452134288961E-2"/>
    <n v="1.165912263188297E-2"/>
    <n v="7.4642356769271667E-3"/>
  </r>
  <r>
    <n v="1392"/>
    <s v="350106"/>
    <s v="28"/>
    <x v="4"/>
    <x v="4"/>
    <s v="Complete"/>
    <n v="2"/>
    <n v="2"/>
    <n v="1"/>
    <d v="2023-08-03T15:52:04"/>
    <s v="PlateAgilent 13_Vial13"/>
    <n v="0.97597699999999998"/>
    <n v="99.850364498972041"/>
    <n v="9.5778827257977872E-2"/>
    <n v="1.599154068324403E-3"/>
    <n v="0.26105609448396638"/>
    <n v="6.526402362099161E-2"/>
    <x v="147"/>
    <n v="3.4605333321169697E-2"/>
    <n v="1.9924402664174039E-2"/>
    <n v="9.4320774473545768E-2"/>
    <n v="2.3580193618386439E-2"/>
    <n v="1.1507076719731659E-2"/>
    <n v="7.7442637290958708E-3"/>
  </r>
  <r>
    <n v="1392"/>
    <s v="350107"/>
    <s v="29"/>
    <x v="4"/>
    <x v="4"/>
    <s v="Complete"/>
    <n v="2"/>
    <n v="2"/>
    <n v="1"/>
    <d v="2023-08-03T16:03:15"/>
    <s v="PlateAgilent 13_Vial14"/>
    <n v="0.98160199999999997"/>
    <n v="99.890957736493931"/>
    <n v="1.7334191326453662E-2"/>
    <n v="2.195306996852961E-3"/>
    <n v="4.7246311301487723E-2"/>
    <n v="1.1811577825371931E-2"/>
    <x v="148"/>
    <n v="7.1315881729633782E-2"/>
    <n v="1.525971208080917E-2"/>
    <n v="0.19437955226652581"/>
    <n v="4.8594888066631453E-2"/>
    <n v="1.094547679528454E-2"/>
    <n v="9.4467136546978296E-3"/>
  </r>
  <r>
    <n v="1392"/>
    <s v="350108"/>
    <s v="30"/>
    <x v="4"/>
    <x v="4"/>
    <s v="Complete"/>
    <n v="2"/>
    <n v="2"/>
    <n v="1"/>
    <d v="2023-08-03T16:15:25"/>
    <s v="PlateAgilent 13_Vial15"/>
    <n v="0.90907700000000002"/>
    <n v="99.014382802525375"/>
    <n v="0.92951671470171893"/>
    <n v="1.184152787337004E-2"/>
    <n v="2.5335035961967902"/>
    <n v="0.63337589904919744"/>
    <x v="149"/>
    <n v="3.520032231446367E-2"/>
    <n v="1.9773396783100559E-2"/>
    <n v="9.5942484691733193E-2"/>
    <n v="2.3985621172933302E-2"/>
    <n v="1.276708441141209E-2"/>
    <n v="8.1330760470192769E-3"/>
  </r>
  <r>
    <n v="1393"/>
    <s v="350109"/>
    <s v="1"/>
    <x v="5"/>
    <x v="0"/>
    <s v="Complete"/>
    <n v="2"/>
    <n v="2"/>
    <n v="1"/>
    <d v="2023-08-03T16:27:50"/>
    <s v="PlateAgilent 14_Vial1"/>
    <n v="0.98160199999999997"/>
    <n v="99.823608634201463"/>
    <n v="2.723013277900381E-2"/>
    <n v="1.482788406149895E-3"/>
    <n v="7.4218826008589103E-2"/>
    <n v="1.8554706502147279E-2"/>
    <x v="150"/>
    <n v="0.13131770776110441"/>
    <n v="1.4915708443149539E-2"/>
    <n v="0.35792135805092901"/>
    <n v="8.9480339512732238E-2"/>
    <n v="1.0486421073372731E-2"/>
    <n v="7.3571041850607937E-3"/>
  </r>
  <r>
    <n v="1393"/>
    <s v="350110"/>
    <s v="2"/>
    <x v="5"/>
    <x v="0"/>
    <s v="Complete"/>
    <n v="2"/>
    <n v="2"/>
    <n v="1"/>
    <d v="2023-08-03T16:38:54"/>
    <s v="PlateAgilent 14_Vial2"/>
    <n v="0.98160199999999997"/>
    <n v="99.828394166171478"/>
    <n v="1.7732056657096869E-2"/>
    <n v="1.592497027835935E-3"/>
    <n v="4.8330738542056537E-2"/>
    <n v="1.2082684635514131E-2"/>
    <x v="151"/>
    <n v="0.1350009618121599"/>
    <n v="1.4100799779662001E-2"/>
    <n v="0.36796048616606969"/>
    <n v="9.1990121541517436E-2"/>
    <n v="1.114321693267112E-2"/>
    <n v="7.7295984265851932E-3"/>
  </r>
  <r>
    <n v="1393"/>
    <s v="350111"/>
    <s v="3"/>
    <x v="5"/>
    <x v="0"/>
    <s v="Complete"/>
    <n v="2"/>
    <n v="2"/>
    <n v="1"/>
    <d v="2023-08-03T16:49:59"/>
    <s v="PlateAgilent 14_Vial3"/>
    <n v="0.98437699999999995"/>
    <n v="99.82200692953478"/>
    <n v="1.9926685100093201E-2"/>
    <n v="1.624464340054548E-3"/>
    <n v="5.4312448138780882E-2"/>
    <n v="1.357811203469522E-2"/>
    <x v="152"/>
    <n v="0.1390365943897188"/>
    <n v="1.506419544943014E-2"/>
    <n v="0.37896006206014649"/>
    <n v="9.4740015515036635E-2"/>
    <n v="1.082681011355404E-2"/>
    <n v="8.2029808618488635E-3"/>
  </r>
  <r>
    <n v="1393"/>
    <s v="350112"/>
    <s v="4"/>
    <x v="5"/>
    <x v="1"/>
    <s v="Complete"/>
    <n v="2"/>
    <n v="2"/>
    <n v="1"/>
    <d v="2023-08-03T17:01:10"/>
    <s v="PlateAgilent 14_Vial4"/>
    <n v="0.98160199999999997"/>
    <n v="99.89754265379861"/>
    <n v="1.6474701901171021E-2"/>
    <n v="1.6007324331477511E-3"/>
    <n v="4.4903675052557587E-2"/>
    <n v="1.12259187631394E-2"/>
    <x v="153"/>
    <n v="6.7402502279004628E-2"/>
    <n v="1.417903608172302E-2"/>
    <n v="0.1837131911837849"/>
    <n v="4.5928297795946232E-2"/>
    <n v="1.1059719959900179E-2"/>
    <n v="7.5204220613138938E-3"/>
  </r>
  <r>
    <n v="1393"/>
    <s v="350113"/>
    <s v="5"/>
    <x v="5"/>
    <x v="1"/>
    <s v="Complete"/>
    <n v="2"/>
    <n v="2"/>
    <n v="1"/>
    <d v="2023-08-03T17:12:41"/>
    <s v="PlateAgilent 14_Vial5"/>
    <n v="0.97597699999999998"/>
    <n v="99.910668671073466"/>
    <n v="1.7219545174503199E-2"/>
    <n v="2.754823395572422E-3"/>
    <n v="4.6933830166223968E-2"/>
    <n v="1.173345754155599E-2"/>
    <x v="154"/>
    <n v="5.3619366066210733E-2"/>
    <n v="1.4522322452738179E-2"/>
    <n v="0.14614568474772341"/>
    <n v="3.6536421186930859E-2"/>
    <n v="1.1133484064196821E-2"/>
    <n v="7.3589336216220401E-3"/>
  </r>
  <r>
    <n v="1393"/>
    <s v="350114"/>
    <s v="6"/>
    <x v="5"/>
    <x v="1"/>
    <s v="Complete"/>
    <n v="2"/>
    <n v="2"/>
    <n v="1"/>
    <d v="2023-08-03T17:24:37"/>
    <s v="PlateAgilent 14_Vial6"/>
    <n v="0.978827"/>
    <n v="99.919701723118663"/>
    <n v="1.7670116453926521E-2"/>
    <n v="2.908820166765449E-3"/>
    <n v="4.8161913468769302E-2"/>
    <n v="1.2040478367192331E-2"/>
    <x v="155"/>
    <n v="4.3551425472998173E-2"/>
    <n v="1.8045305526210309E-2"/>
    <n v="0.118704366807158"/>
    <n v="2.967609170178951E-2"/>
    <n v="1.104760794838403E-2"/>
    <n v="8.0291270060402382E-3"/>
  </r>
  <r>
    <n v="1393"/>
    <s v="350115"/>
    <s v="7"/>
    <x v="5"/>
    <x v="2"/>
    <s v="Complete"/>
    <n v="2"/>
    <n v="2"/>
    <n v="1"/>
    <d v="2023-08-03T17:36:52"/>
    <s v="PlateAgilent 14_Vial7"/>
    <n v="0.900752"/>
    <n v="99.920220146478243"/>
    <n v="2.2923245625800049E-2"/>
    <n v="3.2608283199550081E-3"/>
    <n v="6.2479914896531291E-2"/>
    <n v="1.5619978724132819E-2"/>
    <x v="156"/>
    <n v="3.2986882186367278E-2"/>
    <n v="2.1168021020491899E-2"/>
    <n v="8.9909501706270684E-2"/>
    <n v="2.2477375426567671E-2"/>
    <n v="1.503848866688052E-2"/>
    <n v="8.8312370427006265E-3"/>
  </r>
  <r>
    <n v="1393"/>
    <s v="350116"/>
    <s v="8"/>
    <x v="5"/>
    <x v="2"/>
    <s v="Complete"/>
    <n v="2"/>
    <n v="2"/>
    <n v="1"/>
    <d v="2023-08-03T17:49:09"/>
    <s v="PlateAgilent 14_Vial8"/>
    <n v="0.89790199999999998"/>
    <n v="99.919710842036721"/>
    <n v="2.2582044936420721E-2"/>
    <n v="2.7988548504460091E-3"/>
    <n v="6.1549933584850683E-2"/>
    <n v="1.5387483396212671E-2"/>
    <x v="157"/>
    <n v="3.362739881794434E-2"/>
    <n v="2.1604900935918488E-2"/>
    <n v="9.1655302684196152E-2"/>
    <n v="2.2913825671049041E-2"/>
    <n v="1.4577290577713649E-2"/>
    <n v="9.5024236312086473E-3"/>
  </r>
  <r>
    <n v="1393"/>
    <s v="350117"/>
    <s v="9"/>
    <x v="5"/>
    <x v="2"/>
    <s v="Complete"/>
    <n v="2"/>
    <n v="2"/>
    <n v="1"/>
    <d v="2023-08-03T18:01:33"/>
    <s v="PlateAgilent 14_Vial9"/>
    <n v="0.93975200000000003"/>
    <n v="99.919493548863841"/>
    <n v="2.668149277239296E-2"/>
    <n v="2.591493202150135E-3"/>
    <n v="7.2723445228683431E-2"/>
    <n v="1.8180861307170861E-2"/>
    <x v="158"/>
    <n v="3.3035021181677698E-2"/>
    <n v="2.0825661036636731E-2"/>
    <n v="9.0040710016790815E-2"/>
    <n v="2.25101775041977E-2"/>
    <n v="1.186784052462905E-2"/>
    <n v="8.9220966574594125E-3"/>
  </r>
  <r>
    <n v="1393"/>
    <s v="350118"/>
    <s v="10"/>
    <x v="5"/>
    <x v="3"/>
    <s v="Complete"/>
    <n v="2"/>
    <n v="2"/>
    <n v="1"/>
    <d v="2023-08-03T18:13:50"/>
    <s v="PlateAgilent 14_Vial10"/>
    <n v="0.98437699999999995"/>
    <n v="99.929991414486651"/>
    <n v="1.8887835629976191E-2"/>
    <n v="3.168966230675968E-3"/>
    <n v="5.1480945674305938E-2"/>
    <n v="1.287023641857649E-2"/>
    <x v="159"/>
    <n v="3.2552093594012441E-2"/>
    <n v="1.9793966143897571E-2"/>
    <n v="8.872443591359172E-2"/>
    <n v="2.218110897839793E-2"/>
    <n v="1.104309280798915E-2"/>
    <n v="7.5255634813678873E-3"/>
  </r>
  <r>
    <n v="1393"/>
    <s v="350119"/>
    <s v="11"/>
    <x v="5"/>
    <x v="3"/>
    <s v="Complete"/>
    <n v="2"/>
    <n v="2"/>
    <n v="1"/>
    <d v="2023-08-03T18:26:13"/>
    <s v="PlateAgilent 14_Vial11"/>
    <n v="0.978827"/>
    <n v="99.927846048170238"/>
    <n v="1.9696639327524291E-2"/>
    <n v="2.6945083515898301E-3"/>
    <n v="5.3685432203644932E-2"/>
    <n v="1.342135805091123E-2"/>
    <x v="160"/>
    <n v="3.2786224585826168E-2"/>
    <n v="2.0208326196391058E-2"/>
    <n v="8.9362586578726949E-2"/>
    <n v="2.2340646644681741E-2"/>
    <n v="1.16599321732162E-2"/>
    <n v="8.011155743199062E-3"/>
  </r>
  <r>
    <n v="1393"/>
    <s v="350120"/>
    <s v="12"/>
    <x v="5"/>
    <x v="3"/>
    <s v="Complete"/>
    <n v="2"/>
    <n v="2"/>
    <n v="1"/>
    <d v="2023-08-03T18:38:31"/>
    <s v="PlateAgilent 14_Vial12"/>
    <n v="0.97597699999999998"/>
    <n v="99.927062564045784"/>
    <n v="2.1129514728548571E-2"/>
    <n v="2.870040984925847E-3"/>
    <n v="5.759089718773814E-2"/>
    <n v="1.439772429693453E-2"/>
    <x v="161"/>
    <n v="3.2306135335382763E-2"/>
    <n v="2.0102828204066042E-2"/>
    <n v="8.8054048686663208E-2"/>
    <n v="2.2013512171665799E-2"/>
    <n v="1.1583519819263871E-2"/>
    <n v="7.9182660710174248E-3"/>
  </r>
  <r>
    <n v="1393"/>
    <s v="350121"/>
    <s v="13"/>
    <x v="5"/>
    <x v="4"/>
    <s v="Complete"/>
    <n v="2"/>
    <n v="2"/>
    <n v="1"/>
    <d v="2023-08-03T18:50:47"/>
    <s v="PlateAgilent 14_Vial13"/>
    <n v="0.978827"/>
    <n v="99.904805458354957"/>
    <n v="4.3242841343921902E-2"/>
    <n v="2.95603944009297E-3"/>
    <n v="0.11786328564274361"/>
    <n v="2.9465821410685909E-2"/>
    <x v="162"/>
    <n v="3.3179742087555628E-2"/>
    <n v="1.9816350502126E-2"/>
    <n v="9.043516331675569E-2"/>
    <n v="2.2608790829188919E-2"/>
    <n v="1.0974113911927199E-2"/>
    <n v="7.7978443016419527E-3"/>
  </r>
  <r>
    <n v="1393"/>
    <s v="350122"/>
    <s v="14"/>
    <x v="5"/>
    <x v="4"/>
    <s v="Complete"/>
    <n v="2"/>
    <n v="2"/>
    <n v="1"/>
    <d v="2023-08-03T19:02:25"/>
    <s v="PlateAgilent 14_Vial14"/>
    <n v="0.98715200000000003"/>
    <n v="99.909038768608227"/>
    <n v="1.9345764017971182E-2"/>
    <n v="1.8612644144364739E-3"/>
    <n v="5.2729081613591557E-2"/>
    <n v="1.3182270403397889E-2"/>
    <x v="163"/>
    <n v="5.1339012663129603E-2"/>
    <n v="1.5243768576814009E-2"/>
    <n v="0.13993032201574759"/>
    <n v="3.4982580503936912E-2"/>
    <n v="1.129545280047517E-2"/>
    <n v="8.9810019101946876E-3"/>
  </r>
  <r>
    <n v="1393"/>
    <s v="350123"/>
    <s v="15"/>
    <x v="5"/>
    <x v="4"/>
    <s v="Complete"/>
    <n v="2"/>
    <n v="2"/>
    <n v="1"/>
    <d v="2023-08-03T19:14:42"/>
    <s v="PlateAgilent 14_Vial15"/>
    <n v="0.90907700000000002"/>
    <n v="99.349845320165201"/>
    <n v="0.5950960852876046"/>
    <n v="7.8281207720187901E-3"/>
    <n v="1.622002109604441"/>
    <n v="0.40550052740111031"/>
    <x v="164"/>
    <n v="3.3186165383105592E-2"/>
    <n v="1.914097541714661E-2"/>
    <n v="9.0452670739826033E-2"/>
    <n v="2.2613167684956512E-2"/>
    <n v="1.407782196600324E-2"/>
    <n v="7.7946071980675366E-3"/>
  </r>
  <r>
    <n v="1393"/>
    <s v="350124"/>
    <s v="16"/>
    <x v="5"/>
    <x v="5"/>
    <s v="Complete"/>
    <n v="2"/>
    <n v="2"/>
    <n v="1"/>
    <d v="2023-08-03T19:28:16"/>
    <s v="PlateAgilent 16_Vial1"/>
    <n v="0.89512700000000001"/>
    <n v="99.923314408697308"/>
    <n v="2.1857628295894872E-2"/>
    <n v="2.982259382002556E-3"/>
    <n v="5.957545358369655E-2"/>
    <n v="1.4893863395924139E-2"/>
    <x v="165"/>
    <n v="3.291272452113872E-2"/>
    <n v="2.00718386424476E-2"/>
    <n v="8.9707376549648415E-2"/>
    <n v="2.24268441374121E-2"/>
    <n v="1.3647018300786171E-2"/>
    <n v="8.2682201848716334E-3"/>
  </r>
  <r>
    <n v="1393"/>
    <s v="350125"/>
    <s v="17"/>
    <x v="5"/>
    <x v="5"/>
    <s v="Complete"/>
    <n v="2"/>
    <n v="2"/>
    <n v="1"/>
    <d v="2023-08-03T19:40:29"/>
    <s v="PlateAgilent 16_Vial2"/>
    <n v="0.89512700000000001"/>
    <n v="99.919090978966665"/>
    <n v="2.6061909156551589E-2"/>
    <n v="2.727897390223439E-3"/>
    <n v="7.1034699567576673E-2"/>
    <n v="1.7758674891894172E-2"/>
    <x v="166"/>
    <n v="3.2532309293028659E-2"/>
    <n v="2.0746493363576191E-2"/>
    <n v="8.8670511549566997E-2"/>
    <n v="2.2167627887391749E-2"/>
    <n v="1.361282331285635E-2"/>
    <n v="8.7019792709001047E-3"/>
  </r>
  <r>
    <n v="1393"/>
    <s v="350126"/>
    <s v="18"/>
    <x v="5"/>
    <x v="5"/>
    <s v="Complete"/>
    <n v="2"/>
    <n v="2"/>
    <n v="1"/>
    <d v="2023-08-03T19:51:34"/>
    <s v="PlateAgilent 16_Vial3"/>
    <n v="0.97597699999999998"/>
    <n v="99.847183054278062"/>
    <n v="1.9316823612724379E-2"/>
    <n v="1.2913880900661909E-3"/>
    <n v="5.2650201245322242E-2"/>
    <n v="1.3162550311330561E-2"/>
    <x v="167"/>
    <n v="0.1142624935472436"/>
    <n v="1.4177961233208801E-2"/>
    <n v="0.31143543062079238"/>
    <n v="7.7858857655198108E-2"/>
    <n v="1.148621190646169E-2"/>
    <n v="7.7514166555102213E-3"/>
  </r>
  <r>
    <n v="1393"/>
    <s v="350127"/>
    <s v="19"/>
    <x v="5"/>
    <x v="6"/>
    <s v="Complete"/>
    <n v="2"/>
    <n v="2"/>
    <n v="1"/>
    <d v="2023-08-03T20:03:50"/>
    <s v="PlateAgilent 16_Vial4"/>
    <n v="0.98437699999999995"/>
    <n v="99.925594097026874"/>
    <n v="1.9526444788469429E-2"/>
    <n v="2.7472477377348111E-3"/>
    <n v="5.32215476172479E-2"/>
    <n v="1.330538690431197E-2"/>
    <x v="168"/>
    <n v="3.6530877704270118E-2"/>
    <n v="2.0020656174093949E-2"/>
    <n v="9.9569064839993782E-2"/>
    <n v="2.4892266209998449E-2"/>
    <n v="1.0503487594921699E-2"/>
    <n v="7.8450928854745666E-3"/>
  </r>
  <r>
    <n v="1393"/>
    <s v="350128"/>
    <s v="20"/>
    <x v="5"/>
    <x v="6"/>
    <s v="Complete"/>
    <n v="2"/>
    <n v="2"/>
    <n v="1"/>
    <d v="2023-08-03T20:16:01"/>
    <s v="PlateAgilent 16_Vial5"/>
    <n v="0.98160199999999997"/>
    <n v="99.933150185885452"/>
    <n v="1.8389618603078701E-2"/>
    <n v="2.4835520721797392E-3"/>
    <n v="5.0122998464355757E-2"/>
    <n v="1.2530749616088939E-2"/>
    <x v="169"/>
    <n v="3.028434451215992E-2"/>
    <n v="1.8927122700081619E-2"/>
    <n v="8.2543427693649141E-2"/>
    <n v="2.0635856923412289E-2"/>
    <n v="1.0317933349038589E-2"/>
    <n v="7.8579176502737783E-3"/>
  </r>
  <r>
    <n v="1393"/>
    <s v="350129"/>
    <s v="21"/>
    <x v="5"/>
    <x v="6"/>
    <s v="Complete"/>
    <n v="2"/>
    <n v="2"/>
    <n v="1"/>
    <d v="2023-08-03T20:27:53"/>
    <s v="PlateAgilent 16_Vial6"/>
    <n v="0.97597699999999998"/>
    <n v="99.916130162767786"/>
    <n v="2.128588873848776E-2"/>
    <n v="2.2207347185844318E-3"/>
    <n v="5.8017112349086568E-2"/>
    <n v="1.450427808727164E-2"/>
    <x v="170"/>
    <n v="4.3464958407445867E-2"/>
    <n v="1.7898923927931021E-2"/>
    <n v="0.1184686909789943"/>
    <n v="2.961717274474859E-2"/>
    <n v="1.0911623264890291E-2"/>
    <n v="8.2073668213891431E-3"/>
  </r>
  <r>
    <n v="1393"/>
    <s v="350130"/>
    <s v="22"/>
    <x v="5"/>
    <x v="7"/>
    <s v="Complete"/>
    <n v="2"/>
    <n v="2"/>
    <n v="1"/>
    <d v="2023-08-03T20:40:11"/>
    <s v="PlateAgilent 16_Vial7"/>
    <n v="0.97597699999999998"/>
    <n v="99.930876899293708"/>
    <n v="1.8130109538019461E-2"/>
    <n v="2.651253015951083E-3"/>
    <n v="4.9415676972257322E-2"/>
    <n v="1.235391924306433E-2"/>
    <x v="171"/>
    <n v="3.2284396620693392E-2"/>
    <n v="2.0045647697930619E-2"/>
    <n v="8.7994797345647899E-2"/>
    <n v="2.1998699336411971E-2"/>
    <n v="1.0965300540009271E-2"/>
    <n v="7.7432940075844352E-3"/>
  </r>
  <r>
    <n v="1393"/>
    <s v="350131"/>
    <s v="23"/>
    <x v="5"/>
    <x v="7"/>
    <s v="Complete"/>
    <n v="2"/>
    <n v="2"/>
    <n v="1"/>
    <d v="2023-08-03T20:52:28"/>
    <s v="PlateAgilent 16_Vial8"/>
    <n v="0.98437699999999995"/>
    <n v="99.930063512333447"/>
    <n v="1.9634671592073431E-2"/>
    <n v="2.605629768420548E-3"/>
    <n v="5.3516532087993639E-2"/>
    <n v="1.337913302199841E-2"/>
    <x v="172"/>
    <n v="3.142877015173598E-2"/>
    <n v="1.9821976652423499E-2"/>
    <n v="8.566269002383349E-2"/>
    <n v="2.1415672505958369E-2"/>
    <n v="1.0943736557309019E-2"/>
    <n v="7.929309365430872E-3"/>
  </r>
  <r>
    <n v="1393"/>
    <s v="350132"/>
    <s v="24"/>
    <x v="5"/>
    <x v="7"/>
    <s v="Complete"/>
    <n v="2"/>
    <n v="2"/>
    <n v="1"/>
    <d v="2023-08-03T21:04:46"/>
    <s v="PlateAgilent 16_Vial9"/>
    <n v="0.93697699999999995"/>
    <n v="99.877481380614881"/>
    <n v="7.1667552385333483E-2"/>
    <n v="1.825556597739661E-3"/>
    <n v="0.1953380706630217"/>
    <n v="4.8834517665755417E-2"/>
    <x v="173"/>
    <n v="3.1426558305740059E-2"/>
    <n v="1.990811633854157E-2"/>
    <n v="8.5656661385836705E-2"/>
    <n v="2.141416534645918E-2"/>
    <n v="1.1677725913513241E-2"/>
    <n v="7.7467827805401479E-3"/>
  </r>
  <r>
    <n v="1393"/>
    <s v="350133"/>
    <s v="25"/>
    <x v="5"/>
    <x v="8"/>
    <s v="Complete"/>
    <n v="2"/>
    <n v="2"/>
    <n v="1"/>
    <d v="2023-08-03T21:17:01"/>
    <s v="PlateAgilent 16_Vial10"/>
    <n v="0.900752"/>
    <n v="99.914658025363821"/>
    <n v="3.0849588311118899E-2"/>
    <n v="2.8823554374867188E-3"/>
    <n v="8.4084063999312647E-2"/>
    <n v="2.1021015999828158E-2"/>
    <x v="174"/>
    <n v="3.1715050221871141E-2"/>
    <n v="2.0925186423585661E-2"/>
    <n v="8.6442978937131473E-2"/>
    <n v="2.1610744734282868E-2"/>
    <n v="1.418019559865258E-2"/>
    <n v="8.5971405045293884E-3"/>
  </r>
  <r>
    <n v="1393"/>
    <s v="350134"/>
    <s v="26"/>
    <x v="5"/>
    <x v="8"/>
    <s v="Complete"/>
    <n v="2"/>
    <n v="2"/>
    <n v="1"/>
    <d v="2023-08-03T21:29:19"/>
    <s v="PlateAgilent 16_Vial11"/>
    <n v="0.90630200000000005"/>
    <n v="99.916075625563451"/>
    <n v="2.9203059565704799E-2"/>
    <n v="2.7293153147612769E-3"/>
    <n v="7.9596262508742743E-2"/>
    <n v="1.9899065627185689E-2"/>
    <x v="175"/>
    <n v="3.1525333551626587E-2"/>
    <n v="1.9898536523997829E-2"/>
    <n v="8.5925884560321575E-2"/>
    <n v="2.148147114008039E-2"/>
    <n v="1.4003284273623341E-2"/>
    <n v="9.1926970455832591E-3"/>
  </r>
  <r>
    <n v="1393"/>
    <s v="350135"/>
    <s v="27"/>
    <x v="5"/>
    <x v="8"/>
    <s v="Complete"/>
    <n v="2"/>
    <n v="2"/>
    <n v="1"/>
    <d v="2023-08-03T21:41:27"/>
    <s v="PlateAgilent 16_Vial12"/>
    <n v="0.92025199999999996"/>
    <n v="99.919246375757339"/>
    <n v="2.8315668089704329E-2"/>
    <n v="2.9069163480482641E-3"/>
    <n v="7.7177576044989357E-2"/>
    <n v="1.9294394011247339E-2"/>
    <x v="176"/>
    <n v="3.070728206535292E-2"/>
    <n v="1.9899499495045419E-2"/>
    <n v="8.3696192130300523E-2"/>
    <n v="2.0924048032575131E-2"/>
    <n v="1.323256653037299E-2"/>
    <n v="8.4981075572248231E-3"/>
  </r>
  <r>
    <n v="1393"/>
    <s v="350136"/>
    <s v="28"/>
    <x v="5"/>
    <x v="4"/>
    <s v="Complete"/>
    <n v="2"/>
    <n v="2"/>
    <n v="1"/>
    <d v="2023-08-03T21:53:34"/>
    <s v="PlateAgilent 16_Vial13"/>
    <n v="0.98437699999999995"/>
    <n v="99.921113447125066"/>
    <n v="1.9935165645332511E-2"/>
    <n v="2.5745807587879061E-3"/>
    <n v="5.4335562830019543E-2"/>
    <n v="1.3583890707504889E-2"/>
    <x v="177"/>
    <n v="3.8995199430659988E-2"/>
    <n v="1.9125069045559679E-2"/>
    <n v="0.1062858541749743"/>
    <n v="2.6571463543743571E-2"/>
    <n v="1.1294058433053479E-2"/>
    <n v="8.6621293659018949E-3"/>
  </r>
  <r>
    <n v="1393"/>
    <s v="350137"/>
    <s v="29"/>
    <x v="5"/>
    <x v="4"/>
    <s v="Complete"/>
    <n v="2"/>
    <n v="2"/>
    <n v="1"/>
    <d v="2023-08-03T22:04:38"/>
    <s v="PlateAgilent 16_Vial14"/>
    <n v="0.978827"/>
    <n v="99.910443963475871"/>
    <n v="1.7785633929210891E-2"/>
    <n v="1.7698428852903679E-3"/>
    <n v="4.8476769494946767E-2"/>
    <n v="1.211919237373669E-2"/>
    <x v="178"/>
    <n v="5.1843573228518972E-2"/>
    <n v="1.3668074008286631E-2"/>
    <n v="0.14130555926182911"/>
    <n v="3.5326389815457271E-2"/>
    <n v="1.113790196390769E-2"/>
    <n v="8.7889274025014404E-3"/>
  </r>
  <r>
    <n v="1393"/>
    <s v="350138"/>
    <s v="30"/>
    <x v="5"/>
    <x v="4"/>
    <s v="Complete"/>
    <n v="2"/>
    <n v="2"/>
    <n v="1"/>
    <d v="2023-08-03T22:15:44"/>
    <s v="PlateAgilent 16_Vial15"/>
    <n v="0.98437699999999995"/>
    <n v="99.903322084744943"/>
    <n v="1.7610526386255421E-2"/>
    <n v="1.67014595790522E-3"/>
    <n v="4.7999493957259193E-2"/>
    <n v="1.19998734893148E-2"/>
    <x v="179"/>
    <n v="5.9304113361573027E-2"/>
    <n v="1.466505741153072E-2"/>
    <n v="0.16164011049443211"/>
    <n v="4.0410027623608027E-2"/>
    <n v="1.042678730084173E-2"/>
    <n v="9.3364882063900183E-3"/>
  </r>
  <r>
    <n v="1394"/>
    <s v="350139"/>
    <s v="1"/>
    <x v="6"/>
    <x v="0"/>
    <s v="Complete"/>
    <n v="2"/>
    <n v="2"/>
    <n v="1"/>
    <d v="2023-08-03T22:28:09"/>
    <s v="PlateAgilent 9_Vial1"/>
    <n v="0.978827"/>
    <n v="99.826208270535972"/>
    <n v="1.773249760146604E-2"/>
    <n v="1.3299367743123569E-3"/>
    <n v="4.8331940386119522E-2"/>
    <n v="1.2082985096529881E-2"/>
    <x v="180"/>
    <n v="0.13725985463089499"/>
    <n v="1.3617308278749541E-2"/>
    <n v="0.3741173556329358"/>
    <n v="9.352933890823395E-2"/>
    <n v="1.08727185784721E-2"/>
    <n v="7.9266586532010571E-3"/>
  </r>
  <r>
    <n v="1394"/>
    <s v="350140"/>
    <s v="2"/>
    <x v="6"/>
    <x v="0"/>
    <s v="Complete"/>
    <n v="2"/>
    <n v="2"/>
    <n v="1"/>
    <d v="2023-08-03T22:39:14"/>
    <s v="PlateAgilent 9_Vial2"/>
    <n v="0.97597699999999998"/>
    <n v="99.831873240044246"/>
    <n v="2.2004765825855879E-2"/>
    <n v="1.7691874080270329E-3"/>
    <n v="5.9976493667640969E-2"/>
    <n v="1.4994123416910241E-2"/>
    <x v="181"/>
    <n v="0.1278029662820214"/>
    <n v="1.3254151441425371E-2"/>
    <n v="0.34834153012947361"/>
    <n v="8.7085382532368402E-2"/>
    <n v="1.1012779331115E-2"/>
    <n v="7.3062485167640339E-3"/>
  </r>
  <r>
    <n v="1394"/>
    <s v="350141"/>
    <s v="3"/>
    <x v="6"/>
    <x v="0"/>
    <s v="Complete"/>
    <n v="2"/>
    <n v="2"/>
    <n v="1"/>
    <d v="2023-08-03T22:50:19"/>
    <s v="PlateAgilent 9_Vial3"/>
    <n v="0.98160199999999997"/>
    <n v="99.827512424862789"/>
    <n v="3.4881828009705997E-2"/>
    <n v="1.5436029191335961E-3"/>
    <n v="9.5074392215600947E-2"/>
    <n v="2.376859805390024E-2"/>
    <x v="182"/>
    <n v="0.1189259750609903"/>
    <n v="1.301524792918431E-2"/>
    <n v="0.32414628024727382"/>
    <n v="8.1036570061818441E-2"/>
    <n v="1.1018320851549759E-2"/>
    <n v="7.6614512149717181E-3"/>
  </r>
  <r>
    <n v="1394"/>
    <s v="350142"/>
    <s v="4"/>
    <x v="6"/>
    <x v="1"/>
    <s v="Complete"/>
    <n v="2"/>
    <n v="2"/>
    <n v="1"/>
    <d v="2023-08-03T23:01:30"/>
    <s v="PlateAgilent 9_Vial4"/>
    <n v="0.97597699999999998"/>
    <n v="99.911763095961334"/>
    <n v="1.5861316862332751E-2"/>
    <n v="1.662155844406402E-3"/>
    <n v="4.3231824318546039E-2"/>
    <n v="1.080795607963651E-2"/>
    <x v="183"/>
    <n v="5.375863713479434E-2"/>
    <n v="1.355648756455758E-2"/>
    <n v="0.14652528389588501"/>
    <n v="3.663132097397126E-2"/>
    <n v="1.1479215135922099E-2"/>
    <n v="7.1377349056091673E-3"/>
  </r>
  <r>
    <n v="1394"/>
    <s v="350143"/>
    <s v="5"/>
    <x v="6"/>
    <x v="1"/>
    <s v="Complete"/>
    <n v="2"/>
    <n v="2"/>
    <n v="1"/>
    <d v="2023-08-03T23:13:15"/>
    <s v="PlateAgilent 9_Vial5"/>
    <n v="0.98160199999999997"/>
    <n v="99.916652718415818"/>
    <n v="1.6922968418235339E-2"/>
    <n v="2.653566679487903E-3"/>
    <n v="4.6125476462983553E-2"/>
    <n v="1.153136911574589E-2"/>
    <x v="184"/>
    <n v="4.7996426686132798E-2"/>
    <n v="1.6886429806587031E-2"/>
    <n v="0.13081972350861279"/>
    <n v="3.2704930877153197E-2"/>
    <n v="1.0806287446371989E-2"/>
    <n v="7.6215990334384844E-3"/>
  </r>
  <r>
    <n v="1394"/>
    <s v="350144"/>
    <s v="6"/>
    <x v="6"/>
    <x v="1"/>
    <s v="Complete"/>
    <n v="2"/>
    <n v="2"/>
    <n v="1"/>
    <d v="2023-08-03T23:24:25"/>
    <s v="PlateAgilent 9_Vial6"/>
    <n v="0.98160199999999997"/>
    <n v="99.909187553157494"/>
    <n v="1.5965957793704511E-2"/>
    <n v="1.418655743438971E-3"/>
    <n v="4.3517035086407092E-2"/>
    <n v="1.087925877160177E-2"/>
    <x v="185"/>
    <n v="5.6597856201705321E-2"/>
    <n v="1.3369730707408821E-2"/>
    <n v="0.15426389860032069"/>
    <n v="3.8565974650080173E-2"/>
    <n v="1.1167268810947621E-2"/>
    <n v="7.0813640361411133E-3"/>
  </r>
  <r>
    <n v="1394"/>
    <s v="350145"/>
    <s v="7"/>
    <x v="6"/>
    <x v="2"/>
    <s v="Complete"/>
    <n v="2"/>
    <n v="2"/>
    <n v="1"/>
    <d v="2023-08-03T23:36:40"/>
    <s v="PlateAgilent 9_Vial7"/>
    <n v="0.90352699999999997"/>
    <n v="99.89484332613236"/>
    <n v="4.8097344232201467E-2"/>
    <n v="2.7157149799205628E-3"/>
    <n v="0.13109478576606379"/>
    <n v="3.2773696441515961E-2"/>
    <x v="186"/>
    <n v="3.2190948790617409E-2"/>
    <n v="2.070839637054744E-2"/>
    <n v="8.7740094649279232E-2"/>
    <n v="2.1935023662319812E-2"/>
    <n v="1.4600904854389861E-2"/>
    <n v="1.0267475990440251E-2"/>
  </r>
  <r>
    <n v="1394"/>
    <s v="350146"/>
    <s v="8"/>
    <x v="6"/>
    <x v="2"/>
    <s v="Complete"/>
    <n v="2"/>
    <n v="2"/>
    <n v="1"/>
    <d v="2023-08-03T23:48:51"/>
    <s v="PlateAgilent 9_Vial8"/>
    <n v="0.90352699999999997"/>
    <n v="99.921223773470274"/>
    <n v="2.170456962538574E-2"/>
    <n v="2.5795087825224161E-3"/>
    <n v="5.9158274757290602E-2"/>
    <n v="1.4789568689322651E-2"/>
    <x v="187"/>
    <n v="3.1915951559247618E-2"/>
    <n v="2.0393993642942969E-2"/>
    <n v="8.6990558397160175E-2"/>
    <n v="2.174763959929004E-2"/>
    <n v="1.492752227904418E-2"/>
    <n v="1.022818306603419E-2"/>
  </r>
  <r>
    <n v="1394"/>
    <s v="350147"/>
    <s v="9"/>
    <x v="6"/>
    <x v="2"/>
    <s v="Complete"/>
    <n v="2"/>
    <n v="2"/>
    <n v="1"/>
    <d v="2023-08-04T00:01:07"/>
    <s v="PlateAgilent 9_Vial9"/>
    <n v="0.90352699999999997"/>
    <n v="99.922104456907576"/>
    <n v="2.0407105333404649E-2"/>
    <n v="2.538379385427138E-3"/>
    <n v="5.5621888162321352E-2"/>
    <n v="1.390547204058034E-2"/>
    <x v="188"/>
    <n v="3.1572206143630883E-2"/>
    <n v="2.0272543196120391E-2"/>
    <n v="8.6053641144498802E-2"/>
    <n v="2.15134102861247E-2"/>
    <n v="1.520735891150435E-2"/>
    <n v="1.070887270389384E-2"/>
  </r>
  <r>
    <n v="1394"/>
    <s v="350148"/>
    <s v="10"/>
    <x v="6"/>
    <x v="3"/>
    <s v="Complete"/>
    <n v="2"/>
    <n v="2"/>
    <n v="1"/>
    <d v="2023-08-04T00:13:21"/>
    <s v="PlateAgilent 9_Vial10"/>
    <n v="0.89512700000000001"/>
    <n v="99.924153708005292"/>
    <n v="1.9691908185279449E-2"/>
    <n v="3.09090909670369E-3"/>
    <n v="5.3672536936995252E-2"/>
    <n v="1.341813423424881E-2"/>
    <x v="189"/>
    <n v="3.1646394550901333E-2"/>
    <n v="2.1319407973067691E-2"/>
    <n v="8.6255850092055095E-2"/>
    <n v="2.156396252301377E-2"/>
    <n v="1.515305031425437E-2"/>
    <n v="9.3549389442640074E-3"/>
  </r>
  <r>
    <n v="1394"/>
    <s v="350149"/>
    <s v="11"/>
    <x v="6"/>
    <x v="3"/>
    <s v="Complete"/>
    <n v="2"/>
    <n v="2"/>
    <n v="1"/>
    <d v="2023-08-04T00:25:40"/>
    <s v="PlateAgilent 9_Vial11"/>
    <n v="0.978827"/>
    <n v="99.931443386436769"/>
    <n v="1.7725231617749779E-2"/>
    <n v="2.7852020634516442E-3"/>
    <n v="4.8312136120543803E-2"/>
    <n v="1.2078034030135951E-2"/>
    <x v="190"/>
    <n v="3.1254141698588207E-2"/>
    <n v="1.9631720795778119E-2"/>
    <n v="8.5186720299943022E-2"/>
    <n v="2.1296680074985759E-2"/>
    <n v="1.145697203868829E-2"/>
    <n v="8.1202682082049966E-3"/>
  </r>
  <r>
    <n v="1394"/>
    <s v="350150"/>
    <s v="12"/>
    <x v="6"/>
    <x v="3"/>
    <s v="Complete"/>
    <n v="2"/>
    <n v="2"/>
    <n v="1"/>
    <d v="2023-08-04T00:37:55"/>
    <s v="PlateAgilent 9_Vial12"/>
    <n v="0.98332699999999995"/>
    <n v="99.931685478351866"/>
    <n v="1.7930785673539281E-2"/>
    <n v="2.7374382636137832E-3"/>
    <n v="4.8872397094143018E-2"/>
    <n v="1.2218099273535749E-2"/>
    <x v="191"/>
    <n v="3.1096403013506031E-2"/>
    <n v="1.8746759865541099E-2"/>
    <n v="8.4756785561175788E-2"/>
    <n v="2.118919639029395E-2"/>
    <n v="1.1466357525287451E-2"/>
    <n v="7.8209754357987278E-3"/>
  </r>
  <r>
    <n v="1394"/>
    <s v="350151"/>
    <s v="13"/>
    <x v="6"/>
    <x v="4"/>
    <s v="Complete"/>
    <n v="2"/>
    <n v="2"/>
    <n v="1"/>
    <d v="2023-08-04T00:49:50"/>
    <s v="PlateAgilent 9_Vial13"/>
    <n v="0.98160199999999997"/>
    <n v="99.9172652015436"/>
    <n v="2.148605201493169E-2"/>
    <n v="2.5287603005746352E-3"/>
    <n v="5.8562680140043379E-2"/>
    <n v="1.4640670035010839E-2"/>
    <x v="192"/>
    <n v="4.2435856492776043E-2"/>
    <n v="1.8728695423954791E-2"/>
    <n v="0.1156637565862807"/>
    <n v="2.8915939146570181E-2"/>
    <n v="1.084953790460577E-2"/>
    <n v="7.9633520440932776E-3"/>
  </r>
  <r>
    <n v="1394"/>
    <s v="350152"/>
    <s v="14"/>
    <x v="6"/>
    <x v="4"/>
    <s v="Complete"/>
    <n v="2"/>
    <n v="2"/>
    <n v="1"/>
    <d v="2023-08-04T01:01:27"/>
    <s v="PlateAgilent 9_Vial14"/>
    <n v="0.978827"/>
    <n v="99.895993198317711"/>
    <n v="3.075612161194478E-2"/>
    <n v="2.007103383172241E-3"/>
    <n v="8.3829309873069469E-2"/>
    <n v="2.0957327468267371E-2"/>
    <x v="193"/>
    <n v="5.3354413851623497E-2"/>
    <n v="1.442687092877595E-2"/>
    <n v="0.14542352733208999"/>
    <n v="3.6355881833022498E-2"/>
    <n v="1.135706963689077E-2"/>
    <n v="8.5391965818285946E-3"/>
  </r>
  <r>
    <n v="1394"/>
    <s v="350153"/>
    <s v="15"/>
    <x v="6"/>
    <x v="4"/>
    <s v="Complete"/>
    <n v="2"/>
    <n v="2"/>
    <n v="1"/>
    <d v="2023-08-04T01:13:36"/>
    <s v="PlateAgilent 9_Vial15"/>
    <n v="0.90630200000000005"/>
    <n v="99.735595365317678"/>
    <n v="0.21176034007825559"/>
    <n v="1.6226431173454029E-3"/>
    <n v="0.57717690777865849"/>
    <n v="0.14429422694466459"/>
    <x v="194"/>
    <n v="3.0700170387186979E-2"/>
    <n v="1.9116115455130461E-2"/>
    <n v="8.3676808442064002E-2"/>
    <n v="2.0919202110516E-2"/>
    <n v="1.417547880169041E-2"/>
    <n v="7.768645415190986E-3"/>
  </r>
  <r>
    <n v="1394"/>
    <s v="350154"/>
    <s v="16"/>
    <x v="6"/>
    <x v="5"/>
    <s v="Complete"/>
    <n v="2"/>
    <n v="2"/>
    <n v="1"/>
    <d v="2023-08-04T04:25:21"/>
    <s v="PlateAgilent 1_Vial1"/>
    <n v="0.89512700000000001"/>
    <n v="99.938293930408804"/>
    <n v="2.0955963768387788E-2"/>
    <n v="1.4478288298799919E-3"/>
    <n v="5.7117864293615497E-2"/>
    <n v="1.4279466073403871E-2"/>
    <x v="195"/>
    <n v="2.053114469732668E-2"/>
    <n v="1.2630255412592941E-2"/>
    <n v="5.5959971565875073E-2"/>
    <n v="1.398999289146877E-2"/>
    <n v="1.2997979630137E-2"/>
    <n v="7.2209814953425157E-3"/>
  </r>
  <r>
    <n v="1394"/>
    <s v="350155"/>
    <s v="17"/>
    <x v="6"/>
    <x v="5"/>
    <s v="Complete"/>
    <n v="2"/>
    <n v="2"/>
    <n v="1"/>
    <d v="2023-08-04T04:37:32"/>
    <s v="PlateAgilent 1_Vial2"/>
    <n v="0.96765199999999996"/>
    <n v="99.947705777648451"/>
    <n v="1.49861354915918E-2"/>
    <n v="1.2514513872512699E-3"/>
    <n v="4.0846417886335563E-2"/>
    <n v="1.0211604471583891E-2"/>
    <x v="196"/>
    <n v="1.998568370898909E-2"/>
    <n v="1.153557032462185E-2"/>
    <n v="5.4473255562083989E-2"/>
    <n v="1.3618313890521001E-2"/>
    <n v="1.1110461937507881E-2"/>
    <n v="6.2119412134600824E-3"/>
  </r>
  <r>
    <n v="1394"/>
    <s v="350156"/>
    <s v="18"/>
    <x v="6"/>
    <x v="5"/>
    <s v="Complete"/>
    <n v="2"/>
    <n v="2"/>
    <n v="1"/>
    <d v="2023-08-04T04:49:29"/>
    <s v="PlateAgilent 1_Vial3"/>
    <n v="0.96765199999999996"/>
    <n v="99.92391818590778"/>
    <n v="1.6095541799749188E-2"/>
    <n v="9.6595861387865629E-4"/>
    <n v="4.3870231043113592E-2"/>
    <n v="1.09675577607784E-2"/>
    <x v="197"/>
    <n v="4.2716934095501993E-2"/>
    <n v="1.073729631486544E-2"/>
    <n v="0.116429865582551"/>
    <n v="2.910746639563775E-2"/>
    <n v="1.1185465914612849E-2"/>
    <n v="6.0838722823510346E-3"/>
  </r>
  <r>
    <n v="1394"/>
    <s v="350157"/>
    <s v="19"/>
    <x v="6"/>
    <x v="6"/>
    <s v="Complete"/>
    <n v="2"/>
    <n v="2"/>
    <n v="1"/>
    <d v="2023-08-04T05:01:49"/>
    <s v="PlateAgilent 1_Vial4"/>
    <n v="0.97597699999999998"/>
    <n v="99.60339072654439"/>
    <n v="0.36127929669578313"/>
    <n v="5.9238661264230516E-3"/>
    <n v="0.98470784111067111"/>
    <n v="0.24617696027766781"/>
    <x v="198"/>
    <n v="1.8139913396753232E-2"/>
    <n v="1.081397645674804E-2"/>
    <n v="4.9442398505034263E-2"/>
    <n v="1.2360599626258569E-2"/>
    <n v="1.128221275957811E-2"/>
    <n v="5.9078506034983443E-3"/>
  </r>
  <r>
    <n v="1394"/>
    <s v="350158"/>
    <s v="20"/>
    <x v="6"/>
    <x v="6"/>
    <s v="Complete"/>
    <n v="2"/>
    <n v="2"/>
    <n v="1"/>
    <d v="2023-08-04T05:14:02"/>
    <s v="PlateAgilent 1_Vial5"/>
    <n v="0.89235200000000003"/>
    <n v="99.57387267210575"/>
    <n v="0.38834046252006382"/>
    <n v="3.7878472005838438E-3"/>
    <n v="1.058466128453674"/>
    <n v="0.2646165321134184"/>
    <x v="199"/>
    <n v="1.8192963725775231E-2"/>
    <n v="1.121877384622511E-2"/>
    <n v="4.9586993214554682E-2"/>
    <n v="1.2396748303638671E-2"/>
    <n v="1.3686406650499069E-2"/>
    <n v="5.9074949979135523E-3"/>
  </r>
  <r>
    <n v="1394"/>
    <s v="350159"/>
    <s v="21"/>
    <x v="6"/>
    <x v="6"/>
    <s v="Complete"/>
    <n v="2"/>
    <n v="2"/>
    <n v="1"/>
    <d v="2023-08-04T05:26:22"/>
    <s v="PlateAgilent 1_Vial6"/>
    <n v="0.900752"/>
    <n v="99.366848740656778"/>
    <n v="0.59611216877996198"/>
    <n v="8.1763378189318656E-3"/>
    <n v="1.624771560805488"/>
    <n v="0.40619289020137189"/>
    <x v="200"/>
    <n v="1.79393028947556E-2"/>
    <n v="1.182712519238649E-2"/>
    <n v="4.8895611749931157E-2"/>
    <n v="1.2223902937482789E-2"/>
    <n v="1.312395415582597E-2"/>
    <n v="5.9758335126814267E-3"/>
  </r>
  <r>
    <n v="1394"/>
    <s v="350160"/>
    <s v="22"/>
    <x v="6"/>
    <x v="7"/>
    <s v="Complete"/>
    <n v="2"/>
    <n v="2"/>
    <n v="1"/>
    <d v="2023-08-04T05:37:26"/>
    <s v="PlateAgilent 1_Vial7"/>
    <n v="0.96210200000000001"/>
    <n v="99.88919593754359"/>
    <n v="1.5400528930760689E-2"/>
    <n v="5.6006598791380566E-4"/>
    <n v="4.1975894367790402E-2"/>
    <n v="1.0493973591947601E-2"/>
    <x v="201"/>
    <n v="7.8538821579347759E-2"/>
    <n v="6.1721719584307954E-3"/>
    <n v="0.214066496885091"/>
    <n v="5.3516624221272763E-2"/>
    <n v="1.129731835228738E-2"/>
    <n v="5.567393594007544E-3"/>
  </r>
  <r>
    <n v="1394"/>
    <s v="350161"/>
    <s v="23"/>
    <x v="6"/>
    <x v="7"/>
    <s v="Complete"/>
    <n v="2"/>
    <n v="2"/>
    <n v="1"/>
    <d v="2023-08-04T05:49:36"/>
    <s v="PlateAgilent 1_Vial8"/>
    <n v="0.96765199999999996"/>
    <n v="99.940083906168525"/>
    <n v="1.9059445573169301E-2"/>
    <n v="1.1621733413495819E-3"/>
    <n v="5.194868810577194E-2"/>
    <n v="1.298717202644298E-2"/>
    <x v="202"/>
    <n v="2.385219327702014E-2"/>
    <n v="1.0528519029803059E-2"/>
    <n v="6.5011867445442573E-2"/>
    <n v="1.625296686136064E-2"/>
    <n v="1.1007248049706399E-2"/>
    <n v="5.9972069315870763E-3"/>
  </r>
  <r>
    <n v="1394"/>
    <s v="350162"/>
    <s v="24"/>
    <x v="6"/>
    <x v="7"/>
    <s v="Complete"/>
    <n v="2"/>
    <n v="2"/>
    <n v="1"/>
    <d v="2023-08-04T06:01:56"/>
    <s v="PlateAgilent 1_Vial9"/>
    <n v="0.89790199999999998"/>
    <n v="99.924979507857643"/>
    <n v="1.710804855138057E-2"/>
    <n v="1.0825842280004661E-3"/>
    <n v="4.6629933430235047E-2"/>
    <n v="1.165748335755876E-2"/>
    <x v="203"/>
    <n v="1.6830280605960889E-2"/>
    <n v="1.117072047850399E-2"/>
    <n v="4.5872845281632192E-2"/>
    <n v="1.146821132040805E-2"/>
    <n v="2.912417384008853E-2"/>
    <n v="1.1957989144921509E-2"/>
  </r>
  <r>
    <n v="1394"/>
    <s v="350163"/>
    <s v="25"/>
    <x v="6"/>
    <x v="8"/>
    <s v="Complete"/>
    <n v="2"/>
    <n v="2"/>
    <n v="1"/>
    <d v="2023-08-04T06:14:09"/>
    <s v="PlateAgilent 1_Vial10"/>
    <n v="0.89235200000000003"/>
    <n v="99.934678767051935"/>
    <n v="1.760112526665732E-2"/>
    <n v="1.162660075086618E-3"/>
    <n v="4.797387013583311E-2"/>
    <n v="1.1993467533958279E-2"/>
    <x v="204"/>
    <n v="1.6574187951364529E-2"/>
    <n v="1.1508089546471541E-2"/>
    <n v="4.5174835605079289E-2"/>
    <n v="1.129370890126982E-2"/>
    <n v="2.3436039520544402E-2"/>
    <n v="7.7098802094905626E-3"/>
  </r>
  <r>
    <n v="1394"/>
    <s v="350164"/>
    <s v="26"/>
    <x v="6"/>
    <x v="8"/>
    <s v="Complete"/>
    <n v="2"/>
    <n v="2"/>
    <n v="1"/>
    <d v="2023-08-04T06:26:28"/>
    <s v="PlateAgilent 1_Vial11"/>
    <n v="0.89512700000000001"/>
    <n v="99.939879070836241"/>
    <n v="1.668042087436147E-2"/>
    <n v="1.243012189968952E-3"/>
    <n v="4.5464385527302698E-2"/>
    <n v="1.136609638182568E-2"/>
    <x v="205"/>
    <n v="1.6420617563548859E-2"/>
    <n v="1.1341486413096111E-2"/>
    <n v="4.4756262034914729E-2"/>
    <n v="1.118906550872868E-2"/>
    <n v="1.998840732729799E-2"/>
    <n v="7.0314833985478326E-3"/>
  </r>
  <r>
    <n v="1394"/>
    <s v="350165"/>
    <s v="27"/>
    <x v="6"/>
    <x v="8"/>
    <s v="Complete"/>
    <n v="2"/>
    <n v="2"/>
    <n v="1"/>
    <d v="2023-08-04T06:38:41"/>
    <s v="PlateAgilent 1_Vial12"/>
    <n v="0.95647700000000002"/>
    <n v="99.94805099903958"/>
    <n v="1.508579322326479E-2"/>
    <n v="9.1976527134559184E-4"/>
    <n v="4.1118046376269007E-2"/>
    <n v="1.027951159406725E-2"/>
    <x v="206"/>
    <n v="1.5306930529861359E-2"/>
    <n v="1.042768920612374E-2"/>
    <n v="4.1720781273505869E-2"/>
    <n v="1.0430195318376471E-2"/>
    <n v="1.475781996176E-2"/>
    <n v="6.7984572455293433E-3"/>
  </r>
  <r>
    <n v="1394"/>
    <s v="350166"/>
    <s v="28"/>
    <x v="6"/>
    <x v="4"/>
    <s v="Complete"/>
    <n v="2"/>
    <n v="2"/>
    <n v="1"/>
    <d v="2023-08-04T06:50:48"/>
    <s v="PlateAgilent 1_Vial13"/>
    <n v="0.91747699999999999"/>
    <n v="99.826874829838658"/>
    <n v="0.13595356475602741"/>
    <n v="1.4676335786296909E-3"/>
    <n v="0.37055691390735102"/>
    <n v="9.2639228476837754E-2"/>
    <x v="207"/>
    <n v="1.5675405360870209E-2"/>
    <n v="1.0472703189163549E-2"/>
    <n v="4.27251013623259E-2"/>
    <n v="1.068127534058147E-2"/>
    <n v="1.4789281465833439E-2"/>
    <n v="6.7069185786071822E-3"/>
  </r>
  <r>
    <n v="1394"/>
    <s v="350167"/>
    <s v="29"/>
    <x v="6"/>
    <x v="4"/>
    <s v="Complete"/>
    <n v="2"/>
    <n v="2"/>
    <n v="1"/>
    <d v="2023-08-04T07:03:07"/>
    <s v="PlateAgilent 1_Vial14"/>
    <n v="0.96765199999999996"/>
    <n v="99.932534801924987"/>
    <n v="1.505343735551146E-2"/>
    <n v="1.0476167488971621E-3"/>
    <n v="4.1029856776217101E-2"/>
    <n v="1.025746419405428E-2"/>
    <x v="208"/>
    <n v="3.2813600047778058E-2"/>
    <n v="1.027230947650312E-2"/>
    <n v="8.9437201515936454E-2"/>
    <n v="2.235930037898411E-2"/>
    <n v="1.2825895477559199E-2"/>
    <n v="6.7722651941751937E-3"/>
  </r>
  <r>
    <n v="1394"/>
    <s v="350168"/>
    <s v="30"/>
    <x v="6"/>
    <x v="4"/>
    <s v="Complete"/>
    <n v="2"/>
    <n v="2"/>
    <n v="1"/>
    <d v="2023-08-04T07:15:21"/>
    <s v="PlateAgilent 1_Vial15"/>
    <n v="0.96765199999999996"/>
    <n v="99.935018921275898"/>
    <n v="1.561474699747111E-2"/>
    <n v="1.123151127643705E-3"/>
    <n v="4.2559770089224118E-2"/>
    <n v="1.0639942522306029E-2"/>
    <x v="209"/>
    <n v="3.0889185863420689E-2"/>
    <n v="9.9758631297017682E-3"/>
    <n v="8.4191991634792934E-2"/>
    <n v="2.104799790869823E-2"/>
    <n v="1.157883086110565E-2"/>
    <n v="6.8983150021094874E-3"/>
  </r>
  <r>
    <n v="1395"/>
    <s v="350169"/>
    <s v="1"/>
    <x v="7"/>
    <x v="0"/>
    <s v="Complete"/>
    <n v="2"/>
    <n v="2"/>
    <n v="1"/>
    <d v="2023-08-04T01:26:01"/>
    <s v="PlateAgilent 11_Vial1"/>
    <n v="0.978827"/>
    <n v="99.803102560041751"/>
    <n v="2.1561776440308159E-2"/>
    <n v="1.5418771008698551E-3"/>
    <n v="5.8769075679765088E-2"/>
    <n v="1.469226891994127E-2"/>
    <x v="210"/>
    <n v="0.15604848340246241"/>
    <n v="1.359319381786727E-2"/>
    <n v="0.42532790172370472"/>
    <n v="0.10633197543092621"/>
    <n v="1.1347563833634699E-2"/>
    <n v="7.9396162818481438E-3"/>
  </r>
  <r>
    <n v="1395"/>
    <s v="350170"/>
    <s v="2"/>
    <x v="7"/>
    <x v="0"/>
    <s v="Complete"/>
    <n v="2"/>
    <n v="2"/>
    <n v="1"/>
    <d v="2023-08-04T01:37:05"/>
    <s v="PlateAgilent 11_Vial2"/>
    <n v="0.98437699999999995"/>
    <n v="99.810678270378816"/>
    <n v="1.7382800143886039E-2"/>
    <n v="1.0719614650885609E-3"/>
    <n v="4.7378800165672703E-2"/>
    <n v="1.1844700041418171E-2"/>
    <x v="211"/>
    <n v="0.15351556720984319"/>
    <n v="1.3716647280765449E-2"/>
    <n v="0.41842415036413377"/>
    <n v="0.1046060375910334"/>
    <n v="1.0867487467934081E-2"/>
    <n v="7.5558747995095373E-3"/>
  </r>
  <r>
    <n v="1395"/>
    <s v="350171"/>
    <s v="3"/>
    <x v="7"/>
    <x v="0"/>
    <s v="Complete"/>
    <n v="2"/>
    <n v="2"/>
    <n v="1"/>
    <d v="2023-08-04T01:48:09"/>
    <s v="PlateAgilent 11_Vial3"/>
    <n v="0.98160199999999997"/>
    <n v="99.810678773444863"/>
    <n v="1.8033484057310652E-2"/>
    <n v="1.46348818674564E-3"/>
    <n v="4.9152313227433693E-2"/>
    <n v="1.228807830685842E-2"/>
    <x v="212"/>
    <n v="0.15286661189960349"/>
    <n v="1.518567422954863E-2"/>
    <n v="0.41665534880708938"/>
    <n v="0.1041638372017723"/>
    <n v="1.064630678958609E-2"/>
    <n v="7.7748238086446054E-3"/>
  </r>
  <r>
    <n v="1395"/>
    <s v="350172"/>
    <s v="4"/>
    <x v="7"/>
    <x v="1"/>
    <s v="Complete"/>
    <n v="2"/>
    <n v="2"/>
    <n v="1"/>
    <d v="2023-08-04T01:59:19"/>
    <s v="PlateAgilent 11_Vial4"/>
    <n v="0.978827"/>
    <n v="99.815332953516787"/>
    <n v="1.717015185209805E-2"/>
    <n v="1.771790650161731E-3"/>
    <n v="4.6799203044449483E-2"/>
    <n v="1.1699800761112371E-2"/>
    <x v="213"/>
    <n v="0.14899946744453041"/>
    <n v="1.5303548623994041E-2"/>
    <n v="0.40611500646683962"/>
    <n v="0.10152875161670991"/>
    <n v="1.0666501585378241E-2"/>
    <n v="7.8309256012202306E-3"/>
  </r>
  <r>
    <n v="1395"/>
    <s v="350173"/>
    <s v="5"/>
    <x v="7"/>
    <x v="1"/>
    <s v="Complete"/>
    <n v="2"/>
    <n v="2"/>
    <n v="1"/>
    <d v="2023-08-04T02:10:24"/>
    <s v="PlateAgilent 11_Vial5"/>
    <n v="0.978827"/>
    <n v="99.813047539602252"/>
    <n v="1.7898874417866799E-2"/>
    <n v="1.055176908770632E-3"/>
    <n v="4.8785419334919658E-2"/>
    <n v="1.219635483372992E-2"/>
    <x v="214"/>
    <n v="0.15072161157351779"/>
    <n v="1.3748244714012261E-2"/>
    <n v="0.41080890629128669"/>
    <n v="0.1027022265728217"/>
    <n v="1.1046523582101271E-2"/>
    <n v="7.2854508242721364E-3"/>
  </r>
  <r>
    <n v="1395"/>
    <s v="350174"/>
    <s v="6"/>
    <x v="7"/>
    <x v="1"/>
    <s v="Complete"/>
    <n v="2"/>
    <n v="2"/>
    <n v="1"/>
    <d v="2023-08-04T02:22:43"/>
    <s v="PlateAgilent 11_Vial6"/>
    <n v="0.89790199999999998"/>
    <n v="99.925249402845367"/>
    <n v="2.0130680531359479E-2"/>
    <n v="2.7170432217023251E-3"/>
    <n v="5.4868460903851689E-2"/>
    <n v="1.371711522596292E-2"/>
    <x v="215"/>
    <n v="3.073933622644355E-2"/>
    <n v="2.0503520392221909E-2"/>
    <n v="8.378355939450538E-2"/>
    <n v="2.0945889848626349E-2"/>
    <n v="1.4247492518754601E-2"/>
    <n v="9.6330878780744398E-3"/>
  </r>
  <r>
    <n v="1395"/>
    <s v="350175"/>
    <s v="7"/>
    <x v="7"/>
    <x v="2"/>
    <s v="Complete"/>
    <n v="2"/>
    <n v="2"/>
    <n v="1"/>
    <d v="2023-08-04T02:34:57"/>
    <s v="PlateAgilent 11_Vial7"/>
    <n v="0.900752"/>
    <n v="99.910693614677214"/>
    <n v="3.459998329409876E-2"/>
    <n v="2.438013763332659E-3"/>
    <n v="9.430619236586596E-2"/>
    <n v="2.357654809146649E-2"/>
    <x v="216"/>
    <n v="3.0791746961821919E-2"/>
    <n v="1.97749958750113E-2"/>
    <n v="8.3926410818756556E-2"/>
    <n v="2.0981602704689139E-2"/>
    <n v="1.430426821255442E-2"/>
    <n v="9.6103868543046238E-3"/>
  </r>
  <r>
    <n v="1395"/>
    <s v="350176"/>
    <s v="8"/>
    <x v="7"/>
    <x v="2"/>
    <s v="Complete"/>
    <n v="2"/>
    <n v="2"/>
    <n v="1"/>
    <d v="2023-08-04T02:47:12"/>
    <s v="PlateAgilent 11_Vial8"/>
    <n v="0.90907700000000002"/>
    <n v="99.915316201399492"/>
    <n v="3.2369153932861681E-2"/>
    <n v="2.5890870592606171E-3"/>
    <n v="8.8225813046372809E-2"/>
    <n v="2.2056453261593199E-2"/>
    <x v="217"/>
    <n v="2.8638237643398481E-2"/>
    <n v="1.8921569940088818E-2"/>
    <n v="7.8056776075910786E-2"/>
    <n v="1.95141940189777E-2"/>
    <n v="1.463379991202915E-2"/>
    <n v="9.0426071122173702E-3"/>
  </r>
  <r>
    <n v="1395"/>
    <s v="350177"/>
    <s v="9"/>
    <x v="7"/>
    <x v="2"/>
    <s v="Complete"/>
    <n v="2"/>
    <n v="2"/>
    <n v="1"/>
    <d v="2023-08-04T02:59:26"/>
    <s v="PlateAgilent 11_Vial9"/>
    <n v="0.89512700000000001"/>
    <n v="99.918930076238254"/>
    <n v="3.1425549303808663E-2"/>
    <n v="1.727442802167142E-3"/>
    <n v="8.565391123623603E-2"/>
    <n v="2.1413477809059011E-2"/>
    <x v="218"/>
    <n v="2.6054853209398592E-2"/>
    <n v="1.8233908302869251E-2"/>
    <n v="7.1015467780558825E-2"/>
    <n v="1.775386694513971E-2"/>
    <n v="1.488006622756971E-2"/>
    <n v="8.7094550209693943E-3"/>
  </r>
  <r>
    <n v="1395"/>
    <s v="350178"/>
    <s v="10"/>
    <x v="7"/>
    <x v="3"/>
    <s v="Complete"/>
    <n v="2"/>
    <n v="2"/>
    <n v="1"/>
    <d v="2023-08-04T03:10:30"/>
    <s v="PlateAgilent 11_Vial10"/>
    <n v="0.97597699999999998"/>
    <n v="99.873178435723545"/>
    <n v="1.644357346971104E-2"/>
    <n v="1.2481967181887661E-3"/>
    <n v="4.4818830969820332E-2"/>
    <n v="1.120470774245508E-2"/>
    <x v="219"/>
    <n v="9.1559741530094024E-2"/>
    <n v="1.063070088582313E-2"/>
    <n v="0.2495564961494853"/>
    <n v="6.2389124037371319E-2"/>
    <n v="1.1116891559204881E-2"/>
    <n v="7.7013577174472724E-3"/>
  </r>
  <r>
    <n v="1395"/>
    <s v="350179"/>
    <s v="11"/>
    <x v="7"/>
    <x v="3"/>
    <s v="Complete"/>
    <n v="2"/>
    <n v="2"/>
    <n v="1"/>
    <d v="2023-08-04T03:22:42"/>
    <s v="PlateAgilent 11_Vial11"/>
    <n v="0.97597699999999998"/>
    <n v="99.937199619916555"/>
    <n v="2.1606352522845981E-2"/>
    <n v="1.532858583904257E-3"/>
    <n v="5.8890572866020813E-2"/>
    <n v="1.47226432165052E-2"/>
    <x v="220"/>
    <n v="2.222501970982569E-2"/>
    <n v="1.4418739608472409E-2"/>
    <n v="6.0576820695964387E-2"/>
    <n v="1.51442051739911E-2"/>
    <n v="1.11322977413774E-2"/>
    <n v="7.8367101093905905E-3"/>
  </r>
  <r>
    <n v="1395"/>
    <s v="350180"/>
    <s v="12"/>
    <x v="7"/>
    <x v="3"/>
    <s v="Complete"/>
    <n v="2"/>
    <n v="2"/>
    <n v="1"/>
    <d v="2023-08-04T03:34:56"/>
    <s v="PlateAgilent 11_Vial12"/>
    <n v="0.89512700000000001"/>
    <n v="99.929494816221904"/>
    <n v="2.4877861459278418E-2"/>
    <n v="2.07725935157436E-3"/>
    <n v="6.7807442809668092E-2"/>
    <n v="1.695186070241702E-2"/>
    <x v="221"/>
    <n v="2.1954092847439339E-2"/>
    <n v="1.5556255205663189E-2"/>
    <n v="5.9838378697767078E-2"/>
    <n v="1.4959594674441769E-2"/>
    <n v="1.4842647219089381E-2"/>
    <n v="8.8305822522939097E-3"/>
  </r>
  <r>
    <n v="1395"/>
    <s v="350181"/>
    <s v="13"/>
    <x v="7"/>
    <x v="4"/>
    <s v="Complete"/>
    <n v="2"/>
    <n v="2"/>
    <n v="1"/>
    <d v="2023-08-04T03:47:09"/>
    <s v="PlateAgilent 11_Vial13"/>
    <n v="0.90352699999999997"/>
    <n v="99.737000348817475"/>
    <n v="0.21980156280222429"/>
    <n v="3.0206905030130461E-3"/>
    <n v="0.599094175501522"/>
    <n v="0.1497735438753805"/>
    <x v="222"/>
    <n v="2.1770974996434111E-2"/>
    <n v="1.4023205997739581E-2"/>
    <n v="5.9339270153819651E-2"/>
    <n v="1.4834817538454909E-2"/>
    <n v="1.398824714430094E-2"/>
    <n v="7.4388662395640419E-3"/>
  </r>
  <r>
    <n v="1395"/>
    <s v="350182"/>
    <s v="14"/>
    <x v="7"/>
    <x v="4"/>
    <s v="Complete"/>
    <n v="2"/>
    <n v="2"/>
    <n v="1"/>
    <d v="2023-08-04T03:59:32"/>
    <s v="PlateAgilent 11_Vial14"/>
    <n v="0.97320200000000001"/>
    <n v="99.930142205092793"/>
    <n v="1.574854100214693E-2"/>
    <n v="1.3457347597254561E-3"/>
    <n v="4.2924440876348717E-2"/>
    <n v="1.0731110219087179E-2"/>
    <x v="223"/>
    <n v="3.5138122369395168E-2"/>
    <n v="1.297192642415676E-2"/>
    <n v="9.5772951662340775E-2"/>
    <n v="2.394323791558519E-2"/>
    <n v="1.1600149341047909E-2"/>
    <n v="7.3709821946197993E-3"/>
  </r>
  <r>
    <n v="1395"/>
    <s v="350183"/>
    <s v="15"/>
    <x v="7"/>
    <x v="4"/>
    <s v="Complete"/>
    <n v="2"/>
    <n v="2"/>
    <n v="1"/>
    <d v="2023-08-04T04:11:47"/>
    <s v="PlateAgilent 11_Vial15"/>
    <n v="0.97597699999999998"/>
    <n v="99.94083794110621"/>
    <n v="1.7738946671494261E-2"/>
    <n v="1.12945879893365E-3"/>
    <n v="4.8349518060463843E-2"/>
    <n v="1.2087379515115961E-2"/>
    <x v="224"/>
    <n v="2.3833672667758019E-2"/>
    <n v="1.2887967099869471E-2"/>
    <n v="6.4961387417028671E-2"/>
    <n v="1.6240346854257171E-2"/>
    <n v="1.043651279554926E-2"/>
    <n v="7.1529267589909157E-3"/>
  </r>
  <r>
    <n v="1395"/>
    <s v="350184"/>
    <s v="16"/>
    <x v="7"/>
    <x v="5"/>
    <s v="Complete"/>
    <n v="2"/>
    <n v="2"/>
    <n v="1"/>
    <d v="2023-08-04T07:28:57"/>
    <s v="PlateAgilent 2_Vial1"/>
    <n v="0.89790199999999998"/>
    <n v="99.944828111384368"/>
    <n v="1.8671997670796199E-2"/>
    <n v="8.75909111536088E-4"/>
    <n v="5.0892654751582993E-2"/>
    <n v="1.272316368789575E-2"/>
    <x v="225"/>
    <n v="1.7079574131802701E-2"/>
    <n v="1.0898492197925779E-2"/>
    <n v="4.6552323158941242E-2"/>
    <n v="1.163808078973531E-2"/>
    <n v="1.2894356842069431E-2"/>
    <n v="6.5259599709533919E-3"/>
  </r>
  <r>
    <n v="1395"/>
    <s v="350185"/>
    <s v="17"/>
    <x v="7"/>
    <x v="5"/>
    <s v="Complete"/>
    <n v="2"/>
    <n v="2"/>
    <n v="1"/>
    <d v="2023-08-04T07:40:01"/>
    <s v="PlateAgilent 2_Vial2"/>
    <n v="0.97320200000000001"/>
    <n v="99.824571306298424"/>
    <n v="1.5289570160970239E-2"/>
    <n v="3.1409018787990109E-4"/>
    <n v="4.1673463612272567E-2"/>
    <n v="1.041836590306814E-2"/>
    <x v="226"/>
    <n v="0.14309353954077861"/>
    <n v="6.1736212469360573E-3"/>
    <n v="0.39001772779892929"/>
    <n v="9.7504431949732323E-2"/>
    <n v="1.021836971013323E-2"/>
    <n v="6.8272142897002758E-3"/>
  </r>
  <r>
    <n v="1395"/>
    <s v="350186"/>
    <s v="18"/>
    <x v="7"/>
    <x v="5"/>
    <s v="Complete"/>
    <n v="2"/>
    <n v="2"/>
    <n v="1"/>
    <d v="2023-08-04T07:51:05"/>
    <s v="PlateAgilent 2_Vial3"/>
    <n v="0.97320200000000001"/>
    <n v="99.819758988482675"/>
    <n v="1.4299080380585709E-2"/>
    <n v="4.2670332432876421E-4"/>
    <n v="3.8973770986082797E-2"/>
    <n v="9.7434427465207009E-3"/>
    <x v="227"/>
    <n v="0.14823731490724051"/>
    <n v="5.8939057220250956E-3"/>
    <n v="0.40403767298425253"/>
    <n v="0.1010094182460631"/>
    <n v="1.096627461006076E-2"/>
    <n v="6.7383416194462236E-3"/>
  </r>
  <r>
    <n v="1395"/>
    <s v="350187"/>
    <s v="19"/>
    <x v="7"/>
    <x v="6"/>
    <s v="Complete"/>
    <n v="2"/>
    <n v="2"/>
    <n v="1"/>
    <d v="2023-08-04T08:02:14"/>
    <s v="PlateAgilent 2_Vial4"/>
    <n v="0.97042700000000004"/>
    <n v="99.832807323699654"/>
    <n v="1.4379347644965051E-2"/>
    <n v="2.7286010257463578E-4"/>
    <n v="3.9192548550537019E-2"/>
    <n v="9.7981371376342549E-3"/>
    <x v="228"/>
    <n v="0.1356720104762025"/>
    <n v="6.0756118511864198E-3"/>
    <n v="0.36978950567339591"/>
    <n v="9.2447376418348964E-2"/>
    <n v="1.075846117675699E-2"/>
    <n v="6.3828570024219329E-3"/>
  </r>
  <r>
    <n v="1395"/>
    <s v="350188"/>
    <s v="20"/>
    <x v="7"/>
    <x v="6"/>
    <s v="Complete"/>
    <n v="2"/>
    <n v="2"/>
    <n v="1"/>
    <d v="2023-08-04T08:13:19"/>
    <s v="PlateAgilent 2_Vial5"/>
    <n v="0.97320200000000001"/>
    <n v="99.825247281569062"/>
    <n v="2.1601411263144729E-2"/>
    <n v="3.6146863506386108E-4"/>
    <n v="5.8877104900329769E-2"/>
    <n v="1.471927622508244E-2"/>
    <x v="229"/>
    <n v="0.13571800373696091"/>
    <n v="5.7367699703806249E-3"/>
    <n v="0.36991486554018371"/>
    <n v="9.2478716385045928E-2"/>
    <n v="1.1120372586632491E-2"/>
    <n v="6.3129308441989924E-3"/>
  </r>
  <r>
    <n v="1395"/>
    <s v="350189"/>
    <s v="21"/>
    <x v="7"/>
    <x v="6"/>
    <s v="Complete"/>
    <n v="2"/>
    <n v="2"/>
    <n v="1"/>
    <d v="2023-08-04T08:24:29"/>
    <s v="PlateAgilent 2_Vial6"/>
    <n v="0.97320200000000001"/>
    <n v="99.915502495005882"/>
    <n v="1.6445584217294629E-2"/>
    <n v="2.0634768019667799E-4"/>
    <n v="4.4824311491206838E-2"/>
    <n v="1.1206077872801709E-2"/>
    <x v="230"/>
    <n v="5.2066160009831233E-2"/>
    <n v="5.5104839208879076E-3"/>
    <n v="0.14191224486737139"/>
    <n v="3.5478061216842841E-2"/>
    <n v="1.057665713566513E-2"/>
    <n v="5.4091036313284237E-3"/>
  </r>
  <r>
    <n v="1395"/>
    <s v="350190"/>
    <s v="22"/>
    <x v="7"/>
    <x v="7"/>
    <s v="Complete"/>
    <n v="2"/>
    <n v="2"/>
    <n v="1"/>
    <d v="2023-08-04T08:36:43"/>
    <s v="PlateAgilent 2_Vial7"/>
    <n v="0.96765199999999996"/>
    <n v="99.953177358790469"/>
    <n v="1.354881462856296E-2"/>
    <n v="8.166438883016559E-4"/>
    <n v="3.6928836289601433E-2"/>
    <n v="9.2322090724003564E-3"/>
    <x v="231"/>
    <n v="1.6672356301535241E-2"/>
    <n v="1.041288639282281E-2"/>
    <n v="4.5442404616218603E-2"/>
    <n v="1.1360601154054651E-2"/>
    <n v="1.101115456354612E-2"/>
    <n v="5.5903157158834101E-3"/>
  </r>
  <r>
    <n v="1395"/>
    <s v="350191"/>
    <s v="23"/>
    <x v="7"/>
    <x v="7"/>
    <s v="Complete"/>
    <n v="2"/>
    <n v="2"/>
    <n v="1"/>
    <d v="2023-08-04T08:48:58"/>
    <s v="PlateAgilent 2_Vial8"/>
    <n v="0.89235200000000003"/>
    <n v="99.909534594438455"/>
    <n v="5.4469468475593648E-2"/>
    <n v="5.5385271263685043E-4"/>
    <n v="0.14846273561646259"/>
    <n v="3.7115683904115647E-2"/>
    <x v="232"/>
    <n v="1.6054768278626709E-2"/>
    <n v="1.1156811888626951E-2"/>
    <n v="4.3759098170772982E-2"/>
    <n v="1.0939774542693251E-2"/>
    <n v="1.383207321383086E-2"/>
    <n v="6.1090955934897306E-3"/>
  </r>
  <r>
    <n v="1395"/>
    <s v="350192"/>
    <s v="24"/>
    <x v="7"/>
    <x v="7"/>
    <s v="Complete"/>
    <n v="2"/>
    <n v="2"/>
    <n v="1"/>
    <d v="2023-08-04T09:01:18"/>
    <s v="PlateAgilent 2_Vial9"/>
    <n v="0.96765199999999996"/>
    <n v="99.952599252785234"/>
    <n v="1.443169323246745E-2"/>
    <n v="1.3408886498049099E-3"/>
    <n v="3.9335222406837629E-2"/>
    <n v="9.8338056017094073E-3"/>
    <x v="233"/>
    <n v="1.5683541497999959E-2"/>
    <n v="1.048696000346603E-2"/>
    <n v="4.2747277330064143E-2"/>
    <n v="1.0686819332516039E-2"/>
    <n v="1.159446037229948E-2"/>
    <n v="5.6910521119901379E-3"/>
  </r>
  <r>
    <n v="1395"/>
    <s v="350193"/>
    <s v="25"/>
    <x v="7"/>
    <x v="8"/>
    <s v="Complete"/>
    <n v="2"/>
    <n v="2"/>
    <n v="1"/>
    <d v="2023-08-04T09:13:31"/>
    <s v="PlateAgilent 2_Vial10"/>
    <n v="0.89512700000000001"/>
    <n v="99.942206595113561"/>
    <n v="1.9729073582418089E-2"/>
    <n v="9.1262573876620308E-4"/>
    <n v="5.3773835456769628E-2"/>
    <n v="1.344345886419241E-2"/>
    <x v="234"/>
    <n v="1.6379256367703921E-2"/>
    <n v="1.1761828704038489E-2"/>
    <n v="4.4643527388233538E-2"/>
    <n v="1.1160881847058379E-2"/>
    <n v="1.458066788104116E-2"/>
    <n v="7.1044070552810559E-3"/>
  </r>
  <r>
    <n v="1395"/>
    <s v="350194"/>
    <s v="26"/>
    <x v="7"/>
    <x v="8"/>
    <s v="Complete"/>
    <n v="2"/>
    <n v="2"/>
    <n v="1"/>
    <d v="2023-08-04T09:25:49"/>
    <s v="PlateAgilent 2_Vial11"/>
    <n v="0.89235200000000003"/>
    <n v="99.939117770754919"/>
    <n v="2.2927682190434739E-2"/>
    <n v="9.0972188447369269E-4"/>
    <n v="6.2492007258378002E-2"/>
    <n v="1.56230018145945E-2"/>
    <x v="235"/>
    <n v="1.612109919171292E-2"/>
    <n v="1.125556616537139E-2"/>
    <n v="4.3939890623651959E-2"/>
    <n v="1.098497265591299E-2"/>
    <n v="1.4590738034565639E-2"/>
    <n v="7.242709828369007E-3"/>
  </r>
  <r>
    <n v="1395"/>
    <s v="350195"/>
    <s v="27"/>
    <x v="7"/>
    <x v="8"/>
    <s v="Complete"/>
    <n v="2"/>
    <n v="2"/>
    <n v="1"/>
    <d v="2023-08-04T09:38:03"/>
    <s v="PlateAgilent 2_Vial12"/>
    <n v="0.89512700000000001"/>
    <n v="99.941406701716204"/>
    <n v="2.1181047049640089E-2"/>
    <n v="1.0850585980372309E-3"/>
    <n v="5.7731354393876333E-2"/>
    <n v="1.443283859846908E-2"/>
    <x v="236"/>
    <n v="1.6139148303782651E-2"/>
    <n v="1.060221357618254E-2"/>
    <n v="4.3989085532805887E-2"/>
    <n v="1.099727138320147E-2"/>
    <n v="1.411135371000762E-2"/>
    <n v="7.1617492203599094E-3"/>
  </r>
  <r>
    <n v="1395"/>
    <s v="350196"/>
    <s v="28"/>
    <x v="7"/>
    <x v="4"/>
    <s v="Complete"/>
    <n v="2"/>
    <n v="2"/>
    <n v="1"/>
    <d v="2023-08-04T09:50:17"/>
    <s v="PlateAgilent 2_Vial13"/>
    <n v="0.89512700000000001"/>
    <n v="99.589921460871949"/>
    <n v="0.37249418509409837"/>
    <n v="6.2273792767333462E-3"/>
    <n v="1.015275295830617"/>
    <n v="0.2538188239576542"/>
    <x v="237"/>
    <n v="1.6973626552205551E-2"/>
    <n v="1.0588252828546099E-2"/>
    <n v="4.6263550972629477E-2"/>
    <n v="1.1565887743157369E-2"/>
    <n v="1.445600145704848E-2"/>
    <n v="6.1547260247070993E-3"/>
  </r>
  <r>
    <n v="1395"/>
    <s v="350197"/>
    <s v="29"/>
    <x v="7"/>
    <x v="4"/>
    <s v="Complete"/>
    <n v="2"/>
    <n v="2"/>
    <n v="1"/>
    <d v="2023-08-04T10:02:37"/>
    <s v="PlateAgilent 2_Vial14"/>
    <n v="0.97320200000000001"/>
    <n v="99.92677658380731"/>
    <n v="3.7795710638943783E-2"/>
    <n v="7.6376640514969562E-4"/>
    <n v="0.1030165109567773"/>
    <n v="2.5754127739194339E-2"/>
    <x v="238"/>
    <n v="1.791486808396945E-2"/>
    <n v="1.0464453348407871E-2"/>
    <n v="4.8829011892155653E-2"/>
    <n v="1.220725297303891E-2"/>
    <n v="1.1660646202551439E-2"/>
    <n v="5.8521912672201736E-3"/>
  </r>
  <r>
    <n v="1395"/>
    <s v="350198"/>
    <s v="30"/>
    <x v="7"/>
    <x v="4"/>
    <s v="Complete"/>
    <n v="2"/>
    <n v="2"/>
    <n v="1"/>
    <d v="2023-08-04T10:14:51"/>
    <s v="PlateAgilent 2_Vial15"/>
    <n v="0.97320200000000001"/>
    <n v="99.941702541304281"/>
    <n v="2.3739024177448911E-2"/>
    <n v="6.8957908208057243E-4"/>
    <n v="6.4703412184544881E-2"/>
    <n v="1.617585304613622E-2"/>
    <x v="239"/>
    <n v="1.8470477361713939E-2"/>
    <n v="1.034538901712131E-2"/>
    <n v="5.0343388213723653E-2"/>
    <n v="1.258584705343091E-2"/>
    <n v="1.0351223044359001E-2"/>
    <n v="5.7367341122008088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369"/>
    <x v="0"/>
    <s v="349370"/>
    <s v="1"/>
    <x v="0"/>
    <s v="Complete"/>
    <n v="2"/>
    <n v="3"/>
    <d v="2023-07-22T01:56:19"/>
    <s v="PlateAgilent 9_Vial1"/>
    <n v="0.93135199999999996"/>
    <n v="99.741001726776773"/>
    <n v="6.7721581733285194E-3"/>
    <n v="6.2689058330480871E-4"/>
    <n v="1.8458287855153889E-2"/>
    <n v="4.6145719637884731E-3"/>
    <x v="0"/>
    <x v="0"/>
    <n v="0.18666917754424159"/>
    <n v="1.845889059067244E-2"/>
    <n v="0.50878808861354907"/>
    <n v="0.1271970221533873"/>
    <n v="4.6591963440925588E-2"/>
    <n v="1.896497406473836E-2"/>
  </r>
  <r>
    <n v="1369"/>
    <x v="0"/>
    <s v="349371"/>
    <s v="2"/>
    <x v="0"/>
    <s v="Complete"/>
    <n v="2"/>
    <n v="3"/>
    <d v="2023-07-22T02:07:08"/>
    <s v="PlateAgilent 9_Vial2"/>
    <n v="0.93135199999999996"/>
    <n v="99.699295923591563"/>
    <n v="6.5019432904090731E-3"/>
    <n v="3.2506995922663322E-4"/>
    <n v="1.7721786438025529E-2"/>
    <n v="4.4304466095063831E-3"/>
    <x v="1"/>
    <x v="0"/>
    <n v="0.23170171198530751"/>
    <n v="1.999382913776131E-2"/>
    <n v="0.63152938648134205"/>
    <n v="0.15788234662033551"/>
    <n v="4.4803569473626348E-2"/>
    <n v="1.7696851659096319E-2"/>
  </r>
  <r>
    <n v="1369"/>
    <x v="0"/>
    <s v="349372"/>
    <s v="3"/>
    <x v="0"/>
    <s v="Complete"/>
    <n v="2"/>
    <n v="3"/>
    <d v="2023-07-22T02:17:56"/>
    <s v="PlateAgilent 9_Vial3"/>
    <n v="0.92857699999999999"/>
    <n v="99.754209710062639"/>
    <n v="6.2101933577570941E-3"/>
    <n v="1.4186848862137969E-3"/>
    <n v="1.692658879190128E-2"/>
    <n v="4.23164719797532E-3"/>
    <x v="2"/>
    <x v="0"/>
    <n v="0.17731806092589331"/>
    <n v="1.988076170841872E-2"/>
    <n v="0.48330055599973948"/>
    <n v="0.1208251389999349"/>
    <n v="4.5264416435433087E-2"/>
    <n v="1.6997619218276989E-2"/>
  </r>
  <r>
    <n v="1369"/>
    <x v="0"/>
    <s v="349373"/>
    <s v="4"/>
    <x v="1"/>
    <s v="Complete"/>
    <n v="2"/>
    <n v="3"/>
    <d v="2023-07-22T02:29:50"/>
    <s v="PlateAgilent 9_Vial4"/>
    <n v="0.96487699999999998"/>
    <n v="98.288244439824595"/>
    <n v="1.3611967883543361"/>
    <n v="2.2068918991968171E-2"/>
    <n v="3.7100967673656982"/>
    <n v="0.92752419184142443"/>
    <x v="3"/>
    <x v="1"/>
    <n v="5.2731833664498511E-2"/>
    <n v="2.515011811942338E-2"/>
    <n v="0.14372661417490359"/>
    <n v="3.5931653543725912E-2"/>
    <n v="4.2059063108484063E-2"/>
    <n v="0.25576787504809301"/>
  </r>
  <r>
    <n v="1369"/>
    <x v="0"/>
    <s v="349374"/>
    <s v="5"/>
    <x v="1"/>
    <s v="Complete"/>
    <n v="2"/>
    <n v="3"/>
    <d v="2023-07-22T02:41:45"/>
    <s v="PlateAgilent 9_Vial5"/>
    <n v="0.93135199999999996"/>
    <n v="98.583937299239736"/>
    <n v="1.0578977859623719"/>
    <n v="2.5110663387043632E-2"/>
    <n v="2.8834208172408839"/>
    <n v="0.72085520431022099"/>
    <x v="4"/>
    <x v="1"/>
    <n v="5.1396714411587413E-2"/>
    <n v="2.4187824955672389E-2"/>
    <n v="0.14008759469832829"/>
    <n v="3.502189867458208E-2"/>
    <n v="4.3927958977579368E-2"/>
    <n v="0.26284024140873241"/>
  </r>
  <r>
    <n v="1369"/>
    <x v="0"/>
    <s v="349375"/>
    <s v="6"/>
    <x v="1"/>
    <s v="Complete"/>
    <n v="2"/>
    <n v="3"/>
    <d v="2023-07-22T02:53:50"/>
    <s v="PlateAgilent 9_Vial6"/>
    <n v="0.93975200000000003"/>
    <n v="97.856061033270294"/>
    <n v="1.777659422088397"/>
    <n v="5.8192734578829383E-2"/>
    <n v="4.8452130741073294"/>
    <n v="1.2113032685268319"/>
    <x v="5"/>
    <x v="1"/>
    <n v="5.0189508782269188E-2"/>
    <n v="2.2057367016065421E-2"/>
    <n v="0.13679721836097741"/>
    <n v="3.4199304590244339E-2"/>
    <n v="4.3069407739342501E-2"/>
    <n v="0.27302062811969557"/>
  </r>
  <r>
    <n v="1369"/>
    <x v="0"/>
    <s v="349376"/>
    <s v="7"/>
    <x v="2"/>
    <s v="Complete"/>
    <n v="2"/>
    <n v="3"/>
    <d v="2023-07-22T03:04:39"/>
    <s v="PlateAgilent 9_Vial7"/>
    <n v="0.92025199999999996"/>
    <n v="99.77924159874074"/>
    <n v="1.0356869902339831E-2"/>
    <n v="7.9019161572324462E-4"/>
    <n v="2.822882765625186E-2"/>
    <n v="7.057206914062965E-3"/>
    <x v="6"/>
    <x v="2"/>
    <n v="0.1180474662288386"/>
    <n v="1.6201451357291639E-2"/>
    <n v="0.32175180444028301"/>
    <n v="8.0437951110070738E-2"/>
    <n v="4.4200760756294387E-2"/>
    <n v="4.8153304371789621E-2"/>
  </r>
  <r>
    <n v="1369"/>
    <x v="0"/>
    <s v="349377"/>
    <s v="8"/>
    <x v="2"/>
    <s v="Complete"/>
    <n v="2"/>
    <n v="3"/>
    <d v="2023-07-22T03:15:29"/>
    <s v="PlateAgilent 9_Vial8"/>
    <n v="0.92302700000000004"/>
    <n v="99.768648592869567"/>
    <n v="9.6476913598836714E-3"/>
    <n v="1.048287090955595E-3"/>
    <n v="2.629588082566707E-2"/>
    <n v="6.5739702064167667E-3"/>
    <x v="7"/>
    <x v="2"/>
    <n v="0.13262547853393461"/>
    <n v="1.7717167219153059E-2"/>
    <n v="0.36148583613245477"/>
    <n v="9.0371459033113707E-2"/>
    <n v="4.4479971505874343E-2"/>
    <n v="4.4598265730738738E-2"/>
  </r>
  <r>
    <n v="1369"/>
    <x v="0"/>
    <s v="349378"/>
    <s v="9"/>
    <x v="2"/>
    <s v="Complete"/>
    <n v="2"/>
    <n v="3"/>
    <d v="2023-07-22T03:26:20"/>
    <s v="PlateAgilent 9_Vial9"/>
    <n v="0.92302700000000004"/>
    <n v="99.774747792640412"/>
    <n v="9.5151474385585036E-3"/>
    <n v="9.0508631157912192E-4"/>
    <n v="2.5934617282989299E-2"/>
    <n v="6.4836543207473264E-3"/>
    <x v="8"/>
    <x v="2"/>
    <n v="0.1296103312256959"/>
    <n v="1.7146188140492711E-2"/>
    <n v="0.35326770898351262"/>
    <n v="8.8316927245878141E-2"/>
    <n v="4.3915470397678728E-2"/>
    <n v="4.2211258297655659E-2"/>
  </r>
  <r>
    <n v="1369"/>
    <x v="0"/>
    <s v="349379"/>
    <s v="10"/>
    <x v="3"/>
    <s v="Complete"/>
    <n v="2"/>
    <n v="3"/>
    <d v="2023-07-22T03:38:18"/>
    <s v="PlateAgilent 9_Vial10"/>
    <n v="0.92580200000000001"/>
    <n v="99.864592703430276"/>
    <n v="1.3641241241827751E-2"/>
    <n v="1.546333562628173E-3"/>
    <n v="3.7180755543324333E-2"/>
    <n v="9.2951888858310832E-3"/>
    <x v="9"/>
    <x v="3"/>
    <n v="4.1975548073215421E-2"/>
    <n v="2.2899105656094969E-2"/>
    <n v="0.1144091336000866"/>
    <n v="2.860228340002164E-2"/>
    <n v="4.4045716036020269E-2"/>
    <n v="3.5744791218674667E-2"/>
  </r>
  <r>
    <n v="1369"/>
    <x v="0"/>
    <s v="349380"/>
    <s v="11"/>
    <x v="3"/>
    <s v="Complete"/>
    <n v="2"/>
    <n v="3"/>
    <d v="2023-07-22T03:50:21"/>
    <s v="PlateAgilent 9_Vial11"/>
    <n v="0.91815199999999997"/>
    <n v="99.868336598718258"/>
    <n v="1.2151317617908639E-2"/>
    <n v="1.6256192293356039E-3"/>
    <n v="3.3119799134951493E-2"/>
    <n v="8.2799497837378732E-3"/>
    <x v="10"/>
    <x v="3"/>
    <n v="4.2669634430664842E-2"/>
    <n v="2.3340416078348119E-2"/>
    <n v="0.11630094496276169"/>
    <n v="2.907523624069043E-2"/>
    <n v="4.3647415042880423E-2"/>
    <n v="3.3195034190281358E-2"/>
  </r>
  <r>
    <n v="1369"/>
    <x v="0"/>
    <s v="349381"/>
    <s v="12"/>
    <x v="3"/>
    <s v="Complete"/>
    <n v="2"/>
    <n v="3"/>
    <d v="2023-07-22T04:02:26"/>
    <s v="PlateAgilent 9_Vial12"/>
    <n v="0.92302700000000004"/>
    <n v="99.867331608907904"/>
    <n v="1.502875337124125E-2"/>
    <n v="1.4733922534858851E-3"/>
    <n v="4.0962577767751807E-2"/>
    <n v="1.024064444193795E-2"/>
    <x v="11"/>
    <x v="3"/>
    <n v="4.0624197777628601E-2"/>
    <n v="2.2900168093395661E-2"/>
    <n v="0.11072587456940899"/>
    <n v="2.7681468642352259E-2"/>
    <n v="4.3369662898279517E-2"/>
    <n v="3.3645777044931401E-2"/>
  </r>
  <r>
    <n v="1369"/>
    <x v="0"/>
    <s v="349382"/>
    <s v="13"/>
    <x v="4"/>
    <s v="Complete"/>
    <n v="2"/>
    <n v="3"/>
    <d v="2023-07-22T04:13:16"/>
    <s v="PlateAgilent 9_Vial13"/>
    <n v="0.92025199999999996"/>
    <n v="99.745760227527015"/>
    <n v="1.650951944912438E-2"/>
    <n v="7.9064915283032645E-4"/>
    <n v="4.4998574242163761E-2"/>
    <n v="1.124964356054094E-2"/>
    <x v="12"/>
    <x v="4"/>
    <n v="0.15009715627067391"/>
    <n v="1.8419316940361821E-2"/>
    <n v="0.40910688229279718"/>
    <n v="0.1022767205731993"/>
    <n v="4.3847863581703728E-2"/>
    <n v="4.3785233171491467E-2"/>
  </r>
  <r>
    <n v="1369"/>
    <x v="0"/>
    <s v="349383"/>
    <s v="14"/>
    <x v="4"/>
    <s v="Complete"/>
    <n v="2"/>
    <n v="3"/>
    <d v="2023-07-22T04:24:04"/>
    <s v="PlateAgilent 9_Vial14"/>
    <n v="0.91470200000000002"/>
    <n v="99.770505935002035"/>
    <n v="1.6574227576089891E-2"/>
    <n v="5.9659926610098539E-4"/>
    <n v="4.5174943606778019E-2"/>
    <n v="1.12937359016945E-2"/>
    <x v="13"/>
    <x v="4"/>
    <n v="0.12229125947092601"/>
    <n v="1.5839994155870309E-2"/>
    <n v="0.3333187459167406"/>
    <n v="8.332968647918515E-2"/>
    <n v="4.299192151408044E-2"/>
    <n v="4.7636656436871483E-2"/>
  </r>
  <r>
    <n v="1369"/>
    <x v="0"/>
    <s v="349384"/>
    <s v="15"/>
    <x v="4"/>
    <s v="Complete"/>
    <n v="2"/>
    <n v="3"/>
    <d v="2023-07-22T04:34:52"/>
    <s v="PlateAgilent 9_Vial15"/>
    <n v="0.92580200000000001"/>
    <n v="99.810385835049146"/>
    <n v="1.5926538568255409E-2"/>
    <n v="9.7096758504840663E-4"/>
    <n v="4.340959350105953E-2"/>
    <n v="1.0852398375264879E-2"/>
    <x v="14"/>
    <x v="4"/>
    <n v="9.2397368999239948E-2"/>
    <n v="1.497147161490984E-2"/>
    <n v="0.25183954514880902"/>
    <n v="6.2959886287202255E-2"/>
    <n v="4.1457705476082983E-2"/>
    <n v="3.9832551907272348E-2"/>
  </r>
  <r>
    <n v="1369"/>
    <x v="0"/>
    <s v="349385"/>
    <s v="16"/>
    <x v="5"/>
    <s v="Complete"/>
    <n v="2"/>
    <n v="3"/>
    <d v="2023-07-22T04:47:00"/>
    <s v="PlateAgilent 10_Vial1"/>
    <n v="0.92580200000000001"/>
    <n v="99.670571654994276"/>
    <n v="9.5657299806951764E-3"/>
    <n v="9.0623717466336055E-4"/>
    <n v="2.607248575848967E-2"/>
    <n v="6.5181214396224183E-3"/>
    <x v="15"/>
    <x v="5"/>
    <n v="0.23259434050787919"/>
    <n v="1.8886462398693009E-2"/>
    <n v="0.63396234711156507"/>
    <n v="0.1584905867778913"/>
    <n v="4.1900004827784727E-2"/>
    <n v="4.5368269689369002E-2"/>
  </r>
  <r>
    <n v="1369"/>
    <x v="0"/>
    <s v="349386"/>
    <s v="17"/>
    <x v="5"/>
    <s v="Complete"/>
    <n v="2"/>
    <n v="3"/>
    <d v="2023-07-22T04:57:55"/>
    <s v="PlateAgilent 10_Vial2"/>
    <n v="0.92580200000000001"/>
    <n v="99.664107364453898"/>
    <n v="9.240642679675155E-3"/>
    <n v="9.1406410411073308E-4"/>
    <n v="2.5186423320681411E-2"/>
    <n v="6.2966058301703529E-3"/>
    <x v="16"/>
    <x v="5"/>
    <n v="0.24683456451593741"/>
    <n v="1.6574121938546509E-2"/>
    <n v="0.67277569835575479"/>
    <n v="0.1681939245889387"/>
    <n v="4.2298219163656711E-2"/>
    <n v="3.7519209186827371E-2"/>
  </r>
  <r>
    <n v="1369"/>
    <x v="0"/>
    <s v="349387"/>
    <s v="18"/>
    <x v="5"/>
    <s v="Complete"/>
    <n v="2"/>
    <n v="3"/>
    <d v="2023-07-22T05:08:44"/>
    <s v="PlateAgilent 10_Vial3"/>
    <n v="0.92302700000000004"/>
    <n v="99.670897023739343"/>
    <n v="9.3236323011789465E-3"/>
    <n v="7.9645692640449518E-4"/>
    <n v="2.5412620979315591E-2"/>
    <n v="6.3531552448288994E-3"/>
    <x v="17"/>
    <x v="5"/>
    <n v="0.2354827954327248"/>
    <n v="1.8008858777855768E-2"/>
    <n v="0.64183515975043925"/>
    <n v="0.16045878993760981"/>
    <n v="4.1669039797748088E-2"/>
    <n v="4.2627508729006537E-2"/>
  </r>
  <r>
    <n v="1369"/>
    <x v="0"/>
    <s v="349388"/>
    <s v="19"/>
    <x v="6"/>
    <s v="Complete"/>
    <n v="2"/>
    <n v="3"/>
    <d v="2023-07-22T05:19:34"/>
    <s v="PlateAgilent 10_Vial4"/>
    <n v="0.92580200000000001"/>
    <n v="99.73498756618946"/>
    <n v="9.0182680075021268E-3"/>
    <n v="9.7187967122904786E-4"/>
    <n v="2.45803158427387E-2"/>
    <n v="6.145078960684675E-3"/>
    <x v="18"/>
    <x v="6"/>
    <n v="0.16876851991869879"/>
    <n v="1.670517274048839E-2"/>
    <n v="0.45999780894315762"/>
    <n v="0.1149994522357894"/>
    <n v="4.1869706229643797E-2"/>
    <n v="4.5355939654694713E-2"/>
  </r>
  <r>
    <n v="1369"/>
    <x v="0"/>
    <s v="349389"/>
    <s v="20"/>
    <x v="6"/>
    <s v="Complete"/>
    <n v="2"/>
    <n v="3"/>
    <d v="2023-07-22T05:30:22"/>
    <s v="PlateAgilent 10_Vial5"/>
    <n v="0.92302700000000004"/>
    <n v="99.773594059027687"/>
    <n v="9.3449940455592219E-3"/>
    <n v="7.8245907929956051E-4"/>
    <n v="2.5470844844849658E-2"/>
    <n v="6.3677112112124146E-3"/>
    <x v="19"/>
    <x v="7"/>
    <n v="0.13153111766381981"/>
    <n v="1.647464175548017E-2"/>
    <n v="0.35850303102941539"/>
    <n v="8.9625757757353847E-2"/>
    <n v="4.1575127722334113E-2"/>
    <n v="4.3954701540600209E-2"/>
  </r>
  <r>
    <n v="1369"/>
    <x v="0"/>
    <s v="349390"/>
    <s v="21"/>
    <x v="6"/>
    <s v="Complete"/>
    <n v="2"/>
    <n v="3"/>
    <d v="2023-07-22T05:41:16"/>
    <s v="PlateAgilent 10_Vial6"/>
    <n v="0.92372074999999998"/>
    <n v="99.821920880078011"/>
    <n v="9.2077428520765947E-3"/>
    <n v="9.2672876633603275E-4"/>
    <n v="2.5096751096162079E-2"/>
    <n v="6.2741877740405188E-3"/>
    <x v="20"/>
    <x v="7"/>
    <n v="8.0414633299447369E-2"/>
    <n v="1.403367179440846E-2"/>
    <n v="0.21917923521835"/>
    <n v="5.4794808804587501E-2"/>
    <n v="4.1847730594138877E-2"/>
    <n v="4.660901317633874E-2"/>
  </r>
  <r>
    <n v="1369"/>
    <x v="0"/>
    <s v="349391"/>
    <s v="22"/>
    <x v="7"/>
    <s v="Complete"/>
    <n v="2"/>
    <n v="3"/>
    <d v="2023-07-22T05:53:21"/>
    <s v="PlateAgilent 10_Vial7"/>
    <n v="0.91747699999999999"/>
    <n v="99.79309987471143"/>
    <n v="6.3976810103303805E-2"/>
    <n v="9.8061578247877795E-4"/>
    <n v="0.17437607727358881"/>
    <n v="4.3594019318397188E-2"/>
    <x v="21"/>
    <x v="8"/>
    <n v="3.6772454043976777E-2"/>
    <n v="2.262288435369636E-2"/>
    <n v="0.1002275086481821"/>
    <n v="2.5056877162045531E-2"/>
    <n v="4.1714961459483758E-2"/>
    <n v="6.4435899681813569E-2"/>
  </r>
  <r>
    <n v="1369"/>
    <x v="0"/>
    <s v="349392"/>
    <s v="23"/>
    <x v="7"/>
    <s v="Complete"/>
    <n v="2"/>
    <n v="3"/>
    <d v="2023-07-22T06:05:18"/>
    <s v="PlateAgilent 10_Vial8"/>
    <n v="0.91920199999999996"/>
    <n v="99.800010967915838"/>
    <n v="6.0263963589749878E-2"/>
    <n v="1.2627397355449751E-3"/>
    <n v="0.1642562915339271"/>
    <n v="4.1064072883481781E-2"/>
    <x v="22"/>
    <x v="8"/>
    <n v="3.761224050424819E-2"/>
    <n v="2.2095605570064989E-2"/>
    <n v="0.1025164422235377"/>
    <n v="2.5629110555884429E-2"/>
    <n v="4.2979150210507307E-2"/>
    <n v="5.9133677779654267E-2"/>
  </r>
  <r>
    <n v="1369"/>
    <x v="0"/>
    <s v="349393"/>
    <s v="24"/>
    <x v="7"/>
    <s v="Complete"/>
    <n v="2"/>
    <n v="3"/>
    <d v="2023-07-22T06:17:18"/>
    <s v="PlateAgilent 10_Vial9"/>
    <n v="0.92857699999999999"/>
    <n v="99.807668422559573"/>
    <n v="6.2357918884791252E-2"/>
    <n v="1.190477169351701E-3"/>
    <n v="0.16996360500807481"/>
    <n v="4.2490901252018702E-2"/>
    <x v="23"/>
    <x v="8"/>
    <n v="3.8289770597305733E-2"/>
    <n v="2.2457853573983461E-2"/>
    <n v="0.1043631276033091"/>
    <n v="2.6090781900827281E-2"/>
    <n v="4.2583060543550239E-2"/>
    <n v="4.9100827414773257E-2"/>
  </r>
  <r>
    <n v="1369"/>
    <x v="0"/>
    <s v="349394"/>
    <s v="25"/>
    <x v="8"/>
    <s v="Complete"/>
    <n v="2"/>
    <n v="3"/>
    <d v="2023-07-22T06:28:08"/>
    <s v="PlateAgilent 10_Vial10"/>
    <n v="0.92580200000000001"/>
    <n v="99.738491092242384"/>
    <n v="1.095904048833264E-2"/>
    <n v="8.2434588738539269E-4"/>
    <n v="2.9870112122692319E-2"/>
    <n v="7.4675280306730806E-3"/>
    <x v="24"/>
    <x v="9"/>
    <n v="0.17719025477566239"/>
    <n v="1.6837716873427531E-2"/>
    <n v="0.48295220579139519"/>
    <n v="0.1207380514478488"/>
    <n v="4.206499968022915E-2"/>
    <n v="3.1294612813394171E-2"/>
  </r>
  <r>
    <n v="1369"/>
    <x v="0"/>
    <s v="349395"/>
    <s v="26"/>
    <x v="8"/>
    <s v="Complete"/>
    <n v="2"/>
    <n v="3"/>
    <d v="2023-07-22T06:39:01"/>
    <s v="PlateAgilent 10_Vial11"/>
    <n v="0.92268012499999996"/>
    <n v="99.702447850255098"/>
    <n v="1.021152598358442E-2"/>
    <n v="1.3475383266036351E-3"/>
    <n v="2.783267626378301E-2"/>
    <n v="6.9581690659457516E-3"/>
    <x v="25"/>
    <x v="9"/>
    <n v="0.22744382213244391"/>
    <n v="1.6409474817538738E-2"/>
    <n v="0.61992402308784855"/>
    <n v="0.15498100577196211"/>
    <n v="4.2713493158767671E-2"/>
    <n v="1.7183308470096411E-2"/>
  </r>
  <r>
    <n v="1369"/>
    <x v="0"/>
    <s v="349396"/>
    <s v="27"/>
    <x v="8"/>
    <s v="Complete"/>
    <n v="2"/>
    <n v="3"/>
    <d v="2023-07-22T06:49:51"/>
    <s v="PlateAgilent 10_Vial12"/>
    <n v="0.91747699999999999"/>
    <n v="99.754444189169362"/>
    <n v="1.020652379584398E-2"/>
    <n v="1.2158917649360589E-3"/>
    <n v="2.7819042231786779E-2"/>
    <n v="6.954760557946694E-3"/>
    <x v="26"/>
    <x v="9"/>
    <n v="0.17009340671895071"/>
    <n v="1.6273764458679459E-2"/>
    <n v="0.46360893870543318"/>
    <n v="0.1159022346763583"/>
    <n v="4.29626224050286E-2"/>
    <n v="2.229325791080149E-2"/>
  </r>
  <r>
    <n v="1369"/>
    <x v="0"/>
    <s v="349397"/>
    <s v="28"/>
    <x v="4"/>
    <s v="Complete"/>
    <n v="2"/>
    <n v="3"/>
    <d v="2023-07-22T07:00:47"/>
    <s v="PlateAgilent 10_Vial13"/>
    <n v="0.92372074999999998"/>
    <n v="99.797465605765311"/>
    <n v="1.6842009082343751E-2"/>
    <n v="8.9880417363899707E-4"/>
    <n v="4.5904812578856563E-2"/>
    <n v="1.1476203144714141E-2"/>
    <x v="27"/>
    <x v="4"/>
    <n v="0.1108265163812909"/>
    <n v="1.5927975194369871E-2"/>
    <n v="0.30207028379910827"/>
    <n v="7.5517570949777069E-2"/>
    <n v="4.244298453980172E-2"/>
    <n v="3.2422884231260683E-2"/>
  </r>
  <r>
    <n v="1369"/>
    <x v="0"/>
    <s v="349398"/>
    <s v="29"/>
    <x v="4"/>
    <s v="Complete"/>
    <n v="2"/>
    <n v="3"/>
    <d v="2023-07-22T07:11:35"/>
    <s v="PlateAgilent 10_Vial14"/>
    <n v="0.91747699999999999"/>
    <n v="99.796844799611364"/>
    <n v="1.9893299093269552E-2"/>
    <n v="8.9057485809201941E-4"/>
    <n v="5.4221450777450497E-2"/>
    <n v="1.3555362694362621E-2"/>
    <x v="28"/>
    <x v="4"/>
    <n v="0.1098820367531857"/>
    <n v="1.5500745934648849E-2"/>
    <n v="0.29949599707946911"/>
    <n v="7.4873999269867264E-2"/>
    <n v="4.2843982258059882E-2"/>
    <n v="3.0535882284120078E-2"/>
  </r>
  <r>
    <n v="1369"/>
    <x v="0"/>
    <s v="349399"/>
    <s v="30"/>
    <x v="4"/>
    <s v="Complete"/>
    <n v="2"/>
    <n v="3"/>
    <d v="2023-07-22T07:22:26"/>
    <s v="PlateAgilent 10_Vial15"/>
    <n v="0.91747699999999999"/>
    <n v="99.820056149565488"/>
    <n v="1.7018946502134709E-2"/>
    <n v="5.4788947015236493E-4"/>
    <n v="4.6387075654121451E-2"/>
    <n v="1.1596768913530359E-2"/>
    <x v="29"/>
    <x v="4"/>
    <n v="8.876961107087955E-2"/>
    <n v="1.5797065010551219E-2"/>
    <n v="0.24195167803220549"/>
    <n v="6.0487919508051373E-2"/>
    <n v="4.1546018784612893E-2"/>
    <n v="3.2609274076883382E-2"/>
  </r>
  <r>
    <n v="1370"/>
    <x v="1"/>
    <s v="349400"/>
    <s v="1"/>
    <x v="0"/>
    <s v="Complete"/>
    <n v="2"/>
    <n v="3"/>
    <d v="2023-07-22T07:35:46"/>
    <s v="PlateAgilent 11_Vial1"/>
    <n v="0.93135199999999996"/>
    <n v="99.893394151308669"/>
    <n v="1.0566194316400761E-2"/>
    <n v="1.8256088279184879E-3"/>
    <n v="2.879936517043238E-2"/>
    <n v="7.1998412926080942E-3"/>
    <x v="30"/>
    <x v="10"/>
    <n v="3.7712350239243977E-2"/>
    <n v="2.1607271467844059E-2"/>
    <n v="0.1027893026999709"/>
    <n v="2.5697325674992721E-2"/>
    <n v="4.0688014068743499E-2"/>
    <n v="1.7639290066950399E-2"/>
  </r>
  <r>
    <n v="1370"/>
    <x v="1"/>
    <s v="349401"/>
    <s v="2"/>
    <x v="0"/>
    <s v="Complete"/>
    <n v="2"/>
    <n v="3"/>
    <d v="2023-07-22T07:47:44"/>
    <s v="PlateAgilent 11_Vial2"/>
    <n v="0.92580200000000001"/>
    <n v="99.892923573617722"/>
    <n v="1.114078241128263E-2"/>
    <n v="1.825696191060598E-3"/>
    <n v="3.0365470418127909E-2"/>
    <n v="7.5913676045319782E-3"/>
    <x v="31"/>
    <x v="10"/>
    <n v="3.7545758377073218E-2"/>
    <n v="2.250273399950295E-2"/>
    <n v="0.10233523761944981"/>
    <n v="2.5583809404862441E-2"/>
    <n v="4.0448655340468022E-2"/>
    <n v="1.794123025345002E-2"/>
  </r>
  <r>
    <n v="1370"/>
    <x v="1"/>
    <s v="349402"/>
    <s v="3"/>
    <x v="0"/>
    <s v="Complete"/>
    <n v="2"/>
    <n v="3"/>
    <d v="2023-07-22T07:59:47"/>
    <s v="PlateAgilent 11_Vial3"/>
    <n v="0.93135199999999996"/>
    <n v="99.895050111834479"/>
    <n v="1.0529711674630279E-2"/>
    <n v="1.724608234895103E-3"/>
    <n v="2.869992757811976E-2"/>
    <n v="7.1749818945299401E-3"/>
    <x v="32"/>
    <x v="10"/>
    <n v="3.7138320773917453E-2"/>
    <n v="2.2045254659836529E-2"/>
    <n v="0.1012247200607073"/>
    <n v="2.5306180015176819E-2"/>
    <n v="3.9849698181842183E-2"/>
    <n v="1.743215753513214E-2"/>
  </r>
  <r>
    <n v="1370"/>
    <x v="1"/>
    <s v="349403"/>
    <s v="4"/>
    <x v="1"/>
    <s v="Complete"/>
    <n v="2"/>
    <n v="3"/>
    <d v="2023-07-22T08:11:46"/>
    <s v="PlateAgilent 11_Vial4"/>
    <n v="0.92302700000000004"/>
    <n v="99.890617512532316"/>
    <n v="1.330976926259134E-2"/>
    <n v="1.733455845017239E-3"/>
    <n v="3.6277290938383493E-2"/>
    <n v="9.0693227345958714E-3"/>
    <x v="33"/>
    <x v="11"/>
    <n v="3.7059882316088887E-2"/>
    <n v="2.2326591309962431E-2"/>
    <n v="0.10101092711664759"/>
    <n v="2.5252731779161888E-2"/>
    <n v="4.1833925356389752E-2"/>
    <n v="1.7178910532608119E-2"/>
  </r>
  <r>
    <n v="1370"/>
    <x v="1"/>
    <s v="349404"/>
    <s v="5"/>
    <x v="1"/>
    <s v="Complete"/>
    <n v="2"/>
    <n v="3"/>
    <d v="2023-07-22T08:23:40"/>
    <s v="PlateAgilent 11_Vial5"/>
    <n v="0.92857699999999999"/>
    <n v="99.889116070130797"/>
    <n v="1.4696367718628841E-2"/>
    <n v="1.496543960332612E-3"/>
    <n v="4.0056622842037537E-2"/>
    <n v="1.0014155710509389E-2"/>
    <x v="34"/>
    <x v="11"/>
    <n v="3.5899640002029533E-2"/>
    <n v="2.123686606353066E-2"/>
    <n v="9.7848554640029575E-2"/>
    <n v="2.446213866000739E-2"/>
    <n v="4.2245459028390137E-2"/>
    <n v="1.8042463120147109E-2"/>
  </r>
  <r>
    <n v="1370"/>
    <x v="1"/>
    <s v="349405"/>
    <s v="6"/>
    <x v="1"/>
    <s v="Complete"/>
    <n v="2"/>
    <n v="3"/>
    <d v="2023-07-22T08:35:43"/>
    <s v="PlateAgilent 11_Vial6"/>
    <n v="0.92302700000000004"/>
    <n v="99.881276424186439"/>
    <n v="2.265398555958284E-2"/>
    <n v="1.4840158116504721E-3"/>
    <n v="6.1746015940994589E-2"/>
    <n v="1.5436503985248651E-2"/>
    <x v="35"/>
    <x v="11"/>
    <n v="3.7375623033804907E-2"/>
    <n v="2.100957026947536E-2"/>
    <n v="0.1018715143779062"/>
    <n v="2.5467878594476551E-2"/>
    <n v="4.1153498843031718E-2"/>
    <n v="1.7540468377147209E-2"/>
  </r>
  <r>
    <n v="1370"/>
    <x v="1"/>
    <s v="349406"/>
    <s v="7"/>
    <x v="2"/>
    <s v="Complete"/>
    <n v="2"/>
    <n v="3"/>
    <d v="2023-07-22T08:47:41"/>
    <s v="PlateAgilent 11_Vial7"/>
    <n v="0.92441449999999992"/>
    <n v="99.89218525753094"/>
    <n v="1.1398259471222199E-2"/>
    <n v="1.484784025210778E-3"/>
    <n v="3.1067253449005849E-2"/>
    <n v="7.7668133622514632E-3"/>
    <x v="36"/>
    <x v="12"/>
    <n v="3.6993858452658707E-2"/>
    <n v="2.2898397440938939E-2"/>
    <n v="0.10083097156255209"/>
    <n v="2.520774289063801E-2"/>
    <n v="4.1697521581441743E-2"/>
    <n v="1.772510296374364E-2"/>
  </r>
  <r>
    <n v="1370"/>
    <x v="1"/>
    <s v="349407"/>
    <s v="8"/>
    <x v="2"/>
    <s v="Complete"/>
    <n v="2"/>
    <n v="3"/>
    <d v="2023-07-22T08:59:47"/>
    <s v="PlateAgilent 11_Vial8"/>
    <n v="0.91747699999999999"/>
    <n v="99.892312276953533"/>
    <n v="1.1989930916102291E-2"/>
    <n v="1.8961639067123291E-3"/>
    <n v="3.2679921311413992E-2"/>
    <n v="8.1699803278534981E-3"/>
    <x v="37"/>
    <x v="12"/>
    <n v="3.7070411499576787E-2"/>
    <n v="2.224518829548023E-2"/>
    <n v="0.10103962560459261"/>
    <n v="2.5259906401148152E-2"/>
    <n v="4.1191000663734448E-2"/>
    <n v="1.74363799670521E-2"/>
  </r>
  <r>
    <n v="1370"/>
    <x v="1"/>
    <s v="349408"/>
    <s v="9"/>
    <x v="2"/>
    <s v="Complete"/>
    <n v="2"/>
    <n v="3"/>
    <d v="2023-07-22T09:11:46"/>
    <s v="PlateAgilent 11_Vial9"/>
    <n v="0.92580200000000001"/>
    <n v="99.893810681905506"/>
    <n v="1.189078573332889E-2"/>
    <n v="1.7751205365282179E-3"/>
    <n v="3.2409689831840643E-2"/>
    <n v="8.1024224579601591E-3"/>
    <x v="38"/>
    <x v="12"/>
    <n v="3.6538814370848292E-2"/>
    <n v="2.1833849411912059E-2"/>
    <n v="9.9590697128041514E-2"/>
    <n v="2.4897674282010378E-2"/>
    <n v="4.0698050615960199E-2"/>
    <n v="1.7061667374353221E-2"/>
  </r>
  <r>
    <n v="1370"/>
    <x v="1"/>
    <s v="349409"/>
    <s v="10"/>
    <x v="3"/>
    <s v="Complete"/>
    <n v="2"/>
    <n v="3"/>
    <d v="2023-07-22T09:23:41"/>
    <s v="PlateAgilent 11_Vial10"/>
    <n v="0.92302700000000004"/>
    <n v="99.894217359780555"/>
    <n v="1.2947672104496899E-2"/>
    <n v="1.768846488509038E-3"/>
    <n v="3.5290353922948221E-2"/>
    <n v="8.8225884807370553E-3"/>
    <x v="39"/>
    <x v="13"/>
    <n v="3.5992743396547323E-2"/>
    <n v="2.1278049223923189E-2"/>
    <n v="9.8102318538083447E-2"/>
    <n v="2.4525579634520862E-2"/>
    <n v="4.1200544572609091E-2"/>
    <n v="1.5641680145780691E-2"/>
  </r>
  <r>
    <n v="1370"/>
    <x v="1"/>
    <s v="349410"/>
    <s v="11"/>
    <x v="3"/>
    <s v="Complete"/>
    <n v="2"/>
    <n v="3"/>
    <d v="2023-07-22T09:35:44"/>
    <s v="PlateAgilent 11_Vial11"/>
    <n v="0.92580200000000001"/>
    <n v="99.89469716405462"/>
    <n v="1.177361240228534E-2"/>
    <n v="1.4903018927388261E-3"/>
    <n v="3.2090320582335068E-2"/>
    <n v="8.0225801455837669E-3"/>
    <x v="40"/>
    <x v="13"/>
    <n v="3.5946376817161937E-2"/>
    <n v="2.2055580844229861E-2"/>
    <n v="9.7975941148889453E-2"/>
    <n v="2.449398528722236E-2"/>
    <n v="4.1256689345378197E-2"/>
    <n v="1.632615738055437E-2"/>
  </r>
  <r>
    <n v="1370"/>
    <x v="1"/>
    <s v="349411"/>
    <s v="12"/>
    <x v="3"/>
    <s v="Complete"/>
    <n v="2"/>
    <n v="3"/>
    <d v="2023-07-22T09:47:40"/>
    <s v="PlateAgilent 11_Vial12"/>
    <n v="0.92302700000000004"/>
    <n v="99.895698639573055"/>
    <n v="1.099929668807925E-2"/>
    <n v="2.3122180560701889E-3"/>
    <n v="2.997983497674556E-2"/>
    <n v="7.4949587441863908E-3"/>
    <x v="41"/>
    <x v="13"/>
    <n v="3.5932648277983058E-2"/>
    <n v="2.1318395548754671E-2"/>
    <n v="9.7938522452883134E-2"/>
    <n v="2.448463061322078E-2"/>
    <n v="4.1387181097272088E-2"/>
    <n v="1.5982234363614251E-2"/>
  </r>
  <r>
    <n v="1370"/>
    <x v="1"/>
    <s v="349412"/>
    <s v="13"/>
    <x v="4"/>
    <s v="Complete"/>
    <n v="2"/>
    <n v="3"/>
    <d v="2023-07-22T09:59:44"/>
    <s v="PlateAgilent 11_Vial13"/>
    <n v="0.91470200000000002"/>
    <n v="99.890049881517569"/>
    <n v="1.2425801788636609E-2"/>
    <n v="2.0330574557886178E-3"/>
    <n v="3.3867936981898723E-2"/>
    <n v="8.4669842454746808E-3"/>
    <x v="42"/>
    <x v="14"/>
    <n v="3.8576158374908229E-2"/>
    <n v="2.20544875348225E-2"/>
    <n v="0.10514371008556769"/>
    <n v="2.628592752139193E-2"/>
    <n v="4.1164738829477437E-2"/>
    <n v="1.778341948940048E-2"/>
  </r>
  <r>
    <n v="1370"/>
    <x v="1"/>
    <s v="349413"/>
    <s v="14"/>
    <x v="4"/>
    <s v="Complete"/>
    <n v="2"/>
    <n v="3"/>
    <d v="2023-07-22T10:11:42"/>
    <s v="PlateAgilent 11_Vial14"/>
    <n v="0.93315199999999998"/>
    <n v="99.890971426009713"/>
    <n v="1.3704403171150729E-2"/>
    <n v="1.6320152186648489E-3"/>
    <n v="3.735291057028782E-2"/>
    <n v="9.338227642571955E-3"/>
    <x v="43"/>
    <x v="14"/>
    <n v="3.6737080488958143E-2"/>
    <n v="2.156689320766398E-2"/>
    <n v="0.1001310939980391"/>
    <n v="2.5032773499509789E-2"/>
    <n v="4.1311482007206801E-2"/>
    <n v="1.7275608322979832E-2"/>
  </r>
  <r>
    <n v="1370"/>
    <x v="1"/>
    <s v="349414"/>
    <s v="15"/>
    <x v="4"/>
    <s v="Complete"/>
    <n v="2"/>
    <n v="3"/>
    <d v="2023-07-22T10:23:40"/>
    <s v="PlateAgilent 11_Vial15"/>
    <n v="0.93135199999999996"/>
    <n v="99.894015442182507"/>
    <n v="1.339140867460401E-2"/>
    <n v="1.5518811034373841E-3"/>
    <n v="3.6499808447379399E-2"/>
    <n v="9.1249521118448498E-3"/>
    <x v="44"/>
    <x v="14"/>
    <n v="3.5269481220865082E-2"/>
    <n v="2.2035164772940159E-2"/>
    <n v="9.61309851622527E-2"/>
    <n v="2.4032746290563171E-2"/>
    <n v="3.9875352872911253E-2"/>
    <n v="1.7448315049110839E-2"/>
  </r>
  <r>
    <n v="1370"/>
    <x v="1"/>
    <s v="349415"/>
    <s v="16"/>
    <x v="5"/>
    <s v="Complete"/>
    <n v="2"/>
    <n v="3"/>
    <d v="2023-07-22T10:37:00"/>
    <s v="PlateAgilent 12_Vial1"/>
    <n v="0.92580200000000001"/>
    <n v="99.890647831176025"/>
    <n v="1.173981758753387E-2"/>
    <n v="1.6536111303094569E-3"/>
    <n v="3.1998208968470082E-2"/>
    <n v="7.9995522421175205E-3"/>
    <x v="45"/>
    <x v="15"/>
    <n v="3.7256595464393853E-2"/>
    <n v="2.1433915006348579E-2"/>
    <n v="0.1015470911906952"/>
    <n v="2.538677279767379E-2"/>
    <n v="3.970036371188114E-2"/>
    <n v="2.065539206016689E-2"/>
  </r>
  <r>
    <n v="1370"/>
    <x v="1"/>
    <s v="349416"/>
    <s v="17"/>
    <x v="5"/>
    <s v="Complete"/>
    <n v="2"/>
    <n v="3"/>
    <d v="2023-07-22T10:49:00"/>
    <s v="PlateAgilent 12_Vial2"/>
    <n v="0.92025199999999996"/>
    <n v="99.885752814531259"/>
    <n v="1.4683646966323519E-2"/>
    <n v="1.8016611711022339E-3"/>
    <n v="4.0021950983853471E-2"/>
    <n v="1.000548774596337E-2"/>
    <x v="46"/>
    <x v="15"/>
    <n v="3.8602332693828269E-2"/>
    <n v="2.2074650507351901E-2"/>
    <n v="0.1052150511707393"/>
    <n v="2.6303762792684818E-2"/>
    <n v="4.0681687274069782E-2"/>
    <n v="2.0279518534531391E-2"/>
  </r>
  <r>
    <n v="1370"/>
    <x v="1"/>
    <s v="349417"/>
    <s v="18"/>
    <x v="5"/>
    <s v="Complete"/>
    <n v="2"/>
    <n v="3"/>
    <d v="2023-07-22T11:01:06"/>
    <s v="PlateAgilent 12_Vial3"/>
    <n v="0.92580200000000001"/>
    <n v="99.888621070606362"/>
    <n v="1.261655885686354E-2"/>
    <n v="1.597995883302498E-3"/>
    <n v="3.4387867081819477E-2"/>
    <n v="8.5969667704548711E-3"/>
    <x v="47"/>
    <x v="15"/>
    <n v="3.7556362266107778E-2"/>
    <n v="2.2071420673072401E-2"/>
    <n v="0.10236413972586469"/>
    <n v="2.559103493146617E-2"/>
    <n v="4.052103093843977E-2"/>
    <n v="2.0684977332237071E-2"/>
  </r>
  <r>
    <n v="1370"/>
    <x v="1"/>
    <s v="349418"/>
    <s v="19"/>
    <x v="6"/>
    <s v="Complete"/>
    <n v="2"/>
    <n v="3"/>
    <d v="2023-07-22T11:13:04"/>
    <s v="PlateAgilent 12_Vial4"/>
    <n v="0.92580200000000001"/>
    <n v="99.892952378870348"/>
    <n v="1.1939336878516581E-2"/>
    <n v="1.7302792628542979E-3"/>
    <n v="3.2542021503758949E-2"/>
    <n v="8.1355053759397371E-3"/>
    <x v="48"/>
    <x v="16"/>
    <n v="3.6552164064029037E-2"/>
    <n v="2.1730281179275789E-2"/>
    <n v="9.9627083236162692E-2"/>
    <n v="2.4906770809040669E-2"/>
    <n v="4.116269346929901E-2"/>
    <n v="1.739342671780314E-2"/>
  </r>
  <r>
    <n v="1370"/>
    <x v="1"/>
    <s v="349419"/>
    <s v="20"/>
    <x v="6"/>
    <s v="Complete"/>
    <n v="2"/>
    <n v="3"/>
    <d v="2023-07-22T11:25:02"/>
    <s v="PlateAgilent 12_Vial5"/>
    <n v="0.92302700000000004"/>
    <n v="99.892301691929106"/>
    <n v="1.3979619816166151E-2"/>
    <n v="1.6784904012985889E-3"/>
    <n v="3.8103044859269963E-2"/>
    <n v="9.5257612148174908E-3"/>
    <x v="49"/>
    <x v="16"/>
    <n v="3.4822003661588552E-2"/>
    <n v="2.1797221715288619E-2"/>
    <n v="9.4911334146070322E-2"/>
    <n v="2.3727833536517581E-2"/>
    <n v="4.120853496025545E-2"/>
    <n v="1.7688149632876581E-2"/>
  </r>
  <r>
    <n v="1370"/>
    <x v="1"/>
    <s v="349420"/>
    <s v="21"/>
    <x v="6"/>
    <s v="Complete"/>
    <n v="2"/>
    <n v="3"/>
    <d v="2023-07-22T11:37:05"/>
    <s v="PlateAgilent 12_Vial6"/>
    <n v="0.92857699999999999"/>
    <n v="99.892797173716033"/>
    <n v="1.171446545817518E-2"/>
    <n v="1.741939386963269E-3"/>
    <n v="3.1929108854523117E-2"/>
    <n v="7.9822772136307792E-3"/>
    <x v="50"/>
    <x v="16"/>
    <n v="3.7776174685087427E-2"/>
    <n v="2.1667762089463739E-2"/>
    <n v="0.1029632634911134"/>
    <n v="2.5740815872778339E-2"/>
    <n v="4.0630609537147352E-2"/>
    <n v="1.7081576603551921E-2"/>
  </r>
  <r>
    <n v="1370"/>
    <x v="1"/>
    <s v="349421"/>
    <s v="22"/>
    <x v="7"/>
    <s v="Complete"/>
    <n v="2"/>
    <n v="3"/>
    <d v="2023-07-22T11:49:03"/>
    <s v="PlateAgilent 12_Vial7"/>
    <n v="0.92302700000000004"/>
    <n v="99.888802268310485"/>
    <n v="1.2631566240813409E-2"/>
    <n v="1.4501382214638381E-3"/>
    <n v="3.44287714147972E-2"/>
    <n v="8.6071928536993001E-3"/>
    <x v="51"/>
    <x v="17"/>
    <n v="3.7669455427538773E-2"/>
    <n v="2.1796908846644369E-2"/>
    <n v="0.1026723880087184"/>
    <n v="2.5668097002179611E-2"/>
    <n v="4.2761073899374252E-2"/>
    <n v="1.8135636121789579E-2"/>
  </r>
  <r>
    <n v="1370"/>
    <x v="1"/>
    <s v="349422"/>
    <s v="23"/>
    <x v="7"/>
    <s v="Complete"/>
    <n v="2"/>
    <n v="3"/>
    <d v="2023-07-22T12:01:09"/>
    <s v="PlateAgilent 12_Vial8"/>
    <n v="0.91747699999999999"/>
    <n v="99.88733612594001"/>
    <n v="1.2234179582370081E-2"/>
    <n v="2.301467702474547E-3"/>
    <n v="3.3345648849787822E-2"/>
    <n v="8.3364122124469555E-3"/>
    <x v="52"/>
    <x v="17"/>
    <n v="3.8382284420725367E-2"/>
    <n v="2.2166502109113299E-2"/>
    <n v="0.1046152845582346"/>
    <n v="2.615382113955866E-2"/>
    <n v="4.2777992625587943E-2"/>
    <n v="1.9269417431306449E-2"/>
  </r>
  <r>
    <n v="1370"/>
    <x v="1"/>
    <s v="349423"/>
    <s v="24"/>
    <x v="7"/>
    <s v="Complete"/>
    <n v="2"/>
    <n v="3"/>
    <d v="2023-07-22T12:13:07"/>
    <s v="PlateAgilent 12_Vial9"/>
    <n v="0.92302700000000004"/>
    <n v="99.889089840859199"/>
    <n v="1.247855048684508E-2"/>
    <n v="1.8982567990093199E-3"/>
    <n v="3.4011709562307632E-2"/>
    <n v="8.5029273905769063E-3"/>
    <x v="53"/>
    <x v="17"/>
    <n v="3.6025086930022349E-2"/>
    <n v="2.2054773543887331E-2"/>
    <n v="9.819047451965611E-2"/>
    <n v="2.4547618629914031E-2"/>
    <n v="4.2998465899757601E-2"/>
    <n v="1.9408055824180429E-2"/>
  </r>
  <r>
    <n v="1370"/>
    <x v="1"/>
    <s v="349424"/>
    <s v="25"/>
    <x v="8"/>
    <s v="Complete"/>
    <n v="2"/>
    <n v="3"/>
    <d v="2023-07-22T12:25:07"/>
    <s v="PlateAgilent 12_Vial10"/>
    <n v="0.911852"/>
    <n v="99.888619759038221"/>
    <n v="1.2588774813672319E-2"/>
    <n v="1.9589837760303742E-3"/>
    <n v="3.4312138509940693E-2"/>
    <n v="8.5780346274851715E-3"/>
    <x v="54"/>
    <x v="18"/>
    <n v="3.6096214055582658E-2"/>
    <n v="2.2459513841988011E-2"/>
    <n v="9.83843395955004E-2"/>
    <n v="2.45960848988751E-2"/>
    <n v="4.2854186136576267E-2"/>
    <n v="1.98410659559424E-2"/>
  </r>
  <r>
    <n v="1370"/>
    <x v="1"/>
    <s v="349425"/>
    <s v="26"/>
    <x v="8"/>
    <s v="Complete"/>
    <n v="2"/>
    <n v="3"/>
    <d v="2023-07-22T12:37:10"/>
    <s v="PlateAgilent 12_Vial11"/>
    <n v="0.91747699999999999"/>
    <n v="99.888830488838494"/>
    <n v="1.285245278702637E-2"/>
    <n v="2.0105801236105039E-3"/>
    <n v="3.5030822836068953E-2"/>
    <n v="8.7577057090172366E-3"/>
    <x v="55"/>
    <x v="18"/>
    <n v="3.7652541771347491E-2"/>
    <n v="2.1642655698223979E-2"/>
    <n v="0.1026262879137899"/>
    <n v="2.5656571978447468E-2"/>
    <n v="4.2189870778646429E-2"/>
    <n v="1.8474645824474081E-2"/>
  </r>
  <r>
    <n v="1370"/>
    <x v="1"/>
    <s v="349426"/>
    <s v="27"/>
    <x v="8"/>
    <s v="Complete"/>
    <n v="2"/>
    <n v="3"/>
    <d v="2023-07-22T12:49:09"/>
    <s v="PlateAgilent 12_Vial12"/>
    <n v="0.92580200000000001"/>
    <n v="99.887849982654899"/>
    <n v="1.3270532790929631E-2"/>
    <n v="1.7767779167638571E-3"/>
    <n v="3.6170347469283069E-2"/>
    <n v="9.0425868673207673E-3"/>
    <x v="56"/>
    <x v="18"/>
    <n v="3.819335296747943E-2"/>
    <n v="2.1281267398301839E-2"/>
    <n v="0.1041003303797217"/>
    <n v="2.6025082594930429E-2"/>
    <n v="4.2734139951334557E-2"/>
    <n v="1.7951991635355661E-2"/>
  </r>
  <r>
    <n v="1370"/>
    <x v="1"/>
    <s v="349427"/>
    <s v="28"/>
    <x v="4"/>
    <s v="Complete"/>
    <n v="2"/>
    <n v="3"/>
    <d v="2023-07-22T13:01:14"/>
    <s v="PlateAgilent 12_Vial13"/>
    <n v="0.92025199999999996"/>
    <n v="99.88732926258615"/>
    <n v="1.396609919521175E-2"/>
    <n v="1.951574288211966E-3"/>
    <n v="3.806619286804807E-2"/>
    <n v="9.5165482170120174E-3"/>
    <x v="57"/>
    <x v="14"/>
    <n v="3.7577398745835502E-2"/>
    <n v="2.210471581555595E-2"/>
    <n v="0.1024214770455692"/>
    <n v="2.5605369261392289E-2"/>
    <n v="4.2584800288078817E-2"/>
    <n v="1.8542439184736519E-2"/>
  </r>
  <r>
    <n v="1370"/>
    <x v="1"/>
    <s v="349428"/>
    <s v="29"/>
    <x v="4"/>
    <s v="Complete"/>
    <n v="2"/>
    <n v="3"/>
    <d v="2023-07-22T13:13:10"/>
    <s v="PlateAgilent 12_Vial14"/>
    <n v="0.92580200000000001"/>
    <n v="99.889160948944678"/>
    <n v="1.3790251801937971E-2"/>
    <n v="1.604729695972405E-3"/>
    <n v="3.7586900784114002E-2"/>
    <n v="9.3967251960285006E-3"/>
    <x v="58"/>
    <x v="14"/>
    <n v="3.4515708424678049E-2"/>
    <n v="2.1143400443238491E-2"/>
    <n v="9.4076491617757413E-2"/>
    <n v="2.351912290443935E-2"/>
    <n v="4.2740023727717909E-2"/>
    <n v="1.9793067100984441E-2"/>
  </r>
  <r>
    <n v="1370"/>
    <x v="1"/>
    <s v="349429"/>
    <s v="30"/>
    <x v="4"/>
    <s v="Complete"/>
    <n v="2"/>
    <n v="3"/>
    <d v="2023-07-22T13:25:06"/>
    <s v="PlateAgilent 12_Vial15"/>
    <n v="0.92302700000000004"/>
    <n v="99.887915709739559"/>
    <n v="1.5132985132088189E-2"/>
    <n v="2.0247069870941979E-3"/>
    <n v="4.1246673294778859E-2"/>
    <n v="1.0311668323694709E-2"/>
    <x v="59"/>
    <x v="14"/>
    <n v="3.5635055166704559E-2"/>
    <n v="2.15163235727149E-2"/>
    <n v="9.7127398558387673E-2"/>
    <n v="2.4281849639596918E-2"/>
    <n v="4.1382272897026888E-2"/>
    <n v="1.9933977064619988E-2"/>
  </r>
  <r>
    <n v="1371"/>
    <x v="2"/>
    <s v="349430"/>
    <s v="1"/>
    <x v="0"/>
    <s v="Complete"/>
    <n v="2"/>
    <n v="3"/>
    <d v="2023-07-22T13:38:22"/>
    <s v="PlateAgilent 13_Vial1"/>
    <n v="0.92302700000000004"/>
    <n v="99.119620021614963"/>
    <n v="0.76482893630835425"/>
    <n v="6.6478976509032981E-3"/>
    <n v="2.0846283127188152"/>
    <n v="0.5211570781797038"/>
    <x v="60"/>
    <x v="19"/>
    <n v="3.5841427877190912E-2"/>
    <n v="1.8836805248651282E-2"/>
    <n v="9.7689890868535967E-2"/>
    <n v="2.4422472717133992E-2"/>
    <n v="4.1137234070899767E-2"/>
    <n v="3.8572380128601681E-2"/>
  </r>
  <r>
    <n v="1371"/>
    <x v="2"/>
    <s v="349431"/>
    <s v="2"/>
    <x v="0"/>
    <s v="Complete"/>
    <n v="2"/>
    <n v="3"/>
    <d v="2023-07-22T13:50:21"/>
    <s v="PlateAgilent 13_Vial2"/>
    <n v="0.92302700000000004"/>
    <n v="99.128807885630067"/>
    <n v="0.760042768207842"/>
    <n v="1.040715929425221E-2"/>
    <n v="2.0715830668368831"/>
    <n v="0.51789576670922066"/>
    <x v="61"/>
    <x v="19"/>
    <n v="3.4420260396530053E-2"/>
    <n v="1.9122539585392229E-2"/>
    <n v="9.3816337153896631E-2"/>
    <n v="2.3454084288474161E-2"/>
    <n v="4.1302558297318548E-2"/>
    <n v="3.5426527468237837E-2"/>
  </r>
  <r>
    <n v="1371"/>
    <x v="2"/>
    <s v="349432"/>
    <s v="3"/>
    <x v="0"/>
    <s v="Complete"/>
    <n v="2"/>
    <n v="3"/>
    <d v="2023-07-22T14:02:25"/>
    <s v="PlateAgilent 13_Vial3"/>
    <n v="0.92580200000000001"/>
    <n v="99.098252561833732"/>
    <n v="0.79464223742680618"/>
    <n v="1.1601370845305639E-2"/>
    <n v="2.1658878580324621"/>
    <n v="0.54147196450811541"/>
    <x v="62"/>
    <x v="19"/>
    <n v="3.281386553177211E-2"/>
    <n v="1.8980465293473352E-2"/>
    <n v="8.943792512277754E-2"/>
    <n v="2.2359481280694381E-2"/>
    <n v="4.1582048006790058E-2"/>
    <n v="3.2709287200907357E-2"/>
  </r>
  <r>
    <n v="1371"/>
    <x v="2"/>
    <s v="349433"/>
    <s v="4"/>
    <x v="1"/>
    <s v="Complete"/>
    <n v="2"/>
    <n v="3"/>
    <d v="2023-07-22T14:14:27"/>
    <s v="PlateAgilent 13_Vial4"/>
    <n v="0.92025199999999996"/>
    <n v="98.888569743177953"/>
    <n v="0.93496645395403566"/>
    <n v="1.2145572665627741E-2"/>
    <n v="2.5483574807754121"/>
    <n v="0.63708937019385292"/>
    <x v="63"/>
    <x v="20"/>
    <n v="3.7161230870801559E-2"/>
    <n v="1.775614347918544E-2"/>
    <n v="0.1012871641372118"/>
    <n v="2.532179103430296E-2"/>
    <n v="4.098742833419481E-2"/>
    <n v="9.8315143663019411E-2"/>
  </r>
  <r>
    <n v="1371"/>
    <x v="2"/>
    <s v="349434"/>
    <s v="5"/>
    <x v="1"/>
    <s v="Complete"/>
    <n v="2"/>
    <n v="3"/>
    <d v="2023-07-22T14:26:22"/>
    <s v="PlateAgilent 13_Vial5"/>
    <n v="0.92580200000000001"/>
    <n v="99.110366361826351"/>
    <n v="0.68981601208462395"/>
    <n v="4.8535762775161534E-3"/>
    <n v="1.8801720503663479"/>
    <n v="0.47004301259158698"/>
    <x v="64"/>
    <x v="20"/>
    <n v="3.8381701233891091E-2"/>
    <n v="1.7959081002306129E-2"/>
    <n v="0.10461369501614411"/>
    <n v="2.615342375403602E-2"/>
    <n v="4.1516377789208962E-2"/>
    <n v="0.1199195470659339"/>
  </r>
  <r>
    <n v="1371"/>
    <x v="2"/>
    <s v="349435"/>
    <s v="6"/>
    <x v="1"/>
    <s v="Complete"/>
    <n v="2"/>
    <n v="3"/>
    <d v="2023-07-22T14:38:09"/>
    <s v="PlateAgilent 13_Vial6"/>
    <n v="0.93135199999999996"/>
    <n v="98.757315717171679"/>
    <n v="1.0643812618577591"/>
    <n v="1.3616946080233359E-2"/>
    <n v="2.9010922686919631"/>
    <n v="0.72527306717299067"/>
    <x v="65"/>
    <x v="20"/>
    <n v="4.2504489054153473E-2"/>
    <n v="1.710279187997564E-2"/>
    <n v="0.1158508224435329"/>
    <n v="2.8962705610883231E-2"/>
    <n v="4.1680975803330647E-2"/>
    <n v="9.4117556113079509E-2"/>
  </r>
  <r>
    <n v="1371"/>
    <x v="2"/>
    <s v="349436"/>
    <s v="7"/>
    <x v="2"/>
    <s v="Complete"/>
    <n v="2"/>
    <n v="3"/>
    <d v="2023-07-22T14:48:58"/>
    <s v="PlateAgilent 13_Vial7"/>
    <n v="0.92580200000000001"/>
    <n v="99.465127808776487"/>
    <n v="0.32451961155439801"/>
    <n v="1.6549464845757201E-3"/>
    <n v="0.8845151355597588"/>
    <n v="0.2211287838899397"/>
    <x v="66"/>
    <x v="21"/>
    <n v="0.13984587893269981"/>
    <n v="1.3139455163522971E-2"/>
    <n v="0.38116585918843909"/>
    <n v="9.5291464797109773E-2"/>
    <n v="4.0983034323776722E-2"/>
    <n v="2.9523666412626989E-2"/>
  </r>
  <r>
    <n v="1371"/>
    <x v="2"/>
    <s v="349437"/>
    <s v="8"/>
    <x v="2"/>
    <s v="Complete"/>
    <n v="2"/>
    <n v="3"/>
    <d v="2023-07-22T14:59:53"/>
    <s v="PlateAgilent 13_Vial8"/>
    <n v="0.92580200000000001"/>
    <n v="99.480175599671497"/>
    <n v="0.31539095539110118"/>
    <n v="1.603026588309545E-3"/>
    <n v="0.85963394423489059"/>
    <n v="0.21490848605872259"/>
    <x v="67"/>
    <x v="21"/>
    <n v="0.13626501773758271"/>
    <n v="1.244218208000653E-2"/>
    <n v="0.37140581445570697"/>
    <n v="9.2851453613926757E-2"/>
    <n v="4.0426890543875722E-2"/>
    <n v="2.7741536655938249E-2"/>
  </r>
  <r>
    <n v="1371"/>
    <x v="2"/>
    <s v="349438"/>
    <s v="9"/>
    <x v="2"/>
    <s v="Complete"/>
    <n v="2"/>
    <n v="3"/>
    <d v="2023-07-22T15:10:42"/>
    <s v="PlateAgilent 13_Vial9"/>
    <n v="0.91470200000000002"/>
    <n v="99.424840217883954"/>
    <n v="0.36953189477529402"/>
    <n v="1.2849068296931221E-3"/>
    <n v="1.007201236422145"/>
    <n v="0.25180030910553608"/>
    <x v="68"/>
    <x v="21"/>
    <n v="0.1365423460957273"/>
    <n v="1.335833893230383E-2"/>
    <n v="0.37216170445916141"/>
    <n v="9.3040426114790339E-2"/>
    <n v="4.1201344811228197E-2"/>
    <n v="2.7884196433794022E-2"/>
  </r>
  <r>
    <n v="1371"/>
    <x v="2"/>
    <s v="349439"/>
    <s v="10"/>
    <x v="3"/>
    <s v="Complete"/>
    <n v="2"/>
    <n v="3"/>
    <d v="2023-07-22T15:21:32"/>
    <s v="PlateAgilent 13_Vial10"/>
    <n v="0.90352699999999997"/>
    <n v="99.683560230011537"/>
    <n v="1.2237630694334841E-2"/>
    <n v="1.1576936688173589E-3"/>
    <n v="3.3355055248226191E-2"/>
    <n v="8.3387638120565478E-3"/>
    <x v="69"/>
    <x v="22"/>
    <n v="0.22405310952029669"/>
    <n v="1.6847349593961149E-2"/>
    <n v="0.61068224995921638"/>
    <n v="0.1526705624898041"/>
    <n v="4.1237240543331603E-2"/>
    <n v="3.89117892304955E-2"/>
  </r>
  <r>
    <n v="1371"/>
    <x v="2"/>
    <s v="349440"/>
    <s v="11"/>
    <x v="3"/>
    <s v="Complete"/>
    <n v="2"/>
    <n v="3"/>
    <d v="2023-07-22T15:32:27"/>
    <s v="PlateAgilent 13_Vial11"/>
    <n v="0.89235200000000003"/>
    <n v="99.674073141903818"/>
    <n v="1.189834009174605E-2"/>
    <n v="1.341644920250381E-3"/>
    <n v="3.2430280095484217E-2"/>
    <n v="8.1075700238710559E-3"/>
    <x v="70"/>
    <x v="22"/>
    <n v="0.23361346711514061"/>
    <n v="1.593097927448358E-2"/>
    <n v="0.63674009266862597"/>
    <n v="0.15918502316715649"/>
    <n v="4.1532693483553658E-2"/>
    <n v="3.8882357405750953E-2"/>
  </r>
  <r>
    <n v="1371"/>
    <x v="2"/>
    <s v="349441"/>
    <s v="12"/>
    <x v="3"/>
    <s v="Complete"/>
    <n v="2"/>
    <n v="3"/>
    <d v="2023-07-22T15:43:16"/>
    <s v="PlateAgilent 13_Vial12"/>
    <n v="0.900752"/>
    <n v="99.67423328116665"/>
    <n v="1.2343391229945299E-2"/>
    <n v="9.9900477918951971E-4"/>
    <n v="3.364331762486434E-2"/>
    <n v="8.4108294062160849E-3"/>
    <x v="71"/>
    <x v="22"/>
    <n v="0.23007542743224521"/>
    <n v="1.5303251098771E-2"/>
    <n v="0.62709676284106164"/>
    <n v="0.15677419071026541"/>
    <n v="4.1203173146623577E-2"/>
    <n v="4.214472702453885E-2"/>
  </r>
  <r>
    <n v="1371"/>
    <x v="2"/>
    <s v="349442"/>
    <s v="13"/>
    <x v="4"/>
    <s v="Complete"/>
    <n v="2"/>
    <n v="3"/>
    <d v="2023-07-22T15:54:09"/>
    <s v="PlateAgilent 13_Vial13"/>
    <n v="0.90352699999999997"/>
    <n v="99.529345323779964"/>
    <n v="0.31964254903045192"/>
    <n v="9.5381047878941479E-3"/>
    <n v="0.87122214658186947"/>
    <n v="0.2178055366454674"/>
    <x v="72"/>
    <x v="23"/>
    <n v="6.8220455363677296E-2"/>
    <n v="1.265618847561583E-2"/>
    <n v="0.18594261540904311"/>
    <n v="4.6485653852260778E-2"/>
    <n v="4.088443843787682E-2"/>
    <n v="4.1907233388029548E-2"/>
  </r>
  <r>
    <n v="1371"/>
    <x v="2"/>
    <s v="349443"/>
    <s v="14"/>
    <x v="4"/>
    <s v="Complete"/>
    <n v="2"/>
    <n v="3"/>
    <d v="2023-07-22T16:04:56"/>
    <s v="PlateAgilent 13_Vial14"/>
    <n v="0.900752"/>
    <n v="99.532172859883815"/>
    <n v="0.31922740642701042"/>
    <n v="2.451435852598102E-3"/>
    <n v="0.87009062816792548"/>
    <n v="0.2175226570419814"/>
    <x v="73"/>
    <x v="23"/>
    <n v="6.6957676095578733E-2"/>
    <n v="1.1964781304756479E-2"/>
    <n v="0.18250076679424221"/>
    <n v="4.5625191698560538E-2"/>
    <n v="4.0994096459637523E-2"/>
    <n v="4.0647961133959007E-2"/>
  </r>
  <r>
    <n v="1371"/>
    <x v="2"/>
    <s v="349444"/>
    <s v="15"/>
    <x v="4"/>
    <s v="Complete"/>
    <n v="2"/>
    <n v="3"/>
    <d v="2023-07-22T16:15:44"/>
    <s v="PlateAgilent 13_Vial15"/>
    <n v="0.90352699999999997"/>
    <n v="99.467860768394303"/>
    <n v="0.3900599386524114"/>
    <n v="1.643717646187914E-3"/>
    <n v="1.0631527563496279"/>
    <n v="0.26578818908740709"/>
    <x v="74"/>
    <x v="23"/>
    <n v="6.0682564105980677E-2"/>
    <n v="1.2274304073699709E-2"/>
    <n v="0.16539723488273059"/>
    <n v="4.1349308720682647E-2"/>
    <n v="3.9443974650215603E-2"/>
    <n v="4.1952754197094988E-2"/>
  </r>
  <r>
    <n v="1371"/>
    <x v="2"/>
    <s v="349445"/>
    <s v="16"/>
    <x v="5"/>
    <s v="Complete"/>
    <n v="2"/>
    <n v="3"/>
    <d v="2023-07-22T19:16:30"/>
    <s v="PlateAgilent 15_Vial1"/>
    <n v="0.900752"/>
    <n v="98.891889573360402"/>
    <n v="1.015320646271846"/>
    <n v="2.8342052776164559E-2"/>
    <n v="2.7673719772193919"/>
    <n v="0.69184299430484808"/>
    <x v="75"/>
    <x v="24"/>
    <n v="2.480252656442216E-2"/>
    <n v="1.159453175387052E-2"/>
    <n v="6.7602108979712527E-2"/>
    <n v="1.6900527244928128E-2"/>
    <n v="3.9775989878810009E-2"/>
    <n v="2.821126392452147E-2"/>
  </r>
  <r>
    <n v="1371"/>
    <x v="2"/>
    <s v="349446"/>
    <s v="17"/>
    <x v="5"/>
    <s v="Complete"/>
    <n v="2"/>
    <n v="3"/>
    <d v="2023-07-22T19:28:29"/>
    <s v="PlateAgilent 15_Vial2"/>
    <n v="0.900752"/>
    <n v="98.473064890619966"/>
    <n v="1.4384436196583741"/>
    <n v="2.0033854242616479E-2"/>
    <n v="3.9206417977112662"/>
    <n v="0.98016044942781644"/>
    <x v="76"/>
    <x v="24"/>
    <n v="2.1673077006922531E-2"/>
    <n v="1.1360602038302961E-2"/>
    <n v="5.9072438041427117E-2"/>
    <n v="1.4768109510356779E-2"/>
    <n v="3.818273084101978E-2"/>
    <n v="2.863568187372352E-2"/>
  </r>
  <r>
    <n v="1371"/>
    <x v="2"/>
    <s v="349447"/>
    <s v="18"/>
    <x v="5"/>
    <s v="Complete"/>
    <n v="2"/>
    <n v="3"/>
    <d v="2023-07-22T19:40:28"/>
    <s v="PlateAgilent 15_Vial3"/>
    <n v="0.90630200000000005"/>
    <n v="98.739179927039999"/>
    <n v="1.17422308533862"/>
    <n v="1.206111414962311E-2"/>
    <n v="3.2004786599209512"/>
    <n v="0.80011966498023779"/>
    <x v="77"/>
    <x v="24"/>
    <n v="2.0324344004468559E-2"/>
    <n v="1.0919672407230539E-2"/>
    <n v="5.5396312741062888E-2"/>
    <n v="1.384907818526572E-2"/>
    <n v="3.8670368780111243E-2"/>
    <n v="2.760227483679897E-2"/>
  </r>
  <r>
    <n v="1371"/>
    <x v="2"/>
    <s v="349448"/>
    <s v="19"/>
    <x v="6"/>
    <s v="Complete"/>
    <n v="2"/>
    <n v="3"/>
    <d v="2023-07-22T19:52:27"/>
    <s v="PlateAgilent 15_Vial4"/>
    <n v="0.90352699999999997"/>
    <n v="98.835898364693463"/>
    <n v="1.0184656381611641"/>
    <n v="9.3699600947108469E-3"/>
    <n v="2.7759440105519548"/>
    <n v="0.69398600263798871"/>
    <x v="78"/>
    <x v="25"/>
    <n v="2.612290358089072E-2"/>
    <n v="9.9124569303635137E-3"/>
    <n v="7.1200946813018334E-2"/>
    <n v="1.780023670325458E-2"/>
    <n v="3.9807576918124539E-2"/>
    <n v="7.9705516646367255E-2"/>
  </r>
  <r>
    <n v="1371"/>
    <x v="2"/>
    <s v="349449"/>
    <s v="20"/>
    <x v="6"/>
    <s v="Complete"/>
    <n v="2"/>
    <n v="3"/>
    <d v="2023-07-22T20:04:28"/>
    <s v="PlateAgilent 15_Vial5"/>
    <n v="0.900752"/>
    <n v="98.996017686106271"/>
    <n v="0.84840873245507487"/>
    <n v="4.3655152524278802E-3"/>
    <n v="2.3124345595113338"/>
    <n v="0.57810863987783356"/>
    <x v="79"/>
    <x v="7"/>
    <n v="2.8899003195242651E-2"/>
    <n v="1.0308439631799129E-2"/>
    <n v="7.8767522265744988E-2"/>
    <n v="1.969188056643625E-2"/>
    <n v="4.0012882174742102E-2"/>
    <n v="8.6661696068666166E-2"/>
  </r>
  <r>
    <n v="1371"/>
    <x v="2"/>
    <s v="349450"/>
    <s v="21"/>
    <x v="6"/>
    <s v="Complete"/>
    <n v="2"/>
    <n v="3"/>
    <d v="2023-07-22T20:16:32"/>
    <s v="PlateAgilent 15_Vial6"/>
    <n v="0.90630200000000005"/>
    <n v="98.475027280537986"/>
    <n v="1.3545133806597749"/>
    <n v="1.3893823468940501E-2"/>
    <n v="3.6918803790413048"/>
    <n v="0.92297009476032621"/>
    <x v="80"/>
    <x v="7"/>
    <n v="2.5980232206444989E-2"/>
    <n v="9.060309779091634E-3"/>
    <n v="7.0812079744233467E-2"/>
    <n v="1.770301993605837E-2"/>
    <n v="3.9864703474431017E-2"/>
    <n v="0.1046144031213621"/>
  </r>
  <r>
    <n v="1371"/>
    <x v="2"/>
    <s v="349451"/>
    <s v="22"/>
    <x v="7"/>
    <s v="Complete"/>
    <n v="2"/>
    <n v="3"/>
    <d v="2023-07-22T20:27:21"/>
    <s v="PlateAgilent 15_Vial7"/>
    <n v="0.89235200000000003"/>
    <n v="99.434293317378774"/>
    <n v="0.38313897734818447"/>
    <n v="2.488811036550383E-3"/>
    <n v="1.044288888625609"/>
    <n v="0.2610722221564023"/>
    <x v="81"/>
    <x v="26"/>
    <n v="0.11742196362487339"/>
    <n v="4.6152914698377101E-3"/>
    <n v="0.32004692590339212"/>
    <n v="8.0011731475848016E-2"/>
    <n v="4.0542828430245932E-2"/>
    <n v="2.4602913217908189E-2"/>
  </r>
  <r>
    <n v="1371"/>
    <x v="2"/>
    <s v="349452"/>
    <s v="23"/>
    <x v="7"/>
    <s v="Complete"/>
    <n v="2"/>
    <n v="3"/>
    <d v="2023-07-22T20:38:10"/>
    <s v="PlateAgilent 15_Vial8"/>
    <n v="0.89235200000000003"/>
    <n v="99.467584331929061"/>
    <n v="0.34880644798800009"/>
    <n v="1.4055848048309769E-3"/>
    <n v="0.95071167239612919"/>
    <n v="0.2376779180990323"/>
    <x v="82"/>
    <x v="26"/>
    <n v="0.11733178798034299"/>
    <n v="5.7733186890538716E-3"/>
    <n v="0.31980114192114212"/>
    <n v="7.995028548028553E-2"/>
    <n v="4.0355181714714458E-2"/>
    <n v="2.5922250387882689E-2"/>
  </r>
  <r>
    <n v="1371"/>
    <x v="2"/>
    <s v="349453"/>
    <s v="24"/>
    <x v="7"/>
    <s v="Complete"/>
    <n v="2"/>
    <n v="3"/>
    <d v="2023-07-22T20:49:00"/>
    <s v="PlateAgilent 15_Vial9"/>
    <n v="0.88957699999999995"/>
    <n v="99.445347395720546"/>
    <n v="0.36785077705661462"/>
    <n v="1.324002743816595E-3"/>
    <n v="1.0026191587482951"/>
    <n v="0.25065478968707378"/>
    <x v="83"/>
    <x v="26"/>
    <n v="0.1209759533088685"/>
    <n v="5.8014363333690477E-3"/>
    <n v="0.32973372927425693"/>
    <n v="8.2433432318564231E-2"/>
    <n v="4.0677339038945347E-2"/>
    <n v="2.5148534875024681E-2"/>
  </r>
  <r>
    <n v="1371"/>
    <x v="2"/>
    <s v="349454"/>
    <s v="25"/>
    <x v="8"/>
    <s v="Complete"/>
    <n v="2"/>
    <n v="3"/>
    <d v="2023-07-22T20:59:55"/>
    <s v="PlateAgilent 15_Vial10"/>
    <n v="0.88957699999999995"/>
    <n v="99.710409483404376"/>
    <n v="1.1402376846563809E-2"/>
    <n v="5.1817842472777704E-4"/>
    <n v="3.1078475824106659E-2"/>
    <n v="7.7696189560266639E-3"/>
    <x v="84"/>
    <x v="27"/>
    <n v="0.2015286319133304"/>
    <n v="7.2422739211702881E-3"/>
    <n v="0.54928922268265423"/>
    <n v="0.13732230567066361"/>
    <n v="3.995111809249087E-2"/>
    <n v="3.6708389743247263E-2"/>
  </r>
  <r>
    <n v="1371"/>
    <x v="2"/>
    <s v="349455"/>
    <s v="26"/>
    <x v="8"/>
    <s v="Complete"/>
    <n v="2"/>
    <n v="3"/>
    <d v="2023-07-22T21:10:50"/>
    <s v="PlateAgilent 15_Vial11"/>
    <n v="0.88395199999999996"/>
    <n v="99.697230394829802"/>
    <n v="1.1198914667633101E-2"/>
    <n v="4.1581585285586253E-4"/>
    <n v="3.0523916498967039E-2"/>
    <n v="7.630979124741759E-3"/>
    <x v="85"/>
    <x v="27"/>
    <n v="0.21619326474100209"/>
    <n v="6.6620851243014449E-3"/>
    <n v="0.58925934846757266"/>
    <n v="0.14731483711689319"/>
    <n v="4.0940966879587523E-2"/>
    <n v="3.4436458881969848E-2"/>
  </r>
  <r>
    <n v="1371"/>
    <x v="2"/>
    <s v="349456"/>
    <s v="27"/>
    <x v="8"/>
    <s v="Complete"/>
    <n v="2"/>
    <n v="3"/>
    <d v="2023-07-22T21:21:39"/>
    <s v="PlateAgilent 15_Vial12"/>
    <n v="0.88680199999999998"/>
    <n v="99.692204952715301"/>
    <n v="1.082587782320367E-2"/>
    <n v="7.9943350786026188E-4"/>
    <n v="2.9507162123356759E-2"/>
    <n v="7.3767905308391897E-3"/>
    <x v="86"/>
    <x v="27"/>
    <n v="0.21916090947752351"/>
    <n v="7.8370934842678167E-3"/>
    <n v="0.59734800195093041"/>
    <n v="0.1493370004877326"/>
    <n v="4.0608841850888561E-2"/>
    <n v="3.7199418133085957E-2"/>
  </r>
  <r>
    <n v="1371"/>
    <x v="2"/>
    <s v="349457"/>
    <s v="28"/>
    <x v="4"/>
    <s v="Complete"/>
    <n v="2"/>
    <n v="3"/>
    <d v="2023-07-22T21:32:28"/>
    <s v="PlateAgilent 15_Vial13"/>
    <n v="0.88957699999999995"/>
    <n v="99.496133499332743"/>
    <n v="0.37923545288246002"/>
    <n v="8.8124388182930988E-3"/>
    <n v="1.0336493884258431"/>
    <n v="0.25841234710646083"/>
    <x v="87"/>
    <x v="23"/>
    <n v="4.6469122122834203E-2"/>
    <n v="3.672381600471954E-3"/>
    <n v="0.12665688109555681"/>
    <n v="3.1664220273889203E-2"/>
    <n v="4.0070735437326768E-2"/>
    <n v="3.8091190224644897E-2"/>
  </r>
  <r>
    <n v="1371"/>
    <x v="2"/>
    <s v="349458"/>
    <s v="29"/>
    <x v="4"/>
    <s v="Complete"/>
    <n v="2"/>
    <n v="3"/>
    <d v="2023-07-22T21:43:17"/>
    <s v="PlateAgilent 15_Vial14"/>
    <n v="0.88957699999999995"/>
    <n v="99.534408870573372"/>
    <n v="0.31807497474601698"/>
    <n v="1.9841111859213402E-3"/>
    <n v="0.8669495444606734"/>
    <n v="0.21673738611516841"/>
    <x v="88"/>
    <x v="23"/>
    <n v="7.1412905515971459E-2"/>
    <n v="4.2022264690184394E-3"/>
    <n v="0.1946440016386729"/>
    <n v="4.8661000409668233E-2"/>
    <n v="4.0813440908243667E-2"/>
    <n v="3.52898082564021E-2"/>
  </r>
  <r>
    <n v="1371"/>
    <x v="2"/>
    <s v="349459"/>
    <s v="30"/>
    <x v="4"/>
    <s v="Complete"/>
    <n v="2"/>
    <n v="3"/>
    <d v="2023-07-22T21:54:13"/>
    <s v="PlateAgilent 15_Vial15"/>
    <n v="0.88680199999999998"/>
    <n v="99.539818023157835"/>
    <n v="0.32367493780023832"/>
    <n v="1.2058651997048141E-3"/>
    <n v="0.88221288110867724"/>
    <n v="0.22055322027716931"/>
    <x v="89"/>
    <x v="23"/>
    <n v="6.2880146782139268E-2"/>
    <n v="4.39691474487183E-3"/>
    <n v="0.1713869965781662"/>
    <n v="4.2846749144541563E-2"/>
    <n v="3.9680003943488092E-2"/>
    <n v="3.3946888316287803E-2"/>
  </r>
  <r>
    <n v="1373"/>
    <x v="3"/>
    <s v="349490"/>
    <s v="1"/>
    <x v="0"/>
    <s v="Complete"/>
    <n v="2"/>
    <n v="3"/>
    <d v="2023-07-22T16:27:54"/>
    <s v="PlateAgilent 14_Vial1"/>
    <n v="0.89790199999999998"/>
    <n v="99.674098888168118"/>
    <n v="1.225684091652755E-2"/>
    <n v="1.1738710597540641E-3"/>
    <n v="3.3407414895168727E-2"/>
    <n v="8.3518537237921835E-3"/>
    <x v="90"/>
    <x v="28"/>
    <n v="0.24902904349643379"/>
    <n v="1.5649928984342532E-2"/>
    <n v="0.67875700057542487"/>
    <n v="0.16968925014385619"/>
    <n v="4.0947966400701141E-2"/>
    <n v="2.366726101821506E-2"/>
  </r>
  <r>
    <n v="1373"/>
    <x v="3"/>
    <s v="349491"/>
    <s v="2"/>
    <x v="0"/>
    <s v="Complete"/>
    <n v="2"/>
    <n v="3"/>
    <d v="2023-07-22T16:38:43"/>
    <s v="PlateAgilent 14_Vial2"/>
    <n v="0.89790199999999998"/>
    <n v="99.662736142996408"/>
    <n v="1.187302783699681E-2"/>
    <n v="1.1713332123581589E-3"/>
    <n v="3.2361288664323563E-2"/>
    <n v="8.0903221660808891E-3"/>
    <x v="91"/>
    <x v="28"/>
    <n v="0.25537775772645371"/>
    <n v="1.605664220211122E-2"/>
    <n v="0.69606114377003392"/>
    <n v="0.17401528594250851"/>
    <n v="4.1298076919420848E-2"/>
    <n v="2.8714994520699311E-2"/>
  </r>
  <r>
    <n v="1373"/>
    <x v="3"/>
    <s v="349492"/>
    <s v="3"/>
    <x v="0"/>
    <s v="Complete"/>
    <n v="2"/>
    <n v="3"/>
    <d v="2023-07-22T16:49:32"/>
    <s v="PlateAgilent 14_Vial3"/>
    <n v="0.89790199999999998"/>
    <n v="99.662585495733424"/>
    <n v="1.227293913740634E-2"/>
    <n v="5.6447366860296825E-4"/>
    <n v="3.3451292428346671E-2"/>
    <n v="8.3628231070866678E-3"/>
    <x v="92"/>
    <x v="28"/>
    <n v="0.25287796920059591"/>
    <n v="1.627882980818111E-2"/>
    <n v="0.6892476856365517"/>
    <n v="0.1723119214091379"/>
    <n v="4.1440343833300579E-2"/>
    <n v="3.08232520952695E-2"/>
  </r>
  <r>
    <n v="1373"/>
    <x v="3"/>
    <s v="349493"/>
    <s v="4"/>
    <x v="1"/>
    <s v="Complete"/>
    <n v="2"/>
    <n v="3"/>
    <d v="2023-07-22T17:00:28"/>
    <s v="PlateAgilent 14_Vial4"/>
    <n v="0.90352699999999997"/>
    <n v="99.726374398890457"/>
    <n v="1.181769396901124E-2"/>
    <n v="1.227385247086909E-3"/>
    <n v="3.2210469909463503E-2"/>
    <n v="8.052617477365874E-3"/>
    <x v="93"/>
    <x v="29"/>
    <n v="0.1930332684578594"/>
    <n v="1.480381238579317E-2"/>
    <n v="0.52613414270935721"/>
    <n v="0.1315335356773393"/>
    <n v="4.125366357311111E-2"/>
    <n v="2.7520975109567362E-2"/>
  </r>
  <r>
    <n v="1373"/>
    <x v="3"/>
    <s v="349494"/>
    <s v="5"/>
    <x v="1"/>
    <s v="Complete"/>
    <n v="2"/>
    <n v="3"/>
    <d v="2023-07-22T17:11:17"/>
    <s v="PlateAgilent 14_Vial5"/>
    <n v="0.89790199999999998"/>
    <n v="99.747806903881695"/>
    <n v="1.1851931240502789E-2"/>
    <n v="8.2591056014066108E-4"/>
    <n v="3.2303787489530521E-2"/>
    <n v="8.0759468723826302E-3"/>
    <x v="94"/>
    <x v="29"/>
    <n v="0.17280663630464199"/>
    <n v="1.525992311473828E-2"/>
    <n v="0.47100415473967328"/>
    <n v="0.1177510386849183"/>
    <n v="4.1593985972846831E-2"/>
    <n v="2.5940542600319381E-2"/>
  </r>
  <r>
    <n v="1373"/>
    <x v="3"/>
    <s v="349495"/>
    <s v="6"/>
    <x v="1"/>
    <s v="Complete"/>
    <n v="2"/>
    <n v="3"/>
    <d v="2023-07-22T17:22:12"/>
    <s v="PlateAgilent 14_Vial6"/>
    <n v="0.89235200000000003"/>
    <n v="99.761647371031671"/>
    <n v="1.1604105941328579E-2"/>
    <n v="1.142771171900737E-3"/>
    <n v="3.1628311431106018E-2"/>
    <n v="7.9070778577765045E-3"/>
    <x v="95"/>
    <x v="29"/>
    <n v="0.15693058618346831"/>
    <n v="1.509402566573189E-2"/>
    <n v="0.42773217324733259"/>
    <n v="0.1069330433118332"/>
    <n v="4.1388415363796997E-2"/>
    <n v="2.842952147972547E-2"/>
  </r>
  <r>
    <n v="1373"/>
    <x v="3"/>
    <s v="349496"/>
    <s v="7"/>
    <x v="2"/>
    <s v="Complete"/>
    <n v="2"/>
    <n v="3"/>
    <d v="2023-07-22T17:34:05"/>
    <s v="PlateAgilent 14_Vial7"/>
    <n v="0.89235200000000003"/>
    <n v="99.850999720460067"/>
    <n v="1.4251557257358939E-2"/>
    <n v="1.7814896219936821E-3"/>
    <n v="3.8844241305020358E-2"/>
    <n v="9.7110603262550894E-3"/>
    <x v="96"/>
    <x v="30"/>
    <n v="4.192208793630571E-2"/>
    <n v="2.095165458237953E-2"/>
    <n v="0.1142634219125271"/>
    <n v="2.8565855478131761E-2"/>
    <n v="4.19250254320888E-2"/>
    <n v="5.0901608914175937E-2"/>
  </r>
  <r>
    <n v="1373"/>
    <x v="3"/>
    <s v="349497"/>
    <s v="8"/>
    <x v="2"/>
    <s v="Complete"/>
    <n v="2"/>
    <n v="3"/>
    <d v="2023-07-22T17:46:05"/>
    <s v="PlateAgilent 14_Vial8"/>
    <n v="0.89235200000000003"/>
    <n v="99.851760471685438"/>
    <n v="1.822441187016614E-2"/>
    <n v="1.5870776997266021E-3"/>
    <n v="4.9672708711272412E-2"/>
    <n v="1.24181771778181E-2"/>
    <x v="97"/>
    <x v="30"/>
    <n v="4.0935225232262881E-2"/>
    <n v="2.0414238925519669E-2"/>
    <n v="0.1115736152957119"/>
    <n v="2.7893403823927972E-2"/>
    <n v="4.1693791713335697E-2"/>
    <n v="4.7386099498791627E-2"/>
  </r>
  <r>
    <n v="1373"/>
    <x v="3"/>
    <s v="349498"/>
    <s v="9"/>
    <x v="2"/>
    <s v="Complete"/>
    <n v="2"/>
    <n v="3"/>
    <d v="2023-07-22T17:58:05"/>
    <s v="PlateAgilent 14_Vial9"/>
    <n v="0.89686137499999996"/>
    <n v="99.838226200363152"/>
    <n v="1.6155460833281819E-2"/>
    <n v="1.36962062501843E-3"/>
    <n v="4.4033547188519609E-2"/>
    <n v="1.10083867971299E-2"/>
    <x v="98"/>
    <x v="30"/>
    <n v="4.098424428392463E-2"/>
    <n v="1.9318517346233421E-2"/>
    <n v="0.1117072222999787"/>
    <n v="2.7926805574994669E-2"/>
    <n v="4.2120381652391702E-2"/>
    <n v="6.2513712867241361E-2"/>
  </r>
  <r>
    <n v="1373"/>
    <x v="3"/>
    <s v="349499"/>
    <s v="10"/>
    <x v="3"/>
    <s v="Complete"/>
    <n v="2"/>
    <n v="3"/>
    <d v="2023-07-22T18:08:55"/>
    <s v="PlateAgilent 14_Vial10"/>
    <n v="0.89512700000000001"/>
    <n v="99.706974088131886"/>
    <n v="1.2128614233762439E-2"/>
    <n v="1.061837704950932E-3"/>
    <n v="3.3057918477540513E-2"/>
    <n v="8.2644796193851264E-3"/>
    <x v="99"/>
    <x v="31"/>
    <n v="0.2214013211517101"/>
    <n v="1.386718911651289E-2"/>
    <n v="0.60345449895495085"/>
    <n v="0.15086362473873771"/>
    <n v="4.1699032156215343E-2"/>
    <n v="1.779694432642126E-2"/>
  </r>
  <r>
    <n v="1373"/>
    <x v="3"/>
    <s v="349500"/>
    <s v="11"/>
    <x v="3"/>
    <s v="Complete"/>
    <n v="2"/>
    <n v="3"/>
    <d v="2023-07-22T18:19:48"/>
    <s v="PlateAgilent 14_Vial11"/>
    <n v="0.88957699999999995"/>
    <n v="99.698112487823636"/>
    <n v="1.184747963230455E-2"/>
    <n v="7.4314477768957935E-4"/>
    <n v="3.2291654124739201E-2"/>
    <n v="8.0729135311848003E-3"/>
    <x v="100"/>
    <x v="31"/>
    <n v="0.2322471779954221"/>
    <n v="1.2572498426677219E-2"/>
    <n v="0.63301611617255782"/>
    <n v="0.15825402904313951"/>
    <n v="4.172215237707743E-2"/>
    <n v="1.6070702171566378E-2"/>
  </r>
  <r>
    <n v="1373"/>
    <x v="3"/>
    <s v="349501"/>
    <s v="12"/>
    <x v="3"/>
    <s v="Complete"/>
    <n v="2"/>
    <n v="3"/>
    <d v="2023-07-22T18:30:39"/>
    <s v="PlateAgilent 14_Vial12"/>
    <n v="0.89512700000000001"/>
    <n v="99.722774769703136"/>
    <n v="1.143030958668075E-2"/>
    <n v="6.1038941030240471E-4"/>
    <n v="3.1154609686380039E-2"/>
    <n v="7.7886524215950107E-3"/>
    <x v="101"/>
    <x v="31"/>
    <n v="0.19677169808226819"/>
    <n v="1.0994540742710611E-2"/>
    <n v="0.53632365812932237"/>
    <n v="0.13408091453233059"/>
    <n v="4.1818525631265618E-2"/>
    <n v="2.7204696996658329E-2"/>
  </r>
  <r>
    <n v="1373"/>
    <x v="3"/>
    <s v="349502"/>
    <s v="13"/>
    <x v="4"/>
    <s v="Complete"/>
    <n v="2"/>
    <n v="3"/>
    <d v="2023-07-22T18:41:28"/>
    <s v="PlateAgilent 14_Vial13"/>
    <n v="0.88957699999999995"/>
    <n v="99.747193850353256"/>
    <n v="2.7315342082742351E-2"/>
    <n v="3.3971933996194438E-4"/>
    <n v="7.4451073663780856E-2"/>
    <n v="1.8612768415945211E-2"/>
    <x v="102"/>
    <x v="32"/>
    <n v="0.1637917849751212"/>
    <n v="9.0662915709138221E-3"/>
    <n v="0.44643315144163209"/>
    <n v="0.111608287860408"/>
    <n v="4.1500253593849477E-2"/>
    <n v="2.01987689950184E-2"/>
  </r>
  <r>
    <n v="1373"/>
    <x v="3"/>
    <s v="349503"/>
    <s v="14"/>
    <x v="4"/>
    <s v="Complete"/>
    <n v="2"/>
    <n v="3"/>
    <d v="2023-07-22T18:52:23"/>
    <s v="PlateAgilent 14_Vial14"/>
    <n v="0.89235200000000003"/>
    <n v="99.748406944966817"/>
    <n v="2.721413074663899E-2"/>
    <n v="4.6220979866137119E-4"/>
    <n v="7.4175210648153397E-2"/>
    <n v="1.8543802662038349E-2"/>
    <x v="103"/>
    <x v="32"/>
    <n v="0.16337899040471429"/>
    <n v="8.0601205486043846E-3"/>
    <n v="0.4453080328589587"/>
    <n v="0.1113270082147397"/>
    <n v="4.1105640955770031E-2"/>
    <n v="1.9894292926066589E-2"/>
  </r>
  <r>
    <n v="1373"/>
    <x v="3"/>
    <s v="349504"/>
    <s v="15"/>
    <x v="4"/>
    <s v="Complete"/>
    <n v="2"/>
    <n v="3"/>
    <d v="2023-07-22T19:03:13"/>
    <s v="PlateAgilent 14_Vial15"/>
    <n v="0.88117699999999999"/>
    <n v="99.754573476405923"/>
    <n v="3.0545473610829359E-2"/>
    <n v="4.5423723295167571E-4"/>
    <n v="8.3255164771731671E-2"/>
    <n v="2.0813791192932921E-2"/>
    <x v="104"/>
    <x v="32"/>
    <n v="0.15426553021991499"/>
    <n v="8.446400080060916E-3"/>
    <n v="0.42046825990297221"/>
    <n v="0.10511706497574309"/>
    <n v="4.0430594617573958E-2"/>
    <n v="2.0184925145757159E-2"/>
  </r>
  <r>
    <n v="1373"/>
    <x v="3"/>
    <s v="349505"/>
    <s v="16"/>
    <x v="5"/>
    <s v="Complete"/>
    <n v="2"/>
    <n v="3"/>
    <d v="2023-07-22T22:06:24"/>
    <s v="PlateAgilent 16_Vial1"/>
    <n v="0.88680199999999998"/>
    <n v="99.731118692250078"/>
    <n v="1.08089458363081E-2"/>
    <n v="3.4335930677864757E-4"/>
    <n v="2.9461012066007389E-2"/>
    <n v="7.3652530165018463E-3"/>
    <x v="105"/>
    <x v="33"/>
    <n v="0.1954003483616856"/>
    <n v="6.7287824047152474E-3"/>
    <n v="0.53258588838964149"/>
    <n v="0.1331464720974104"/>
    <n v="3.8824063451373403E-2"/>
    <n v="2.3847950100545461E-2"/>
  </r>
  <r>
    <n v="1373"/>
    <x v="3"/>
    <s v="349506"/>
    <s v="17"/>
    <x v="5"/>
    <s v="Complete"/>
    <n v="2"/>
    <n v="3"/>
    <d v="2023-07-22T22:17:13"/>
    <s v="PlateAgilent 16_Vial2"/>
    <n v="0.89235200000000003"/>
    <n v="99.711258042661967"/>
    <n v="1.063037093470413E-2"/>
    <n v="5.0503767326817912E-4"/>
    <n v="2.8974285847695829E-2"/>
    <n v="7.2435714619239564E-3"/>
    <x v="106"/>
    <x v="33"/>
    <n v="0.21539318200746521"/>
    <n v="7.8071219368666921E-3"/>
    <n v="0.58707863191819765"/>
    <n v="0.14676965797954941"/>
    <n v="3.9169955891469072E-2"/>
    <n v="2.3548448504399681E-2"/>
  </r>
  <r>
    <n v="1373"/>
    <x v="3"/>
    <s v="349507"/>
    <s v="18"/>
    <x v="5"/>
    <s v="Complete"/>
    <n v="2"/>
    <n v="3"/>
    <d v="2023-07-22T22:28:03"/>
    <s v="PlateAgilent 16_Vial3"/>
    <n v="0.88680199999999998"/>
    <n v="99.72031087503774"/>
    <n v="1.038481812465031E-2"/>
    <n v="1.860209987107533E-4"/>
    <n v="2.830500371700579E-2"/>
    <n v="7.0762509292514484E-3"/>
    <x v="107"/>
    <x v="33"/>
    <n v="0.2048657446667376"/>
    <n v="6.9295932055971022E-3"/>
    <n v="0.55838490329597623"/>
    <n v="0.13959622582399411"/>
    <n v="3.9533017188407793E-2"/>
    <n v="2.4905544982468351E-2"/>
  </r>
  <r>
    <n v="1373"/>
    <x v="3"/>
    <s v="349508"/>
    <s v="19"/>
    <x v="6"/>
    <s v="Complete"/>
    <n v="2"/>
    <n v="3"/>
    <d v="2023-07-22T22:38:54"/>
    <s v="PlateAgilent 16_Vial4"/>
    <n v="0.87840200000000002"/>
    <n v="99.776762578897745"/>
    <n v="1.052326290720746E-2"/>
    <n v="2.9876173237710388E-4"/>
    <n v="2.8682350728560891E-2"/>
    <n v="7.1705876821402227E-3"/>
    <x v="108"/>
    <x v="34"/>
    <n v="0.15113603359104361"/>
    <n v="6.7135592220641197E-3"/>
    <n v="0.41193846066630557"/>
    <n v="0.10298461516657639"/>
    <n v="4.0282209671771423E-2"/>
    <n v="2.1295914932223589E-2"/>
  </r>
  <r>
    <n v="1373"/>
    <x v="3"/>
    <s v="349509"/>
    <s v="20"/>
    <x v="6"/>
    <s v="Complete"/>
    <n v="2"/>
    <n v="3"/>
    <d v="2023-07-22T22:49:45"/>
    <s v="PlateAgilent 16_Vial5"/>
    <n v="0.88117699999999999"/>
    <n v="99.763573749766806"/>
    <n v="1.0388061142378989E-2"/>
    <n v="4.1091668402382092E-4"/>
    <n v="2.8313842930920069E-2"/>
    <n v="7.0784607327300181E-3"/>
    <x v="109"/>
    <x v="7"/>
    <n v="0.16261147586880001"/>
    <n v="6.9406542253719174E-3"/>
    <n v="0.44321608463886031"/>
    <n v="0.1108040211597151"/>
    <n v="4.0405314233865307E-2"/>
    <n v="2.3021398988135679E-2"/>
  </r>
  <r>
    <n v="1373"/>
    <x v="3"/>
    <s v="349510"/>
    <s v="21"/>
    <x v="6"/>
    <s v="Complete"/>
    <n v="2"/>
    <n v="3"/>
    <d v="2023-07-22T23:00:45"/>
    <s v="PlateAgilent 16_Vial6"/>
    <n v="0.88117699999999999"/>
    <n v="99.788715634236837"/>
    <n v="1.065912947006999E-2"/>
    <n v="5.4223403401809623E-4"/>
    <n v="2.9052670508905649E-2"/>
    <n v="7.2631676272264132E-3"/>
    <x v="110"/>
    <x v="7"/>
    <n v="0.13478665831002001"/>
    <n v="4.9540730844782124E-3"/>
    <n v="0.3673763775806495"/>
    <n v="9.1844094395162376E-2"/>
    <n v="4.0801644424470901E-2"/>
    <n v="2.5036933558604781E-2"/>
  </r>
  <r>
    <n v="1373"/>
    <x v="3"/>
    <s v="349511"/>
    <s v="22"/>
    <x v="7"/>
    <s v="Complete"/>
    <n v="2"/>
    <n v="3"/>
    <d v="2023-07-22T23:12:40"/>
    <s v="PlateAgilent 16_Vial7"/>
    <n v="0.88395199999999996"/>
    <n v="99.878246471540635"/>
    <n v="1.7189511166550538E-2"/>
    <n v="3.8757964147986801E-4"/>
    <n v="4.6851969059314567E-2"/>
    <n v="1.171299226482864E-2"/>
    <x v="111"/>
    <x v="35"/>
    <n v="2.0019815475066111E-2"/>
    <n v="1.1321311410480039E-2"/>
    <n v="5.4566285575135903E-2"/>
    <n v="1.3641571393783971E-2"/>
    <n v="4.0954770424621638E-2"/>
    <n v="4.358943139313512E-2"/>
  </r>
  <r>
    <n v="1373"/>
    <x v="3"/>
    <s v="349512"/>
    <s v="23"/>
    <x v="7"/>
    <s v="Complete"/>
    <n v="2"/>
    <n v="3"/>
    <d v="2023-07-22T23:24:38"/>
    <s v="PlateAgilent 16_Vial8"/>
    <n v="0.88395199999999996"/>
    <n v="99.873351410681295"/>
    <n v="2.4112541374659961E-2"/>
    <n v="6.1387497759142842E-4"/>
    <n v="6.5721475816331462E-2"/>
    <n v="1.6430368954082869E-2"/>
    <x v="112"/>
    <x v="35"/>
    <n v="2.0767875454166231E-2"/>
    <n v="1.0378266436928581E-2"/>
    <n v="5.6605208186472952E-2"/>
    <n v="1.415130204661824E-2"/>
    <n v="4.0724298277984093E-2"/>
    <n v="4.1043874211901657E-2"/>
  </r>
  <r>
    <n v="1373"/>
    <x v="3"/>
    <s v="349513"/>
    <s v="24"/>
    <x v="7"/>
    <s v="Complete"/>
    <n v="2"/>
    <n v="3"/>
    <d v="2023-07-22T23:36:37"/>
    <s v="PlateAgilent 16_Vial9"/>
    <n v="0.87285199999999996"/>
    <n v="99.874950244044214"/>
    <n v="1.6544567076303269E-2"/>
    <n v="9.4673426160161555E-4"/>
    <n v="4.5094100538884921E-2"/>
    <n v="1.127352513472123E-2"/>
    <x v="113"/>
    <x v="35"/>
    <n v="2.474916253017069E-2"/>
    <n v="1.0532211225139891E-2"/>
    <n v="6.7456659230885729E-2"/>
    <n v="1.6864164807721429E-2"/>
    <n v="4.0709858641467769E-2"/>
    <n v="4.3046167707844321E-2"/>
  </r>
  <r>
    <n v="1373"/>
    <x v="3"/>
    <s v="349514"/>
    <s v="25"/>
    <x v="8"/>
    <s v="Complete"/>
    <n v="2"/>
    <n v="3"/>
    <d v="2023-07-22T23:47:28"/>
    <s v="PlateAgilent 16_Vial10"/>
    <n v="0.88680199999999998"/>
    <n v="99.747580524045844"/>
    <n v="1.0594299995342929E-2"/>
    <n v="4.4026541827589831E-4"/>
    <n v="2.887597039715643E-2"/>
    <n v="7.2189925992891084E-3"/>
    <x v="114"/>
    <x v="36"/>
    <n v="0.18448761183983781"/>
    <n v="6.4119451886198988E-3"/>
    <n v="0.50284198299755656"/>
    <n v="0.12571049574938911"/>
    <n v="4.0224711598261811E-2"/>
    <n v="1.7112852520721769E-2"/>
  </r>
  <r>
    <n v="1373"/>
    <x v="3"/>
    <s v="349515"/>
    <s v="26"/>
    <x v="8"/>
    <s v="Complete"/>
    <n v="2"/>
    <n v="3"/>
    <d v="2023-07-22T23:58:28"/>
    <s v="PlateAgilent 16_Vial11"/>
    <n v="0.88117699999999999"/>
    <n v="99.720579815222479"/>
    <n v="1.056253054774503E-2"/>
    <n v="3.0598072462698561E-4"/>
    <n v="2.878937915197987E-2"/>
    <n v="7.1973447879949666E-3"/>
    <x v="115"/>
    <x v="36"/>
    <n v="0.2102176961330722"/>
    <n v="7.1711396428857351E-3"/>
    <n v="0.57297225613446801"/>
    <n v="0.143243064033617"/>
    <n v="4.1314892518567972E-2"/>
    <n v="1.7325065578138881E-2"/>
  </r>
  <r>
    <n v="1373"/>
    <x v="3"/>
    <s v="349516"/>
    <s v="27"/>
    <x v="8"/>
    <s v="Complete"/>
    <n v="2"/>
    <n v="3"/>
    <d v="2023-07-23T00:09:17"/>
    <s v="PlateAgilent 16_Vial12"/>
    <n v="0.88117699999999999"/>
    <n v="99.753059461449311"/>
    <n v="1.1144239393178851E-2"/>
    <n v="1.030512083278995E-4"/>
    <n v="3.0374892815732531E-2"/>
    <n v="7.5937232039331327E-3"/>
    <x v="116"/>
    <x v="36"/>
    <n v="0.18048451453871461"/>
    <n v="7.6280192849423004E-3"/>
    <n v="0.49193108570231459"/>
    <n v="0.1229827714255787"/>
    <n v="4.1008055142468552E-2"/>
    <n v="1.430372947632238E-2"/>
  </r>
  <r>
    <n v="1373"/>
    <x v="3"/>
    <s v="349517"/>
    <s v="28"/>
    <x v="4"/>
    <s v="Complete"/>
    <n v="2"/>
    <n v="3"/>
    <d v="2023-07-23T00:20:06"/>
    <s v="PlateAgilent 16_Vial13"/>
    <n v="0.88395199999999996"/>
    <n v="99.777165253864467"/>
    <n v="3.3756820669849343E-2"/>
    <n v="3.7864721854752228E-4"/>
    <n v="9.2008056671339863E-2"/>
    <n v="2.3002014167834969E-2"/>
    <x v="117"/>
    <x v="32"/>
    <n v="0.13087046053523119"/>
    <n v="5.0535924244764479E-3"/>
    <n v="0.35670233483465202"/>
    <n v="8.9175583708662992E-2"/>
    <n v="4.0047122144321858E-2"/>
    <n v="1.816034278611697E-2"/>
  </r>
  <r>
    <n v="1373"/>
    <x v="3"/>
    <s v="349518"/>
    <s v="29"/>
    <x v="4"/>
    <s v="Complete"/>
    <n v="2"/>
    <n v="3"/>
    <d v="2023-07-23T00:30:56"/>
    <s v="PlateAgilent 16_Vial14"/>
    <n v="0.87840200000000002"/>
    <n v="99.76645065769867"/>
    <n v="3.2322178758070287E-2"/>
    <n v="4.8759130310787121E-4"/>
    <n v="8.8097776861134167E-2"/>
    <n v="2.2024444215283542E-2"/>
    <x v="118"/>
    <x v="32"/>
    <n v="0.14450204564420871"/>
    <n v="4.5803105303868098E-3"/>
    <n v="0.39385677148890791"/>
    <n v="9.8464192872226963E-2"/>
    <n v="4.0419116805339647E-2"/>
    <n v="1.630600109369882E-2"/>
  </r>
  <r>
    <n v="1373"/>
    <x v="3"/>
    <s v="349519"/>
    <s v="30"/>
    <x v="4"/>
    <s v="Complete"/>
    <n v="2"/>
    <n v="3"/>
    <d v="2023-07-23T00:41:47"/>
    <s v="PlateAgilent 16_Vial15"/>
    <n v="0.88395199999999996"/>
    <n v="99.776748610255865"/>
    <n v="3.2497329115728217E-2"/>
    <n v="5.877925194763845E-4"/>
    <n v="8.8575169095166162E-2"/>
    <n v="2.214379227379154E-2"/>
    <x v="119"/>
    <x v="32"/>
    <n v="0.13656975285175599"/>
    <n v="6.8276365826892638E-3"/>
    <n v="0.37223640469193892"/>
    <n v="9.3059101172984715E-2"/>
    <n v="3.9215706704822877E-2"/>
    <n v="1.4968601071821739E-2"/>
  </r>
  <r>
    <n v="1378"/>
    <x v="4"/>
    <s v="349643"/>
    <s v="1"/>
    <x v="0"/>
    <s v="Complete"/>
    <n v="2"/>
    <n v="3"/>
    <d v="2023-07-24T23:53:42"/>
    <s v="PlateAgilent 3_Vial1"/>
    <n v="0.89235200000000003"/>
    <n v="99.648591610748625"/>
    <n v="1.5776319841433229E-2"/>
    <n v="1.569818951611533E-3"/>
    <n v="4.3000155264392409E-2"/>
    <n v="1.0750038816098101E-2"/>
    <x v="120"/>
    <x v="37"/>
    <n v="0.26837619136666452"/>
    <n v="1.6343116041353061E-2"/>
    <n v="0.73148985403584887"/>
    <n v="0.18287246350896219"/>
    <n v="2.637114205533396E-2"/>
    <n v="4.0884735987936793E-2"/>
  </r>
  <r>
    <n v="1378"/>
    <x v="4"/>
    <s v="349644"/>
    <s v="2"/>
    <x v="0"/>
    <s v="Complete"/>
    <n v="2"/>
    <n v="3"/>
    <d v="2023-07-25T00:04:30"/>
    <s v="PlateAgilent 3_Vial2"/>
    <n v="0.911852"/>
    <n v="99.656885611842526"/>
    <n v="1.539451063757857E-2"/>
    <n v="1.1899203829906751E-3"/>
    <n v="4.1959490824767742E-2"/>
    <n v="1.0489872706191941E-2"/>
    <x v="121"/>
    <x v="37"/>
    <n v="0.26246509494845588"/>
    <n v="1.5617091428658081E-2"/>
    <n v="0.71537848799354697"/>
    <n v="0.17884462199838669"/>
    <n v="2.5943906567998581E-2"/>
    <n v="3.9310876003442088E-2"/>
  </r>
  <r>
    <n v="1378"/>
    <x v="4"/>
    <s v="349645"/>
    <s v="3"/>
    <x v="0"/>
    <s v="Complete"/>
    <n v="2"/>
    <n v="3"/>
    <d v="2023-07-25T00:15:20"/>
    <s v="PlateAgilent 3_Vial3"/>
    <n v="0.90630200000000005"/>
    <n v="99.653637677098899"/>
    <n v="1.539576203303571E-2"/>
    <n v="1.5908650142879149E-3"/>
    <n v="4.1962901645510163E-2"/>
    <n v="1.0490725411377541E-2"/>
    <x v="122"/>
    <x v="37"/>
    <n v="0.26648421480951318"/>
    <n v="1.632624764182759E-2"/>
    <n v="0.72633305659945113"/>
    <n v="0.18158326414986281"/>
    <n v="2.6001738089270782E-2"/>
    <n v="3.848060796927813E-2"/>
  </r>
  <r>
    <n v="1378"/>
    <x v="4"/>
    <s v="349646"/>
    <s v="4"/>
    <x v="1"/>
    <s v="Complete"/>
    <n v="2"/>
    <n v="3"/>
    <d v="2023-07-25T00:27:12"/>
    <s v="PlateAgilent 3_Vial4"/>
    <n v="0.94807699999999995"/>
    <n v="95.480802717052285"/>
    <n v="3.448537772622096"/>
    <n v="6.2704397990423419E-2"/>
    <n v="9.3993821847111185"/>
    <n v="2.3498455461777801"/>
    <x v="123"/>
    <x v="38"/>
    <n v="3.3503579203799587E-2"/>
    <n v="1.525382534825436E-2"/>
    <n v="9.131781823367062E-2"/>
    <n v="2.2829454558417651E-2"/>
    <n v="2.4667463396990701E-2"/>
    <n v="1.012488467724834"/>
  </r>
  <r>
    <n v="1378"/>
    <x v="4"/>
    <s v="349647"/>
    <s v="5"/>
    <x v="1"/>
    <s v="Complete"/>
    <n v="2"/>
    <n v="3"/>
    <d v="2023-07-25T00:39:01"/>
    <s v="PlateAgilent 3_Vial5"/>
    <n v="0.92025199999999996"/>
    <n v="97.341411137376838"/>
    <n v="1.973862308121261"/>
    <n v="3.6683805773133772E-2"/>
    <n v="5.3799863702582904"/>
    <n v="1.3449965925645719"/>
    <x v="124"/>
    <x v="38"/>
    <n v="3.0700550925903871E-2"/>
    <n v="1.5390287759537481E-2"/>
    <n v="8.3677845643646831E-2"/>
    <n v="2.0919461410911711E-2"/>
    <n v="2.481139461649615E-2"/>
    <n v="0.62921460895949743"/>
  </r>
  <r>
    <n v="1378"/>
    <x v="4"/>
    <s v="349648"/>
    <s v="6"/>
    <x v="1"/>
    <s v="Complete"/>
    <n v="2"/>
    <n v="3"/>
    <d v="2023-07-25T00:50:58"/>
    <s v="PlateAgilent 3_Vial6"/>
    <n v="0.93135199999999996"/>
    <n v="96.689276603128803"/>
    <n v="2.5017455846679719"/>
    <n v="5.3677310946645497E-2"/>
    <n v="6.8187923200064926"/>
    <n v="1.7046980800016229"/>
    <x v="125"/>
    <x v="38"/>
    <n v="2.9594605365720918E-2"/>
    <n v="1.524667575085315E-2"/>
    <n v="8.0663465149348218E-2"/>
    <n v="2.0165866287337051E-2"/>
    <n v="2.50060462081329E-2"/>
    <n v="0.75437716062936289"/>
  </r>
  <r>
    <n v="1378"/>
    <x v="4"/>
    <s v="349649"/>
    <s v="7"/>
    <x v="2"/>
    <s v="Complete"/>
    <n v="2"/>
    <n v="3"/>
    <d v="2023-07-25T01:01:53"/>
    <s v="PlateAgilent 3_Vial7"/>
    <n v="0.90907700000000002"/>
    <n v="99.787131731663123"/>
    <n v="1.7994475830256838E-2"/>
    <n v="9.9809256571679579E-4"/>
    <n v="4.9045991864989112E-2"/>
    <n v="1.226149796624728E-2"/>
    <x v="126"/>
    <x v="39"/>
    <n v="0.1033238271655039"/>
    <n v="1.2124039925102061E-2"/>
    <n v="0.28162085044443952"/>
    <n v="7.0405212611109866E-2"/>
    <n v="2.694521725352057E-2"/>
    <n v="6.4604748087597502E-2"/>
  </r>
  <r>
    <n v="1378"/>
    <x v="4"/>
    <s v="349650"/>
    <s v="8"/>
    <x v="2"/>
    <s v="Complete"/>
    <n v="2"/>
    <n v="3"/>
    <d v="2023-07-25T01:12:42"/>
    <s v="PlateAgilent 3_Vial8"/>
    <n v="0.900752"/>
    <n v="99.784280364992384"/>
    <n v="1.666017409002209E-2"/>
    <n v="1.0844128745197969E-3"/>
    <n v="4.5409200612256062E-2"/>
    <n v="1.135230015306401E-2"/>
    <x v="127"/>
    <x v="39"/>
    <n v="0.105975927611169"/>
    <n v="1.270125485592283E-2"/>
    <n v="0.28884945205030083"/>
    <n v="7.2212363012575193E-2"/>
    <n v="2.6797428479233779E-2"/>
    <n v="6.6286104827189662E-2"/>
  </r>
  <r>
    <n v="1378"/>
    <x v="4"/>
    <s v="349651"/>
    <s v="9"/>
    <x v="2"/>
    <s v="Complete"/>
    <n v="2"/>
    <n v="3"/>
    <d v="2023-07-25T01:23:31"/>
    <s v="PlateAgilent 3_Vial9"/>
    <n v="0.90525199999999995"/>
    <n v="99.79249169197702"/>
    <n v="1.547811025165406E-2"/>
    <n v="1.3883428635327369E-3"/>
    <n v="4.2187351087580649E-2"/>
    <n v="1.0546837771895161E-2"/>
    <x v="128"/>
    <x v="39"/>
    <n v="9.8863512780177021E-2"/>
    <n v="1.17884824800493E-2"/>
    <n v="0.26946375594935018"/>
    <n v="6.7365938987337545E-2"/>
    <n v="2.5678862554081101E-2"/>
    <n v="6.748782243706912E-2"/>
  </r>
  <r>
    <n v="1378"/>
    <x v="4"/>
    <s v="349652"/>
    <s v="10"/>
    <x v="3"/>
    <s v="Complete"/>
    <n v="2"/>
    <n v="3"/>
    <d v="2023-07-25T01:34:20"/>
    <s v="PlateAgilent 3_Vial10"/>
    <n v="0.90630200000000005"/>
    <n v="99.683720649468057"/>
    <n v="1.551991381729384E-2"/>
    <n v="8.5915845825326558E-4"/>
    <n v="4.2301291463484721E-2"/>
    <n v="1.057532286587118E-2"/>
    <x v="129"/>
    <x v="40"/>
    <n v="0.23632532850721699"/>
    <n v="1.5212625128176239E-2"/>
    <n v="0.64413157953545153"/>
    <n v="0.16103289488386291"/>
    <n v="2.62178841250542E-2"/>
    <n v="3.8216224082379929E-2"/>
  </r>
  <r>
    <n v="1378"/>
    <x v="4"/>
    <s v="349653"/>
    <s v="11"/>
    <x v="3"/>
    <s v="Complete"/>
    <n v="2"/>
    <n v="3"/>
    <d v="2023-07-25T01:45:15"/>
    <s v="PlateAgilent 3_Vial11"/>
    <n v="0.90352699999999997"/>
    <n v="99.674001401565135"/>
    <n v="1.502833775311945E-2"/>
    <n v="1.035061687621109E-3"/>
    <n v="4.0961444953258458E-2"/>
    <n v="1.024036123831462E-2"/>
    <x v="130"/>
    <x v="40"/>
    <n v="0.24874472418840601"/>
    <n v="1.4712824271595161E-2"/>
    <n v="0.67798205594240901"/>
    <n v="0.16949551398560231"/>
    <n v="2.5647498201485729E-2"/>
    <n v="3.6578038291850183E-2"/>
  </r>
  <r>
    <n v="1378"/>
    <x v="4"/>
    <s v="349654"/>
    <s v="12"/>
    <x v="3"/>
    <s v="Complete"/>
    <n v="2"/>
    <n v="3"/>
    <d v="2023-07-25T01:56:11"/>
    <s v="PlateAgilent 3_Vial12"/>
    <n v="0.90907700000000002"/>
    <n v="99.670154260855384"/>
    <n v="1.4628806699780681E-2"/>
    <n v="1.295759339059122E-3"/>
    <n v="3.9872477595903413E-2"/>
    <n v="9.9681193989758533E-3"/>
    <x v="131"/>
    <x v="40"/>
    <n v="0.25199804161821099"/>
    <n v="1.413779864417105E-2"/>
    <n v="0.6868493428643293"/>
    <n v="0.1717123357160823"/>
    <n v="2.6419277172327369E-2"/>
    <n v="3.6799613654297812E-2"/>
  </r>
  <r>
    <n v="1378"/>
    <x v="4"/>
    <s v="349655"/>
    <s v="13"/>
    <x v="4"/>
    <s v="Complete"/>
    <n v="2"/>
    <n v="3"/>
    <d v="2023-07-25T02:07:01"/>
    <s v="PlateAgilent 3_Vial13"/>
    <n v="0.89790199999999998"/>
    <n v="99.656194828125592"/>
    <n v="9.3408835901068576E-2"/>
    <n v="1.0177880124973731E-3"/>
    <n v="0.2545964133069456"/>
    <n v="6.36491033267364E-2"/>
    <x v="132"/>
    <x v="41"/>
    <n v="9.0275963004750409E-2"/>
    <n v="1.329820680045935E-2"/>
    <n v="0.2460574116690927"/>
    <n v="6.1514352917273182E-2"/>
    <n v="2.507011001643706E-2"/>
    <n v="0.13505026295215619"/>
  </r>
  <r>
    <n v="1378"/>
    <x v="4"/>
    <s v="349656"/>
    <s v="14"/>
    <x v="4"/>
    <s v="Complete"/>
    <n v="2"/>
    <n v="3"/>
    <d v="2023-07-25T02:17:51"/>
    <s v="PlateAgilent 3_Vial14"/>
    <n v="0.89790199999999998"/>
    <n v="99.648860265871974"/>
    <n v="8.6756907862544197E-2"/>
    <n v="7.5070377499600837E-4"/>
    <n v="0.2364658263678481"/>
    <n v="5.9116456591962019E-2"/>
    <x v="133"/>
    <x v="41"/>
    <n v="0.1165929397310722"/>
    <n v="1.2113269972182081E-2"/>
    <n v="0.3177873269278616"/>
    <n v="7.94468317319654E-2"/>
    <n v="2.527187352598553E-2"/>
    <n v="0.1225180130084291"/>
  </r>
  <r>
    <n v="1378"/>
    <x v="4"/>
    <s v="349657"/>
    <s v="15"/>
    <x v="4"/>
    <s v="Complete"/>
    <n v="2"/>
    <n v="3"/>
    <d v="2023-07-25T02:28:41"/>
    <s v="PlateAgilent 3_Vial15"/>
    <n v="0.90803637500000001"/>
    <n v="99.673069888334553"/>
    <n v="8.3838964672449348E-2"/>
    <n v="9.4579494481784941E-4"/>
    <n v="0.2285126401059146"/>
    <n v="5.712816002647865E-2"/>
    <x v="134"/>
    <x v="41"/>
    <n v="0.1011094895743508"/>
    <n v="1.328617175216527E-2"/>
    <n v="0.275585421321274"/>
    <n v="6.8896355330318501E-2"/>
    <n v="2.3815076728724821E-2"/>
    <n v="0.118166580689926"/>
  </r>
  <r>
    <n v="1378"/>
    <x v="4"/>
    <s v="349658"/>
    <s v="16"/>
    <x v="5"/>
    <s v="Complete"/>
    <n v="2"/>
    <n v="3"/>
    <d v="2023-07-25T02:40:50"/>
    <s v="PlateAgilent 5_Vial1"/>
    <n v="0.89790199999999998"/>
    <n v="99.70430898162995"/>
    <n v="1.4702566915518351E-2"/>
    <n v="1.3476132315428809E-3"/>
    <n v="4.0073519458703702E-2"/>
    <n v="1.0018379864675931E-2"/>
    <x v="135"/>
    <x v="42"/>
    <n v="0.22085641918070029"/>
    <n v="1.531305971803011E-2"/>
    <n v="0.6019693066165096"/>
    <n v="0.1504923266541274"/>
    <n v="2.3586987017980472E-2"/>
    <n v="3.6545045255852712E-2"/>
  </r>
  <r>
    <n v="1378"/>
    <x v="4"/>
    <s v="349659"/>
    <s v="17"/>
    <x v="5"/>
    <s v="Complete"/>
    <n v="2"/>
    <n v="3"/>
    <d v="2023-07-25T02:51:42"/>
    <s v="PlateAgilent 5_Vial2"/>
    <n v="0.90907700000000002"/>
    <n v="99.69631190473352"/>
    <n v="1.4254624728613861E-2"/>
    <n v="1.2840105143747439E-3"/>
    <n v="3.8852602047041079E-2"/>
    <n v="9.7131505117602698E-3"/>
    <x v="136"/>
    <x v="42"/>
    <n v="0.228216865023154"/>
    <n v="1.4885858626420379E-2"/>
    <n v="0.62203103946813687"/>
    <n v="0.15550775986703419"/>
    <n v="2.409104380166437E-2"/>
    <n v="3.7125561713047303E-2"/>
  </r>
  <r>
    <n v="1378"/>
    <x v="4"/>
    <s v="349660"/>
    <s v="18"/>
    <x v="5"/>
    <s v="Complete"/>
    <n v="2"/>
    <n v="3"/>
    <d v="2023-07-25T03:02:39"/>
    <s v="PlateAgilent 5_Vial3"/>
    <n v="0.90352699999999997"/>
    <n v="99.699368010173075"/>
    <n v="1.4425396656639229E-2"/>
    <n v="9.9299140294372063E-4"/>
    <n v="3.9318060372791112E-2"/>
    <n v="9.8295150931977764E-3"/>
    <x v="137"/>
    <x v="42"/>
    <n v="0.22898046491977281"/>
    <n v="1.3926956792063259E-2"/>
    <n v="0.62411231789330235"/>
    <n v="0.15602807947332559"/>
    <n v="2.4603780721104761E-2"/>
    <n v="3.2622347529401727E-2"/>
  </r>
  <r>
    <n v="1378"/>
    <x v="4"/>
    <s v="349661"/>
    <s v="19"/>
    <x v="6"/>
    <s v="Complete"/>
    <n v="2"/>
    <n v="3"/>
    <d v="2023-07-25T03:13:28"/>
    <s v="PlateAgilent 5_Vial4"/>
    <n v="0.90630200000000005"/>
    <n v="99.787522500958445"/>
    <n v="1.4515471122770541E-2"/>
    <n v="1.33790720849684E-3"/>
    <n v="3.9563568581798852E-2"/>
    <n v="9.8908921454497114E-3"/>
    <x v="138"/>
    <x v="43"/>
    <n v="5.3633947995984282E-2"/>
    <n v="1.262937441598419E-2"/>
    <n v="0.14618542945692181"/>
    <n v="3.6546357364230439E-2"/>
    <n v="2.5513268221496889E-2"/>
    <n v="0.1188148117013086"/>
  </r>
  <r>
    <n v="1378"/>
    <x v="4"/>
    <s v="349662"/>
    <s v="20"/>
    <x v="6"/>
    <s v="Complete"/>
    <n v="2"/>
    <n v="3"/>
    <d v="2023-07-25T03:24:18"/>
    <s v="PlateAgilent 5_Vial5"/>
    <n v="0.90352699999999997"/>
    <n v="99.74841139131901"/>
    <n v="1.3771894528889319E-2"/>
    <n v="1.164070880961335E-3"/>
    <n v="3.7536865947139543E-2"/>
    <n v="9.3842164867848857E-3"/>
    <x v="139"/>
    <x v="7"/>
    <n v="0.12566632854754689"/>
    <n v="1.3531669388731611E-2"/>
    <n v="0.34251788080887158"/>
    <n v="8.5629470202217908E-2"/>
    <n v="2.5898964642328399E-2"/>
    <n v="8.6251420962225739E-2"/>
  </r>
  <r>
    <n v="1378"/>
    <x v="4"/>
    <s v="349663"/>
    <s v="21"/>
    <x v="6"/>
    <s v="Complete"/>
    <n v="2"/>
    <n v="3"/>
    <d v="2023-07-25T03:35:13"/>
    <s v="PlateAgilent 5_Vial6"/>
    <n v="0.90352699999999997"/>
    <n v="99.743088336234734"/>
    <n v="1.428830702623269E-2"/>
    <n v="1.339273373978953E-3"/>
    <n v="3.8944406982655222E-2"/>
    <n v="9.7361017456638055E-3"/>
    <x v="140"/>
    <x v="7"/>
    <n v="0.13642170059545439"/>
    <n v="1.352291860724782E-2"/>
    <n v="0.37183287141724619"/>
    <n v="9.2958217854311562E-2"/>
    <n v="2.5940929857168709E-2"/>
    <n v="8.026072628641559E-2"/>
  </r>
  <r>
    <n v="1378"/>
    <x v="4"/>
    <s v="349664"/>
    <s v="22"/>
    <x v="7"/>
    <s v="Complete"/>
    <n v="2"/>
    <n v="3"/>
    <d v="2023-07-25T03:47:14"/>
    <s v="PlateAgilent 5_Vial7"/>
    <n v="0.90907700000000002"/>
    <n v="99.674507426948253"/>
    <n v="5.9208949292860899E-2"/>
    <n v="1.1609839536366471E-3"/>
    <n v="0.16138072999433181"/>
    <n v="4.0345182498582953E-2"/>
    <x v="141"/>
    <x v="44"/>
    <n v="2.957579439970719E-2"/>
    <n v="1.8920006032098969E-2"/>
    <n v="8.0612193720561678E-2"/>
    <n v="2.015304843014042E-2"/>
    <n v="2.61165097620067E-2"/>
    <n v="0.21059131959717109"/>
  </r>
  <r>
    <n v="1378"/>
    <x v="4"/>
    <s v="349665"/>
    <s v="23"/>
    <x v="7"/>
    <s v="Complete"/>
    <n v="2"/>
    <n v="3"/>
    <d v="2023-07-25T03:59:18"/>
    <s v="PlateAgilent 5_Vial8"/>
    <n v="0.90803637500000001"/>
    <n v="99.679929194344197"/>
    <n v="5.9605354072156252E-2"/>
    <n v="1.2846782876861839E-3"/>
    <n v="0.16246117633597359"/>
    <n v="4.0615294083993392E-2"/>
    <x v="142"/>
    <x v="44"/>
    <n v="2.980968461492953E-2"/>
    <n v="1.9272018862259929E-2"/>
    <n v="8.1249688121693794E-2"/>
    <n v="2.0312422030423449E-2"/>
    <n v="2.6263721260663821E-2"/>
    <n v="0.2043920457080606"/>
  </r>
  <r>
    <n v="1378"/>
    <x v="4"/>
    <s v="349666"/>
    <s v="24"/>
    <x v="7"/>
    <s v="Complete"/>
    <n v="2"/>
    <n v="3"/>
    <d v="2023-07-25T04:11:17"/>
    <s v="PlateAgilent 5_Vial9"/>
    <n v="0.900752"/>
    <n v="99.670231370667565"/>
    <n v="5.7708231423147113E-2"/>
    <n v="1.781746155718927E-3"/>
    <n v="0.15729035264052951"/>
    <n v="3.9322588160132357E-2"/>
    <x v="143"/>
    <x v="44"/>
    <n v="2.989312220043187E-2"/>
    <n v="1.916573291935679E-2"/>
    <n v="8.1477106757189721E-2"/>
    <n v="2.036927668929743E-2"/>
    <n v="2.738389923352549E-2"/>
    <n v="0.21478337647533099"/>
  </r>
  <r>
    <n v="1378"/>
    <x v="4"/>
    <s v="349667"/>
    <s v="25"/>
    <x v="8"/>
    <s v="Complete"/>
    <n v="2"/>
    <n v="3"/>
    <d v="2023-07-25T04:22:07"/>
    <s v="PlateAgilent 5_Vial10"/>
    <n v="0.90352699999999997"/>
    <n v="99.716019695361794"/>
    <n v="1.5903943644870459E-2"/>
    <n v="1.125380812698105E-3"/>
    <n v="4.3348008465797498E-2"/>
    <n v="1.0837002116449369E-2"/>
    <x v="144"/>
    <x v="45"/>
    <n v="0.1553275256011781"/>
    <n v="1.4418038066767251E-2"/>
    <n v="0.42336284918256117"/>
    <n v="0.10584071229564029"/>
    <n v="2.5739712733523979E-2"/>
    <n v="8.7009122658637181E-2"/>
  </r>
  <r>
    <n v="1378"/>
    <x v="4"/>
    <s v="349668"/>
    <s v="26"/>
    <x v="8"/>
    <s v="Complete"/>
    <n v="2"/>
    <n v="3"/>
    <d v="2023-07-25T04:33:01"/>
    <s v="PlateAgilent 5_Vial11"/>
    <n v="0.90247699999999997"/>
    <n v="99.681057454858859"/>
    <n v="1.46052243106553E-2"/>
    <n v="1.175441397038138E-3"/>
    <n v="3.9808201110380248E-2"/>
    <n v="9.952050277595062E-3"/>
    <x v="145"/>
    <x v="45"/>
    <n v="0.22378796675434551"/>
    <n v="1.5564897120724459E-2"/>
    <n v="0.6099595731741535"/>
    <n v="0.1524898932935384"/>
    <n v="2.679086823990235E-2"/>
    <n v="5.3758485836245512E-2"/>
  </r>
  <r>
    <n v="1378"/>
    <x v="4"/>
    <s v="349669"/>
    <s v="27"/>
    <x v="8"/>
    <s v="Complete"/>
    <n v="2"/>
    <n v="3"/>
    <d v="2023-07-25T04:43:51"/>
    <s v="PlateAgilent 5_Vial12"/>
    <n v="0.900752"/>
    <n v="99.719357894586039"/>
    <n v="1.5018273133074959E-2"/>
    <n v="1.3507048919315771E-3"/>
    <n v="4.0934012685851368E-2"/>
    <n v="1.023350317146284E-2"/>
    <x v="146"/>
    <x v="45"/>
    <n v="0.14640338594004099"/>
    <n v="1.365665602290117E-2"/>
    <n v="0.39903909086078793"/>
    <n v="9.9759772715196982E-2"/>
    <n v="2.583632027176809E-2"/>
    <n v="9.3384126069073647E-2"/>
  </r>
  <r>
    <n v="1378"/>
    <x v="4"/>
    <s v="349670"/>
    <s v="28"/>
    <x v="4"/>
    <s v="Complete"/>
    <n v="2"/>
    <n v="3"/>
    <d v="2023-07-25T04:54:47"/>
    <s v="PlateAgilent 5_Vial13"/>
    <n v="0.89790199999999998"/>
    <n v="99.66939412282332"/>
    <n v="7.9554838730694605E-2"/>
    <n v="9.1277246705694548E-4"/>
    <n v="0.21683576726616299"/>
    <n v="5.4208941816540762E-2"/>
    <x v="147"/>
    <x v="41"/>
    <n v="7.9624377317423639E-2"/>
    <n v="1.321312252353668E-2"/>
    <n v="0.21702530259862771"/>
    <n v="5.4256325649656927E-2"/>
    <n v="2.5312022166794401E-2"/>
    <n v="0.1461146389617636"/>
  </r>
  <r>
    <n v="1378"/>
    <x v="4"/>
    <s v="349671"/>
    <s v="29"/>
    <x v="4"/>
    <s v="Complete"/>
    <n v="2"/>
    <n v="3"/>
    <d v="2023-07-25T05:05:36"/>
    <s v="PlateAgilent 5_Vial14"/>
    <n v="0.90907700000000002"/>
    <n v="99.672630536222215"/>
    <n v="8.0716042138210986E-2"/>
    <n v="5.555157990931491E-4"/>
    <n v="0.22000075931238219"/>
    <n v="5.5000189828095562E-2"/>
    <x v="148"/>
    <x v="41"/>
    <n v="9.3297016891202705E-2"/>
    <n v="1.371736226973623E-2"/>
    <n v="0.2542916378691964"/>
    <n v="6.3572909467299099E-2"/>
    <n v="2.5380317116543989E-2"/>
    <n v="0.1279760876318275"/>
  </r>
  <r>
    <n v="1378"/>
    <x v="4"/>
    <s v="349672"/>
    <s v="30"/>
    <x v="4"/>
    <s v="Complete"/>
    <n v="2"/>
    <n v="3"/>
    <d v="2023-07-25T05:16:26"/>
    <s v="PlateAgilent 5_Vial15"/>
    <n v="0.900752"/>
    <n v="99.675901895938864"/>
    <n v="9.0754973134465691E-2"/>
    <n v="1.204983915112342E-3"/>
    <n v="0.24736300829479491"/>
    <n v="6.1840752073698733E-2"/>
    <x v="149"/>
    <x v="41"/>
    <n v="8.0703689420666802E-2"/>
    <n v="1.21969728592117E-2"/>
    <n v="0.21996709057482641"/>
    <n v="5.499177264370661E-2"/>
    <n v="2.4123532868547251E-2"/>
    <n v="0.12851590863745471"/>
  </r>
  <r>
    <n v="1379"/>
    <x v="5"/>
    <s v="349673"/>
    <s v="1"/>
    <x v="0"/>
    <s v="Complete"/>
    <n v="2"/>
    <n v="3"/>
    <d v="2023-07-25T05:28:36"/>
    <s v="PlateAgilent 8_Vial1"/>
    <n v="0.91470200000000002"/>
    <n v="99.727509265792293"/>
    <n v="1.4409879117123971E-2"/>
    <n v="1.190474712721976E-3"/>
    <n v="3.9275765552758038E-2"/>
    <n v="9.8189413881895112E-3"/>
    <x v="150"/>
    <x v="46"/>
    <n v="0.2193404704031581"/>
    <n v="1.552175491581937E-2"/>
    <n v="0.59783741568995907"/>
    <n v="0.1494593539224898"/>
    <n v="2.4699008538975789E-2"/>
    <n v="1.4041376148444669E-2"/>
  </r>
  <r>
    <n v="1379"/>
    <x v="5"/>
    <s v="349674"/>
    <s v="2"/>
    <x v="0"/>
    <s v="Complete"/>
    <n v="2"/>
    <n v="3"/>
    <d v="2023-07-25T05:39:27"/>
    <s v="PlateAgilent 8_Vial2"/>
    <n v="0.90907700000000002"/>
    <n v="99.721020983182143"/>
    <n v="1.4257547554153959E-2"/>
    <n v="9.8416260008839934E-4"/>
    <n v="3.8860568540703619E-2"/>
    <n v="9.7151421351759047E-3"/>
    <x v="151"/>
    <x v="46"/>
    <n v="0.22432463156089991"/>
    <n v="1.5642016482772272E-2"/>
    <n v="0.61142231418338233"/>
    <n v="0.15285557854584561"/>
    <n v="2.6614599514899431E-2"/>
    <n v="1.3782238187902409E-2"/>
  </r>
  <r>
    <n v="1379"/>
    <x v="5"/>
    <s v="349675"/>
    <s v="3"/>
    <x v="0"/>
    <s v="Complete"/>
    <n v="2"/>
    <n v="3"/>
    <d v="2023-07-25T05:50:16"/>
    <s v="PlateAgilent 8_Vial3"/>
    <n v="0.90352699999999997"/>
    <n v="99.709046315143354"/>
    <n v="1.404131710023129E-2"/>
    <n v="1.010865690477163E-3"/>
    <n v="3.8271207828888827E-2"/>
    <n v="9.5678019572222068E-3"/>
    <x v="152"/>
    <x v="46"/>
    <n v="0.23744587655915039"/>
    <n v="1.5797378086168629E-2"/>
    <n v="0.64718576078295686"/>
    <n v="0.16179644019573919"/>
    <n v="2.6067021779888861E-2"/>
    <n v="1.3399469417379959E-2"/>
  </r>
  <r>
    <n v="1379"/>
    <x v="5"/>
    <s v="349676"/>
    <s v="4"/>
    <x v="1"/>
    <s v="Complete"/>
    <n v="2"/>
    <n v="3"/>
    <d v="2023-07-25T06:02:22"/>
    <s v="PlateAgilent 8_Vial4"/>
    <n v="0.91470200000000002"/>
    <n v="98.416171083212319"/>
    <n v="1.3694178954150931"/>
    <n v="2.02461257370588E-2"/>
    <n v="3.732504330321496"/>
    <n v="0.93312608258037388"/>
    <x v="153"/>
    <x v="47"/>
    <n v="3.104391122098844E-2"/>
    <n v="1.637514265998153E-2"/>
    <n v="8.4613713206466365E-2"/>
    <n v="2.1153428301616591E-2"/>
    <n v="2.5658193644430619E-2"/>
    <n v="0.15770891650716901"/>
  </r>
  <r>
    <n v="1379"/>
    <x v="5"/>
    <s v="349677"/>
    <s v="5"/>
    <x v="1"/>
    <s v="Complete"/>
    <n v="2"/>
    <n v="3"/>
    <d v="2023-07-25T06:14:24"/>
    <s v="PlateAgilent 8_Vial5"/>
    <n v="0.911852"/>
    <n v="98.884096430032855"/>
    <n v="0.8998916433128914"/>
    <n v="5.9587393679825396E-3"/>
    <n v="2.4527570924340609"/>
    <n v="0.61318927310851523"/>
    <x v="154"/>
    <x v="47"/>
    <n v="3.4231624073157822E-2"/>
    <n v="1.7627068850216879E-2"/>
    <n v="9.3302187385443852E-2"/>
    <n v="2.332554684636096E-2"/>
    <n v="2.5483237028625049E-2"/>
    <n v="0.15629706555246431"/>
  </r>
  <r>
    <n v="1379"/>
    <x v="5"/>
    <s v="349678"/>
    <s v="6"/>
    <x v="1"/>
    <s v="Complete"/>
    <n v="2"/>
    <n v="3"/>
    <d v="2023-07-25T06:26:21"/>
    <s v="PlateAgilent 8_Vial6"/>
    <n v="0.91747699999999999"/>
    <n v="97.960454268385433"/>
    <n v="1.7431153666667141"/>
    <n v="3.0446161341584729E-2"/>
    <n v="4.7510593195230024"/>
    <n v="1.187764829880751"/>
    <x v="155"/>
    <x v="47"/>
    <n v="2.8099905819019989E-2"/>
    <n v="1.628927053621243E-2"/>
    <n v="7.6589491419875588E-2"/>
    <n v="1.9147372854968901E-2"/>
    <n v="2.5124382848788939E-2"/>
    <n v="0.24320607628005039"/>
  </r>
  <r>
    <n v="1379"/>
    <x v="5"/>
    <s v="349679"/>
    <s v="7"/>
    <x v="2"/>
    <s v="Complete"/>
    <n v="2"/>
    <n v="3"/>
    <d v="2023-07-25T06:37:11"/>
    <s v="PlateAgilent 8_Vial7"/>
    <n v="0.90352699999999997"/>
    <n v="99.835059610691772"/>
    <n v="1.5671775591857149E-2"/>
    <n v="1.9254884277706201E-3"/>
    <n v="4.271520801376906E-2"/>
    <n v="1.067880200344226E-2"/>
    <x v="156"/>
    <x v="48"/>
    <n v="9.7487134162565825E-2"/>
    <n v="1.1993697778512251E-2"/>
    <n v="0.26571227937846859"/>
    <n v="6.6428069844617146E-2"/>
    <n v="2.662596114558689E-2"/>
    <n v="2.5155518408220071E-2"/>
  </r>
  <r>
    <n v="1379"/>
    <x v="5"/>
    <s v="349680"/>
    <s v="8"/>
    <x v="2"/>
    <s v="Complete"/>
    <n v="2"/>
    <n v="3"/>
    <d v="2023-07-25T06:48:02"/>
    <s v="PlateAgilent 8_Vial8"/>
    <n v="0.90630200000000005"/>
    <n v="99.82351763131652"/>
    <n v="1.47357460463168E-2"/>
    <n v="1.420288684226002E-3"/>
    <n v="4.0163952955882418E-2"/>
    <n v="1.004098823897061E-2"/>
    <x v="157"/>
    <x v="48"/>
    <n v="0.1039451314499254"/>
    <n v="1.430987631823892E-2"/>
    <n v="0.28331428598359448"/>
    <n v="7.0828571495898621E-2"/>
    <n v="2.5842099647090989E-2"/>
    <n v="3.1959391540155313E-2"/>
  </r>
  <r>
    <n v="1379"/>
    <x v="5"/>
    <s v="349681"/>
    <s v="9"/>
    <x v="2"/>
    <s v="Complete"/>
    <n v="2"/>
    <n v="3"/>
    <d v="2023-07-25T06:58:56"/>
    <s v="PlateAgilent 8_Vial9"/>
    <n v="0.900752"/>
    <n v="99.823998634750822"/>
    <n v="1.4264800708352629E-2"/>
    <n v="1.2283014348730399E-3"/>
    <n v="3.8880337837969042E-2"/>
    <n v="9.7200844594922588E-3"/>
    <x v="158"/>
    <x v="48"/>
    <n v="0.11504907345706659"/>
    <n v="1.332420700947142E-2"/>
    <n v="0.31357934368735002"/>
    <n v="7.8394835921837491E-2"/>
    <n v="2.6179506241495142E-2"/>
    <n v="2.0507984842260529E-2"/>
  </r>
  <r>
    <n v="1379"/>
    <x v="5"/>
    <s v="349682"/>
    <s v="10"/>
    <x v="3"/>
    <s v="Complete"/>
    <n v="2"/>
    <n v="3"/>
    <d v="2023-07-25T07:10:55"/>
    <s v="PlateAgilent 8_Vial10"/>
    <n v="0.90352699999999997"/>
    <n v="99.904619157830979"/>
    <n v="1.8658800690989259E-2"/>
    <n v="2.1317921565021779E-3"/>
    <n v="5.0856684881142797E-2"/>
    <n v="1.2714171220285699E-2"/>
    <x v="159"/>
    <x v="49"/>
    <n v="2.7674919363816781E-2"/>
    <n v="1.8458967670667171E-2"/>
    <n v="7.5431142467605489E-2"/>
    <n v="1.8857785616901369E-2"/>
    <n v="2.6456423657506899E-2"/>
    <n v="2.2590698456713031E-2"/>
  </r>
  <r>
    <n v="1379"/>
    <x v="5"/>
    <s v="349683"/>
    <s v="11"/>
    <x v="3"/>
    <s v="Complete"/>
    <n v="2"/>
    <n v="3"/>
    <d v="2023-07-25T07:23:00"/>
    <s v="PlateAgilent 8_Vial11"/>
    <n v="0.90352699999999997"/>
    <n v="99.900448367296917"/>
    <n v="1.8942361589456141E-2"/>
    <n v="2.1226007241581511E-3"/>
    <n v="5.1629562382584163E-2"/>
    <n v="1.2907390595646041E-2"/>
    <x v="160"/>
    <x v="49"/>
    <n v="2.813751234375798E-2"/>
    <n v="1.8392758787164249E-2"/>
    <n v="7.6691992283127647E-2"/>
    <n v="1.9172998070781912E-2"/>
    <n v="2.644916236398219E-2"/>
    <n v="2.602259640587852E-2"/>
  </r>
  <r>
    <n v="1379"/>
    <x v="5"/>
    <s v="349684"/>
    <s v="12"/>
    <x v="3"/>
    <s v="Complete"/>
    <n v="2"/>
    <n v="3"/>
    <d v="2023-07-25T07:34:59"/>
    <s v="PlateAgilent 8_Vial12"/>
    <n v="0.90630200000000005"/>
    <n v="99.902748781705412"/>
    <n v="2.0872609214942661E-2"/>
    <n v="2.1504037808172949E-3"/>
    <n v="5.6890671971441507E-2"/>
    <n v="1.422266799286038E-2"/>
    <x v="161"/>
    <x v="49"/>
    <n v="2.833645175013557E-2"/>
    <n v="1.8757771740537141E-2"/>
    <n v="7.7234224276927374E-2"/>
    <n v="1.930855606923184E-2"/>
    <n v="2.552962319561853E-2"/>
    <n v="2.2512534133886191E-2"/>
  </r>
  <r>
    <n v="1379"/>
    <x v="5"/>
    <s v="349685"/>
    <s v="13"/>
    <x v="4"/>
    <s v="Complete"/>
    <n v="2"/>
    <n v="3"/>
    <d v="2023-07-25T07:45:48"/>
    <s v="PlateAgilent 8_Vial13"/>
    <n v="0.90352699999999997"/>
    <n v="99.812383670272936"/>
    <n v="3.8235444127478362E-2"/>
    <n v="1.1066718978493531E-3"/>
    <n v="0.1042150546267834"/>
    <n v="2.6053763656695841E-2"/>
    <x v="162"/>
    <x v="50"/>
    <n v="8.9921407135266487E-2"/>
    <n v="1.2332048619380901E-2"/>
    <n v="0.2450910292940556"/>
    <n v="6.1272757323513893E-2"/>
    <n v="2.4626903319408401E-2"/>
    <n v="3.4832575144916188E-2"/>
  </r>
  <r>
    <n v="1379"/>
    <x v="5"/>
    <s v="349686"/>
    <s v="14"/>
    <x v="4"/>
    <s v="Complete"/>
    <n v="2"/>
    <n v="3"/>
    <d v="2023-07-25T07:56:43"/>
    <s v="PlateAgilent 8_Vial14"/>
    <n v="0.90352699999999997"/>
    <n v="99.815360194286797"/>
    <n v="3.7203379282875412E-2"/>
    <n v="7.6688410727928584E-4"/>
    <n v="0.1014020444313197"/>
    <n v="2.5350511107829921E-2"/>
    <x v="163"/>
    <x v="50"/>
    <n v="9.322772806774407E-2"/>
    <n v="1.287694801294432E-2"/>
    <n v="0.25410278329495128"/>
    <n v="6.3525695823737835E-2"/>
    <n v="2.4638959556534949E-2"/>
    <n v="2.9569738806042582E-2"/>
  </r>
  <r>
    <n v="1379"/>
    <x v="5"/>
    <s v="349687"/>
    <s v="15"/>
    <x v="4"/>
    <s v="Complete"/>
    <n v="2"/>
    <n v="3"/>
    <d v="2023-07-25T08:07:32"/>
    <s v="PlateAgilent 8_Vial15"/>
    <n v="0.90907700000000002"/>
    <n v="99.813987926426179"/>
    <n v="3.5665866144982329E-2"/>
    <n v="7.1045997294114799E-4"/>
    <n v="9.7211377386346803E-2"/>
    <n v="2.4302844346586701E-2"/>
    <x v="164"/>
    <x v="50"/>
    <n v="9.2971845457821931E-2"/>
    <n v="1.163137189348817E-2"/>
    <n v="0.25340534611906362"/>
    <n v="6.3351336529765906E-2"/>
    <n v="2.387433721785439E-2"/>
    <n v="3.3500024753161377E-2"/>
  </r>
  <r>
    <n v="1379"/>
    <x v="5"/>
    <s v="349688"/>
    <s v="16"/>
    <x v="5"/>
    <s v="Complete"/>
    <n v="2"/>
    <n v="3"/>
    <d v="2023-07-25T08:19:43"/>
    <s v="PlateAgilent 10_Vial1"/>
    <n v="0.90907700000000002"/>
    <n v="99.744661573328088"/>
    <n v="1.417604391581281E-2"/>
    <n v="1.5098328106539849E-3"/>
    <n v="3.8638421098302123E-2"/>
    <n v="9.6596052745755306E-3"/>
    <x v="165"/>
    <x v="51"/>
    <n v="0.18757718693803821"/>
    <n v="1.4646794723023E-2"/>
    <n v="0.51126297155882472"/>
    <n v="0.12781574288970621"/>
    <n v="2.3973704478276181E-2"/>
    <n v="2.9611491339786949E-2"/>
  </r>
  <r>
    <n v="1379"/>
    <x v="5"/>
    <s v="349689"/>
    <s v="17"/>
    <x v="5"/>
    <s v="Complete"/>
    <n v="2"/>
    <n v="3"/>
    <d v="2023-07-25T08:30:31"/>
    <s v="PlateAgilent 10_Vial2"/>
    <n v="0.90352699999999997"/>
    <n v="99.738897650097897"/>
    <n v="1.430418699231986E-2"/>
    <n v="1.1253041600378091E-3"/>
    <n v="3.8987689637558567E-2"/>
    <n v="9.7469224093896436E-3"/>
    <x v="166"/>
    <x v="51"/>
    <n v="0.1958598500377777"/>
    <n v="1.4391447916679361E-2"/>
    <n v="0.53383831250469493"/>
    <n v="0.13345957812617371"/>
    <n v="2.3930488587673659E-2"/>
    <n v="2.7007824284323939E-2"/>
  </r>
  <r>
    <n v="1379"/>
    <x v="5"/>
    <s v="349690"/>
    <s v="18"/>
    <x v="5"/>
    <s v="Complete"/>
    <n v="2"/>
    <n v="3"/>
    <d v="2023-07-25T08:41:22"/>
    <s v="PlateAgilent 10_Vial3"/>
    <n v="0.942527"/>
    <n v="99.760287356644611"/>
    <n v="1.346436576095951E-2"/>
    <n v="1.5846659258898241E-3"/>
    <n v="3.669866128964272E-2"/>
    <n v="9.17466532241068E-3"/>
    <x v="167"/>
    <x v="51"/>
    <n v="0.1845679990173511"/>
    <n v="1.446597337009415E-2"/>
    <n v="0.50306108739890509"/>
    <n v="0.1257652718497263"/>
    <n v="2.1559359284437331E-2"/>
    <n v="2.0120919292632568E-2"/>
  </r>
  <r>
    <n v="1379"/>
    <x v="5"/>
    <s v="349691"/>
    <s v="19"/>
    <x v="6"/>
    <s v="Complete"/>
    <n v="2"/>
    <n v="3"/>
    <d v="2023-07-25T08:52:17"/>
    <s v="PlateAgilent 10_Vial4"/>
    <n v="0.90630200000000005"/>
    <n v="99.853194082380298"/>
    <n v="1.370553154260197E-2"/>
    <n v="1.6672723588364549E-3"/>
    <n v="3.7355986075100552E-2"/>
    <n v="9.3389965187751379E-3"/>
    <x v="168"/>
    <x v="52"/>
    <n v="6.9394514197364227E-2"/>
    <n v="1.281284139303328E-2"/>
    <n v="0.18914264638239359"/>
    <n v="4.728566159559839E-2"/>
    <n v="2.594057579170387E-2"/>
    <n v="3.7765296088029018E-2"/>
  </r>
  <r>
    <n v="1379"/>
    <x v="5"/>
    <s v="349692"/>
    <s v="20"/>
    <x v="6"/>
    <s v="Complete"/>
    <n v="2"/>
    <n v="3"/>
    <d v="2023-07-25T09:03:07"/>
    <s v="PlateAgilent 10_Vial5"/>
    <n v="0.90352699999999997"/>
    <n v="99.843349436592987"/>
    <n v="1.3574910260991981E-2"/>
    <n v="1.051369725343482E-3"/>
    <n v="3.6999962905786242E-2"/>
    <n v="9.2499907264465588E-3"/>
    <x v="169"/>
    <x v="52"/>
    <n v="8.1604993559654906E-2"/>
    <n v="1.2418915507503609E-2"/>
    <n v="0.22242369758498251"/>
    <n v="5.5605924396245607E-2"/>
    <n v="2.596417931888206E-2"/>
    <n v="3.5506480267487241E-2"/>
  </r>
  <r>
    <n v="1379"/>
    <x v="5"/>
    <s v="349693"/>
    <s v="21"/>
    <x v="6"/>
    <s v="Complete"/>
    <n v="2"/>
    <n v="3"/>
    <d v="2023-07-25T09:14:01"/>
    <s v="PlateAgilent 10_Vial6"/>
    <n v="0.900752"/>
    <n v="99.840259409378859"/>
    <n v="1.3703229047528111E-2"/>
    <n v="1.114591515928613E-3"/>
    <n v="3.7349710362724879E-2"/>
    <n v="9.3374275906812198E-3"/>
    <x v="170"/>
    <x v="52"/>
    <n v="7.8914533025590997E-2"/>
    <n v="1.234313198699878E-2"/>
    <n v="0.215090541192347"/>
    <n v="5.3772635298086742E-2"/>
    <n v="2.5571387137863319E-2"/>
    <n v="4.1551441410159831E-2"/>
  </r>
  <r>
    <n v="1379"/>
    <x v="5"/>
    <s v="349694"/>
    <s v="22"/>
    <x v="7"/>
    <s v="Complete"/>
    <n v="2"/>
    <n v="3"/>
    <d v="2023-07-25T09:26:00"/>
    <s v="PlateAgilent 10_Vial7"/>
    <n v="0.90630200000000005"/>
    <n v="99.790384480868966"/>
    <n v="8.22232584509206E-2"/>
    <n v="1.10649679996339E-3"/>
    <n v="0.22410884891217139"/>
    <n v="5.6027212228042841E-2"/>
    <x v="171"/>
    <x v="53"/>
    <n v="2.832631782752729E-2"/>
    <n v="1.832529562058556E-2"/>
    <n v="7.7206603117495179E-2"/>
    <n v="1.9301650779373791E-2"/>
    <n v="2.5939915946972921E-2"/>
    <n v="7.3126026905608488E-2"/>
  </r>
  <r>
    <n v="1379"/>
    <x v="5"/>
    <s v="349695"/>
    <s v="23"/>
    <x v="7"/>
    <s v="Complete"/>
    <n v="2"/>
    <n v="3"/>
    <d v="2023-07-25T09:37:59"/>
    <s v="PlateAgilent 10_Vial8"/>
    <n v="0.90352699999999997"/>
    <n v="99.811262564016118"/>
    <n v="6.0370611981287188E-2"/>
    <n v="1.4881223501858681E-3"/>
    <n v="0.1645469738629427"/>
    <n v="4.1136743465735669E-2"/>
    <x v="172"/>
    <x v="53"/>
    <n v="2.8860028601135922E-2"/>
    <n v="1.8421734975410119E-2"/>
    <n v="7.8661292573725505E-2"/>
    <n v="1.966532314343138E-2"/>
    <n v="2.723582279739143E-2"/>
    <n v="7.2270972604064287E-2"/>
  </r>
  <r>
    <n v="1379"/>
    <x v="5"/>
    <s v="349696"/>
    <s v="24"/>
    <x v="7"/>
    <s v="Complete"/>
    <n v="2"/>
    <n v="3"/>
    <d v="2023-07-25T09:49:58"/>
    <s v="PlateAgilent 10_Vial9"/>
    <n v="0.89790199999999998"/>
    <n v="99.832358851634822"/>
    <n v="5.360493969984137E-2"/>
    <n v="1.7198570959708461E-3"/>
    <n v="0.1461063640442882"/>
    <n v="3.6526591011072057E-2"/>
    <x v="173"/>
    <x v="53"/>
    <n v="2.921959323605364E-2"/>
    <n v="1.9218368995733311E-2"/>
    <n v="7.964132690901074E-2"/>
    <n v="1.9910331727252688E-2"/>
    <n v="2.6101711905102489E-2"/>
    <n v="5.8714903524177631E-2"/>
  </r>
  <r>
    <n v="1379"/>
    <x v="5"/>
    <s v="349697"/>
    <s v="25"/>
    <x v="8"/>
    <s v="Complete"/>
    <n v="2"/>
    <n v="3"/>
    <d v="2023-07-25T10:00:53"/>
    <s v="PlateAgilent 10_Vial10"/>
    <n v="0.911852"/>
    <n v="99.774956035757754"/>
    <n v="1.543943747801545E-2"/>
    <n v="8.4953770164093408E-4"/>
    <n v="4.2081944041597881E-2"/>
    <n v="1.052048601039947E-2"/>
    <x v="174"/>
    <x v="54"/>
    <n v="0.14477095976101889"/>
    <n v="1.438703721752908E-2"/>
    <n v="0.3945897275199628"/>
    <n v="9.8647431879990699E-2"/>
    <n v="2.514177655986E-2"/>
    <n v="3.9691790443362997E-2"/>
  </r>
  <r>
    <n v="1379"/>
    <x v="5"/>
    <s v="349698"/>
    <s v="26"/>
    <x v="8"/>
    <s v="Complete"/>
    <n v="2"/>
    <n v="3"/>
    <d v="2023-07-25T10:11:48"/>
    <s v="PlateAgilent 10_Vial11"/>
    <n v="0.90352699999999997"/>
    <n v="99.716466500113228"/>
    <n v="1.507903655050216E-2"/>
    <n v="9.89356794864536E-4"/>
    <n v="4.1099630295663138E-2"/>
    <n v="1.027490757391579E-2"/>
    <x v="175"/>
    <x v="54"/>
    <n v="0.2086412380451082"/>
    <n v="1.411899014880999E-2"/>
    <n v="0.56867544019566896"/>
    <n v="0.14216886004891721"/>
    <n v="2.562988211013904E-2"/>
    <n v="3.4183343181018538E-2"/>
  </r>
  <r>
    <n v="1379"/>
    <x v="5"/>
    <s v="349699"/>
    <s v="27"/>
    <x v="8"/>
    <s v="Complete"/>
    <n v="2"/>
    <n v="3"/>
    <d v="2023-07-25T10:22:39"/>
    <s v="PlateAgilent 10_Vial12"/>
    <n v="0.90907700000000002"/>
    <n v="99.744206697360269"/>
    <n v="1.477030780163731E-2"/>
    <n v="1.4462548825223531E-3"/>
    <n v="4.0258154953555482E-2"/>
    <n v="1.006453873838887E-2"/>
    <x v="176"/>
    <x v="54"/>
    <n v="0.1888550629482918"/>
    <n v="1.5054276707129961E-2"/>
    <n v="0.51474596806256168"/>
    <n v="0.12868649201564039"/>
    <n v="2.5259161983851159E-2"/>
    <n v="2.690876990594971E-2"/>
  </r>
  <r>
    <n v="1379"/>
    <x v="5"/>
    <s v="349700"/>
    <s v="28"/>
    <x v="4"/>
    <s v="Complete"/>
    <n v="2"/>
    <n v="3"/>
    <d v="2023-07-25T10:33:29"/>
    <s v="PlateAgilent 10_Vial13"/>
    <n v="0.90352699999999997"/>
    <n v="99.814991637239672"/>
    <n v="2.9034886805963771E-2"/>
    <n v="6.4565249375114135E-4"/>
    <n v="7.9137888511968554E-2"/>
    <n v="1.9784472127992139E-2"/>
    <x v="177"/>
    <x v="50"/>
    <n v="9.5618822039966384E-2"/>
    <n v="1.402234639279943E-2"/>
    <n v="0.26061998205174142"/>
    <n v="6.5154995512935354E-2"/>
    <n v="2.511669038735425E-2"/>
    <n v="3.5237963527047327E-2"/>
  </r>
  <r>
    <n v="1379"/>
    <x v="5"/>
    <s v="349701"/>
    <s v="29"/>
    <x v="4"/>
    <s v="Complete"/>
    <n v="2"/>
    <n v="3"/>
    <d v="2023-07-25T10:44:20"/>
    <s v="PlateAgilent 10_Vial14"/>
    <n v="0.90352699999999997"/>
    <n v="99.816393770475131"/>
    <n v="2.8290063034257459E-2"/>
    <n v="8.0822331496020435E-4"/>
    <n v="7.7107786552203017E-2"/>
    <n v="1.9276946638050751E-2"/>
    <x v="178"/>
    <x v="50"/>
    <n v="9.359487663196428E-2"/>
    <n v="1.382653345901186E-2"/>
    <n v="0.25510348849269371"/>
    <n v="6.3775872123173413E-2"/>
    <n v="2.4953110335987232E-2"/>
    <n v="3.6768179522652579E-2"/>
  </r>
  <r>
    <n v="1379"/>
    <x v="5"/>
    <s v="349702"/>
    <s v="30"/>
    <x v="4"/>
    <s v="Complete"/>
    <n v="2"/>
    <n v="3"/>
    <d v="2023-07-25T10:55:16"/>
    <s v="PlateAgilent 10_Vial15"/>
    <n v="0.89512700000000001"/>
    <n v="99.829952255785656"/>
    <n v="3.2107650041738919E-2"/>
    <n v="1.036397192965142E-3"/>
    <n v="8.7513054428802861E-2"/>
    <n v="2.1878263607200719E-2"/>
    <x v="179"/>
    <x v="50"/>
    <n v="8.2674574912451171E-2"/>
    <n v="1.306781229234929E-2"/>
    <n v="0.22533896329336081"/>
    <n v="5.6334740823340189E-2"/>
    <n v="2.343114076653852E-2"/>
    <n v="3.1834378493623819E-2"/>
  </r>
  <r>
    <n v="1380"/>
    <x v="6"/>
    <s v="349703"/>
    <s v="1"/>
    <x v="0"/>
    <s v="Complete"/>
    <n v="2"/>
    <n v="3"/>
    <d v="2023-07-25T11:07:26"/>
    <s v="PlateAgilent 12_Vial1"/>
    <n v="0.911852"/>
    <n v="99.718344561625742"/>
    <n v="1.4163079083012601E-2"/>
    <n v="1.248628065359667E-3"/>
    <n v="3.8603083970949907E-2"/>
    <n v="9.6507709927374768E-3"/>
    <x v="180"/>
    <x v="55"/>
    <n v="0.23207347372550399"/>
    <n v="1.444378193916309E-2"/>
    <n v="0.63254266541524329"/>
    <n v="0.15813566635381079"/>
    <n v="2.446337259207847E-2"/>
    <n v="1.095551297364742E-2"/>
  </r>
  <r>
    <n v="1380"/>
    <x v="6"/>
    <s v="349704"/>
    <s v="2"/>
    <x v="0"/>
    <s v="Complete"/>
    <n v="2"/>
    <n v="3"/>
    <d v="2023-07-25T11:18:16"/>
    <s v="PlateAgilent 12_Vial2"/>
    <n v="0.90907700000000002"/>
    <n v="99.703208282320247"/>
    <n v="1.4039027487676841E-2"/>
    <n v="8.9675116941723729E-4"/>
    <n v="3.8264967229285983E-2"/>
    <n v="9.5662418073214957E-3"/>
    <x v="181"/>
    <x v="55"/>
    <n v="0.24658858821145149"/>
    <n v="1.421526659307917E-2"/>
    <n v="0.6721052619427913"/>
    <n v="0.1680263154856978"/>
    <n v="2.512954339161946E-2"/>
    <n v="1.103455858900337E-2"/>
  </r>
  <r>
    <n v="1380"/>
    <x v="6"/>
    <s v="349705"/>
    <s v="3"/>
    <x v="0"/>
    <s v="Complete"/>
    <n v="2"/>
    <n v="3"/>
    <d v="2023-07-25T11:29:05"/>
    <s v="PlateAgilent 12_Vial3"/>
    <n v="0.90352699999999997"/>
    <n v="99.695624461103094"/>
    <n v="1.4149637546440901E-2"/>
    <n v="1.244208217198673E-3"/>
    <n v="3.8566447533213838E-2"/>
    <n v="9.6416118833034595E-3"/>
    <x v="182"/>
    <x v="55"/>
    <n v="0.25385674410446729"/>
    <n v="1.5523894702171919E-2"/>
    <n v="0.69191544803350991"/>
    <n v="0.1729788620083775"/>
    <n v="2.552573042295073E-2"/>
    <n v="1.084342682305286E-2"/>
  </r>
  <r>
    <n v="1380"/>
    <x v="6"/>
    <s v="349706"/>
    <s v="4"/>
    <x v="1"/>
    <s v="Complete"/>
    <n v="2"/>
    <n v="3"/>
    <d v="2023-07-25T11:40:57"/>
    <s v="PlateAgilent 12_Vial4"/>
    <n v="0.93135199999999996"/>
    <n v="96.634327956762888"/>
    <n v="3.1153906331203518"/>
    <n v="3.881119172388664E-2"/>
    <n v="8.4913517398135383"/>
    <n v="2.122837934953385"/>
    <x v="183"/>
    <x v="56"/>
    <n v="3.0148066665096201E-2"/>
    <n v="1.4248175052318819E-2"/>
    <n v="8.2171986911404926E-2"/>
    <n v="2.0542996727851232E-2"/>
    <n v="2.4471312671056861E-2"/>
    <n v="0.1956620307805958"/>
  </r>
  <r>
    <n v="1380"/>
    <x v="6"/>
    <s v="349707"/>
    <s v="5"/>
    <x v="1"/>
    <s v="Complete"/>
    <n v="2"/>
    <n v="3"/>
    <d v="2023-07-25T11:52:50"/>
    <s v="PlateAgilent 12_Vial5"/>
    <n v="0.92580200000000001"/>
    <n v="96.143897893615602"/>
    <n v="3.5463261442705671"/>
    <n v="6.835687031799334E-2"/>
    <n v="9.665915521141903"/>
    <n v="2.4164788802854762"/>
    <x v="184"/>
    <x v="56"/>
    <n v="2.7355129614567861E-2"/>
    <n v="1.516933269763214E-2"/>
    <n v="7.4559519110075037E-2"/>
    <n v="1.8639879777518759E-2"/>
    <n v="2.4311509422629999E-2"/>
    <n v="0.25810932307662648"/>
  </r>
  <r>
    <n v="1380"/>
    <x v="6"/>
    <s v="349708"/>
    <s v="6"/>
    <x v="1"/>
    <s v="Complete"/>
    <n v="2"/>
    <n v="3"/>
    <d v="2023-07-25T12:04:51"/>
    <s v="PlateAgilent 12_Vial6"/>
    <n v="0.92580200000000001"/>
    <n v="96.807483013746804"/>
    <n v="2.8811884436505451"/>
    <n v="5.2771090488160227E-2"/>
    <n v="7.853007017363522"/>
    <n v="1.963251754340881"/>
    <x v="185"/>
    <x v="56"/>
    <n v="2.5955034333211641E-2"/>
    <n v="1.4636826417717909E-2"/>
    <n v="7.0743400072912355E-2"/>
    <n v="1.7685850018228089E-2"/>
    <n v="2.4068155201803911E-2"/>
    <n v="0.26130535306764258"/>
  </r>
  <r>
    <n v="1380"/>
    <x v="6"/>
    <s v="349709"/>
    <s v="7"/>
    <x v="2"/>
    <s v="Complete"/>
    <n v="2"/>
    <n v="3"/>
    <d v="2023-07-25T12:15:41"/>
    <s v="PlateAgilent 12_Vial7"/>
    <n v="0.90630200000000005"/>
    <n v="99.818681704667284"/>
    <n v="1.700732098667122E-2"/>
    <n v="1.601836363631054E-3"/>
    <n v="4.6355388988601011E-2"/>
    <n v="1.1588847247150249E-2"/>
    <x v="186"/>
    <x v="57"/>
    <n v="0.1215288380004861"/>
    <n v="1.251595758493565E-2"/>
    <n v="0.33124067942624491"/>
    <n v="8.2810169856561228E-2"/>
    <n v="2.6383810863869331E-2"/>
    <n v="1.639832548167925E-2"/>
  </r>
  <r>
    <n v="1380"/>
    <x v="6"/>
    <s v="349710"/>
    <s v="8"/>
    <x v="2"/>
    <s v="Complete"/>
    <n v="2"/>
    <n v="3"/>
    <d v="2023-07-25T12:26:31"/>
    <s v="PlateAgilent 12_Vial8"/>
    <n v="0.90907700000000002"/>
    <n v="99.807987036265558"/>
    <n v="1.591895287808872E-2"/>
    <n v="1.0036996182097909E-3"/>
    <n v="4.3388917839166652E-2"/>
    <n v="1.084722945979166E-2"/>
    <x v="187"/>
    <x v="57"/>
    <n v="0.13292329639018699"/>
    <n v="1.218514503472928E-2"/>
    <n v="0.36229757259495549"/>
    <n v="9.0574393148738885E-2"/>
    <n v="2.5846594442266189E-2"/>
    <n v="1.7324120023889968E-2"/>
  </r>
  <r>
    <n v="1380"/>
    <x v="6"/>
    <s v="349711"/>
    <s v="9"/>
    <x v="2"/>
    <s v="Complete"/>
    <n v="2"/>
    <n v="3"/>
    <d v="2023-07-25T12:37:23"/>
    <s v="PlateAgilent 12_Vial9"/>
    <n v="0.90907700000000002"/>
    <n v="99.824016129537441"/>
    <n v="1.456571582548365E-2"/>
    <n v="9.1532091391432167E-4"/>
    <n v="3.970051623750008E-2"/>
    <n v="9.9251290593750201E-3"/>
    <x v="188"/>
    <x v="57"/>
    <n v="0.1230613127463278"/>
    <n v="1.2696724315768871E-2"/>
    <n v="0.33541761376025192"/>
    <n v="8.3854403440062966E-2"/>
    <n v="2.6005804289962419E-2"/>
    <n v="1.235103760078347E-2"/>
  </r>
  <r>
    <n v="1380"/>
    <x v="6"/>
    <s v="349712"/>
    <s v="10"/>
    <x v="3"/>
    <s v="Complete"/>
    <n v="2"/>
    <n v="3"/>
    <d v="2023-07-25T12:49:24"/>
    <s v="PlateAgilent 12_Vial10"/>
    <n v="0.900752"/>
    <n v="99.904654011826651"/>
    <n v="1.9991774232896199E-2"/>
    <n v="2.2332910762472369E-3"/>
    <n v="5.4489855978168321E-2"/>
    <n v="1.362246399454208E-2"/>
    <x v="189"/>
    <x v="58"/>
    <n v="2.628579336932647E-2"/>
    <n v="1.8146173245027559E-2"/>
    <n v="7.1644921470233783E-2"/>
    <n v="1.7911230367558449E-2"/>
    <n v="2.5830390190506741E-2"/>
    <n v="2.323803038061829E-2"/>
  </r>
  <r>
    <n v="1380"/>
    <x v="6"/>
    <s v="349713"/>
    <s v="11"/>
    <x v="3"/>
    <s v="Complete"/>
    <n v="2"/>
    <n v="3"/>
    <d v="2023-07-25T13:01:31"/>
    <s v="PlateAgilent 12_Vial11"/>
    <n v="0.900752"/>
    <n v="99.901560161221724"/>
    <n v="2.0462783471633508E-2"/>
    <n v="2.3937010914045049E-3"/>
    <n v="5.5773645264911617E-2"/>
    <n v="1.3943411316227901E-2"/>
    <x v="190"/>
    <x v="58"/>
    <n v="2.718391813426807E-2"/>
    <n v="1.8278200025661009E-2"/>
    <n v="7.409286273457466E-2"/>
    <n v="1.8523215683643669E-2"/>
    <n v="2.5636249914146429E-2"/>
    <n v="2.515688725823224E-2"/>
  </r>
  <r>
    <n v="1380"/>
    <x v="6"/>
    <s v="349714"/>
    <s v="12"/>
    <x v="3"/>
    <s v="Complete"/>
    <n v="2"/>
    <n v="3"/>
    <d v="2023-07-25T13:13:32"/>
    <s v="PlateAgilent 12_Vial12"/>
    <n v="0.90907700000000002"/>
    <n v="99.905521398150825"/>
    <n v="1.8400962309988979E-2"/>
    <n v="2.4725752147625331E-3"/>
    <n v="5.0153917028591177E-2"/>
    <n v="1.25384792571478E-2"/>
    <x v="191"/>
    <x v="58"/>
    <n v="2.7737584577253109E-2"/>
    <n v="1.845484397283401E-2"/>
    <n v="7.5601943638887628E-2"/>
    <n v="1.8900485909721911E-2"/>
    <n v="2.5172907954745419E-2"/>
    <n v="2.316714700718683E-2"/>
  </r>
  <r>
    <n v="1380"/>
    <x v="6"/>
    <s v="349715"/>
    <s v="13"/>
    <x v="4"/>
    <s v="Complete"/>
    <n v="2"/>
    <n v="3"/>
    <d v="2023-07-25T13:24:22"/>
    <s v="PlateAgilent 12_Vial13"/>
    <n v="0.89512700000000001"/>
    <n v="99.791801454285888"/>
    <n v="5.1095158239121703E-2"/>
    <n v="6.5672957257872152E-4"/>
    <n v="0.1392656690295227"/>
    <n v="3.4816417257380668E-2"/>
    <x v="192"/>
    <x v="59"/>
    <n v="0.116677565678836"/>
    <n v="1.358516527131204E-2"/>
    <n v="0.31801798457995112"/>
    <n v="7.950449614498778E-2"/>
    <n v="2.515084282342089E-2"/>
    <n v="1.5274978972731831E-2"/>
  </r>
  <r>
    <n v="1380"/>
    <x v="6"/>
    <s v="349716"/>
    <s v="14"/>
    <x v="4"/>
    <s v="Complete"/>
    <n v="2"/>
    <n v="3"/>
    <d v="2023-07-25T13:35:11"/>
    <s v="PlateAgilent 12_Vial14"/>
    <n v="0.89790199999999998"/>
    <n v="99.788824370707928"/>
    <n v="4.5635273539444403E-2"/>
    <n v="9.4515010743592069E-4"/>
    <n v="0.1243841318794445"/>
    <n v="3.1096032969861121E-2"/>
    <x v="193"/>
    <x v="59"/>
    <n v="0.124796891616691"/>
    <n v="1.282300196711603E-2"/>
    <n v="0.34014813150135481"/>
    <n v="8.5037032875338703E-2"/>
    <n v="2.5054059835922661E-2"/>
    <n v="1.5689404300012609E-2"/>
  </r>
  <r>
    <n v="1380"/>
    <x v="6"/>
    <s v="349717"/>
    <s v="15"/>
    <x v="4"/>
    <s v="Complete"/>
    <n v="2"/>
    <n v="3"/>
    <d v="2023-07-25T13:46:02"/>
    <s v="PlateAgilent 12_Vial15"/>
    <n v="0.90907700000000002"/>
    <n v="99.791151044558148"/>
    <n v="5.5795879869667817E-2"/>
    <n v="7.3043533481338262E-4"/>
    <n v="0.15207802083271779"/>
    <n v="3.8019505208179462E-2"/>
    <x v="194"/>
    <x v="59"/>
    <n v="0.1099794026473826"/>
    <n v="1.377301294556999E-2"/>
    <n v="0.29976137890552262"/>
    <n v="7.4940344726380642E-2"/>
    <n v="2.3539911313143629E-2"/>
    <n v="1.9533761611659008E-2"/>
  </r>
  <r>
    <n v="1380"/>
    <x v="6"/>
    <s v="349718"/>
    <s v="16"/>
    <x v="5"/>
    <s v="Complete"/>
    <n v="2"/>
    <n v="3"/>
    <d v="2023-07-25T13:58:18"/>
    <s v="PlateAgilent 13_Vial1"/>
    <n v="0.90907700000000002"/>
    <n v="99.728562959593347"/>
    <n v="1.4497425015229539E-2"/>
    <n v="1.514372643005179E-3"/>
    <n v="3.9514381861829928E-2"/>
    <n v="9.878595465457482E-3"/>
    <x v="195"/>
    <x v="60"/>
    <n v="0.20686500614681699"/>
    <n v="1.4566925576105319E-2"/>
    <n v="0.56383411800014049"/>
    <n v="0.1409585295000351"/>
    <n v="2.3696501401139741E-2"/>
    <n v="2.637810784346473E-2"/>
  </r>
  <r>
    <n v="1380"/>
    <x v="6"/>
    <s v="349719"/>
    <s v="17"/>
    <x v="5"/>
    <s v="Complete"/>
    <n v="2"/>
    <n v="3"/>
    <d v="2023-07-25T14:09:09"/>
    <s v="PlateAgilent 13_Vial2"/>
    <n v="0.90630200000000005"/>
    <n v="99.71010737910035"/>
    <n v="1.423787011060693E-2"/>
    <n v="1.401251314661899E-3"/>
    <n v="3.8806935428784439E-2"/>
    <n v="9.7017338571961098E-3"/>
    <x v="196"/>
    <x v="60"/>
    <n v="0.22522527215958721"/>
    <n v="1.385502888627233E-2"/>
    <n v="0.61387711263892952"/>
    <n v="0.15346927815973241"/>
    <n v="2.507561343174498E-2"/>
    <n v="2.535386519770232E-2"/>
  </r>
  <r>
    <n v="1380"/>
    <x v="6"/>
    <s v="349720"/>
    <s v="18"/>
    <x v="5"/>
    <s v="Complete"/>
    <n v="2"/>
    <n v="3"/>
    <d v="2023-07-25T14:19:58"/>
    <s v="PlateAgilent 13_Vial3"/>
    <n v="0.90907700000000002"/>
    <n v="99.721634703127421"/>
    <n v="1.426426925495137E-2"/>
    <n v="1.2423681513631991E-3"/>
    <n v="3.8878889301238062E-2"/>
    <n v="9.7197223253095138E-3"/>
    <x v="197"/>
    <x v="60"/>
    <n v="0.2148444339847724"/>
    <n v="1.529321422791334E-2"/>
    <n v="0.58558295672816718"/>
    <n v="0.1463957391820418"/>
    <n v="2.3343442208597121E-2"/>
    <n v="2.591315142425514E-2"/>
  </r>
  <r>
    <n v="1380"/>
    <x v="6"/>
    <s v="349721"/>
    <s v="19"/>
    <x v="6"/>
    <s v="Complete"/>
    <n v="2"/>
    <n v="3"/>
    <d v="2023-07-25T14:30:48"/>
    <s v="PlateAgilent 13_Vial4"/>
    <n v="0.90907700000000002"/>
    <n v="99.794409067507289"/>
    <n v="1.363729493528161E-2"/>
    <n v="1.587798335624535E-3"/>
    <n v="3.7169999435695281E-2"/>
    <n v="9.2924998589238202E-3"/>
    <x v="198"/>
    <x v="61"/>
    <n v="0.1467337886545747"/>
    <n v="1.2278136180475119E-2"/>
    <n v="0.39993964106308633"/>
    <n v="9.9984910265771568E-2"/>
    <n v="2.6143342920388619E-2"/>
    <n v="1.907650598245279E-2"/>
  </r>
  <r>
    <n v="1380"/>
    <x v="6"/>
    <s v="349722"/>
    <s v="20"/>
    <x v="6"/>
    <s v="Complete"/>
    <n v="2"/>
    <n v="3"/>
    <d v="2023-07-25T14:41:37"/>
    <s v="PlateAgilent 13_Vial5"/>
    <n v="0.90352699999999997"/>
    <n v="99.815937620580826"/>
    <n v="1.388021045899792E-2"/>
    <n v="1.241610468267E-3"/>
    <n v="3.7832093342317262E-2"/>
    <n v="9.4580233355793155E-3"/>
    <x v="199"/>
    <x v="61"/>
    <n v="0.12407180239872979"/>
    <n v="1.3697803972508299E-2"/>
    <n v="0.33817181831385329"/>
    <n v="8.4542954578463336E-2"/>
    <n v="2.5994195519353561E-2"/>
    <n v="2.011617104209279E-2"/>
  </r>
  <r>
    <n v="1380"/>
    <x v="6"/>
    <s v="349723"/>
    <s v="21"/>
    <x v="6"/>
    <s v="Complete"/>
    <n v="2"/>
    <n v="3"/>
    <d v="2023-07-25T14:52:37"/>
    <s v="PlateAgilent 13_Vial6"/>
    <n v="0.90907700000000002"/>
    <n v="99.774672444743302"/>
    <n v="1.389453317315203E-2"/>
    <n v="1.496091938137122E-3"/>
    <n v="3.7871131529842908E-2"/>
    <n v="9.467782882460727E-3"/>
    <x v="200"/>
    <x v="61"/>
    <n v="0.16036047824571931"/>
    <n v="1.377945523230841E-2"/>
    <n v="0.43708073442631928"/>
    <n v="0.10927018360657979"/>
    <n v="2.6141215877863409E-2"/>
    <n v="2.4931327959968209E-2"/>
  </r>
  <r>
    <n v="1380"/>
    <x v="6"/>
    <s v="349724"/>
    <s v="22"/>
    <x v="7"/>
    <s v="Complete"/>
    <n v="2"/>
    <n v="3"/>
    <d v="2023-07-25T15:04:38"/>
    <s v="PlateAgilent 13_Vial7"/>
    <n v="0.900752"/>
    <n v="99.86339854826187"/>
    <n v="4.1157457993949181E-2"/>
    <n v="2.287499854083361E-3"/>
    <n v="0.1121793359804719"/>
    <n v="2.8044833995117969E-2"/>
    <x v="201"/>
    <x v="62"/>
    <n v="3.2186266703228557E-2"/>
    <n v="1.9679835529761609E-2"/>
    <n v="8.7727333087222609E-2"/>
    <n v="2.1931833271805649E-2"/>
    <n v="2.6549149277915639E-2"/>
    <n v="3.6708577763033358E-2"/>
  </r>
  <r>
    <n v="1380"/>
    <x v="6"/>
    <s v="349725"/>
    <s v="23"/>
    <x v="7"/>
    <s v="Complete"/>
    <n v="2"/>
    <n v="3"/>
    <d v="2023-07-25T15:16:37"/>
    <s v="PlateAgilent 13_Vial8"/>
    <n v="0.90907700000000002"/>
    <n v="99.842920807237093"/>
    <n v="6.8909553495507536E-2"/>
    <n v="1.3713302595975789E-3"/>
    <n v="0.1878208307950727"/>
    <n v="4.6955207698768167E-2"/>
    <x v="202"/>
    <x v="62"/>
    <n v="3.1404947742007437E-2"/>
    <n v="1.8626995998293639E-2"/>
    <n v="8.559775933483918E-2"/>
    <n v="2.1399439833709791E-2"/>
    <n v="2.6309692328762329E-2"/>
    <n v="3.0454999196631461E-2"/>
  </r>
  <r>
    <n v="1380"/>
    <x v="6"/>
    <s v="349726"/>
    <s v="24"/>
    <x v="7"/>
    <s v="Complete"/>
    <n v="2"/>
    <n v="3"/>
    <d v="2023-07-25T15:28:41"/>
    <s v="PlateAgilent 13_Vial9"/>
    <n v="0.90352699999999997"/>
    <n v="99.863699044357645"/>
    <n v="4.0361167660760297E-2"/>
    <n v="1.6249975449721869E-3"/>
    <n v="0.1100089560498666"/>
    <n v="2.750223901246665E-2"/>
    <x v="203"/>
    <x v="62"/>
    <n v="3.4678476113238363E-2"/>
    <n v="1.765835074234923E-2"/>
    <n v="9.452013347786585E-2"/>
    <n v="2.3630033369466459E-2"/>
    <n v="2.6952711969638121E-2"/>
    <n v="3.4308599898724007E-2"/>
  </r>
  <r>
    <n v="1380"/>
    <x v="6"/>
    <s v="349727"/>
    <s v="25"/>
    <x v="8"/>
    <s v="Complete"/>
    <n v="2"/>
    <n v="3"/>
    <d v="2023-07-25T15:39:30"/>
    <s v="PlateAgilent 13_Vial10"/>
    <n v="0.90630200000000005"/>
    <n v="99.729938337772779"/>
    <n v="1.548086001313863E-2"/>
    <n v="1.1670284037585889E-3"/>
    <n v="4.2194845875463058E-2"/>
    <n v="1.054871146886577E-2"/>
    <x v="204"/>
    <x v="63"/>
    <n v="0.21720559520452029"/>
    <n v="1.2187341270133019E-2"/>
    <n v="0.59201857036137762"/>
    <n v="0.1480046425903444"/>
    <n v="2.6929121160144391E-2"/>
    <n v="1.0446085849413129E-2"/>
  </r>
  <r>
    <n v="1380"/>
    <x v="6"/>
    <s v="349728"/>
    <s v="26"/>
    <x v="8"/>
    <s v="Complete"/>
    <n v="2"/>
    <n v="3"/>
    <d v="2023-07-25T15:50:25"/>
    <s v="PlateAgilent 13_Vial11"/>
    <n v="0.900752"/>
    <n v="99.702254485484588"/>
    <n v="1.4789415765089161E-2"/>
    <n v="7.319169235859358E-4"/>
    <n v="4.031023588266152E-2"/>
    <n v="1.007755897066538E-2"/>
    <x v="205"/>
    <x v="63"/>
    <n v="0.24523700059279549"/>
    <n v="1.3035116595340551E-2"/>
    <n v="0.66842135606107844"/>
    <n v="0.16710533901526961"/>
    <n v="2.7167159917328529E-2"/>
    <n v="1.055193824019972E-2"/>
  </r>
  <r>
    <n v="1380"/>
    <x v="6"/>
    <s v="349729"/>
    <s v="27"/>
    <x v="8"/>
    <s v="Complete"/>
    <n v="2"/>
    <n v="3"/>
    <d v="2023-07-25T16:01:22"/>
    <s v="PlateAgilent 13_Vial12"/>
    <n v="0.89790199999999998"/>
    <n v="99.732619765488209"/>
    <n v="1.42561813967751E-2"/>
    <n v="3.8144049394881542E-4"/>
    <n v="3.8856844923282251E-2"/>
    <n v="9.7142112308205627E-3"/>
    <x v="206"/>
    <x v="63"/>
    <n v="0.21451922166049259"/>
    <n v="1.039540156984828E-2"/>
    <n v="0.58469655352523509"/>
    <n v="0.1461741383813088"/>
    <n v="2.7980400101438031E-2"/>
    <n v="1.062443135309441E-2"/>
  </r>
  <r>
    <n v="1380"/>
    <x v="6"/>
    <s v="349730"/>
    <s v="28"/>
    <x v="4"/>
    <s v="Complete"/>
    <n v="2"/>
    <n v="3"/>
    <d v="2023-07-25T16:12:12"/>
    <s v="PlateAgilent 13_Vial13"/>
    <n v="0.900752"/>
    <n v="99.782691502005932"/>
    <n v="4.0168525733692333E-2"/>
    <n v="4.2805044153411691E-4"/>
    <n v="0.1094838885526547"/>
    <n v="2.7370972138163689E-2"/>
    <x v="207"/>
    <x v="59"/>
    <n v="0.1371834104832054"/>
    <n v="1.0716928213270889E-2"/>
    <n v="0.37390899840813652"/>
    <n v="9.3477249602034129E-2"/>
    <n v="2.5078943125633819E-2"/>
    <n v="1.487761865153368E-2"/>
  </r>
  <r>
    <n v="1380"/>
    <x v="6"/>
    <s v="349731"/>
    <s v="29"/>
    <x v="4"/>
    <s v="Complete"/>
    <n v="2"/>
    <n v="3"/>
    <d v="2023-07-25T16:23:02"/>
    <s v="PlateAgilent 13_Vial14"/>
    <n v="0.900752"/>
    <n v="99.780518207072134"/>
    <n v="3.7968710364934863E-2"/>
    <n v="3.6979321321208383E-4"/>
    <n v="0.10348804139943341"/>
    <n v="2.5872010349858341E-2"/>
    <x v="208"/>
    <x v="59"/>
    <n v="0.13929424266456331"/>
    <n v="8.2514705173130191E-3"/>
    <n v="0.37966231175673409"/>
    <n v="9.4915577939183524E-2"/>
    <n v="2.6322965194060511E-2"/>
    <n v="1.5895874704305171E-2"/>
  </r>
  <r>
    <n v="1380"/>
    <x v="6"/>
    <s v="349732"/>
    <s v="30"/>
    <x v="4"/>
    <s v="Complete"/>
    <n v="2"/>
    <n v="3"/>
    <d v="2023-07-25T16:33:53"/>
    <s v="PlateAgilent 13_Vial15"/>
    <n v="0.88957699999999995"/>
    <n v="99.79409786624926"/>
    <n v="4.5708549773291397E-2"/>
    <n v="4.9297149223904611E-4"/>
    <n v="0.12458385459451871"/>
    <n v="3.114596364862968E-2"/>
    <x v="209"/>
    <x v="59"/>
    <n v="0.11770707695441369"/>
    <n v="7.5000642398671113E-3"/>
    <n v="0.3208240347324095"/>
    <n v="8.0206008683102376E-2"/>
    <n v="2.458261056201811E-2"/>
    <n v="1.7903896461019451E-2"/>
  </r>
  <r>
    <n v="1381"/>
    <x v="7"/>
    <s v="349733"/>
    <s v="1"/>
    <x v="0"/>
    <s v="Complete"/>
    <n v="2"/>
    <n v="3"/>
    <d v="2023-07-25T16:46:04"/>
    <s v="PlateAgilent 14_Vial1"/>
    <n v="0.89512700000000001"/>
    <n v="99.706235503023322"/>
    <n v="1.28010334222398E-2"/>
    <n v="1.1607290835843091E-3"/>
    <n v="3.4890673505195709E-2"/>
    <n v="8.7226683762989272E-3"/>
    <x v="210"/>
    <x v="64"/>
    <n v="0.24340058667396799"/>
    <n v="1.000205276330497E-2"/>
    <n v="0.66341600091913444"/>
    <n v="0.16585400022978361"/>
    <n v="2.5862909907405609E-2"/>
    <n v="1.1699966973061341E-2"/>
  </r>
  <r>
    <n v="1381"/>
    <x v="7"/>
    <s v="349734"/>
    <s v="2"/>
    <x v="0"/>
    <s v="Complete"/>
    <n v="2"/>
    <n v="3"/>
    <d v="2023-07-25T16:57:00"/>
    <s v="PlateAgilent 14_Vial2"/>
    <n v="0.89790199999999998"/>
    <n v="99.703262154255867"/>
    <n v="1.291250749256473E-2"/>
    <n v="3.2446492443361972E-4"/>
    <n v="3.5194508770967692E-2"/>
    <n v="8.798627192741923E-3"/>
    <x v="211"/>
    <x v="64"/>
    <n v="0.2456906588398034"/>
    <n v="8.9271649226396518E-3"/>
    <n v="0.66965785324510996"/>
    <n v="0.16741446331127749"/>
    <n v="2.5813486183829549E-2"/>
    <n v="1.232119322794799E-2"/>
  </r>
  <r>
    <n v="1381"/>
    <x v="7"/>
    <s v="349735"/>
    <s v="3"/>
    <x v="0"/>
    <s v="Complete"/>
    <n v="2"/>
    <n v="3"/>
    <d v="2023-07-25T17:07:48"/>
    <s v="PlateAgilent 14_Vial3"/>
    <n v="0.90352699999999997"/>
    <n v="99.684516551948406"/>
    <n v="1.2481648982558959E-2"/>
    <n v="4.4128238759089182E-4"/>
    <n v="3.402015486502219E-2"/>
    <n v="8.5050387162555474E-3"/>
    <x v="212"/>
    <x v="64"/>
    <n v="0.26459756924076899"/>
    <n v="9.0705468117230469E-3"/>
    <n v="0.72119078937868797"/>
    <n v="0.18029769734467199"/>
    <n v="2.6817658683333429E-2"/>
    <n v="1.1586571144934939E-2"/>
  </r>
  <r>
    <n v="1381"/>
    <x v="7"/>
    <s v="349736"/>
    <s v="4"/>
    <x v="1"/>
    <s v="Complete"/>
    <n v="2"/>
    <n v="3"/>
    <d v="2023-07-25T17:19:44"/>
    <s v="PlateAgilent 14_Vial4"/>
    <n v="0.911852"/>
    <n v="98.581530608899271"/>
    <n v="1.249518538034345"/>
    <n v="2.3913447651193218E-2"/>
    <n v="3.4057049857790092"/>
    <n v="0.85142624644475218"/>
    <x v="213"/>
    <x v="65"/>
    <n v="2.2906933225607249E-2"/>
    <n v="1.108836925461606E-2"/>
    <n v="6.2435453593256793E-2"/>
    <n v="1.56088633983142E-2"/>
    <n v="2.5603364699411921E-2"/>
    <n v="0.1204405551413664"/>
  </r>
  <r>
    <n v="1381"/>
    <x v="7"/>
    <s v="349737"/>
    <s v="5"/>
    <x v="1"/>
    <s v="Complete"/>
    <n v="2"/>
    <n v="3"/>
    <d v="2023-07-25T17:31:43"/>
    <s v="PlateAgilent 14_Vial5"/>
    <n v="0.90630200000000005"/>
    <n v="98.737007364758313"/>
    <n v="1.061017981685525"/>
    <n v="1.1208955054517491E-2"/>
    <n v="2.8919252658004568"/>
    <n v="0.72298131645011432"/>
    <x v="214"/>
    <x v="65"/>
    <n v="2.0685598863210111E-2"/>
    <n v="1.12389956249842E-2"/>
    <n v="5.6380953973747969E-2"/>
    <n v="1.409523849343699E-2"/>
    <n v="2.549279653466471E-2"/>
    <n v="0.15579625815828671"/>
  </r>
  <r>
    <n v="1381"/>
    <x v="7"/>
    <s v="349738"/>
    <s v="6"/>
    <x v="1"/>
    <s v="Complete"/>
    <n v="2"/>
    <n v="3"/>
    <d v="2023-07-25T17:43:38"/>
    <s v="PlateAgilent 14_Vial6"/>
    <n v="0.91470200000000002"/>
    <n v="98.042856718683794"/>
    <n v="1.698914347229046"/>
    <n v="2.3742938161935151E-2"/>
    <n v="4.6305844104334639"/>
    <n v="1.157646102608366"/>
    <x v="215"/>
    <x v="65"/>
    <n v="1.9240899123547241E-2"/>
    <n v="9.9121518092275679E-3"/>
    <n v="5.2443260408942087E-2"/>
    <n v="1.311081510223552E-2"/>
    <n v="2.5150170847637932E-2"/>
    <n v="0.21383786411596961"/>
  </r>
  <r>
    <n v="1381"/>
    <x v="7"/>
    <s v="349739"/>
    <s v="7"/>
    <x v="2"/>
    <s v="Complete"/>
    <n v="2"/>
    <n v="3"/>
    <d v="2023-07-25T17:54:33"/>
    <s v="PlateAgilent 14_Vial7"/>
    <n v="0.90630200000000005"/>
    <n v="99.794018382489583"/>
    <n v="1.394671158148709E-2"/>
    <n v="5.9604373169871636E-4"/>
    <n v="3.8013349720295901E-2"/>
    <n v="9.5033374300739753E-3"/>
    <x v="216"/>
    <x v="66"/>
    <n v="0.14392214355826649"/>
    <n v="6.6857485268764089E-3"/>
    <n v="0.39227618235378081"/>
    <n v="9.8069045588445189E-2"/>
    <n v="2.6496821640638182E-2"/>
    <n v="2.1615940730020482E-2"/>
  </r>
  <r>
    <n v="1381"/>
    <x v="7"/>
    <s v="349740"/>
    <s v="8"/>
    <x v="2"/>
    <s v="Complete"/>
    <n v="2"/>
    <n v="3"/>
    <d v="2023-07-25T18:05:23"/>
    <s v="PlateAgilent 14_Vial8"/>
    <n v="0.89235200000000003"/>
    <n v="99.788510196813348"/>
    <n v="1.3199610491828931E-2"/>
    <n v="5.9728259470603234E-4"/>
    <n v="3.5977040671266183E-2"/>
    <n v="8.9942601678165441E-3"/>
    <x v="217"/>
    <x v="66"/>
    <n v="0.15111875424483681"/>
    <n v="7.8576549293839799E-3"/>
    <n v="0.4118913638416199"/>
    <n v="0.102972840960405"/>
    <n v="2.611640560979751E-2"/>
    <n v="2.105503284020082E-2"/>
  </r>
  <r>
    <n v="1381"/>
    <x v="7"/>
    <s v="349741"/>
    <s v="9"/>
    <x v="2"/>
    <s v="Complete"/>
    <n v="2"/>
    <n v="3"/>
    <d v="2023-07-25T18:16:13"/>
    <s v="PlateAgilent 14_Vial9"/>
    <n v="0.900752"/>
    <n v="99.791682458903495"/>
    <n v="1.2594231898697929E-2"/>
    <n v="2.924050319641262E-4"/>
    <n v="3.4327012416260433E-2"/>
    <n v="8.5817531040651082E-3"/>
    <x v="218"/>
    <x v="66"/>
    <n v="0.1496122336878547"/>
    <n v="6.9266916415763463E-3"/>
    <n v="0.40778517060325148"/>
    <n v="0.1019462926508129"/>
    <n v="2.5346770605245549E-2"/>
    <n v="2.0764304904704031E-2"/>
  </r>
  <r>
    <n v="1381"/>
    <x v="7"/>
    <s v="349742"/>
    <s v="10"/>
    <x v="3"/>
    <s v="Complete"/>
    <n v="2"/>
    <n v="3"/>
    <d v="2023-07-25T18:28:12"/>
    <s v="PlateAgilent 14_Vial10"/>
    <n v="0.89790199999999998"/>
    <n v="99.910341438119104"/>
    <n v="1.533304966764803E-2"/>
    <n v="8.5972094610512069E-4"/>
    <n v="4.1791971956218171E-2"/>
    <n v="1.0447992989054539E-2"/>
    <x v="219"/>
    <x v="67"/>
    <n v="1.877986202659726E-2"/>
    <n v="1.10759049860368E-2"/>
    <n v="5.1186651329590882E-2"/>
    <n v="1.2796662832397721E-2"/>
    <n v="2.5888298092824041E-2"/>
    <n v="2.9657352093832891E-2"/>
  </r>
  <r>
    <n v="1381"/>
    <x v="7"/>
    <s v="349743"/>
    <s v="11"/>
    <x v="3"/>
    <s v="Complete"/>
    <n v="2"/>
    <n v="3"/>
    <d v="2023-07-25T18:40:13"/>
    <s v="PlateAgilent 14_Vial11"/>
    <n v="0.88957699999999995"/>
    <n v="99.910361097879331"/>
    <n v="1.6306356302821391E-2"/>
    <n v="5.3325148278179229E-4"/>
    <n v="4.4444829964484532E-2"/>
    <n v="1.111120749112113E-2"/>
    <x v="220"/>
    <x v="67"/>
    <n v="1.8366651248349311E-2"/>
    <n v="1.0561720627533321E-2"/>
    <n v="5.0060398325077242E-2"/>
    <n v="1.251509958126931E-2"/>
    <n v="2.570643588945843E-2"/>
    <n v="2.9259458680048828E-2"/>
  </r>
  <r>
    <n v="1381"/>
    <x v="7"/>
    <s v="349744"/>
    <s v="12"/>
    <x v="3"/>
    <s v="Complete"/>
    <n v="2"/>
    <n v="3"/>
    <d v="2023-07-25T18:52:12"/>
    <s v="PlateAgilent 14_Vial12"/>
    <n v="0.88957699999999995"/>
    <n v="99.908004173702878"/>
    <n v="1.881528117200424E-2"/>
    <n v="7.8354016520497611E-4"/>
    <n v="5.1283190241525993E-2"/>
    <n v="1.28207975603815E-2"/>
    <x v="221"/>
    <x v="67"/>
    <n v="1.8538519126192081E-2"/>
    <n v="1.089307254544976E-2"/>
    <n v="5.052884378678698E-2"/>
    <n v="1.263221094669674E-2"/>
    <n v="2.6380512247195571E-2"/>
    <n v="2.826151375173001E-2"/>
  </r>
  <r>
    <n v="1381"/>
    <x v="7"/>
    <s v="349745"/>
    <s v="13"/>
    <x v="4"/>
    <s v="Complete"/>
    <n v="2"/>
    <n v="3"/>
    <d v="2023-07-25T19:03:06"/>
    <s v="PlateAgilent 14_Vial13"/>
    <n v="0.88957699999999995"/>
    <n v="99.746393111164338"/>
    <n v="7.1284473219492328E-2"/>
    <n v="1.099938835298677E-3"/>
    <n v="0.19429394479746581"/>
    <n v="4.8573486199366453E-2"/>
    <x v="222"/>
    <x v="68"/>
    <n v="0.13155406738560041"/>
    <n v="6.0639179981604096E-3"/>
    <n v="0.35856558310808501"/>
    <n v="8.9641395777021252E-2"/>
    <n v="2.659828166471179E-2"/>
    <n v="2.4170066565853701E-2"/>
  </r>
  <r>
    <n v="1381"/>
    <x v="7"/>
    <s v="349746"/>
    <s v="14"/>
    <x v="4"/>
    <s v="Complete"/>
    <n v="2"/>
    <n v="3"/>
    <d v="2023-07-25T19:13:55"/>
    <s v="PlateAgilent 14_Vial14"/>
    <n v="0.89235200000000003"/>
    <n v="99.763191721403047"/>
    <n v="6.4676002668847349E-2"/>
    <n v="1.1497752389377351E-3"/>
    <n v="0.17628180618757289"/>
    <n v="4.4070451546893222E-2"/>
    <x v="223"/>
    <x v="68"/>
    <n v="0.12396401701556781"/>
    <n v="5.7237321102548561E-3"/>
    <n v="0.33787803698476099"/>
    <n v="8.4469509246190261E-2"/>
    <n v="2.60553979407648E-2"/>
    <n v="2.2112860971776459E-2"/>
  </r>
  <r>
    <n v="1381"/>
    <x v="7"/>
    <s v="349747"/>
    <s v="15"/>
    <x v="4"/>
    <s v="Complete"/>
    <n v="2"/>
    <n v="3"/>
    <d v="2023-07-25T19:24:44"/>
    <s v="PlateAgilent 14_Vial15"/>
    <n v="0.88957699999999995"/>
    <n v="99.778367986898132"/>
    <n v="6.8885165112989269E-2"/>
    <n v="9.2107836755874015E-4"/>
    <n v="0.1877543574828254"/>
    <n v="4.6938589370706343E-2"/>
    <x v="224"/>
    <x v="68"/>
    <n v="0.1056061257929185"/>
    <n v="5.919812112719202E-3"/>
    <n v="0.28784151510672651"/>
    <n v="7.1960378776681627E-2"/>
    <n v="2.467558901748328E-2"/>
    <n v="2.2465133178484961E-2"/>
  </r>
  <r>
    <n v="1381"/>
    <x v="7"/>
    <s v="349748"/>
    <s v="16"/>
    <x v="5"/>
    <s v="Complete"/>
    <n v="2"/>
    <n v="3"/>
    <d v="2023-07-25T19:36:53"/>
    <s v="PlateAgilent 16_Vial1"/>
    <n v="0.89512700000000001"/>
    <n v="99.728392645481051"/>
    <n v="1.2390726826651439E-2"/>
    <n v="3.7020738899052669E-4"/>
    <n v="3.3772336181052007E-2"/>
    <n v="8.4430840452630017E-3"/>
    <x v="225"/>
    <x v="69"/>
    <n v="0.2142656001419817"/>
    <n v="6.256204608098493E-3"/>
    <n v="0.58400527921132839"/>
    <n v="0.1460013198028321"/>
    <n v="2.4217648595060828E-2"/>
    <n v="2.0733378955255288E-2"/>
  </r>
  <r>
    <n v="1381"/>
    <x v="7"/>
    <s v="349749"/>
    <s v="17"/>
    <x v="5"/>
    <s v="Complete"/>
    <n v="2"/>
    <n v="3"/>
    <d v="2023-07-25T19:47:42"/>
    <s v="PlateAgilent 16_Vial2"/>
    <n v="0.88957699999999995"/>
    <n v="99.718511700452737"/>
    <n v="1.162573564257118E-2"/>
    <n v="6.558167335056986E-4"/>
    <n v="3.1687265643565103E-2"/>
    <n v="7.9218164108912741E-3"/>
    <x v="226"/>
    <x v="69"/>
    <n v="0.2246972826234451"/>
    <n v="6.6847551464249916E-3"/>
    <n v="0.61243801706656043"/>
    <n v="0.15310950426664011"/>
    <n v="2.4502840223273901E-2"/>
    <n v="2.0662441057971132E-2"/>
  </r>
  <r>
    <n v="1381"/>
    <x v="7"/>
    <s v="349750"/>
    <s v="18"/>
    <x v="5"/>
    <s v="Complete"/>
    <n v="2"/>
    <n v="3"/>
    <d v="2023-07-25T19:58:36"/>
    <s v="PlateAgilent 16_Vial3"/>
    <n v="0.89235200000000003"/>
    <n v="99.72166457179614"/>
    <n v="1.166227262901817E-2"/>
    <n v="4.5238547557297447E-4"/>
    <n v="3.1786851358478627E-2"/>
    <n v="7.9467128396196567E-3"/>
    <x v="227"/>
    <x v="69"/>
    <n v="0.22285497864682521"/>
    <n v="6.5711090877522329E-3"/>
    <n v="0.60741660790174312"/>
    <n v="0.15185415197543581"/>
    <n v="2.4211909704161719E-2"/>
    <n v="1.9606267223853831E-2"/>
  </r>
  <r>
    <n v="1381"/>
    <x v="7"/>
    <s v="349751"/>
    <s v="19"/>
    <x v="6"/>
    <s v="Complete"/>
    <n v="2"/>
    <n v="3"/>
    <d v="2023-07-25T20:09:26"/>
    <s v="PlateAgilent 16_Vial4"/>
    <n v="0.88957699999999995"/>
    <n v="99.82223159696369"/>
    <n v="1.1467429463143219E-2"/>
    <n v="5.663173149574979E-4"/>
    <n v="3.1255784134370718E-2"/>
    <n v="7.8139460335926794E-3"/>
    <x v="228"/>
    <x v="70"/>
    <n v="0.1203842130301515"/>
    <n v="5.1178407642977694E-3"/>
    <n v="0.32812087379739202"/>
    <n v="8.2030218449348005E-2"/>
    <n v="2.4873557013935059E-2"/>
    <n v="2.1043203529071412E-2"/>
  </r>
  <r>
    <n v="1381"/>
    <x v="7"/>
    <s v="349752"/>
    <s v="20"/>
    <x v="6"/>
    <s v="Complete"/>
    <n v="2"/>
    <n v="3"/>
    <d v="2023-07-25T20:20:16"/>
    <s v="PlateAgilent 16_Vial5"/>
    <n v="0.89790199999999998"/>
    <n v="99.800399412305168"/>
    <n v="1.159274464969221E-2"/>
    <n v="7.3338320278548393E-4"/>
    <n v="3.1597344937698293E-2"/>
    <n v="7.8993362344245734E-3"/>
    <x v="229"/>
    <x v="70"/>
    <n v="0.14283961093139491"/>
    <n v="5.9996709608320523E-3"/>
    <n v="0.38932561647389818"/>
    <n v="9.7331404118474546E-2"/>
    <n v="2.5155772627375911E-2"/>
    <n v="2.0012459486375912E-2"/>
  </r>
  <r>
    <n v="1381"/>
    <x v="7"/>
    <s v="349753"/>
    <s v="21"/>
    <x v="6"/>
    <s v="Complete"/>
    <n v="2"/>
    <n v="3"/>
    <d v="2023-07-25T20:31:10"/>
    <s v="PlateAgilent 16_Vial6"/>
    <n v="0.90907700000000002"/>
    <n v="99.783562177096655"/>
    <n v="1.15526890506349E-2"/>
    <n v="4.2725113684766598E-4"/>
    <n v="3.1488168843654532E-2"/>
    <n v="7.872042210913633E-3"/>
    <x v="230"/>
    <x v="70"/>
    <n v="0.15827118101219109"/>
    <n v="5.4829715317505669E-3"/>
    <n v="0.43138611702896978"/>
    <n v="0.1078465292572424"/>
    <n v="2.7263507854506552E-2"/>
    <n v="1.935044498602714E-2"/>
  </r>
  <r>
    <n v="1381"/>
    <x v="7"/>
    <s v="349754"/>
    <s v="22"/>
    <x v="7"/>
    <s v="Complete"/>
    <n v="2"/>
    <n v="3"/>
    <d v="2023-07-25T20:43:10"/>
    <s v="PlateAgilent 16_Vial7"/>
    <n v="0.88957699999999995"/>
    <n v="99.88282535879307"/>
    <n v="2.6719265820256671E-2"/>
    <n v="8.3650026539641535E-4"/>
    <n v="7.2826399969667013E-2"/>
    <n v="1.820659999241675E-2"/>
    <x v="231"/>
    <x v="71"/>
    <n v="2.125124961911392E-2"/>
    <n v="1.0728842068937519E-2"/>
    <n v="5.7922699486881217E-2"/>
    <n v="1.4480674871720301E-2"/>
    <n v="2.736270224066489E-2"/>
    <n v="4.1841423526894593E-2"/>
  </r>
  <r>
    <n v="1381"/>
    <x v="7"/>
    <s v="349755"/>
    <s v="23"/>
    <x v="7"/>
    <s v="Complete"/>
    <n v="2"/>
    <n v="3"/>
    <d v="2023-07-25T20:55:15"/>
    <s v="PlateAgilent 16_Vial8"/>
    <n v="0.88395199999999996"/>
    <n v="99.886833922031173"/>
    <n v="1.9314853710693108E-2"/>
    <n v="8.3892352244088525E-4"/>
    <n v="5.2644832053137268E-2"/>
    <n v="1.316120801328432E-2"/>
    <x v="232"/>
    <x v="71"/>
    <n v="2.437304287478197E-2"/>
    <n v="1.0399071512453589E-2"/>
    <n v="6.6431502303144596E-2"/>
    <n v="1.6607875575786149E-2"/>
    <n v="2.765629893655366E-2"/>
    <n v="4.1821882446795508E-2"/>
  </r>
  <r>
    <n v="1381"/>
    <x v="7"/>
    <s v="349756"/>
    <s v="24"/>
    <x v="7"/>
    <s v="Complete"/>
    <n v="2"/>
    <n v="3"/>
    <d v="2023-07-25T21:07:16"/>
    <s v="PlateAgilent 16_Vial9"/>
    <n v="0.88957699999999995"/>
    <n v="99.887598170958768"/>
    <n v="1.538982029004075E-2"/>
    <n v="9.2291313386527155E-4"/>
    <n v="4.194670674873497E-2"/>
    <n v="1.0486676687183741E-2"/>
    <x v="233"/>
    <x v="71"/>
    <n v="2.730444442104871E-2"/>
    <n v="1.0596765549227991E-2"/>
    <n v="7.4421370846548748E-2"/>
    <n v="1.8605342711637191E-2"/>
    <n v="2.6844980143269699E-2"/>
    <n v="4.2862584186867253E-2"/>
  </r>
  <r>
    <n v="1381"/>
    <x v="7"/>
    <s v="349757"/>
    <s v="25"/>
    <x v="8"/>
    <s v="Complete"/>
    <n v="2"/>
    <n v="3"/>
    <d v="2023-07-25T21:18:05"/>
    <s v="PlateAgilent 16_Vial10"/>
    <n v="0.89235200000000003"/>
    <n v="99.741480353490743"/>
    <n v="1.2119141401322571E-2"/>
    <n v="3.9644642828412779E-4"/>
    <n v="3.3032099194602413E-2"/>
    <n v="8.2580247986506015E-3"/>
    <x v="234"/>
    <x v="72"/>
    <n v="0.20587130781344831"/>
    <n v="6.7964328824078367E-3"/>
    <n v="0.56112568009761998"/>
    <n v="0.140281420024405"/>
    <n v="2.590909448872732E-2"/>
    <n v="1.462010280575878E-2"/>
  </r>
  <r>
    <n v="1381"/>
    <x v="7"/>
    <s v="349758"/>
    <s v="26"/>
    <x v="8"/>
    <s v="Complete"/>
    <n v="2"/>
    <n v="3"/>
    <d v="2023-07-25T21:29:00"/>
    <s v="PlateAgilent 16_Vial11"/>
    <n v="0.88680199999999998"/>
    <n v="99.726283881465889"/>
    <n v="1.217265028747822E-2"/>
    <n v="4.6869838835332089E-4"/>
    <n v="3.3177943753779943E-2"/>
    <n v="8.2944859384449857E-3"/>
    <x v="235"/>
    <x v="7"/>
    <n v="0.221642259817597"/>
    <n v="6.9660593545770016E-3"/>
    <n v="0.60411120471056845"/>
    <n v="0.15102780117764211"/>
    <n v="2.6185865256060339E-2"/>
    <n v="1.3715343172963549E-2"/>
  </r>
  <r>
    <n v="1381"/>
    <x v="7"/>
    <s v="349759"/>
    <s v="27"/>
    <x v="8"/>
    <s v="Complete"/>
    <n v="2"/>
    <n v="3"/>
    <d v="2023-07-25T21:39:50"/>
    <s v="PlateAgilent 16_Vial12"/>
    <n v="0.88680199999999998"/>
    <n v="99.788142053093551"/>
    <n v="1.3191782340727751E-2"/>
    <n v="5.7493917266197489E-4"/>
    <n v="3.5955704154501361E-2"/>
    <n v="8.9889260386253403E-3"/>
    <x v="236"/>
    <x v="7"/>
    <n v="0.1531081268817753"/>
    <n v="5.5495931192677799E-3"/>
    <n v="0.41731362537833311"/>
    <n v="0.1043284063445833"/>
    <n v="2.704730337093746E-2"/>
    <n v="1.851073431301559E-2"/>
  </r>
  <r>
    <n v="1381"/>
    <x v="7"/>
    <s v="349760"/>
    <s v="28"/>
    <x v="4"/>
    <s v="Complete"/>
    <n v="2"/>
    <n v="3"/>
    <d v="2023-07-25T21:50:40"/>
    <s v="PlateAgilent 16_Vial13"/>
    <n v="0.88680199999999998"/>
    <n v="99.740497640812436"/>
    <n v="7.7973322753465898E-2"/>
    <n v="1.091946192273112E-3"/>
    <n v="0.21252516547452399"/>
    <n v="5.3131291368631012E-2"/>
    <x v="237"/>
    <x v="68"/>
    <n v="0.13151798189066199"/>
    <n v="5.4574619482631193E-3"/>
    <n v="0.35846722798466341"/>
    <n v="8.9616806996165851E-2"/>
    <n v="2.5566265900984781E-2"/>
    <n v="2.444478864245235E-2"/>
  </r>
  <r>
    <n v="1381"/>
    <x v="7"/>
    <s v="349761"/>
    <s v="29"/>
    <x v="4"/>
    <s v="Complete"/>
    <n v="2"/>
    <n v="3"/>
    <d v="2023-07-25T22:01:35"/>
    <s v="PlateAgilent 16_Vial14"/>
    <n v="0.88957699999999995"/>
    <n v="99.756289730307273"/>
    <n v="7.3153706515888262E-2"/>
    <n v="5.4946926505573866E-4"/>
    <n v="0.199388752888216"/>
    <n v="4.9847188222054008E-2"/>
    <x v="238"/>
    <x v="68"/>
    <n v="0.1217350149324196"/>
    <n v="5.9749154714170867E-3"/>
    <n v="0.33180263811966559"/>
    <n v="8.2950659529916398E-2"/>
    <n v="2.572337740027613E-2"/>
    <n v="2.3098170844158061E-2"/>
  </r>
  <r>
    <n v="1381"/>
    <x v="7"/>
    <s v="349762"/>
    <s v="30"/>
    <x v="4"/>
    <s v="Complete"/>
    <n v="2"/>
    <n v="3"/>
    <d v="2023-07-25T22:12:24"/>
    <s v="PlateAgilent 16_Vial15"/>
    <n v="0.89235200000000003"/>
    <n v="99.765951628081069"/>
    <n v="7.5097978393309783E-2"/>
    <n v="1.6338759098104281E-3"/>
    <n v="0.20468808717185219"/>
    <n v="5.1172021792963047E-2"/>
    <x v="239"/>
    <x v="68"/>
    <n v="0.1132748755628431"/>
    <n v="5.9148808909220097E-3"/>
    <n v="0.30874356540140252"/>
    <n v="7.718589135035063E-2"/>
    <n v="2.4642939527812279E-2"/>
    <n v="2.1032578434955419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398"/>
    <x v="0"/>
    <x v="0"/>
    <s v="350312"/>
    <s v="1"/>
    <s v="Complete"/>
    <n v="2"/>
    <n v="2"/>
    <n v="1"/>
    <n v="2.2200000000000002E-3"/>
    <n v="0"/>
    <n v="0"/>
    <n v="0"/>
    <n v="0"/>
    <n v="0"/>
    <n v="0"/>
    <n v="0"/>
    <n v="0"/>
    <n v="2.2200000000000002E-3"/>
    <d v="2023-08-11T19:43:09"/>
    <s v="PlateAgilent 4_Vial1"/>
    <n v="1.00665"/>
    <n v="93.048999943650841"/>
    <n v="2.6329039128139501E-2"/>
    <n v="2.359352067261406E-3"/>
    <n v="7.1762792707770626E-2"/>
    <n v="1.794069817694266E-2"/>
    <n v="8.0813955751993962"/>
    <n v="5.3417557010363229E-2"/>
    <n v="1.4449153085569129E-2"/>
    <n v="0.14559563119769259"/>
    <n v="3.639890779942314E-2"/>
    <n v="6.1474685337110382E-2"/>
    <n v="6.8097787748735348"/>
  </r>
  <r>
    <n v="1398"/>
    <x v="0"/>
    <x v="0"/>
    <s v="350313"/>
    <s v="2"/>
    <s v="Complete"/>
    <n v="2"/>
    <n v="2"/>
    <n v="1"/>
    <n v="3.8E-3"/>
    <n v="0"/>
    <n v="0"/>
    <n v="0"/>
    <n v="0"/>
    <n v="0"/>
    <n v="0"/>
    <n v="0"/>
    <n v="0"/>
    <n v="3.8E-3"/>
    <d v="2023-08-11T19:54:42"/>
    <s v="PlateAgilent 4_Vial2"/>
    <n v="1.00665"/>
    <n v="91.460284247923141"/>
    <n v="2.3580765216567341E-2"/>
    <n v="2.105753995907489E-3"/>
    <n v="6.427205937487275E-2"/>
    <n v="1.6068014843718191E-2"/>
    <n v="4.2284249588732079"/>
    <n v="4.5618616539094291E-2"/>
    <n v="1.679126712159603E-2"/>
    <n v="0.1243387313292216"/>
    <n v="3.108468283230539E-2"/>
    <n v="4.8442164026902421E-2"/>
    <n v="8.4220742062942762"/>
  </r>
  <r>
    <n v="1398"/>
    <x v="0"/>
    <x v="0"/>
    <s v="350314"/>
    <s v="3"/>
    <s v="Complete"/>
    <n v="2"/>
    <n v="2"/>
    <n v="1"/>
    <n v="2.1099999999999999E-3"/>
    <n v="0"/>
    <n v="0"/>
    <n v="0"/>
    <n v="0"/>
    <n v="0"/>
    <n v="0"/>
    <n v="0"/>
    <n v="0"/>
    <n v="2.1099999999999999E-3"/>
    <d v="2023-08-11T20:06:19"/>
    <s v="PlateAgilent 4_Vial3"/>
    <n v="0.99000200000000005"/>
    <n v="93.428083470650321"/>
    <n v="2.268436222195749E-2"/>
    <n v="2.2222055829063279E-3"/>
    <n v="6.1828810991529343E-2"/>
    <n v="1.545720274788233E-2"/>
    <n v="7.3256885061053705"/>
    <n v="3.897787276916781E-2"/>
    <n v="1.8344971079277371E-2"/>
    <n v="0.1062386283870931"/>
    <n v="2.6559657096773281E-2"/>
    <n v="5.3533443564063567E-2"/>
    <n v="6.4567208507944933"/>
  </r>
  <r>
    <n v="1398"/>
    <x v="0"/>
    <x v="1"/>
    <s v="350315"/>
    <s v="4"/>
    <s v="Complete"/>
    <n v="2"/>
    <n v="2"/>
    <n v="1"/>
    <n v="0"/>
    <n v="2.0100000000000001E-3"/>
    <n v="0"/>
    <n v="0"/>
    <n v="0"/>
    <n v="0"/>
    <n v="0"/>
    <n v="0"/>
    <n v="0"/>
    <n v="2.0100000000000001E-3"/>
    <d v="2023-08-11T20:18:19"/>
    <s v="PlateAgilent 4_Vial4"/>
    <n v="0.95647700000000002"/>
    <n v="98.891270823862044"/>
    <n v="0.11741330294430991"/>
    <n v="1.4818700099779329E-3"/>
    <n v="0.32002332023282559"/>
    <n v="8.0005830058206398E-2"/>
    <n v="39.803895551346464"/>
    <n v="3.152122759223229E-2"/>
    <n v="1.897004266436654E-2"/>
    <n v="8.5914693300684436E-2"/>
    <n v="2.1478673325171109E-2"/>
    <n v="7.1053572840845028E-2"/>
    <n v="0.88874107276055536"/>
  </r>
  <r>
    <n v="1398"/>
    <x v="0"/>
    <x v="1"/>
    <s v="350316"/>
    <s v="5"/>
    <s v="Complete"/>
    <n v="2"/>
    <n v="2"/>
    <n v="1"/>
    <n v="0"/>
    <n v="1.9499999999999999E-3"/>
    <n v="0"/>
    <n v="0"/>
    <n v="0"/>
    <n v="0"/>
    <n v="0"/>
    <n v="0"/>
    <n v="0"/>
    <n v="1.9499999999999999E-3"/>
    <d v="2023-08-11T20:30:08"/>
    <s v="PlateAgilent 4_Vial5"/>
    <n v="0.96210200000000001"/>
    <n v="98.528539184054523"/>
    <n v="2.2011828829381609E-2"/>
    <n v="2.3373631663202608E-3"/>
    <n v="5.9995744687605823E-2"/>
    <n v="1.4998936171901459E-2"/>
    <n v="7.691762139436646"/>
    <n v="3.8250804522813667E-2"/>
    <n v="1.837876761109461E-2"/>
    <n v="0.104256921132469"/>
    <n v="2.606423028311726E-2"/>
    <n v="5.1183363407064211E-2"/>
    <n v="1.36001481918621"/>
  </r>
  <r>
    <n v="1398"/>
    <x v="0"/>
    <x v="1"/>
    <s v="350317"/>
    <s v="6"/>
    <s v="Complete"/>
    <n v="2"/>
    <n v="2"/>
    <n v="1"/>
    <n v="0"/>
    <n v="1.9400000000000001E-3"/>
    <n v="0"/>
    <n v="0"/>
    <n v="0"/>
    <n v="0"/>
    <n v="0"/>
    <n v="0"/>
    <n v="0"/>
    <n v="1.9400000000000001E-3"/>
    <d v="2023-08-11T20:42:10"/>
    <s v="PlateAgilent 4_Vial6"/>
    <n v="0.95932700000000004"/>
    <n v="99.086497040448762"/>
    <n v="0.117417237608423"/>
    <n v="1.066158233701013E-3"/>
    <n v="0.32003404460767848"/>
    <n v="8.0008511151919634E-2"/>
    <n v="41.241500593773004"/>
    <n v="2.844624655179866E-2"/>
    <n v="1.7315785881565932E-2"/>
    <n v="7.7533482504840365E-2"/>
    <n v="1.9383370626210091E-2"/>
    <n v="5.9295491329453408E-2"/>
    <n v="0.70834398406156796"/>
  </r>
  <r>
    <n v="1398"/>
    <x v="0"/>
    <x v="2"/>
    <s v="350318"/>
    <s v="7"/>
    <s v="Complete"/>
    <n v="2"/>
    <n v="2"/>
    <n v="1"/>
    <n v="0"/>
    <n v="0"/>
    <n v="2.0500000000000002E-3"/>
    <n v="0"/>
    <n v="0"/>
    <n v="0"/>
    <n v="0"/>
    <n v="0"/>
    <n v="0"/>
    <n v="2.0500000000000002E-3"/>
    <d v="2023-08-11T20:53:06"/>
    <s v="PlateAgilent 4_Vial7"/>
    <n v="0.93697699999999995"/>
    <n v="99.578705444334858"/>
    <n v="2.3680541734892889E-2"/>
    <n v="1.4277434750495041E-3"/>
    <n v="6.4544011631347098E-2"/>
    <n v="1.6136002907836771E-2"/>
    <n v="7.8712209306520826"/>
    <n v="0.28985354492493248"/>
    <n v="1.416396936940922E-2"/>
    <n v="0.79002882554226561"/>
    <n v="0.1975072063855664"/>
    <n v="7.1145256680918617E-2"/>
    <n v="3.6615212324395817E-2"/>
  </r>
  <r>
    <n v="1398"/>
    <x v="0"/>
    <x v="2"/>
    <s v="350319"/>
    <s v="8"/>
    <s v="Complete"/>
    <n v="2"/>
    <n v="2"/>
    <n v="1"/>
    <n v="0"/>
    <n v="0"/>
    <n v="2.0100000000000001E-3"/>
    <n v="0"/>
    <n v="0"/>
    <n v="0"/>
    <n v="0"/>
    <n v="0"/>
    <n v="0"/>
    <n v="2.0100000000000001E-3"/>
    <d v="2023-08-11T21:03:54"/>
    <s v="PlateAgilent 4_Vial8"/>
    <n v="0.93697699999999995"/>
    <n v="99.797706733547898"/>
    <n v="2.1218722952438929E-2"/>
    <n v="1.342970333054039E-3"/>
    <n v="5.7834044354929309E-2"/>
    <n v="1.4458511088732331E-2"/>
    <n v="7.1932890988718059"/>
    <n v="9.6151961871400807E-2"/>
    <n v="1.171058904297251E-2"/>
    <n v="0.26207311534009581"/>
    <n v="6.5518278835023952E-2"/>
    <n v="5.1184569806253313E-2"/>
    <n v="3.3738011822002097E-2"/>
  </r>
  <r>
    <n v="1398"/>
    <x v="0"/>
    <x v="2"/>
    <s v="350320"/>
    <s v="9"/>
    <s v="Complete"/>
    <n v="2"/>
    <n v="2"/>
    <n v="1"/>
    <n v="0"/>
    <n v="0"/>
    <n v="2.0100000000000001E-3"/>
    <n v="0"/>
    <n v="0"/>
    <n v="0"/>
    <n v="0"/>
    <n v="0"/>
    <n v="0"/>
    <n v="2.0100000000000001E-3"/>
    <d v="2023-08-11T21:15:38"/>
    <s v="PlateAgilent 4_Vial9"/>
    <n v="0.98715200000000003"/>
    <n v="91.575596923994368"/>
    <n v="1.9745916344466149E-2"/>
    <n v="1.572796632147318E-3"/>
    <n v="5.381974232164223E-2"/>
    <n v="1.3454935580410559E-2"/>
    <n v="6.6939978011992833"/>
    <n v="3.2947416127333908E-2"/>
    <n v="1.6512195391458859E-2"/>
    <n v="8.9801932470658999E-2"/>
    <n v="2.245048311766475E-2"/>
    <n v="5.7515482988686778E-2"/>
    <n v="8.3141942605451433"/>
  </r>
  <r>
    <n v="1398"/>
    <x v="0"/>
    <x v="3"/>
    <s v="350321"/>
    <s v="10"/>
    <s v="Complete"/>
    <n v="2"/>
    <n v="2"/>
    <n v="1"/>
    <n v="0"/>
    <n v="0"/>
    <n v="0"/>
    <n v="2.0699999999999998E-3"/>
    <n v="0"/>
    <n v="0"/>
    <n v="0"/>
    <n v="0"/>
    <n v="0"/>
    <n v="2.0699999999999998E-3"/>
    <d v="2023-08-11T21:27:29"/>
    <s v="PlateAgilent 4_Vial10"/>
    <n v="0.994502"/>
    <n v="91.836951191150348"/>
    <n v="1.9309998106246791E-2"/>
    <n v="1.868120948047635E-3"/>
    <n v="5.2631597550592137E-2"/>
    <n v="1.3157899387648039E-2"/>
    <n v="6.3564731341294882"/>
    <n v="3.4304550593439419E-2"/>
    <n v="1.8503831416870779E-2"/>
    <n v="9.3500956916393971E-2"/>
    <n v="2.3375239229098489E-2"/>
    <n v="4.8485406783094147E-2"/>
    <n v="8.0609488533668827"/>
  </r>
  <r>
    <n v="1398"/>
    <x v="0"/>
    <x v="3"/>
    <s v="350322"/>
    <s v="11"/>
    <s v="Complete"/>
    <n v="2"/>
    <n v="2"/>
    <n v="1"/>
    <n v="0"/>
    <n v="0"/>
    <n v="0"/>
    <n v="1.9400000000000001E-3"/>
    <n v="0"/>
    <n v="0"/>
    <n v="0"/>
    <n v="0"/>
    <n v="0"/>
    <n v="1.9400000000000001E-3"/>
    <d v="2023-08-11T21:38:55"/>
    <s v="PlateAgilent 4_Vial11"/>
    <n v="0.98715200000000003"/>
    <n v="91.713283486290891"/>
    <n v="1.9591909178747619E-2"/>
    <n v="2.0400496109722749E-3"/>
    <n v="5.3399978263592787E-2"/>
    <n v="1.33499945658982E-2"/>
    <n v="6.88144049788567"/>
    <n v="4.9868543303850182E-2"/>
    <n v="1.6115347850268059E-2"/>
    <n v="0.1359223904197816"/>
    <n v="3.3980597604945387E-2"/>
    <n v="6.6734228767593912E-2"/>
    <n v="8.1505218324589173"/>
  </r>
  <r>
    <n v="1398"/>
    <x v="0"/>
    <x v="3"/>
    <s v="350323"/>
    <s v="12"/>
    <s v="Complete"/>
    <n v="2"/>
    <n v="2"/>
    <n v="1"/>
    <n v="0"/>
    <n v="0"/>
    <n v="0"/>
    <n v="1.9599999999999999E-3"/>
    <n v="0"/>
    <n v="0"/>
    <n v="0"/>
    <n v="0"/>
    <n v="0"/>
    <n v="1.9599999999999999E-3"/>
    <d v="2023-08-11T21:49:27"/>
    <s v="PlateAgilent 4_Vial12"/>
    <n v="0.95932700000000004"/>
    <n v="99.457339653613957"/>
    <n v="1.8757269290002859E-2"/>
    <n v="1.4781179288855301E-3"/>
    <n v="5.1125072254675358E-2"/>
    <n v="1.2781268063668839E-2"/>
    <n v="6.5210551345249179"/>
    <n v="0.39611031215261622"/>
    <n v="1.6110319197501489E-2"/>
    <n v="1.0796437379303321"/>
    <n v="0.26991093448258308"/>
    <n v="5.553932805983277E-2"/>
    <n v="7.225343688360189E-2"/>
  </r>
  <r>
    <n v="1398"/>
    <x v="0"/>
    <x v="4"/>
    <s v="350324"/>
    <s v="13"/>
    <s v="Complete"/>
    <n v="2"/>
    <n v="2"/>
    <n v="1"/>
    <n v="0"/>
    <n v="0"/>
    <n v="0"/>
    <n v="0"/>
    <n v="2.0400000000000001E-3"/>
    <n v="0"/>
    <n v="0"/>
    <n v="0"/>
    <n v="0"/>
    <n v="2.0400000000000001E-3"/>
    <d v="2023-08-11T22:00:22"/>
    <s v="PlateAgilent 4_Vial13"/>
    <n v="0.95370200000000005"/>
    <n v="99.256177558582451"/>
    <n v="2.3323911553639168E-2"/>
    <n v="1.326167419348358E-3"/>
    <n v="6.3571975483499521E-2"/>
    <n v="1.589299387087488E-2"/>
    <n v="7.7906832700367055"/>
    <n v="0.39049086222421409"/>
    <n v="1.6752788533603489E-2"/>
    <n v="1.064327287588906"/>
    <n v="0.26608182189722651"/>
    <n v="6.8050777964934778E-2"/>
    <n v="0.26195688967476938"/>
  </r>
  <r>
    <n v="1398"/>
    <x v="0"/>
    <x v="4"/>
    <s v="350325"/>
    <s v="14"/>
    <s v="Complete"/>
    <n v="2"/>
    <n v="2"/>
    <n v="1"/>
    <n v="0"/>
    <n v="0"/>
    <n v="0"/>
    <n v="0"/>
    <n v="1.9400000000000001E-3"/>
    <n v="0"/>
    <n v="0"/>
    <n v="0"/>
    <n v="0"/>
    <n v="1.9400000000000001E-3"/>
    <d v="2023-08-11T22:11:39"/>
    <s v="PlateAgilent 4_Vial14"/>
    <n v="0.95370200000000005"/>
    <n v="99.604295238108477"/>
    <n v="3.3464104741533073E-2"/>
    <n v="1.949318926452557E-3"/>
    <n v="9.121022609409056E-2"/>
    <n v="2.280255652352264E-2"/>
    <n v="11.753895115217855"/>
    <n v="5.3963282412694907E-2"/>
    <n v="1.378168748790231E-2"/>
    <n v="0.147083067891918"/>
    <n v="3.6770766972979499E-2"/>
    <n v="4.9723127916004493E-2"/>
    <n v="0.25855424682128342"/>
  </r>
  <r>
    <n v="1398"/>
    <x v="0"/>
    <x v="4"/>
    <s v="350326"/>
    <s v="15"/>
    <s v="Complete"/>
    <n v="2"/>
    <n v="2"/>
    <n v="1"/>
    <n v="0"/>
    <n v="0"/>
    <n v="0"/>
    <n v="0"/>
    <n v="1.9499999999999999E-3"/>
    <n v="0"/>
    <n v="0"/>
    <n v="0"/>
    <n v="0"/>
    <n v="1.9499999999999999E-3"/>
    <d v="2023-08-11T22:22:29"/>
    <s v="PlateAgilent 4_Vial15"/>
    <n v="0.95092699999999997"/>
    <n v="99.467557420109074"/>
    <n v="2.3238329850085719E-2"/>
    <n v="1.839858167665786E-3"/>
    <n v="6.3338712810228598E-2"/>
    <n v="1.5834678202557149E-2"/>
    <n v="8.1203477961831538"/>
    <n v="0.2250105083411863"/>
    <n v="1.476007269392597E-2"/>
    <n v="0.6132917494091501"/>
    <n v="0.1533229373522875"/>
    <n v="5.8262405710024737E-2"/>
    <n v="0.2259313359896343"/>
  </r>
  <r>
    <n v="1398"/>
    <x v="0"/>
    <x v="5"/>
    <s v="350327"/>
    <s v="16"/>
    <s v="Complete"/>
    <n v="2"/>
    <n v="2"/>
    <n v="1"/>
    <n v="0"/>
    <n v="0"/>
    <n v="0"/>
    <n v="0"/>
    <n v="0"/>
    <n v="1.91E-3"/>
    <n v="0"/>
    <n v="0"/>
    <n v="0"/>
    <n v="1.91E-3"/>
    <d v="2023-08-12T00:29:19"/>
    <s v="PlateAgilent 5_Vial1"/>
    <n v="0.99270199999999997"/>
    <n v="91.59518984020643"/>
    <n v="2.7360845396475441E-2"/>
    <n v="2.049467381498811E-3"/>
    <n v="7.4575098124189457E-2"/>
    <n v="1.8643774531047361E-2"/>
    <n v="9.7611384979305544"/>
    <n v="4.9239489703301761E-2"/>
    <n v="1.6715057793254599E-2"/>
    <n v="0.13420783323755661"/>
    <n v="3.3551958309389153E-2"/>
    <n v="5.9685439447872829E-2"/>
    <n v="8.2685243852459145"/>
  </r>
  <r>
    <n v="1398"/>
    <x v="0"/>
    <x v="5"/>
    <s v="350328"/>
    <s v="17"/>
    <s v="Complete"/>
    <n v="2"/>
    <n v="2"/>
    <n v="1"/>
    <n v="0"/>
    <n v="0"/>
    <n v="0"/>
    <n v="0"/>
    <n v="0"/>
    <n v="1.9499999999999999E-3"/>
    <n v="0"/>
    <n v="0"/>
    <n v="0"/>
    <n v="1.9499999999999999E-3"/>
    <d v="2023-08-12T00:40:06"/>
    <s v="PlateAgilent 5_Vial2"/>
    <n v="0.95370200000000005"/>
    <n v="99.718481434608336"/>
    <n v="2.445671836156077E-2"/>
    <n v="2.0411340967847582E-3"/>
    <n v="6.6659569365645627E-2"/>
    <n v="1.666489234141141E-2"/>
    <n v="8.5460986366212364"/>
    <n v="9.6418536498472776E-2"/>
    <n v="1.6156106012989949E-2"/>
    <n v="0.26279969482560661"/>
    <n v="6.5699923706401653E-2"/>
    <n v="4.9281294259652331E-2"/>
    <n v="0.1113620162719814"/>
  </r>
  <r>
    <n v="1398"/>
    <x v="0"/>
    <x v="5"/>
    <s v="350329"/>
    <s v="18"/>
    <s v="Complete"/>
    <n v="2"/>
    <n v="2"/>
    <n v="1"/>
    <n v="0"/>
    <n v="0"/>
    <n v="0"/>
    <n v="0"/>
    <n v="0"/>
    <n v="2.0999999999999999E-3"/>
    <n v="0"/>
    <n v="0"/>
    <n v="0"/>
    <n v="2.0999999999999999E-3"/>
    <d v="2023-08-12T00:50:53"/>
    <s v="PlateAgilent 5_Vial3"/>
    <n v="0.94530199999999998"/>
    <n v="99.60444597177397"/>
    <n v="2.3251550730516581E-2"/>
    <n v="1.8138488804224969E-3"/>
    <n v="6.3374747824539487E-2"/>
    <n v="1.5843686956134868E-2"/>
    <n v="7.5446128362547"/>
    <n v="0.2174709288338588"/>
    <n v="1.7157485042563189E-2"/>
    <n v="0.59274176736632544"/>
    <n v="0.14818544184158139"/>
    <n v="5.4596618712503278E-2"/>
    <n v="0.1002349299491363"/>
  </r>
  <r>
    <n v="1398"/>
    <x v="0"/>
    <x v="6"/>
    <s v="350330"/>
    <s v="19"/>
    <s v="Complete"/>
    <n v="2"/>
    <n v="2"/>
    <n v="1"/>
    <n v="0"/>
    <n v="0"/>
    <n v="0"/>
    <n v="0"/>
    <n v="0"/>
    <n v="0"/>
    <n v="2.66E-3"/>
    <n v="0"/>
    <n v="0"/>
    <n v="2.66E-3"/>
    <d v="2023-08-12T01:02:26"/>
    <s v="PlateAgilent 5_Vial4"/>
    <n v="0.98437699999999995"/>
    <n v="91.509694724393967"/>
    <n v="2.2206953579662989E-2"/>
    <n v="2.493027299149143E-3"/>
    <n v="6.0527579402061188E-2"/>
    <n v="1.51318948505153E-2"/>
    <n v="5.6886822746298122"/>
    <n v="4.3324520285531617E-2"/>
    <n v="1.7363797733640839E-2"/>
    <n v="0.1180859108941552"/>
    <n v="2.952147772353881E-2"/>
    <n v="6.1964398669454183E-2"/>
    <n v="8.3628094030713864"/>
  </r>
  <r>
    <n v="1398"/>
    <x v="0"/>
    <x v="6"/>
    <s v="350331"/>
    <s v="20"/>
    <s v="Complete"/>
    <n v="2"/>
    <n v="2"/>
    <n v="1"/>
    <n v="0"/>
    <n v="0"/>
    <n v="0"/>
    <n v="0"/>
    <n v="0"/>
    <n v="0"/>
    <n v="2.14E-3"/>
    <n v="0"/>
    <n v="0"/>
    <n v="2.14E-3"/>
    <d v="2023-08-12T01:14:06"/>
    <s v="PlateAgilent 5_Vial5"/>
    <n v="0.98160199999999997"/>
    <n v="94.008848440999259"/>
    <n v="2.172288001679528E-2"/>
    <n v="2.5884142495716878E-3"/>
    <n v="5.920818181302194E-2"/>
    <n v="1.480204545325549E-2"/>
    <n v="6.916843669745556"/>
    <n v="3.8391501921041259E-2"/>
    <n v="2.0112566460226071E-2"/>
    <n v="0.1046404079044089"/>
    <n v="2.6160101976102228E-2"/>
    <n v="4.8647382365584982E-2"/>
    <n v="5.8823897946973327"/>
  </r>
  <r>
    <n v="1398"/>
    <x v="0"/>
    <x v="6"/>
    <s v="350332"/>
    <s v="21"/>
    <s v="Complete"/>
    <n v="2"/>
    <n v="2"/>
    <n v="1"/>
    <n v="0"/>
    <n v="0"/>
    <n v="0"/>
    <n v="0"/>
    <n v="0"/>
    <n v="0"/>
    <n v="1.5399999999999999E-3"/>
    <n v="0"/>
    <n v="0"/>
    <n v="1.5399999999999999E-3"/>
    <d v="2023-08-12T01:25:25"/>
    <s v="PlateAgilent 5_Vial6"/>
    <n v="0.96765199999999996"/>
    <n v="96.962667792743545"/>
    <n v="2.2049095456242739E-2"/>
    <n v="2.115686101460399E-3"/>
    <n v="6.0097319120510029E-2"/>
    <n v="1.5024329780127511E-2"/>
    <n v="9.7560582987840991"/>
    <n v="5.3704980262443483E-2"/>
    <n v="1.6787103939375689E-2"/>
    <n v="0.14637903598348981"/>
    <n v="3.6594758995872452E-2"/>
    <n v="5.4530734912125303E-2"/>
    <n v="2.907047396625638"/>
  </r>
  <r>
    <n v="1398"/>
    <x v="0"/>
    <x v="7"/>
    <s v="350333"/>
    <s v="22"/>
    <s v="Complete"/>
    <n v="2"/>
    <n v="2"/>
    <n v="1"/>
    <n v="0"/>
    <n v="0"/>
    <n v="0"/>
    <n v="0"/>
    <n v="0"/>
    <n v="0"/>
    <n v="0"/>
    <n v="1.92E-3"/>
    <n v="0"/>
    <n v="1.92E-3"/>
    <d v="2023-08-12T01:36:15"/>
    <s v="PlateAgilent 5_Vial7"/>
    <n v="0.94807699999999995"/>
    <n v="98.539398278415817"/>
    <n v="2.1284264000478469E-2"/>
    <n v="1.790454375501229E-3"/>
    <n v="5.801268394072736E-2"/>
    <n v="1.450317098518184E-2"/>
    <n v="7.5537348881155415"/>
    <n v="0.2194606032429299"/>
    <n v="1.7118432287782231E-2"/>
    <n v="0.59816485141733133"/>
    <n v="0.14954121285433281"/>
    <n v="6.6668541115728702E-2"/>
    <n v="1.1531883132250389"/>
  </r>
  <r>
    <n v="1398"/>
    <x v="0"/>
    <x v="7"/>
    <s v="350334"/>
    <s v="23"/>
    <s v="Complete"/>
    <n v="2"/>
    <n v="2"/>
    <n v="1"/>
    <n v="0"/>
    <n v="0"/>
    <n v="0"/>
    <n v="0"/>
    <n v="0"/>
    <n v="0"/>
    <n v="0"/>
    <n v="1.8699999999999999E-3"/>
    <n v="0"/>
    <n v="1.8699999999999999E-3"/>
    <d v="2023-08-12T01:48:03"/>
    <s v="PlateAgilent 5_Vial8"/>
    <n v="0.94530199999999998"/>
    <n v="99.619880721924972"/>
    <n v="2.2070986702213372E-2"/>
    <n v="3.286312648991224E-3"/>
    <n v="6.015698620289231E-2"/>
    <n v="1.5039246550723079E-2"/>
    <n v="8.0423778346112726"/>
    <n v="3.9336669685635303E-2"/>
    <n v="2.060322422288869E-2"/>
    <n v="0.1072165702183666"/>
    <n v="2.680414255459165E-2"/>
    <n v="5.0161918170034001E-2"/>
    <n v="0.26854970351713991"/>
  </r>
  <r>
    <n v="1398"/>
    <x v="0"/>
    <x v="7"/>
    <s v="350335"/>
    <s v="24"/>
    <s v="Complete"/>
    <n v="2"/>
    <n v="2"/>
    <n v="1"/>
    <n v="0"/>
    <n v="0"/>
    <n v="0"/>
    <n v="0"/>
    <n v="0"/>
    <n v="0"/>
    <n v="0"/>
    <n v="1.9499999999999999E-3"/>
    <n v="0"/>
    <n v="1.9499999999999999E-3"/>
    <d v="2023-08-12T01:59:33"/>
    <s v="PlateAgilent 5_Vial9"/>
    <n v="0.93975200000000003"/>
    <n v="99.534073935866161"/>
    <n v="2.2099079055388861E-2"/>
    <n v="3.0495606781550978E-3"/>
    <n v="6.0233555108722657E-2"/>
    <n v="1.5058388777180661E-2"/>
    <n v="7.7222506549644416"/>
    <n v="5.1188539514406488E-2"/>
    <n v="1.664052794197704E-2"/>
    <n v="0.13952019032323321"/>
    <n v="3.4880047580808309E-2"/>
    <n v="5.7632799671638667E-2"/>
    <n v="0.33500564589240389"/>
  </r>
  <r>
    <n v="1398"/>
    <x v="0"/>
    <x v="8"/>
    <s v="350336"/>
    <s v="25"/>
    <s v="Complete"/>
    <n v="2"/>
    <n v="2"/>
    <n v="1"/>
    <n v="0"/>
    <n v="0"/>
    <n v="0"/>
    <n v="0"/>
    <n v="0"/>
    <n v="0"/>
    <n v="0"/>
    <n v="0"/>
    <n v="1.9400000000000001E-3"/>
    <n v="1.9400000000000001E-3"/>
    <d v="2023-08-12T02:10:04"/>
    <s v="PlateAgilent 5_Vial10"/>
    <n v="0.93697699999999995"/>
    <n v="99.259284091598573"/>
    <n v="2.0990914006547259E-2"/>
    <n v="1.2276986295024421E-3"/>
    <n v="5.7213125145480187E-2"/>
    <n v="1.430328128637005E-2"/>
    <n v="7.3728254053453863"/>
    <n v="0.51977941985301301"/>
    <n v="1.839282501495778E-2"/>
    <n v="1.416717966012337"/>
    <n v="0.35417949150308442"/>
    <n v="6.7326347467094386E-2"/>
    <n v="0.13261922707478141"/>
  </r>
  <r>
    <n v="1398"/>
    <x v="0"/>
    <x v="8"/>
    <s v="350337"/>
    <s v="26"/>
    <s v="Complete"/>
    <n v="2"/>
    <n v="2"/>
    <n v="1"/>
    <n v="0"/>
    <n v="0"/>
    <n v="0"/>
    <n v="0"/>
    <n v="0"/>
    <n v="0"/>
    <n v="0"/>
    <n v="0"/>
    <n v="1.9499999999999999E-3"/>
    <n v="1.9499999999999999E-3"/>
    <d v="2023-08-12T02:20:57"/>
    <s v="PlateAgilent 5_Vial11"/>
    <n v="0.93697699999999995"/>
    <n v="99.582065397324257"/>
    <n v="2.0438849391820339E-2"/>
    <n v="1.6541703444430129E-3"/>
    <n v="5.5708410206392223E-2"/>
    <n v="1.392710255159805E-2"/>
    <n v="7.1421038726143848"/>
    <n v="0.27250169963826681"/>
    <n v="1.531485536160204E-2"/>
    <n v="0.74273439636298511"/>
    <n v="0.1856835990907463"/>
    <n v="5.1044403884777788E-2"/>
    <n v="7.3949649760874453E-2"/>
  </r>
  <r>
    <n v="1398"/>
    <x v="0"/>
    <x v="8"/>
    <s v="350338"/>
    <s v="27"/>
    <s v="Complete"/>
    <n v="2"/>
    <n v="2"/>
    <n v="1"/>
    <n v="0"/>
    <n v="0"/>
    <n v="0"/>
    <n v="0"/>
    <n v="0"/>
    <n v="0"/>
    <n v="0"/>
    <n v="0"/>
    <n v="1.89E-3"/>
    <n v="1.89E-3"/>
    <d v="2023-08-12T02:31:27"/>
    <s v="PlateAgilent 5_Vial12"/>
    <n v="0.93870199999999993"/>
    <n v="99.430987508443778"/>
    <n v="2.0271770802837621E-2"/>
    <n v="1.3855619670511119E-3"/>
    <n v="5.5253018496549712E-2"/>
    <n v="1.381325462413743E-2"/>
    <n v="7.3086003302314442"/>
    <n v="0.46814746218078063"/>
    <n v="1.724904396880662E-2"/>
    <n v="1.275989189033585"/>
    <n v="0.31899729725839621"/>
    <n v="5.7389235520906912E-2"/>
    <n v="2.3204023051697241E-2"/>
  </r>
  <r>
    <n v="1398"/>
    <x v="0"/>
    <x v="4"/>
    <s v="350339"/>
    <s v="28"/>
    <s v="Complete"/>
    <n v="2"/>
    <n v="2"/>
    <n v="1"/>
    <n v="0"/>
    <n v="0"/>
    <n v="0"/>
    <n v="0"/>
    <n v="1.9400000000000001E-3"/>
    <n v="0"/>
    <n v="0"/>
    <n v="0"/>
    <n v="0"/>
    <n v="1.9400000000000001E-3"/>
    <d v="2023-08-12T02:42:15"/>
    <s v="PlateAgilent 5_Vial13"/>
    <n v="0.92857699999999999"/>
    <n v="99.302704558591742"/>
    <n v="2.3458819525315561E-2"/>
    <n v="1.819781662155059E-3"/>
    <n v="6.3939682514467147E-2"/>
    <n v="1.598492062861679E-2"/>
    <n v="8.2396498085653551"/>
    <n v="0.34472785207716511"/>
    <n v="1.6702561608444841E-2"/>
    <n v="0.93959499504745969"/>
    <n v="0.2348987487618649"/>
    <n v="6.6409091471552606E-2"/>
    <n v="0.26269967833422908"/>
  </r>
  <r>
    <n v="1398"/>
    <x v="0"/>
    <x v="4"/>
    <s v="350340"/>
    <s v="29"/>
    <s v="Complete"/>
    <n v="2"/>
    <n v="2"/>
    <n v="1"/>
    <n v="0"/>
    <n v="0"/>
    <n v="0"/>
    <n v="0"/>
    <n v="2.0400000000000001E-3"/>
    <n v="0"/>
    <n v="0"/>
    <n v="0"/>
    <n v="0"/>
    <n v="2.0400000000000001E-3"/>
    <d v="2023-08-12T02:53:38"/>
    <s v="PlateAgilent 5_Vial14"/>
    <n v="0.93135199999999996"/>
    <n v="99.593330028791911"/>
    <n v="2.9411698484094639E-2"/>
    <n v="1.811503091804306E-3"/>
    <n v="8.0164931626453995E-2"/>
    <n v="2.0041232906613499E-2"/>
    <n v="9.8241337777517135"/>
    <n v="5.5304471072774503E-2"/>
    <n v="1.4387815437544121E-2"/>
    <n v="0.1507386302285032"/>
    <n v="3.76846575571258E-2"/>
    <n v="4.9877957465147942E-2"/>
    <n v="0.27207584418607073"/>
  </r>
  <r>
    <n v="1398"/>
    <x v="0"/>
    <x v="4"/>
    <s v="350341"/>
    <s v="30"/>
    <s v="Complete"/>
    <n v="2"/>
    <n v="2"/>
    <n v="1"/>
    <n v="0"/>
    <n v="0"/>
    <n v="0"/>
    <n v="0"/>
    <n v="1.9300000000000001E-3"/>
    <n v="0"/>
    <n v="0"/>
    <n v="0"/>
    <n v="0"/>
    <n v="1.9300000000000001E-3"/>
    <d v="2023-08-12T03:04:28"/>
    <s v="PlateAgilent 5_Vial15"/>
    <n v="0.92580200000000001"/>
    <n v="99.478233351626699"/>
    <n v="2.3541131865551599E-2"/>
    <n v="1.72334500718964E-3"/>
    <n v="6.4164034165923228E-2"/>
    <n v="1.6041008541480811E-2"/>
    <n v="8.3114033893682961"/>
    <n v="0.19398992240394941"/>
    <n v="1.468839679778973E-2"/>
    <n v="0.52874161191824898"/>
    <n v="0.13218540297956219"/>
    <n v="5.6752569052070927E-2"/>
    <n v="0.2474830250517164"/>
  </r>
  <r>
    <n v="1399"/>
    <x v="1"/>
    <x v="0"/>
    <s v="350342"/>
    <s v="1"/>
    <s v="Complete"/>
    <n v="2"/>
    <n v="2"/>
    <n v="1"/>
    <n v="2.0400000000000001E-3"/>
    <n v="0"/>
    <n v="0"/>
    <n v="0"/>
    <n v="0"/>
    <n v="0"/>
    <n v="0"/>
    <n v="0"/>
    <n v="0"/>
    <n v="2.0400000000000001E-3"/>
    <d v="2023-08-09T19:11:22"/>
    <s v="PlateAgilent 6_Vial1"/>
    <n v="0.99832699999999996"/>
    <n v="99.218090330879505"/>
    <n v="2.4297760403370901E-2"/>
    <n v="1.496270102150367E-3"/>
    <n v="6.6226311359255316E-2"/>
    <n v="1.6556577839813829E-2"/>
    <n v="8.1159695293205036"/>
    <n v="0.63641694870843857"/>
    <n v="2.2440955236252429E-2"/>
    <n v="1.734626825673407"/>
    <n v="0.43365670641835191"/>
    <n v="6.5961052815298238E-2"/>
    <n v="5.5233907193375807E-2"/>
  </r>
  <r>
    <n v="1399"/>
    <x v="1"/>
    <x v="0"/>
    <s v="350343"/>
    <s v="2"/>
    <s v="Complete"/>
    <n v="2"/>
    <n v="2"/>
    <n v="1"/>
    <n v="1.97E-3"/>
    <n v="0"/>
    <n v="0"/>
    <n v="0"/>
    <n v="0"/>
    <n v="0"/>
    <n v="0"/>
    <n v="0"/>
    <n v="0"/>
    <n v="1.97E-3"/>
    <d v="2023-08-09T19:22:11"/>
    <s v="PlateAgilent 6_Vial2"/>
    <n v="1.00387"/>
    <n v="99.555543876764105"/>
    <n v="2.1862368720008841E-2"/>
    <n v="1.465061937710022E-3"/>
    <n v="5.9588374149136952E-2"/>
    <n v="1.489709353728424E-2"/>
    <n v="7.5619764148650965"/>
    <n v="0.32301988030816298"/>
    <n v="1.6735656125470351E-2"/>
    <n v="0.88042744736053768"/>
    <n v="0.22010686184013439"/>
    <n v="4.9977061634662839E-2"/>
    <n v="4.959681257305984E-2"/>
  </r>
  <r>
    <n v="1399"/>
    <x v="1"/>
    <x v="0"/>
    <s v="350344"/>
    <s v="3"/>
    <s v="Complete"/>
    <n v="2"/>
    <n v="2"/>
    <n v="1"/>
    <n v="1.92E-3"/>
    <n v="0"/>
    <n v="0"/>
    <n v="0"/>
    <n v="0"/>
    <n v="0"/>
    <n v="0"/>
    <n v="0"/>
    <n v="0"/>
    <n v="1.92E-3"/>
    <d v="2023-08-09T19:32:44"/>
    <s v="PlateAgilent 6_Vial3"/>
    <n v="1.005609625"/>
    <n v="99.428985180296479"/>
    <n v="2.018612411636796E-2"/>
    <n v="1.2110731019362351E-3"/>
    <n v="5.5019578704944831E-2"/>
    <n v="1.375489467623621E-2"/>
    <n v="7.1640076438730258"/>
    <n v="0.44668842200149889"/>
    <n v="1.5571083080163931E-2"/>
    <n v="1.2175001327258801"/>
    <n v="0.30437503318147002"/>
    <n v="5.6144929391612752E-2"/>
    <n v="4.7995344194046233E-2"/>
  </r>
  <r>
    <n v="1399"/>
    <x v="1"/>
    <x v="1"/>
    <s v="350345"/>
    <s v="4"/>
    <s v="Complete"/>
    <n v="2"/>
    <n v="2"/>
    <n v="1"/>
    <n v="0"/>
    <n v="1.99E-3"/>
    <n v="0"/>
    <n v="0"/>
    <n v="0"/>
    <n v="0"/>
    <n v="0"/>
    <n v="0"/>
    <n v="0"/>
    <n v="1.99E-3"/>
    <d v="2023-08-09T19:43:32"/>
    <s v="PlateAgilent 6_Vial4"/>
    <n v="0.99555199999999999"/>
    <n v="99.3163323700673"/>
    <n v="2.3009532181522751E-2"/>
    <n v="1.645742255522817E-3"/>
    <n v="6.2715098724610202E-2"/>
    <n v="1.5678774681152551E-2"/>
    <n v="7.8787812468103269"/>
    <n v="0.27644269460613641"/>
    <n v="1.322039416646998E-2"/>
    <n v="0.75347602668094549"/>
    <n v="0.1883690066702364"/>
    <n v="6.7682280584681315E-2"/>
    <n v="0.31653312256037069"/>
  </r>
  <r>
    <n v="1399"/>
    <x v="1"/>
    <x v="1"/>
    <s v="350346"/>
    <s v="5"/>
    <s v="Complete"/>
    <n v="2"/>
    <n v="2"/>
    <n v="1"/>
    <n v="0"/>
    <n v="1.9499999999999999E-3"/>
    <n v="0"/>
    <n v="0"/>
    <n v="0"/>
    <n v="0"/>
    <n v="0"/>
    <n v="0"/>
    <n v="0"/>
    <n v="1.9499999999999999E-3"/>
    <d v="2023-08-09T19:55:39"/>
    <s v="PlateAgilent 6_Vial5"/>
    <n v="1.00665"/>
    <n v="99.093395388685266"/>
    <n v="0.12830684214191981"/>
    <n v="9.9741235870056582E-4"/>
    <n v="0.34971490113281167"/>
    <n v="8.7428725283202932E-2"/>
    <n v="44.835243734975862"/>
    <n v="2.8671027729962609E-2"/>
    <n v="1.7247448311059451E-2"/>
    <n v="7.8146149188750888E-2"/>
    <n v="1.9536537297187719E-2"/>
    <n v="5.0750696825159688E-2"/>
    <n v="0.69887604461769559"/>
  </r>
  <r>
    <n v="1399"/>
    <x v="1"/>
    <x v="1"/>
    <s v="350347"/>
    <s v="6"/>
    <s v="Complete"/>
    <n v="2"/>
    <n v="2"/>
    <n v="1"/>
    <n v="0"/>
    <n v="2.0999999999999999E-3"/>
    <n v="0"/>
    <n v="0"/>
    <n v="0"/>
    <n v="0"/>
    <n v="0"/>
    <n v="0"/>
    <n v="0"/>
    <n v="2.0999999999999999E-3"/>
    <d v="2023-08-09T20:07:40"/>
    <s v="PlateAgilent 6_Vial6"/>
    <n v="1.00387"/>
    <n v="99.10924658897143"/>
    <n v="0.113293544968225"/>
    <n v="9.9061377790260127E-4"/>
    <n v="0.30879445099057562"/>
    <n v="7.7198612747643891E-2"/>
    <n v="36.76124416554471"/>
    <n v="2.6722164002350338E-2"/>
    <n v="1.631838700855099E-2"/>
    <n v="7.2834299294811597E-2"/>
    <n v="1.8208574823702899E-2"/>
    <n v="5.7745213352723687E-2"/>
    <n v="0.69299248870526897"/>
  </r>
  <r>
    <n v="1399"/>
    <x v="1"/>
    <x v="2"/>
    <s v="350348"/>
    <s v="7"/>
    <s v="Complete"/>
    <n v="2"/>
    <n v="2"/>
    <n v="1"/>
    <n v="0"/>
    <n v="0"/>
    <n v="1.9400000000000001E-3"/>
    <n v="0"/>
    <n v="0"/>
    <n v="0"/>
    <n v="0"/>
    <n v="0"/>
    <n v="0"/>
    <n v="1.9400000000000001E-3"/>
    <d v="2023-08-09T20:18:14"/>
    <s v="PlateAgilent 6_Vial7"/>
    <n v="0.98160199999999997"/>
    <n v="99.489579373685189"/>
    <n v="2.2029940660015651E-2"/>
    <n v="8.028188212478338E-4"/>
    <n v="6.0045110543344923E-2"/>
    <n v="1.5011277635836231E-2"/>
    <n v="7.7377719772351705"/>
    <n v="0.38052095450091727"/>
    <n v="1.2364641862824091E-2"/>
    <n v="1.0371531693926259"/>
    <n v="0.25928829234815642"/>
    <n v="7.1492857030116819E-2"/>
    <n v="3.6376874123765043E-2"/>
  </r>
  <r>
    <n v="1399"/>
    <x v="1"/>
    <x v="2"/>
    <s v="350349"/>
    <s v="8"/>
    <s v="Complete"/>
    <n v="2"/>
    <n v="2"/>
    <n v="1"/>
    <n v="0"/>
    <n v="0"/>
    <n v="2E-3"/>
    <n v="0"/>
    <n v="0"/>
    <n v="0"/>
    <n v="0"/>
    <n v="0"/>
    <n v="0"/>
    <n v="2E-3"/>
    <d v="2023-08-09T20:29:04"/>
    <s v="PlateAgilent 6_Vial8"/>
    <n v="0.98715200000000003"/>
    <n v="99.751623909367453"/>
    <n v="1.9618671097717599E-2"/>
    <n v="9.9029480247585667E-4"/>
    <n v="5.3472920919576471E-2"/>
    <n v="1.3368230229894119E-2"/>
    <n v="6.6841151149470592"/>
    <n v="0.1437316872991718"/>
    <n v="1.0473056761527551E-2"/>
    <n v="0.39175707214338562"/>
    <n v="9.7939268035846405E-2"/>
    <n v="5.2259503987877799E-2"/>
    <n v="3.2766228247780173E-2"/>
  </r>
  <r>
    <n v="1399"/>
    <x v="1"/>
    <x v="2"/>
    <s v="350350"/>
    <s v="9"/>
    <s v="Complete"/>
    <n v="2"/>
    <n v="2"/>
    <n v="1"/>
    <n v="0"/>
    <n v="0"/>
    <n v="1.9499999999999999E-3"/>
    <n v="0"/>
    <n v="0"/>
    <n v="0"/>
    <n v="0"/>
    <n v="0"/>
    <n v="0"/>
    <n v="1.9499999999999999E-3"/>
    <d v="2023-08-09T20:39:55"/>
    <s v="PlateAgilent 6_Vial9"/>
    <n v="0.99000200000000005"/>
    <n v="99.653792793364858"/>
    <n v="1.8322098596668449E-2"/>
    <n v="1.0462303271715531E-3"/>
    <n v="4.9938965002288858E-2"/>
    <n v="1.2484741250572209E-2"/>
    <n v="6.402431410549851"/>
    <n v="0.23412402946956409"/>
    <n v="1.089483384775774E-2"/>
    <n v="0.6381316884737962"/>
    <n v="0.15953292211844899"/>
    <n v="6.0578193582088123E-2"/>
    <n v="3.3182884986834298E-2"/>
  </r>
  <r>
    <n v="1399"/>
    <x v="1"/>
    <x v="3"/>
    <s v="350351"/>
    <s v="10"/>
    <s v="Complete"/>
    <n v="2"/>
    <n v="2"/>
    <n v="1"/>
    <n v="0"/>
    <n v="0"/>
    <n v="0"/>
    <n v="1.99E-3"/>
    <n v="0"/>
    <n v="0"/>
    <n v="0"/>
    <n v="0"/>
    <n v="0"/>
    <n v="1.99E-3"/>
    <d v="2023-08-09T20:50:27"/>
    <s v="PlateAgilent 6_Vial10"/>
    <n v="0.99000200000000005"/>
    <n v="99.126839574440751"/>
    <n v="1.7473774356771391E-2"/>
    <n v="6.2152022379339243E-4"/>
    <n v="4.7626760736860688E-2"/>
    <n v="1.190669018421517E-2"/>
    <n v="5.9832613991031005"/>
    <n v="0.73151126879209327"/>
    <n v="1.463666416984343E-2"/>
    <n v="1.9938172179485361"/>
    <n v="0.49845430448713401"/>
    <n v="7.2649683580971902E-2"/>
    <n v="5.152569882941084E-2"/>
  </r>
  <r>
    <n v="1399"/>
    <x v="1"/>
    <x v="3"/>
    <s v="350352"/>
    <s v="11"/>
    <s v="Complete"/>
    <n v="2"/>
    <n v="2"/>
    <n v="1"/>
    <n v="0"/>
    <n v="0"/>
    <n v="0"/>
    <n v="1.99E-3"/>
    <n v="0"/>
    <n v="0"/>
    <n v="0"/>
    <n v="0"/>
    <n v="0"/>
    <n v="1.99E-3"/>
    <d v="2023-08-09T21:01:28"/>
    <s v="PlateAgilent 6_Vial11"/>
    <n v="0.89512700000000001"/>
    <n v="99.519372812157897"/>
    <n v="1.839122052753623E-2"/>
    <n v="7.12348225969315E-4"/>
    <n v="5.0127364691783187E-2"/>
    <n v="1.25318411729458E-2"/>
    <n v="6.2974076245958797"/>
    <n v="0.36440868062296322"/>
    <n v="1.1443670351424471E-2"/>
    <n v="0.99323733316605112"/>
    <n v="0.24830933329151281"/>
    <n v="5.5834419347154142E-2"/>
    <n v="4.1992867344444178E-2"/>
  </r>
  <r>
    <n v="1399"/>
    <x v="1"/>
    <x v="3"/>
    <s v="350353"/>
    <s v="12"/>
    <s v="Complete"/>
    <n v="2"/>
    <n v="2"/>
    <n v="1"/>
    <n v="0"/>
    <n v="0"/>
    <n v="0"/>
    <n v="1.9E-3"/>
    <n v="0"/>
    <n v="0"/>
    <n v="0"/>
    <n v="0"/>
    <n v="0"/>
    <n v="1.9E-3"/>
    <d v="2023-08-09T21:12:02"/>
    <s v="PlateAgilent 6_Vial12"/>
    <n v="0.98160199999999997"/>
    <n v="99.355464947391766"/>
    <n v="1.6372446653945109E-2"/>
    <n v="6.1398755578272396E-4"/>
    <n v="4.4624966738355858E-2"/>
    <n v="1.1156241684588959E-2"/>
    <n v="5.8717061497836625"/>
    <n v="0.50751017133976539"/>
    <n v="1.0340598696003541E-2"/>
    <n v="1.3832767328001729"/>
    <n v="0.34581918320004329"/>
    <n v="6.0888141285393833E-2"/>
    <n v="5.9764293329124113E-2"/>
  </r>
  <r>
    <n v="1399"/>
    <x v="1"/>
    <x v="4"/>
    <s v="350354"/>
    <s v="13"/>
    <s v="Complete"/>
    <n v="2"/>
    <n v="2"/>
    <n v="1"/>
    <n v="0"/>
    <n v="0"/>
    <n v="0"/>
    <n v="0"/>
    <n v="2.0100000000000001E-3"/>
    <n v="0"/>
    <n v="0"/>
    <n v="0"/>
    <n v="0"/>
    <n v="2.0100000000000001E-3"/>
    <d v="2023-08-09T21:22:53"/>
    <s v="PlateAgilent 6_Vial13"/>
    <n v="0.98160199999999997"/>
    <n v="99.291237843247927"/>
    <n v="3.3712666057555241E-2"/>
    <n v="3.9022589876318422E-4"/>
    <n v="9.188770825020183E-2"/>
    <n v="2.2971927062550461E-2"/>
    <n v="11.428819434104707"/>
    <n v="0.33689762443393118"/>
    <n v="9.9504742303951395E-3"/>
    <n v="0.91825281843093864"/>
    <n v="0.22956320460773469"/>
    <n v="6.7444494884267264E-2"/>
    <n v="0.27070737137632478"/>
  </r>
  <r>
    <n v="1399"/>
    <x v="1"/>
    <x v="4"/>
    <s v="350355"/>
    <s v="14"/>
    <s v="Complete"/>
    <n v="2"/>
    <n v="2"/>
    <n v="1"/>
    <n v="0"/>
    <n v="0"/>
    <n v="0"/>
    <n v="0"/>
    <n v="2.0100000000000001E-3"/>
    <n v="0"/>
    <n v="0"/>
    <n v="0"/>
    <n v="0"/>
    <n v="2.0100000000000001E-3"/>
    <d v="2023-08-09T21:33:44"/>
    <s v="PlateAgilent 6_Vial14"/>
    <n v="0.98715200000000003"/>
    <n v="99.600131642935423"/>
    <n v="3.2503371009822569E-2"/>
    <n v="4.1298033869758031E-4"/>
    <n v="8.8591636965161133E-2"/>
    <n v="2.214790924129028E-2"/>
    <n v="11.018860319049891"/>
    <n v="6.8885410720151322E-2"/>
    <n v="7.6901088427764053E-3"/>
    <n v="0.18775502691309859"/>
    <n v="4.6938756728274647E-2"/>
    <n v="4.9744895721858209E-2"/>
    <n v="0.24873467961274431"/>
  </r>
  <r>
    <n v="1399"/>
    <x v="1"/>
    <x v="4"/>
    <s v="350356"/>
    <s v="15"/>
    <s v="Complete"/>
    <n v="2"/>
    <n v="2"/>
    <n v="1"/>
    <n v="0"/>
    <n v="0"/>
    <n v="0"/>
    <n v="0"/>
    <n v="2.0999999999999999E-3"/>
    <n v="0"/>
    <n v="0"/>
    <n v="0"/>
    <n v="0"/>
    <n v="2.0999999999999999E-3"/>
    <d v="2023-08-09T21:44:35"/>
    <s v="PlateAgilent 6_Vial15"/>
    <n v="0.978827"/>
    <n v="99.450932763557631"/>
    <n v="2.086838653162066E-2"/>
    <n v="7.7114640569236404E-4"/>
    <n v="5.6879162567454823E-2"/>
    <n v="1.4219790641863709E-2"/>
    <n v="6.7713288770779574"/>
    <n v="0.2319920027646975"/>
    <n v="9.0314555689140624E-3"/>
    <n v="0.63232060703918158"/>
    <n v="0.1580801517597954"/>
    <n v="5.8705125557584482E-2"/>
    <n v="0.2375017215884751"/>
  </r>
  <r>
    <n v="1399"/>
    <x v="1"/>
    <x v="5"/>
    <s v="350556"/>
    <s v="16"/>
    <s v="Complete"/>
    <n v="2"/>
    <n v="2"/>
    <n v="1"/>
    <n v="0"/>
    <n v="0"/>
    <n v="0"/>
    <n v="0"/>
    <n v="0"/>
    <n v="1.98E-3"/>
    <n v="0"/>
    <n v="0"/>
    <n v="0"/>
    <n v="1.98E-3"/>
    <d v="2023-08-11T02:25:29"/>
    <s v="PlateAgilent 1_Vial1"/>
    <n v="0.900752"/>
    <n v="99.120580269959461"/>
    <n v="2.416657189590048E-2"/>
    <n v="1.82568252862885E-3"/>
    <n v="6.5868742151301216E-2"/>
    <n v="1.64671855378253E-2"/>
    <n v="8.31676037263904"/>
    <n v="0.7502502916486482"/>
    <n v="2.3864984294992678E-2"/>
    <n v="2.0448925574721839"/>
    <n v="0.51122313936804598"/>
    <n v="7.5713038933034438E-2"/>
    <n v="2.9289827562951159E-2"/>
  </r>
  <r>
    <n v="1399"/>
    <x v="1"/>
    <x v="5"/>
    <s v="350557"/>
    <s v="17"/>
    <s v="Complete"/>
    <n v="2"/>
    <n v="2"/>
    <n v="1"/>
    <n v="0"/>
    <n v="0"/>
    <n v="0"/>
    <n v="0"/>
    <n v="0"/>
    <n v="1.98E-3"/>
    <n v="0"/>
    <n v="0"/>
    <n v="0"/>
    <n v="1.98E-3"/>
    <d v="2023-08-11T02:36:18"/>
    <s v="PlateAgilent 1_Vial2"/>
    <n v="0.98715200000000003"/>
    <n v="99.573982283811773"/>
    <n v="2.1058552960732741E-2"/>
    <n v="2.2525887438571679E-3"/>
    <n v="5.7397482813246137E-2"/>
    <n v="1.4349370703311539E-2"/>
    <n v="7.2471569208644135"/>
    <n v="0.30875805613214402"/>
    <n v="1.9731940042101069E-2"/>
    <n v="0.84155522240020952"/>
    <n v="0.21038880560005241"/>
    <n v="5.296665251960879E-2"/>
    <n v="4.3234454575735777E-2"/>
  </r>
  <r>
    <n v="1399"/>
    <x v="1"/>
    <x v="5"/>
    <s v="350558"/>
    <s v="18"/>
    <s v="Complete"/>
    <n v="2"/>
    <n v="2"/>
    <n v="1"/>
    <n v="0"/>
    <n v="0"/>
    <n v="0"/>
    <n v="0"/>
    <n v="0"/>
    <n v="1.9499999999999999E-3"/>
    <n v="0"/>
    <n v="0"/>
    <n v="0"/>
    <n v="1.9499999999999999E-3"/>
    <d v="2023-08-11T02:46:49"/>
    <s v="PlateAgilent 1_Vial3"/>
    <n v="0.90352699999999997"/>
    <n v="99.342513251821231"/>
    <n v="2.23535025760516E-2"/>
    <n v="1.9042651621901301E-3"/>
    <n v="6.0927015370771789E-2"/>
    <n v="1.5231753842692951E-2"/>
    <n v="7.8111558167656163"/>
    <n v="0.54456917344315514"/>
    <n v="2.2331071914844031E-2"/>
    <n v="1.4842852607969299"/>
    <n v="0.37107131519923248"/>
    <n v="6.5025321553328838E-2"/>
    <n v="2.5538750606226561E-2"/>
  </r>
  <r>
    <n v="1399"/>
    <x v="1"/>
    <x v="6"/>
    <s v="350559"/>
    <s v="19"/>
    <s v="Complete"/>
    <n v="2"/>
    <n v="2"/>
    <n v="1"/>
    <n v="0"/>
    <n v="0"/>
    <n v="0"/>
    <n v="0"/>
    <n v="0"/>
    <n v="0"/>
    <n v="1.92E-3"/>
    <n v="0"/>
    <n v="0"/>
    <n v="1.92E-3"/>
    <d v="2023-08-11T02:58:39"/>
    <s v="PlateAgilent 1_Vial4"/>
    <n v="0.89790199999999998"/>
    <n v="99.839398248587344"/>
    <n v="2.375968325994459E-2"/>
    <n v="4.1429472648439386E-3"/>
    <n v="6.4759720865141077E-2"/>
    <n v="1.6189930216285269E-2"/>
    <n v="8.4322553209819109"/>
    <n v="4.214385897746302E-2"/>
    <n v="2.2596273346948251E-2"/>
    <n v="0.1148678841254359"/>
    <n v="2.8716971031358968E-2"/>
    <n v="6.7232702239157116E-2"/>
    <n v="2.7465506936083971E-2"/>
  </r>
  <r>
    <n v="1399"/>
    <x v="1"/>
    <x v="6"/>
    <s v="350560"/>
    <s v="20"/>
    <s v="Complete"/>
    <n v="2"/>
    <n v="2"/>
    <n v="1"/>
    <n v="0"/>
    <n v="0"/>
    <n v="0"/>
    <n v="0"/>
    <n v="0"/>
    <n v="0"/>
    <n v="1.8600000000000001E-3"/>
    <n v="0"/>
    <n v="0"/>
    <n v="1.8600000000000001E-3"/>
    <d v="2023-08-11T03:10:21"/>
    <s v="PlateAgilent 1_Vial5"/>
    <n v="0.900752"/>
    <n v="99.851114288262067"/>
    <n v="2.4103328492835759E-2"/>
    <n v="3.9420303446291508E-3"/>
    <n v="6.5696365058381889E-2"/>
    <n v="1.6424091264595469E-2"/>
    <n v="8.8301565938685318"/>
    <n v="4.1659706157140271E-2"/>
    <n v="2.2878009556638469E-2"/>
    <n v="0.11354827051118251"/>
    <n v="2.838706762779562E-2"/>
    <n v="5.4971653942765077E-2"/>
    <n v="2.8151023145184629E-2"/>
  </r>
  <r>
    <n v="1399"/>
    <x v="1"/>
    <x v="6"/>
    <s v="350561"/>
    <s v="21"/>
    <s v="Complete"/>
    <n v="2"/>
    <n v="2"/>
    <n v="1"/>
    <n v="0"/>
    <n v="0"/>
    <n v="0"/>
    <n v="0"/>
    <n v="0"/>
    <n v="0"/>
    <n v="1.75E-3"/>
    <n v="0"/>
    <n v="0"/>
    <n v="1.75E-3"/>
    <d v="2023-08-11T03:22:15"/>
    <s v="PlateAgilent 1_Vial6"/>
    <n v="0.90352699999999997"/>
    <n v="99.846203043060669"/>
    <n v="2.3850860451041591E-2"/>
    <n v="4.4616370220581661E-3"/>
    <n v="6.5008234676546262E-2"/>
    <n v="1.6252058669136569E-2"/>
    <n v="9.2868906680780388"/>
    <n v="4.117810018604362E-2"/>
    <n v="2.3371997009007581E-2"/>
    <n v="0.1122355986243571"/>
    <n v="2.8058899656089278E-2"/>
    <n v="5.8844896761267321E-2"/>
    <n v="2.9923099540972439E-2"/>
  </r>
  <r>
    <n v="1399"/>
    <x v="1"/>
    <x v="7"/>
    <s v="350562"/>
    <s v="22"/>
    <s v="Complete"/>
    <n v="2"/>
    <n v="2"/>
    <n v="1"/>
    <n v="0"/>
    <n v="0"/>
    <n v="0"/>
    <n v="0"/>
    <n v="0"/>
    <n v="0"/>
    <n v="0"/>
    <n v="2E-3"/>
    <n v="0"/>
    <n v="2E-3"/>
    <d v="2023-08-11T03:33:06"/>
    <s v="PlateAgilent 1_Vial7"/>
    <n v="0.900752"/>
    <n v="99.606531465335479"/>
    <n v="2.2061478915641759E-2"/>
    <n v="2.5453602104540851E-3"/>
    <n v="6.013107164848995E-2"/>
    <n v="1.5032767912122489E-2"/>
    <n v="7.5163839560612447"/>
    <n v="0.2013952253425112"/>
    <n v="1.9077490792557671E-2"/>
    <n v="0.54892560789060041"/>
    <n v="0.1372314019726501"/>
    <n v="7.1524411182976949E-2"/>
    <n v="9.8487419223406203E-2"/>
  </r>
  <r>
    <n v="1399"/>
    <x v="1"/>
    <x v="7"/>
    <s v="350563"/>
    <s v="23"/>
    <s v="Complete"/>
    <n v="2"/>
    <n v="2"/>
    <n v="1"/>
    <n v="0"/>
    <n v="0"/>
    <n v="0"/>
    <n v="0"/>
    <n v="0"/>
    <n v="0"/>
    <n v="0"/>
    <n v="2.1900000000000001E-3"/>
    <n v="0"/>
    <n v="2.1900000000000001E-3"/>
    <d v="2023-08-11T03:43:55"/>
    <s v="PlateAgilent 1_Vial8"/>
    <n v="0.90630200000000005"/>
    <n v="99.655791233981745"/>
    <n v="2.1295009226820951E-2"/>
    <n v="2.9973006785694351E-3"/>
    <n v="5.8041971278060912E-2"/>
    <n v="1.451049281951523E-2"/>
    <n v="6.6257958079978216"/>
    <n v="0.22114998471928871"/>
    <n v="1.878975629732E-2"/>
    <n v="0.60276945290325168"/>
    <n v="0.15069236322581289"/>
    <n v="5.560117576496737E-2"/>
    <n v="4.6162596307171157E-2"/>
  </r>
  <r>
    <n v="1399"/>
    <x v="1"/>
    <x v="7"/>
    <s v="350564"/>
    <s v="24"/>
    <s v="Complete"/>
    <n v="2"/>
    <n v="2"/>
    <n v="1"/>
    <n v="0"/>
    <n v="0"/>
    <n v="0"/>
    <n v="0"/>
    <n v="0"/>
    <n v="0"/>
    <n v="0"/>
    <n v="2.0500000000000002E-3"/>
    <n v="0"/>
    <n v="2.0500000000000002E-3"/>
    <d v="2023-08-11T03:54:52"/>
    <s v="PlateAgilent 1_Vial9"/>
    <n v="0.900752"/>
    <n v="99.550356810674813"/>
    <n v="2.166770299192353E-2"/>
    <n v="2.2954593792878851E-3"/>
    <n v="5.9057790551919252E-2"/>
    <n v="1.476444763797981E-2"/>
    <n v="7.2021695795023453"/>
    <n v="0.31266904510546611"/>
    <n v="2.0514442101624342E-2"/>
    <n v="0.85221506796498459"/>
    <n v="0.21305376699124609"/>
    <n v="6.2188925558290017E-2"/>
    <n v="5.3117515669504803E-2"/>
  </r>
  <r>
    <n v="1399"/>
    <x v="1"/>
    <x v="8"/>
    <s v="350565"/>
    <s v="25"/>
    <s v="Complete"/>
    <n v="2"/>
    <n v="2"/>
    <n v="1"/>
    <n v="0"/>
    <n v="0"/>
    <n v="0"/>
    <n v="0"/>
    <n v="0"/>
    <n v="0"/>
    <n v="0"/>
    <n v="0"/>
    <n v="1.97E-3"/>
    <n v="1.97E-3"/>
    <d v="2023-08-11T04:05:25"/>
    <s v="PlateAgilent 1_Vial10"/>
    <n v="0.89790199999999998"/>
    <n v="99.212041044243449"/>
    <n v="2.2301947627696359E-2"/>
    <n v="1.8219953668972061E-3"/>
    <n v="6.0786496491451077E-2"/>
    <n v="1.5196624122862769E-2"/>
    <n v="7.7140223973922684"/>
    <n v="0.6478127127116462"/>
    <n v="2.2906495142610402E-2"/>
    <n v="1.7656872774403249"/>
    <n v="0.44142181936008118"/>
    <n v="7.612028869128061E-2"/>
    <n v="4.1724006725918507E-2"/>
  </r>
  <r>
    <n v="1399"/>
    <x v="1"/>
    <x v="8"/>
    <s v="350566"/>
    <s v="26"/>
    <s v="Complete"/>
    <n v="2"/>
    <n v="2"/>
    <n v="1"/>
    <n v="0"/>
    <n v="0"/>
    <n v="0"/>
    <n v="0"/>
    <n v="0"/>
    <n v="0"/>
    <n v="0"/>
    <n v="0"/>
    <n v="1.98E-3"/>
    <n v="1.98E-3"/>
    <d v="2023-08-11T04:16:19"/>
    <s v="PlateAgilent 1_Vial11"/>
    <n v="0.90037699999999998"/>
    <n v="99.553699361227928"/>
    <n v="2.1443093516496019E-2"/>
    <n v="2.2574570564590449E-3"/>
    <n v="5.8445591863358737E-2"/>
    <n v="1.4611397965839689E-2"/>
    <n v="7.3794939221412577"/>
    <n v="0.33478900439959441"/>
    <n v="1.975413841337131E-2"/>
    <n v="0.91250553454081584"/>
    <n v="0.22812638363520399"/>
    <n v="5.7045598011412381E-2"/>
    <n v="3.3022942844570032E-2"/>
  </r>
  <r>
    <n v="1399"/>
    <x v="1"/>
    <x v="8"/>
    <s v="350567"/>
    <s v="27"/>
    <s v="Complete"/>
    <n v="2"/>
    <n v="2"/>
    <n v="1"/>
    <n v="0"/>
    <n v="0"/>
    <n v="0"/>
    <n v="0"/>
    <n v="0"/>
    <n v="0"/>
    <n v="0"/>
    <n v="0"/>
    <n v="2.0899999999999998E-3"/>
    <n v="2.0899999999999998E-3"/>
    <d v="2023-08-11T04:27:09"/>
    <s v="PlateAgilent 1_Vial12"/>
    <n v="0.98160199999999997"/>
    <n v="99.41071000134832"/>
    <n v="2.0566258047123129E-2"/>
    <n v="2.129120709402584E-3"/>
    <n v="5.6055676997070411E-2"/>
    <n v="1.4013919249267599E-2"/>
    <n v="6.7052245211806696"/>
    <n v="0.34986069330978209"/>
    <n v="1.8864278678230682E-2"/>
    <n v="0.95358513800655131"/>
    <n v="0.2383962845016378"/>
    <n v="6.0767716215800537E-2"/>
    <n v="0.15809533107896681"/>
  </r>
  <r>
    <n v="1399"/>
    <x v="1"/>
    <x v="4"/>
    <s v="350568"/>
    <s v="28"/>
    <s v="Complete"/>
    <n v="2"/>
    <n v="2"/>
    <n v="1"/>
    <n v="0"/>
    <n v="0"/>
    <n v="0"/>
    <n v="0"/>
    <n v="2.0400000000000001E-3"/>
    <n v="0"/>
    <n v="0"/>
    <n v="0"/>
    <n v="0"/>
    <n v="2.0400000000000001E-3"/>
    <d v="2023-08-11T04:37:41"/>
    <s v="PlateAgilent 1_Vial13"/>
    <n v="0.90352699999999997"/>
    <n v="99.184455560982997"/>
    <n v="0.2134402847841802"/>
    <n v="3.1948826838915541E-3"/>
    <n v="0.58175578827274144"/>
    <n v="0.14543894706818539"/>
    <n v="71.293601504012443"/>
    <n v="0.46119434601591169"/>
    <n v="1.8302119607531749E-2"/>
    <n v="1.2570376795772731"/>
    <n v="0.31425941989431821"/>
    <n v="7.2257791164811819E-2"/>
    <n v="6.8652017052111547E-2"/>
  </r>
  <r>
    <n v="1399"/>
    <x v="1"/>
    <x v="4"/>
    <s v="350569"/>
    <s v="29"/>
    <s v="Complete"/>
    <n v="2"/>
    <n v="2"/>
    <n v="1"/>
    <n v="0"/>
    <n v="0"/>
    <n v="0"/>
    <n v="0"/>
    <n v="1.9599999999999999E-3"/>
    <n v="0"/>
    <n v="0"/>
    <n v="0"/>
    <n v="0"/>
    <n v="1.9599999999999999E-3"/>
    <d v="2023-08-11T04:48:31"/>
    <s v="PlateAgilent 1_Vial14"/>
    <n v="0.98160199999999997"/>
    <n v="99.579712443446851"/>
    <n v="5.2103025391181557E-2"/>
    <n v="1.3105529234865439E-3"/>
    <n v="0.1420127256599692"/>
    <n v="3.5503181414992313E-2"/>
    <n v="18.113868068873629"/>
    <n v="5.7517684824861602E-2"/>
    <n v="1.5543574470254781E-2"/>
    <n v="0.15677099620038809"/>
    <n v="3.9192749050097023E-2"/>
    <n v="5.021362064418642E-2"/>
    <n v="0.26045322569292811"/>
  </r>
  <r>
    <n v="1399"/>
    <x v="1"/>
    <x v="4"/>
    <s v="350570"/>
    <s v="30"/>
    <s v="Complete"/>
    <n v="2"/>
    <n v="2"/>
    <n v="1"/>
    <n v="0"/>
    <n v="0"/>
    <n v="0"/>
    <n v="0"/>
    <n v="1.99E-3"/>
    <n v="0"/>
    <n v="0"/>
    <n v="0"/>
    <n v="0"/>
    <n v="1.99E-3"/>
    <d v="2023-08-11T04:59:28"/>
    <s v="PlateAgilent 1_Vial15"/>
    <n v="0.900752"/>
    <n v="99.3077073898707"/>
    <n v="0.20150068726423259"/>
    <n v="2.2396073384891848E-3"/>
    <n v="0.54921305636109818"/>
    <n v="0.13730326409027449"/>
    <n v="68.996615120740955"/>
    <n v="0.3700661900201403"/>
    <n v="1.8596901639664019E-2"/>
    <n v="1.008657518921253"/>
    <n v="0.25216437973031319"/>
    <n v="6.1839743397202163E-2"/>
    <n v="5.8885989447743682E-2"/>
  </r>
  <r>
    <n v="1407"/>
    <x v="2"/>
    <x v="0"/>
    <s v="350571"/>
    <s v="1"/>
    <s v="Complete"/>
    <n v="2"/>
    <n v="2"/>
    <n v="1"/>
    <n v="2.0100000000000001E-3"/>
    <n v="0"/>
    <n v="0"/>
    <n v="0"/>
    <n v="0"/>
    <n v="0"/>
    <n v="0"/>
    <n v="0"/>
    <n v="0"/>
    <n v="2.0100000000000001E-3"/>
    <d v="2023-08-11T06:08:48"/>
    <s v="PlateAgilent 2_Vial1"/>
    <n v="0.900752"/>
    <n v="99.083401537113005"/>
    <n v="2.634435708597448E-2"/>
    <n v="1.8168713650984381E-3"/>
    <n v="7.1804543545219257E-2"/>
    <n v="1.7951135886304811E-2"/>
    <n v="8.9309133762710502"/>
    <n v="0.62412909874679323"/>
    <n v="2.1875889716969209E-2"/>
    <n v="1.701134892096565"/>
    <n v="0.42528372302414108"/>
    <n v="6.963321923346065E-2"/>
    <n v="0.19649178782077589"/>
  </r>
  <r>
    <n v="1407"/>
    <x v="2"/>
    <x v="0"/>
    <s v="350572"/>
    <s v="2"/>
    <s v="Complete"/>
    <n v="2"/>
    <n v="2"/>
    <n v="1"/>
    <n v="1.9400000000000001E-3"/>
    <n v="0"/>
    <n v="0"/>
    <n v="0"/>
    <n v="0"/>
    <n v="0"/>
    <n v="0"/>
    <n v="0"/>
    <n v="0"/>
    <n v="1.9400000000000001E-3"/>
    <d v="2023-08-11T06:19:38"/>
    <s v="PlateAgilent 2_Vial2"/>
    <n v="0.90352699999999997"/>
    <n v="99.405552130811898"/>
    <n v="2.412944519554773E-2"/>
    <n v="1.6352337743552601E-3"/>
    <n v="6.5767549104020925E-2"/>
    <n v="1.6441887276005231E-2"/>
    <n v="8.4751996268068197"/>
    <n v="0.34310665166537779"/>
    <n v="1.86825912542853E-2"/>
    <n v="0.93517622881286144"/>
    <n v="0.23379405720321539"/>
    <n v="5.479339968577869E-2"/>
    <n v="0.17241837264139839"/>
  </r>
  <r>
    <n v="1407"/>
    <x v="2"/>
    <x v="0"/>
    <s v="350573"/>
    <s v="3"/>
    <s v="Complete"/>
    <n v="2"/>
    <n v="2"/>
    <n v="1"/>
    <n v="1.9300000000000001E-3"/>
    <n v="0"/>
    <n v="0"/>
    <n v="0"/>
    <n v="0"/>
    <n v="0"/>
    <n v="0"/>
    <n v="0"/>
    <n v="0"/>
    <n v="1.9300000000000001E-3"/>
    <d v="2023-08-11T06:30:10"/>
    <s v="PlateAgilent 2_Vial3"/>
    <n v="0.900752"/>
    <n v="99.285955846123301"/>
    <n v="2.247892584851641E-2"/>
    <n v="1.526167414101371E-3"/>
    <n v="6.1268870774564443E-2"/>
    <n v="1.5317217693641111E-2"/>
    <n v="7.9363822246845128"/>
    <n v="0.45332204995072273"/>
    <n v="1.6797707669475439E-2"/>
    <n v="1.235580840688816"/>
    <n v="0.308895210172204"/>
    <n v="6.0127655329167001E-2"/>
    <n v="0.17811552274829451"/>
  </r>
  <r>
    <n v="1407"/>
    <x v="2"/>
    <x v="1"/>
    <s v="350574"/>
    <s v="4"/>
    <s v="Complete"/>
    <n v="2"/>
    <n v="2"/>
    <n v="1"/>
    <n v="0"/>
    <n v="1.9400000000000001E-3"/>
    <n v="0"/>
    <n v="0"/>
    <n v="0"/>
    <n v="0"/>
    <n v="0"/>
    <n v="0"/>
    <n v="0"/>
    <n v="1.9400000000000001E-3"/>
    <d v="2023-08-11T06:42:09"/>
    <s v="PlateAgilent 2_Vial4"/>
    <n v="0.90907700000000002"/>
    <n v="97.972122343358279"/>
    <n v="1.291584835268123"/>
    <n v="2.1873562944882061E-2"/>
    <n v="3.5203614665445642"/>
    <n v="0.88009036663614104"/>
    <n v="453.65482816295929"/>
    <n v="3.4605200880282107E-2"/>
    <n v="1.9010266648043041E-2"/>
    <n v="9.4320413490833255E-2"/>
    <n v="2.358010337270831E-2"/>
    <n v="7.2091012133678412E-2"/>
    <n v="0.62959660835963771"/>
  </r>
  <r>
    <n v="1407"/>
    <x v="2"/>
    <x v="1"/>
    <s v="350575"/>
    <s v="5"/>
    <s v="Complete"/>
    <n v="2"/>
    <n v="2"/>
    <n v="1"/>
    <n v="0"/>
    <n v="1.98E-3"/>
    <n v="0"/>
    <n v="0"/>
    <n v="0"/>
    <n v="0"/>
    <n v="0"/>
    <n v="0"/>
    <n v="0"/>
    <n v="1.98E-3"/>
    <d v="2023-08-11T06:54:14"/>
    <s v="PlateAgilent 2_Vial5"/>
    <n v="0.90630200000000005"/>
    <n v="98.406886957831901"/>
    <n v="1.0388048091276321"/>
    <n v="1.6386385483025841E-2"/>
    <n v="2.831380735865435"/>
    <n v="0.70784518396635865"/>
    <n v="357.49756765977708"/>
    <n v="3.1572799726741291E-2"/>
    <n v="1.8383380484636742E-2"/>
    <n v="8.6055259022823197E-2"/>
    <n v="2.1513814755705799E-2"/>
    <n v="5.4374646539973003E-2"/>
    <n v="0.46836078677375192"/>
  </r>
  <r>
    <n v="1407"/>
    <x v="2"/>
    <x v="1"/>
    <s v="350576"/>
    <s v="6"/>
    <s v="Complete"/>
    <n v="2"/>
    <n v="2"/>
    <n v="1"/>
    <n v="0"/>
    <n v="1.8600000000000001E-3"/>
    <n v="0"/>
    <n v="0"/>
    <n v="0"/>
    <n v="0"/>
    <n v="0"/>
    <n v="0"/>
    <n v="0"/>
    <n v="1.8600000000000001E-3"/>
    <d v="2023-08-11T07:06:18"/>
    <s v="PlateAgilent 2_Vial6"/>
    <n v="0.98160199999999997"/>
    <n v="99.138799146741547"/>
    <n v="0.11515939228435219"/>
    <n v="1.210966349548851E-3"/>
    <n v="0.3138800302067376"/>
    <n v="7.8470007551684401E-2"/>
    <n v="42.188176103056129"/>
    <n v="2.6395240478218281E-2"/>
    <n v="1.6115353572378009E-2"/>
    <n v="7.1943232021926998E-2"/>
    <n v="1.7985808005481749E-2"/>
    <n v="5.8188900785968327E-2"/>
    <n v="0.66145731970990806"/>
  </r>
  <r>
    <n v="1407"/>
    <x v="2"/>
    <x v="2"/>
    <s v="350577"/>
    <s v="7"/>
    <s v="Complete"/>
    <n v="2"/>
    <n v="2"/>
    <n v="1"/>
    <n v="0"/>
    <n v="0"/>
    <n v="2E-3"/>
    <n v="0"/>
    <n v="0"/>
    <n v="0"/>
    <n v="0"/>
    <n v="0"/>
    <n v="0"/>
    <n v="2E-3"/>
    <d v="2023-08-11T07:17:08"/>
    <s v="PlateAgilent 2_Vial7"/>
    <n v="0.88957699999999995"/>
    <n v="99.424629474504584"/>
    <n v="2.291755204548206E-2"/>
    <n v="8.8851120601120119E-4"/>
    <n v="6.2464396395376112E-2"/>
    <n v="1.561609909884403E-2"/>
    <n v="7.808049549422015"/>
    <n v="0.36864929755174419"/>
    <n v="1.445215521224558E-2"/>
    <n v="1.0047956172390899"/>
    <n v="0.25119890430977238"/>
    <n v="7.1342135569687784E-2"/>
    <n v="0.11246154032850331"/>
  </r>
  <r>
    <n v="1407"/>
    <x v="2"/>
    <x v="2"/>
    <s v="350578"/>
    <s v="8"/>
    <s v="Complete"/>
    <n v="2"/>
    <n v="2"/>
    <n v="1"/>
    <n v="0"/>
    <n v="0"/>
    <n v="2.0200000000000001E-3"/>
    <n v="0"/>
    <n v="0"/>
    <n v="0"/>
    <n v="0"/>
    <n v="0"/>
    <n v="0"/>
    <n v="2.0200000000000001E-3"/>
    <d v="2023-08-11T07:27:57"/>
    <s v="PlateAgilent 2_Vial8"/>
    <n v="0.96487699999999998"/>
    <n v="99.819136478290289"/>
    <n v="2.0294781481875301E-2"/>
    <n v="1.0152305762486521E-3"/>
    <n v="5.5315736721161302E-2"/>
    <n v="1.3828934180290331E-2"/>
    <n v="6.8460070199457075"/>
    <n v="7.7796347670059121E-2"/>
    <n v="8.509241468717536E-3"/>
    <n v="0.2120427997427877"/>
    <n v="5.3010699935696917E-2"/>
    <n v="5.0385817238300303E-2"/>
    <n v="3.2386575319473677E-2"/>
  </r>
  <r>
    <n v="1407"/>
    <x v="2"/>
    <x v="2"/>
    <s v="350579"/>
    <s v="9"/>
    <s v="Complete"/>
    <n v="2"/>
    <n v="2"/>
    <n v="1"/>
    <n v="0"/>
    <n v="0"/>
    <n v="1.9499999999999999E-3"/>
    <n v="0"/>
    <n v="0"/>
    <n v="0"/>
    <n v="0"/>
    <n v="0"/>
    <n v="0"/>
    <n v="1.9499999999999999E-3"/>
    <d v="2023-08-11T07:38:48"/>
    <s v="PlateAgilent 2_Vial9"/>
    <n v="0.88395199999999996"/>
    <n v="99.550561990933943"/>
    <n v="2.1320936111158349E-2"/>
    <n v="6.9590996992044526E-4"/>
    <n v="5.8112637952116408E-2"/>
    <n v="1.45281594880291E-2"/>
    <n v="7.4503381989892823"/>
    <n v="0.25443730441945162"/>
    <n v="1.069269915127825E-2"/>
    <n v="0.69349783124680564"/>
    <n v="0.17337445781170141"/>
    <n v="6.0512936412393588E-2"/>
    <n v="0.1131668321230572"/>
  </r>
  <r>
    <n v="1407"/>
    <x v="2"/>
    <x v="3"/>
    <s v="350580"/>
    <s v="10"/>
    <s v="Complete"/>
    <n v="2"/>
    <n v="2"/>
    <n v="1"/>
    <n v="0"/>
    <n v="0"/>
    <n v="0"/>
    <n v="2.1299999999999999E-3"/>
    <n v="0"/>
    <n v="0"/>
    <n v="0"/>
    <n v="0"/>
    <n v="0"/>
    <n v="2.1299999999999999E-3"/>
    <d v="2023-08-11T07:49:20"/>
    <s v="PlateAgilent 2_Vial10"/>
    <n v="0.96487699999999998"/>
    <n v="99.26217654960837"/>
    <n v="1.7762512619376069E-2"/>
    <n v="4.2038441212935662E-4"/>
    <n v="4.8413749733506428E-2"/>
    <n v="1.2103437433376611E-2"/>
    <n v="5.6823649921955921"/>
    <n v="0.59776042223258585"/>
    <n v="1.4666225858850759E-2"/>
    <n v="1.6292640631818509"/>
    <n v="0.40731601579546273"/>
    <n v="6.6600624370051542E-2"/>
    <n v="5.5699891169621811E-2"/>
  </r>
  <r>
    <n v="1407"/>
    <x v="2"/>
    <x v="3"/>
    <s v="350581"/>
    <s v="11"/>
    <s v="Complete"/>
    <n v="2"/>
    <n v="2"/>
    <n v="1"/>
    <n v="0"/>
    <n v="0"/>
    <n v="0"/>
    <n v="1.9499999999999999E-3"/>
    <n v="0"/>
    <n v="0"/>
    <n v="0"/>
    <n v="0"/>
    <n v="0"/>
    <n v="1.9499999999999999E-3"/>
    <d v="2023-08-11T08:00:22"/>
    <s v="PlateAgilent 2_Vial11"/>
    <n v="0.96210200000000001"/>
    <n v="99.582611651510007"/>
    <n v="1.7446955600009299E-2"/>
    <n v="9.3095598388507727E-4"/>
    <n v="4.7553663163005792E-2"/>
    <n v="1.188841579075145E-2"/>
    <n v="6.096623482436641"/>
    <n v="0.29141444161083752"/>
    <n v="1.0429342031057149E-2"/>
    <n v="0.79428322710867627"/>
    <n v="0.1985708067771691"/>
    <n v="4.995998068598255E-2"/>
    <n v="5.856697059317259E-2"/>
  </r>
  <r>
    <n v="1407"/>
    <x v="2"/>
    <x v="3"/>
    <s v="350582"/>
    <s v="12"/>
    <s v="Complete"/>
    <n v="2"/>
    <n v="2"/>
    <n v="1"/>
    <n v="0"/>
    <n v="0"/>
    <n v="0"/>
    <n v="1.92E-3"/>
    <n v="0"/>
    <n v="0"/>
    <n v="0"/>
    <n v="0"/>
    <n v="0"/>
    <n v="1.92E-3"/>
    <d v="2023-08-11T08:10:56"/>
    <s v="PlateAgilent 2_Vial12"/>
    <n v="0.94807699999999995"/>
    <n v="99.457357472266224"/>
    <n v="1.7007931221531401E-2"/>
    <n v="6.7821705083939178E-4"/>
    <n v="4.6357052253164589E-2"/>
    <n v="1.1589263063291151E-2"/>
    <n v="6.0360745121308073"/>
    <n v="0.40872868339435919"/>
    <n v="8.6774601432365941E-3"/>
    <n v="1.114036544873412"/>
    <n v="0.27850913621835299"/>
    <n v="5.6453531329129919E-2"/>
    <n v="6.0452381788755033E-2"/>
  </r>
  <r>
    <n v="1407"/>
    <x v="2"/>
    <x v="4"/>
    <s v="350583"/>
    <s v="13"/>
    <s v="Complete"/>
    <n v="2"/>
    <n v="2"/>
    <n v="1"/>
    <n v="0"/>
    <n v="0"/>
    <n v="0"/>
    <n v="0"/>
    <n v="1.9400000000000001E-3"/>
    <n v="0"/>
    <n v="0"/>
    <n v="0"/>
    <n v="0"/>
    <n v="1.9400000000000001E-3"/>
    <d v="2023-08-11T08:21:29"/>
    <s v="PlateAgilent 2_Vial13"/>
    <n v="0.87562700000000004"/>
    <n v="99.225757266966681"/>
    <n v="0.10701909882919371"/>
    <n v="1.7008186720068911E-3"/>
    <n v="0.29169273393056538"/>
    <n v="7.2923183482641346E-2"/>
    <n v="37.58926983641306"/>
    <n v="0.41945971545896032"/>
    <n v="9.7996515069725225E-3"/>
    <n v="1.1432851940871001"/>
    <n v="0.2858212985217749"/>
    <n v="7.2584303869604502E-2"/>
    <n v="0.17517961487556311"/>
  </r>
  <r>
    <n v="1407"/>
    <x v="2"/>
    <x v="4"/>
    <s v="350584"/>
    <s v="14"/>
    <s v="Complete"/>
    <n v="2"/>
    <n v="2"/>
    <n v="1"/>
    <n v="0"/>
    <n v="0"/>
    <n v="0"/>
    <n v="0"/>
    <n v="1.9599999999999999E-3"/>
    <n v="0"/>
    <n v="0"/>
    <n v="0"/>
    <n v="0"/>
    <n v="1.9599999999999999E-3"/>
    <d v="2023-08-11T08:33:29"/>
    <s v="PlateAgilent 2_Vial14"/>
    <n v="0.96210200000000001"/>
    <n v="99.620647589251661"/>
    <n v="2.1252590032385929E-2"/>
    <n v="1.6266686727550209E-3"/>
    <n v="5.7926352935809361E-2"/>
    <n v="1.448158823395234E-2"/>
    <n v="7.3885654254858881"/>
    <n v="3.2449915279918362E-2"/>
    <n v="1.3083075769428529E-2"/>
    <n v="8.8445937289396759E-2"/>
    <n v="2.211148432234919E-2"/>
    <n v="4.9502514879898388E-2"/>
    <n v="0.27614739055614279"/>
  </r>
  <r>
    <n v="1407"/>
    <x v="2"/>
    <x v="4"/>
    <s v="350585"/>
    <s v="15"/>
    <s v="Complete"/>
    <n v="2"/>
    <n v="2"/>
    <n v="1"/>
    <n v="0"/>
    <n v="0"/>
    <n v="0"/>
    <n v="0"/>
    <n v="1.9499999999999999E-3"/>
    <n v="0"/>
    <n v="0"/>
    <n v="0"/>
    <n v="0"/>
    <n v="1.9499999999999999E-3"/>
    <d v="2023-08-11T08:44:20"/>
    <s v="PlateAgilent 2_Vial15"/>
    <n v="0.95092699999999997"/>
    <n v="99.462689537950126"/>
    <n v="2.83370663626E-2"/>
    <n v="3.8518278951547418E-4"/>
    <n v="7.723589947314953E-2"/>
    <n v="1.9308974868287379E-2"/>
    <n v="9.9020383939935286"/>
    <n v="0.20698428810251121"/>
    <n v="8.6485285116711871E-3"/>
    <n v="0.56415923454611838"/>
    <n v="0.1410398086365296"/>
    <n v="5.8846704261465092E-2"/>
    <n v="0.24314240332328879"/>
  </r>
  <r>
    <n v="1407"/>
    <x v="2"/>
    <x v="5"/>
    <s v="350586"/>
    <s v="16"/>
    <s v="Complete"/>
    <n v="2"/>
    <n v="2"/>
    <n v="1"/>
    <n v="0"/>
    <n v="0"/>
    <n v="0"/>
    <n v="0"/>
    <n v="0"/>
    <n v="1.99E-3"/>
    <n v="0"/>
    <n v="0"/>
    <n v="0"/>
    <n v="1.99E-3"/>
    <d v="2023-08-11T15:00:40"/>
    <s v="PlateAgilent 3_Vial1"/>
    <n v="0.95932700000000004"/>
    <n v="99.416000082071093"/>
    <n v="2.6024936796741359E-2"/>
    <n v="2.0123568733338409E-3"/>
    <n v="7.0933927193010893E-2"/>
    <n v="1.773348179825272E-2"/>
    <n v="8.9112973860566438"/>
    <n v="0.33124996865563511"/>
    <n v="1.8105386677064721E-2"/>
    <n v="0.90285948983545816"/>
    <n v="0.22571487245886451"/>
    <n v="6.6507274811820116E-2"/>
    <n v="0.16021773766471581"/>
  </r>
  <r>
    <n v="1407"/>
    <x v="2"/>
    <x v="5"/>
    <s v="350587"/>
    <s v="17"/>
    <s v="Complete"/>
    <n v="2"/>
    <n v="2"/>
    <n v="1"/>
    <n v="0"/>
    <n v="0"/>
    <n v="0"/>
    <n v="0"/>
    <n v="0"/>
    <n v="2.7200000000000002E-3"/>
    <n v="0"/>
    <n v="0"/>
    <n v="0"/>
    <n v="2.7200000000000002E-3"/>
    <d v="2023-08-11T15:11:29"/>
    <s v="PlateAgilent 3_Vial2"/>
    <n v="0.95932700000000004"/>
    <n v="99.68787871174699"/>
    <n v="2.4503011647467161E-2"/>
    <n v="2.5429317246412051E-3"/>
    <n v="6.6785746985120964E-2"/>
    <n v="1.6696436746280241E-2"/>
    <n v="6.1383958626030291"/>
    <n v="0.1488470003461492"/>
    <n v="1.6586838004420949E-2"/>
    <n v="0.40569944003759673"/>
    <n v="0.1014248600093992"/>
    <n v="4.9834367011562943E-2"/>
    <n v="8.8936909247829932E-2"/>
  </r>
  <r>
    <n v="1407"/>
    <x v="2"/>
    <x v="5"/>
    <s v="350588"/>
    <s v="18"/>
    <s v="Complete"/>
    <n v="2"/>
    <n v="2"/>
    <n v="1"/>
    <n v="0"/>
    <n v="0"/>
    <n v="0"/>
    <n v="0"/>
    <n v="0"/>
    <n v="1.82E-3"/>
    <n v="0"/>
    <n v="0"/>
    <n v="0"/>
    <n v="1.82E-3"/>
    <d v="2023-08-11T15:22:20"/>
    <s v="PlateAgilent 3_Vial3"/>
    <n v="0.95647700000000002"/>
    <n v="99.555504199327999"/>
    <n v="2.2498609884632408E-2"/>
    <n v="1.816261630289811E-3"/>
    <n v="6.1322521855280678E-2"/>
    <n v="1.5330630463820169E-2"/>
    <n v="8.4234233317693246"/>
    <n v="0.27932368734955088"/>
    <n v="1.5976723659879691E-2"/>
    <n v="0.76132850029504295"/>
    <n v="0.19033212507376071"/>
    <n v="5.6148271075617678E-2"/>
    <n v="8.6525232362196225E-2"/>
  </r>
  <r>
    <n v="1407"/>
    <x v="2"/>
    <x v="6"/>
    <s v="350589"/>
    <s v="19"/>
    <s v="Complete"/>
    <n v="2"/>
    <n v="2"/>
    <n v="1"/>
    <n v="0"/>
    <n v="0"/>
    <n v="0"/>
    <n v="0"/>
    <n v="0"/>
    <n v="0"/>
    <n v="1.7799999999999999E-3"/>
    <n v="0"/>
    <n v="0"/>
    <n v="1.7799999999999999E-3"/>
    <d v="2023-08-11T15:32:52"/>
    <s v="PlateAgilent 3_Vial4"/>
    <n v="0.88117699999999999"/>
    <n v="99.172056783709891"/>
    <n v="2.2617857879920069E-2"/>
    <n v="1.4055214050999519E-3"/>
    <n v="6.1647545838305527E-2"/>
    <n v="1.541188645957638E-2"/>
    <n v="8.6583631795372931"/>
    <n v="0.60538138861091484"/>
    <n v="1.974611462200088E-2"/>
    <n v="1.650035874404403"/>
    <n v="0.41250896860110081"/>
    <n v="7.129248908866416E-2"/>
    <n v="0.12865148071060681"/>
  </r>
  <r>
    <n v="1407"/>
    <x v="2"/>
    <x v="6"/>
    <s v="350590"/>
    <s v="20"/>
    <s v="Complete"/>
    <n v="2"/>
    <n v="2"/>
    <n v="1"/>
    <n v="0"/>
    <n v="0"/>
    <n v="0"/>
    <n v="0"/>
    <n v="0"/>
    <n v="0"/>
    <n v="1.3500000000000001E-3"/>
    <n v="0"/>
    <n v="0"/>
    <n v="1.3500000000000001E-3"/>
    <d v="2023-08-11T15:43:42"/>
    <s v="PlateAgilent 3_Vial5"/>
    <n v="0.95092699999999997"/>
    <n v="99.602087688132087"/>
    <n v="2.1088451477489011E-2"/>
    <n v="1.522406950616664E-3"/>
    <n v="5.747897462347925E-2"/>
    <n v="1.4369743655869811E-2"/>
    <n v="10.644254559903564"/>
    <n v="0.28684613402550818"/>
    <n v="1.6598284809415591E-2"/>
    <n v="0.78183178485604421"/>
    <n v="0.19545794621401111"/>
    <n v="5.0302811270749773E-2"/>
    <n v="3.9674915094162128E-2"/>
  </r>
  <r>
    <n v="1407"/>
    <x v="2"/>
    <x v="6"/>
    <s v="350591"/>
    <s v="21"/>
    <s v="Complete"/>
    <n v="2"/>
    <n v="2"/>
    <n v="1"/>
    <n v="0"/>
    <n v="0"/>
    <n v="0"/>
    <n v="0"/>
    <n v="0"/>
    <n v="0"/>
    <n v="1.6199999999999999E-3"/>
    <n v="0"/>
    <n v="0"/>
    <n v="1.6199999999999999E-3"/>
    <d v="2023-08-11T15:54:43"/>
    <s v="PlateAgilent 3_Vial6"/>
    <n v="0.91470200000000002"/>
    <n v="99.467786295098364"/>
    <n v="2.144545026477734E-2"/>
    <n v="1.337460738582866E-3"/>
    <n v="5.8452015449026028E-2"/>
    <n v="1.461300386225651E-2"/>
    <n v="9.0203727544793271"/>
    <n v="0.38619803563433042"/>
    <n v="1.632778119043372E-2"/>
    <n v="1.0526267001424401"/>
    <n v="0.26315667503561002"/>
    <n v="5.7572615217247478E-2"/>
    <n v="6.6997603785270032E-2"/>
  </r>
  <r>
    <n v="1407"/>
    <x v="2"/>
    <x v="7"/>
    <s v="350592"/>
    <s v="22"/>
    <s v="Complete"/>
    <n v="2"/>
    <n v="2"/>
    <n v="1"/>
    <n v="0"/>
    <n v="0"/>
    <n v="0"/>
    <n v="0"/>
    <n v="0"/>
    <n v="0"/>
    <n v="0"/>
    <n v="1.91E-3"/>
    <n v="0"/>
    <n v="1.91E-3"/>
    <d v="2023-08-11T16:05:34"/>
    <s v="PlateAgilent 3_Vial7"/>
    <n v="0.95370200000000005"/>
    <n v="99.420070368429307"/>
    <n v="2.0650833178475041E-2"/>
    <n v="1.2831403723853421E-3"/>
    <n v="5.6286196143245898E-2"/>
    <n v="1.4071549035811469E-2"/>
    <n v="7.3673031601107164"/>
    <n v="0.1024739975873057"/>
    <n v="1.4108003999635641E-2"/>
    <n v="0.27930454320814602"/>
    <n v="6.982613580203649E-2"/>
    <n v="6.6741872162883215E-2"/>
    <n v="0.39006292864202952"/>
  </r>
  <r>
    <n v="1407"/>
    <x v="2"/>
    <x v="7"/>
    <s v="350593"/>
    <s v="23"/>
    <s v="Complete"/>
    <n v="2"/>
    <n v="2"/>
    <n v="1"/>
    <n v="0"/>
    <n v="0"/>
    <n v="0"/>
    <n v="0"/>
    <n v="0"/>
    <n v="0"/>
    <n v="0"/>
    <n v="1.97E-3"/>
    <n v="0"/>
    <n v="1.97E-3"/>
    <d v="2023-08-11T16:17:30"/>
    <s v="PlateAgilent 3_Vial8"/>
    <n v="0.95370200000000005"/>
    <n v="99.624421575440707"/>
    <n v="2.241214090395028E-2"/>
    <n v="2.678786740058552E-3"/>
    <n v="6.1086840807212633E-2"/>
    <n v="1.527171020180316E-2"/>
    <n v="7.7521371582757164"/>
    <n v="3.0698197622610859E-2"/>
    <n v="1.9285165743505011E-2"/>
    <n v="8.3671431447687267E-2"/>
    <n v="2.091785786192182E-2"/>
    <n v="5.0342540794232053E-2"/>
    <n v="0.27212554523849902"/>
  </r>
  <r>
    <n v="1407"/>
    <x v="2"/>
    <x v="7"/>
    <s v="350594"/>
    <s v="24"/>
    <s v="Complete"/>
    <n v="2"/>
    <n v="2"/>
    <n v="1"/>
    <n v="0"/>
    <n v="0"/>
    <n v="0"/>
    <n v="0"/>
    <n v="0"/>
    <n v="0"/>
    <n v="0"/>
    <n v="2.0500000000000002E-3"/>
    <n v="0"/>
    <n v="2.0500000000000002E-3"/>
    <d v="2023-08-11T16:29:05"/>
    <s v="PlateAgilent 3_Vial9"/>
    <n v="0.90630200000000005"/>
    <n v="99.612447091686079"/>
    <n v="2.2544323822851979E-2"/>
    <n v="3.1165870702165241E-3"/>
    <n v="6.1447120396698779E-2"/>
    <n v="1.536178009917469E-2"/>
    <n v="7.4935512678900915"/>
    <n v="4.6444241147676292E-2"/>
    <n v="1.9118867949079351E-2"/>
    <n v="0.12658906516600721"/>
    <n v="3.1647266291501788E-2"/>
    <n v="5.8619634841726657E-2"/>
    <n v="0.25994470850166779"/>
  </r>
  <r>
    <n v="1407"/>
    <x v="2"/>
    <x v="8"/>
    <s v="350595"/>
    <s v="25"/>
    <s v="Complete"/>
    <n v="2"/>
    <n v="2"/>
    <n v="1"/>
    <n v="0"/>
    <n v="0"/>
    <n v="0"/>
    <n v="0"/>
    <n v="0"/>
    <n v="0"/>
    <n v="0"/>
    <n v="0"/>
    <n v="1.8500000000000001E-3"/>
    <n v="1.8500000000000001E-3"/>
    <d v="2023-08-11T16:39:37"/>
    <s v="PlateAgilent 3_Vial10"/>
    <n v="0.95370200000000005"/>
    <n v="99.177489864235895"/>
    <n v="2.0878673693321869E-2"/>
    <n v="1.107833187505078E-3"/>
    <n v="5.6907201397475231E-2"/>
    <n v="1.4226800349368809E-2"/>
    <n v="7.6901623510101667"/>
    <n v="0.54888025657539119"/>
    <n v="1.8330530634670172E-2"/>
    <n v="1.496035608527394"/>
    <n v="0.37400890213184851"/>
    <n v="7.1658712176410552E-2"/>
    <n v="0.1810924933189787"/>
  </r>
  <r>
    <n v="1407"/>
    <x v="2"/>
    <x v="8"/>
    <s v="350596"/>
    <s v="26"/>
    <s v="Complete"/>
    <n v="2"/>
    <n v="2"/>
    <n v="1"/>
    <n v="0"/>
    <n v="0"/>
    <n v="0"/>
    <n v="0"/>
    <n v="0"/>
    <n v="0"/>
    <n v="0"/>
    <n v="0"/>
    <n v="1.9599999999999999E-3"/>
    <n v="1.9599999999999999E-3"/>
    <d v="2023-08-11T16:50:31"/>
    <s v="PlateAgilent 3_Vial11"/>
    <n v="0.87562700000000004"/>
    <n v="99.481827550900391"/>
    <n v="2.254652514247487E-2"/>
    <n v="1.7863329403220839E-3"/>
    <n v="6.1453120343867858E-2"/>
    <n v="1.5363280085966959E-2"/>
    <n v="7.8384082071260002"/>
    <n v="0.33460132151960159"/>
    <n v="1.792484319218483E-2"/>
    <n v="0.91199398349080729"/>
    <n v="0.2279984958727018"/>
    <n v="5.5221102330864733E-2"/>
    <n v="0.1058035001066689"/>
  </r>
  <r>
    <n v="1407"/>
    <x v="2"/>
    <x v="8"/>
    <s v="350597"/>
    <s v="27"/>
    <s v="Complete"/>
    <n v="2"/>
    <n v="2"/>
    <n v="1"/>
    <n v="0"/>
    <n v="0"/>
    <n v="0"/>
    <n v="0"/>
    <n v="0"/>
    <n v="0"/>
    <n v="0"/>
    <n v="0"/>
    <n v="1.8799999999999999E-3"/>
    <n v="1.8799999999999999E-3"/>
    <d v="2023-08-11T17:01:09"/>
    <s v="PlateAgilent 3_Vial12"/>
    <n v="0.87562700000000004"/>
    <n v="99.294588644936596"/>
    <n v="2.0714630344002199E-2"/>
    <n v="1.9209086939310201E-3"/>
    <n v="5.6460082578781469E-2"/>
    <n v="1.4115020644695371E-2"/>
    <n v="7.5079897046251975"/>
    <n v="0.51256825068190415"/>
    <n v="2.000994866359471E-2"/>
    <n v="1.3970631037179559"/>
    <n v="0.3492657759294891"/>
    <n v="6.3460368754172852E-2"/>
    <n v="0.1086681052833294"/>
  </r>
  <r>
    <n v="1407"/>
    <x v="2"/>
    <x v="4"/>
    <s v="350598"/>
    <s v="28"/>
    <s v="Complete"/>
    <n v="2"/>
    <n v="2"/>
    <n v="1"/>
    <n v="0"/>
    <n v="0"/>
    <n v="0"/>
    <n v="0"/>
    <n v="2.0899999999999998E-3"/>
    <n v="0"/>
    <n v="0"/>
    <n v="0"/>
    <n v="0"/>
    <n v="2.0899999999999998E-3"/>
    <d v="2023-08-11T17:11:59"/>
    <s v="PlateAgilent 3_Vial13"/>
    <n v="0.87562700000000004"/>
    <n v="99.280098930226515"/>
    <n v="3.6623570810767697E-2"/>
    <n v="1.69283984349364E-3"/>
    <n v="9.9821710451352838E-2"/>
    <n v="2.495542761283821E-2"/>
    <n v="11.940395987003928"/>
    <n v="0.4078300810133314"/>
    <n v="1.9248598739433541E-2"/>
    <n v="1.111587301812069"/>
    <n v="0.27789682545301742"/>
    <n v="7.2143310311744702E-2"/>
    <n v="0.2033041076376397"/>
  </r>
  <r>
    <n v="1407"/>
    <x v="2"/>
    <x v="4"/>
    <s v="350599"/>
    <s v="29"/>
    <s v="Complete"/>
    <n v="2"/>
    <n v="0"/>
    <n v="0"/>
    <n v="0"/>
    <n v="0"/>
    <n v="0"/>
    <n v="0"/>
    <n v="2E-3"/>
    <n v="0"/>
    <n v="0"/>
    <n v="0"/>
    <n v="0"/>
    <n v="2E-3"/>
    <d v="2023-08-11T17:23:28"/>
    <s v="PlateAgilent 3_Vial14"/>
    <n v="1.0011000000000001"/>
    <n v="99.824962848104477"/>
    <n v="7.3601415769136425E-2"/>
    <n v="1.8231239325465481E-3"/>
    <n v="0.2006090354126876"/>
    <n v="5.0152258853171913E-2"/>
    <n v="25.076129426585958"/>
    <n v="4.9319570629303117E-2"/>
    <n v="1.842789552325122E-2"/>
    <n v="0.1344261029155541"/>
    <n v="3.3606525728888517E-2"/>
    <n v="3.7065207645416043E-2"/>
    <n v="1.505095785166413E-2"/>
  </r>
  <r>
    <n v="1407"/>
    <x v="2"/>
    <x v="4"/>
    <s v="350600"/>
    <s v="30"/>
    <s v="Complete"/>
    <n v="2"/>
    <n v="2"/>
    <n v="1"/>
    <n v="0"/>
    <n v="0"/>
    <n v="0"/>
    <n v="0"/>
    <n v="2.0600000000000002E-3"/>
    <n v="0"/>
    <n v="0"/>
    <n v="0"/>
    <n v="0"/>
    <n v="2.0600000000000002E-3"/>
    <d v="2023-08-11T17:34:18"/>
    <s v="PlateAgilent 3_Vial15"/>
    <n v="0.87840200000000002"/>
    <n v="99.424942265459151"/>
    <n v="3.685180238775386E-2"/>
    <n v="1.3416522323336439E-3"/>
    <n v="0.1004437815899506"/>
    <n v="2.5110945397487639E-2"/>
    <n v="12.189779319168755"/>
    <n v="0.29776469757658353"/>
    <n v="1.930953336918698E-2"/>
    <n v="0.81159157247947511"/>
    <n v="0.20289789311986881"/>
    <n v="6.2078596814258501E-2"/>
    <n v="0.1783626377622575"/>
  </r>
  <r>
    <n v="1400"/>
    <x v="3"/>
    <x v="0"/>
    <s v="350372"/>
    <s v="1"/>
    <s v="Complete"/>
    <n v="2"/>
    <n v="2"/>
    <n v="1"/>
    <n v="1.9599999999999999E-3"/>
    <n v="0"/>
    <n v="0"/>
    <n v="0"/>
    <n v="0"/>
    <n v="0"/>
    <n v="0"/>
    <n v="0"/>
    <n v="0"/>
    <n v="1.9599999999999999E-3"/>
    <d v="2023-08-12T04:09:39"/>
    <s v="PlateAgilent 6_Vial1"/>
    <n v="0.81427700000000003"/>
    <n v="99.137118917738945"/>
    <n v="2.8129094248671271E-2"/>
    <n v="1.181655325852207E-3"/>
    <n v="7.6669047806887505E-2"/>
    <n v="1.916726195172188E-2"/>
    <n v="9.7792152814907549"/>
    <n v="0.68253063062852859"/>
    <n v="2.1579321359676811E-2"/>
    <n v="1.860314914042978"/>
    <n v="0.4650787285107445"/>
    <n v="6.9475249438990083E-2"/>
    <n v="8.2746107944859315E-2"/>
  </r>
  <r>
    <n v="1400"/>
    <x v="3"/>
    <x v="0"/>
    <s v="350373"/>
    <s v="2"/>
    <s v="Complete"/>
    <n v="2"/>
    <n v="2"/>
    <n v="1"/>
    <n v="2.0300000000000001E-3"/>
    <n v="0"/>
    <n v="0"/>
    <n v="0"/>
    <n v="0"/>
    <n v="0"/>
    <n v="0"/>
    <n v="0"/>
    <n v="0"/>
    <n v="2.0300000000000001E-3"/>
    <d v="2023-08-12T04:20:26"/>
    <s v="PlateAgilent 6_Vial2"/>
    <n v="0.91470200000000002"/>
    <n v="99.565671701386378"/>
    <n v="2.3523530235981149E-2"/>
    <n v="1.8219183361699439E-3"/>
    <n v="6.4116058921250024E-2"/>
    <n v="1.602901473031251E-2"/>
    <n v="7.8960663696120728"/>
    <n v="0.30544597641524479"/>
    <n v="1.6646031286818151E-2"/>
    <n v="0.83252777217695295"/>
    <n v="0.20813194304423821"/>
    <n v="4.9480833017230212E-2"/>
    <n v="5.5877958945176963E-2"/>
  </r>
  <r>
    <n v="1400"/>
    <x v="3"/>
    <x v="0"/>
    <s v="350374"/>
    <s v="3"/>
    <s v="Complete"/>
    <n v="2"/>
    <n v="2"/>
    <n v="1"/>
    <n v="1.89E-3"/>
    <n v="0"/>
    <n v="0"/>
    <n v="0"/>
    <n v="0"/>
    <n v="0"/>
    <n v="0"/>
    <n v="0"/>
    <n v="0"/>
    <n v="1.89E-3"/>
    <d v="2023-08-12T04:30:58"/>
    <s v="PlateAgilent 6_Vial3"/>
    <n v="0.86722699999999997"/>
    <n v="99.406989221253255"/>
    <n v="2.2549926247903852E-2"/>
    <n v="1.703048497140621E-3"/>
    <n v="6.1462390443801578E-2"/>
    <n v="1.53655976109504E-2"/>
    <n v="8.1299458258996822"/>
    <n v="0.44803138347303789"/>
    <n v="1.761874106323439E-2"/>
    <n v="1.2211605270618651"/>
    <n v="0.30529013176546632"/>
    <n v="5.670664349248191E-2"/>
    <n v="6.5722825533325369E-2"/>
  </r>
  <r>
    <n v="1400"/>
    <x v="3"/>
    <x v="1"/>
    <s v="350375"/>
    <s v="4"/>
    <s v="Complete"/>
    <n v="2"/>
    <n v="2"/>
    <n v="1"/>
    <n v="0"/>
    <n v="1.97E-3"/>
    <n v="0"/>
    <n v="0"/>
    <n v="0"/>
    <n v="0"/>
    <n v="0"/>
    <n v="0"/>
    <n v="0"/>
    <n v="1.97E-3"/>
    <d v="2023-08-12T04:42:58"/>
    <s v="PlateAgilent 6_Vial4"/>
    <n v="0.92580200000000001"/>
    <n v="98.924634974560234"/>
    <n v="0.12582680761395809"/>
    <n v="1.425210155152787E-3"/>
    <n v="0.34295528476883969"/>
    <n v="8.5738821192209921E-2"/>
    <n v="43.522244260005039"/>
    <n v="3.2188931320257207E-2"/>
    <n v="2.0730232114885581E-2"/>
    <n v="8.77345958041999E-2"/>
    <n v="2.1933648951049971E-2"/>
    <n v="6.5821246799957447E-2"/>
    <n v="0.85152803970561131"/>
  </r>
  <r>
    <n v="1400"/>
    <x v="3"/>
    <x v="1"/>
    <s v="350376"/>
    <s v="5"/>
    <s v="Complete"/>
    <n v="2"/>
    <n v="2"/>
    <n v="1"/>
    <n v="0"/>
    <n v="2.0699999999999998E-3"/>
    <n v="0"/>
    <n v="0"/>
    <n v="0"/>
    <n v="0"/>
    <n v="0"/>
    <n v="0"/>
    <n v="0"/>
    <n v="2.0699999999999998E-3"/>
    <d v="2023-08-12T04:55:05"/>
    <s v="PlateAgilent 6_Vial5"/>
    <n v="0.92857699999999999"/>
    <n v="99.005125005515112"/>
    <n v="0.217361741178281"/>
    <n v="2.321395112707163E-3"/>
    <n v="0.59244416398416844"/>
    <n v="0.14811104099604211"/>
    <n v="71.551227534319864"/>
    <n v="3.130647703662303E-2"/>
    <n v="1.9655398080676081E-2"/>
    <n v="8.5329366220153219E-2"/>
    <n v="2.1332341555038301E-2"/>
    <n v="4.9291450022834887E-2"/>
    <n v="0.69691532624714914"/>
  </r>
  <r>
    <n v="1400"/>
    <x v="3"/>
    <x v="1"/>
    <s v="350377"/>
    <s v="6"/>
    <s v="Complete"/>
    <n v="2"/>
    <n v="2"/>
    <n v="1"/>
    <n v="0"/>
    <n v="2.0799999999999998E-3"/>
    <n v="0"/>
    <n v="0"/>
    <n v="0"/>
    <n v="0"/>
    <n v="0"/>
    <n v="0"/>
    <n v="0"/>
    <n v="2.0799999999999998E-3"/>
    <d v="2023-08-12T05:07:03"/>
    <s v="PlateAgilent 6_Vial6"/>
    <n v="0.92580200000000001"/>
    <n v="99.125697155744945"/>
    <n v="0.1129690468703788"/>
    <n v="1.5822931173392939E-3"/>
    <n v="0.30790999449307599"/>
    <n v="7.6977498623268997E-2"/>
    <n v="37.008412799648561"/>
    <n v="3.0774171560955989E-2"/>
    <n v="1.9705849536898721E-2"/>
    <n v="8.3878507063402677E-2"/>
    <n v="2.0969626765850669E-2"/>
    <n v="5.6398915395658743E-2"/>
    <n v="0.67416071042806036"/>
  </r>
  <r>
    <n v="1400"/>
    <x v="3"/>
    <x v="2"/>
    <s v="350378"/>
    <s v="7"/>
    <s v="Complete"/>
    <n v="2"/>
    <n v="2"/>
    <n v="1"/>
    <n v="0"/>
    <n v="0"/>
    <n v="1.9599999999999999E-3"/>
    <n v="0"/>
    <n v="0"/>
    <n v="0"/>
    <n v="0"/>
    <n v="0"/>
    <n v="0"/>
    <n v="1.9599999999999999E-3"/>
    <d v="2023-08-12T05:17:52"/>
    <s v="PlateAgilent 6_Vial7"/>
    <n v="0.90630200000000005"/>
    <n v="99.595778850521498"/>
    <n v="2.354288354355687E-2"/>
    <n v="1.7030906258868939E-3"/>
    <n v="6.4168808563688798E-2"/>
    <n v="1.6042202140922199E-2"/>
    <n v="8.1847970106745915"/>
    <n v="0.27929030554450229"/>
    <n v="1.5311395020915219E-2"/>
    <n v="0.76123751438612863"/>
    <n v="0.19030937859653221"/>
    <n v="6.4686111334728152E-2"/>
    <n v="3.6701849055700522E-2"/>
  </r>
  <r>
    <n v="1400"/>
    <x v="3"/>
    <x v="2"/>
    <s v="350379"/>
    <s v="8"/>
    <s v="Complete"/>
    <n v="2"/>
    <n v="2"/>
    <n v="1"/>
    <n v="0"/>
    <n v="0"/>
    <n v="2.3400000000000001E-3"/>
    <n v="0"/>
    <n v="0"/>
    <n v="0"/>
    <n v="0"/>
    <n v="0"/>
    <n v="0"/>
    <n v="2.3400000000000001E-3"/>
    <d v="2023-08-12T05:28:41"/>
    <s v="PlateAgilent 6_Vial8"/>
    <n v="0.90630200000000005"/>
    <n v="99.812045279713502"/>
    <n v="2.2123399351317172E-2"/>
    <n v="1.639715496702124E-3"/>
    <n v="6.0299842843219938E-2"/>
    <n v="1.507496071080499E-2"/>
    <n v="6.442290902053414"/>
    <n v="8.071455341729597E-2"/>
    <n v="1.3230233995064769E-2"/>
    <n v="0.21999670163409379"/>
    <n v="5.4999175408523462E-2"/>
    <n v="4.9337531105520763E-2"/>
    <n v="3.5779236412359187E-2"/>
  </r>
  <r>
    <n v="1400"/>
    <x v="3"/>
    <x v="2"/>
    <s v="350380"/>
    <s v="9"/>
    <s v="Complete"/>
    <n v="2"/>
    <n v="2"/>
    <n v="1"/>
    <n v="0"/>
    <n v="0"/>
    <n v="1.99E-3"/>
    <n v="0"/>
    <n v="0"/>
    <n v="0"/>
    <n v="0"/>
    <n v="0"/>
    <n v="0"/>
    <n v="1.99E-3"/>
    <d v="2023-08-12T05:39:29"/>
    <s v="PlateAgilent 6_Vial9"/>
    <n v="0.87562700000000004"/>
    <n v="99.709490897209207"/>
    <n v="2.140486058605939E-2"/>
    <n v="1.518984841247529E-3"/>
    <n v="5.8341383660082437E-2"/>
    <n v="1.4585345915020609E-2"/>
    <n v="7.3293195552867383"/>
    <n v="0.16960808464223609"/>
    <n v="1.479092161501235E-2"/>
    <n v="0.46228613814980801"/>
    <n v="0.115571534537452"/>
    <n v="5.6372214694377303E-2"/>
    <n v="4.3123942868120747E-2"/>
  </r>
  <r>
    <n v="1400"/>
    <x v="3"/>
    <x v="3"/>
    <s v="350381"/>
    <s v="10"/>
    <s v="Complete"/>
    <n v="2"/>
    <n v="2"/>
    <n v="1"/>
    <n v="0"/>
    <n v="0"/>
    <n v="0"/>
    <n v="2E-3"/>
    <n v="0"/>
    <n v="0"/>
    <n v="0"/>
    <n v="0"/>
    <n v="0"/>
    <n v="2E-3"/>
    <d v="2023-08-12T05:49:58"/>
    <s v="PlateAgilent 6_Vial10"/>
    <n v="0.911852"/>
    <n v="99.422074256907493"/>
    <n v="1.9899969659924362E-2"/>
    <n v="1.082793777954194E-3"/>
    <n v="5.4239632166059572E-2"/>
    <n v="1.3559908041514889E-2"/>
    <n v="6.7799540207574447"/>
    <n v="0.43631308119587481"/>
    <n v="1.387904929918302E-2"/>
    <n v="1.189220960520514"/>
    <n v="0.29730524013012838"/>
    <n v="6.4788974928140175E-2"/>
    <n v="5.6923717308567302E-2"/>
  </r>
  <r>
    <n v="1400"/>
    <x v="3"/>
    <x v="3"/>
    <s v="350382"/>
    <s v="11"/>
    <s v="Complete"/>
    <n v="2"/>
    <n v="2"/>
    <n v="1"/>
    <n v="0"/>
    <n v="0"/>
    <n v="0"/>
    <n v="2E-3"/>
    <n v="0"/>
    <n v="0"/>
    <n v="0"/>
    <n v="0"/>
    <n v="0"/>
    <n v="2E-3"/>
    <d v="2023-08-12T06:00:55"/>
    <s v="PlateAgilent 6_Vial11"/>
    <n v="0.91747699999999999"/>
    <n v="99.583120230063329"/>
    <n v="1.93113348932221E-2"/>
    <n v="1.5935046235702041E-3"/>
    <n v="5.2635241115635917E-2"/>
    <n v="1.3158810278908979E-2"/>
    <n v="6.5794051394544892"/>
    <n v="0.28571394852028659"/>
    <n v="1.4557260151184279E-2"/>
    <n v="0.77874588440511883"/>
    <n v="0.19468647110127971"/>
    <n v="4.9505889871949739E-2"/>
    <n v="6.2348596651210293E-2"/>
  </r>
  <r>
    <n v="1400"/>
    <x v="3"/>
    <x v="3"/>
    <s v="350383"/>
    <s v="12"/>
    <s v="Complete"/>
    <n v="2"/>
    <n v="2"/>
    <n v="1"/>
    <n v="0"/>
    <n v="0"/>
    <n v="0"/>
    <n v="1.99E-3"/>
    <n v="0"/>
    <n v="0"/>
    <n v="0"/>
    <n v="0"/>
    <n v="0"/>
    <n v="1.99E-3"/>
    <d v="2023-08-12T06:11:45"/>
    <s v="PlateAgilent 6_Vial12"/>
    <n v="0.92025199999999996"/>
    <n v="99.454500478241869"/>
    <n v="1.9140599108284299E-2"/>
    <n v="1.823869804432393E-3"/>
    <n v="5.2169881301984578E-2"/>
    <n v="1.3042470325496139E-2"/>
    <n v="6.5540051886915274"/>
    <n v="0.40431728689846141"/>
    <n v="1.7538685119429531E-2"/>
    <n v="1.1020127816534111"/>
    <n v="0.27550319541335272"/>
    <n v="5.5230083133933953E-2"/>
    <n v="6.68115526174521E-2"/>
  </r>
  <r>
    <n v="1400"/>
    <x v="3"/>
    <x v="4"/>
    <s v="350384"/>
    <s v="13"/>
    <s v="Complete"/>
    <n v="2"/>
    <n v="2"/>
    <n v="1"/>
    <n v="0"/>
    <n v="0"/>
    <n v="0"/>
    <n v="0"/>
    <n v="1.9599999999999999E-3"/>
    <n v="0"/>
    <n v="0"/>
    <n v="0"/>
    <n v="0"/>
    <n v="1.9599999999999999E-3"/>
    <d v="2023-08-12T06:22:34"/>
    <s v="PlateAgilent 6_Vial13"/>
    <n v="0.91747699999999999"/>
    <n v="99.268796236172136"/>
    <n v="2.326766237099135E-2"/>
    <n v="1.453174768927319E-3"/>
    <n v="6.3418661934353568E-2"/>
    <n v="1.5854665483588389E-2"/>
    <n v="8.089115042647137"/>
    <n v="0.3821104607326703"/>
    <n v="1.6281325988599479E-2"/>
    <n v="1.0414855495323589"/>
    <n v="0.26037138738308968"/>
    <n v="6.7423424513938762E-2"/>
    <n v="0.25840221621026338"/>
  </r>
  <r>
    <n v="1400"/>
    <x v="3"/>
    <x v="4"/>
    <s v="350385"/>
    <s v="14"/>
    <s v="Complete"/>
    <n v="2"/>
    <n v="2"/>
    <n v="1"/>
    <n v="0"/>
    <n v="0"/>
    <n v="0"/>
    <n v="0"/>
    <n v="2.0200000000000001E-3"/>
    <n v="0"/>
    <n v="0"/>
    <n v="0"/>
    <n v="0"/>
    <n v="2.0200000000000001E-3"/>
    <d v="2023-08-12T06:33:24"/>
    <s v="PlateAgilent 6_Vial14"/>
    <n v="0.90907700000000002"/>
    <n v="99.613981555677711"/>
    <n v="2.608729151781335E-2"/>
    <n v="1.5235726127983489E-3"/>
    <n v="7.1103882082016193E-2"/>
    <n v="1.7775970520504052E-2"/>
    <n v="8.7999854061901246"/>
    <n v="6.6207350986461799E-2"/>
    <n v="1.293014255460144E-2"/>
    <n v="0.180455670313245"/>
    <n v="4.5113917578311263E-2"/>
    <n v="4.9252981420322042E-2"/>
    <n v="0.24447082039768719"/>
  </r>
  <r>
    <n v="1400"/>
    <x v="3"/>
    <x v="4"/>
    <s v="350386"/>
    <s v="15"/>
    <s v="Complete"/>
    <n v="2"/>
    <n v="2"/>
    <n v="1"/>
    <n v="0"/>
    <n v="0"/>
    <n v="0"/>
    <n v="0"/>
    <n v="2.0400000000000001E-3"/>
    <n v="0"/>
    <n v="0"/>
    <n v="0"/>
    <n v="0"/>
    <n v="2.0400000000000001E-3"/>
    <d v="2023-08-12T06:44:13"/>
    <s v="PlateAgilent 6_Vial15"/>
    <n v="0.91470200000000002"/>
    <n v="99.47756986748837"/>
    <n v="2.2715187029465189E-2"/>
    <n v="1.3745525577388701E-3"/>
    <n v="6.1912827512628603E-2"/>
    <n v="1.5478206878157151E-2"/>
    <n v="7.5873563128221324"/>
    <n v="0.18797466934326601"/>
    <n v="1.3867807977949009E-2"/>
    <n v="0.51234635509259252"/>
    <n v="0.1280865887731481"/>
    <n v="5.7012927520756269E-2"/>
    <n v="0.25472734861814911"/>
  </r>
  <r>
    <n v="1400"/>
    <x v="3"/>
    <x v="5"/>
    <s v="350387"/>
    <s v="16"/>
    <s v="Complete"/>
    <n v="2"/>
    <n v="2"/>
    <n v="1"/>
    <n v="0"/>
    <n v="0"/>
    <n v="0"/>
    <n v="0"/>
    <n v="0"/>
    <n v="2.0400000000000001E-3"/>
    <n v="0"/>
    <n v="0"/>
    <n v="0"/>
    <n v="2.0400000000000001E-3"/>
    <d v="2023-08-14T12:51:56"/>
    <s v="PlateAgilent 7_Vial1"/>
    <n v="0.88957699999999995"/>
    <n v="99.365317799689322"/>
    <n v="2.8589454296190388E-2"/>
    <n v="3.7900956119624331E-4"/>
    <n v="7.7923811510958452E-2"/>
    <n v="1.9480952877739609E-2"/>
    <n v="9.549486704774317"/>
    <n v="0.38112375937960419"/>
    <n v="7.6125319513989731E-3"/>
    <n v="1.0387961826959939"/>
    <n v="0.25969904567399849"/>
    <n v="6.0810341868709122E-2"/>
    <n v="0.16415864476617581"/>
  </r>
  <r>
    <n v="1400"/>
    <x v="3"/>
    <x v="5"/>
    <s v="350388"/>
    <s v="17"/>
    <s v="Complete"/>
    <n v="2"/>
    <n v="2"/>
    <n v="1"/>
    <n v="0"/>
    <n v="0"/>
    <n v="0"/>
    <n v="0"/>
    <n v="0"/>
    <n v="1.8600000000000001E-3"/>
    <n v="0"/>
    <n v="0"/>
    <n v="0"/>
    <n v="1.8600000000000001E-3"/>
    <d v="2023-08-14T13:02:48"/>
    <s v="PlateAgilent 7_Vial2"/>
    <n v="0.88117699999999999"/>
    <n v="99.70440240445707"/>
    <n v="2.4198844737686308E-2"/>
    <n v="7.0446295501698248E-4"/>
    <n v="6.5956705454629352E-2"/>
    <n v="1.6489176363657342E-2"/>
    <n v="8.8651485826114733"/>
    <n v="8.410968282638609E-2"/>
    <n v="9.7999010982615792E-3"/>
    <n v="0.2292505132454789"/>
    <n v="5.7312628311369733E-2"/>
    <n v="4.717182511784794E-2"/>
    <n v="0.14011724286100419"/>
  </r>
  <r>
    <n v="1400"/>
    <x v="3"/>
    <x v="5"/>
    <s v="350389"/>
    <s v="18"/>
    <s v="Complete"/>
    <n v="2"/>
    <n v="2"/>
    <n v="1"/>
    <n v="0"/>
    <n v="0"/>
    <n v="0"/>
    <n v="0"/>
    <n v="0"/>
    <n v="1.82E-3"/>
    <n v="0"/>
    <n v="0"/>
    <n v="0"/>
    <n v="1.82E-3"/>
    <d v="2023-08-14T13:13:38"/>
    <s v="PlateAgilent 7_Vial3"/>
    <n v="0.877361375"/>
    <n v="99.571682270319215"/>
    <n v="2.087987464336493E-2"/>
    <n v="8.9217040450018125E-4"/>
    <n v="5.6910474723500283E-2"/>
    <n v="1.4227618680875071E-2"/>
    <n v="7.8173729015797093"/>
    <n v="0.238573380783213"/>
    <n v="9.9489975908211639E-3"/>
    <n v="0.65025890186929669"/>
    <n v="0.1625647254673242"/>
    <n v="5.3224952088038693E-2"/>
    <n v="0.1156395221661682"/>
  </r>
  <r>
    <n v="1400"/>
    <x v="3"/>
    <x v="6"/>
    <s v="350390"/>
    <s v="19"/>
    <s v="Complete"/>
    <n v="2"/>
    <n v="2"/>
    <n v="1"/>
    <n v="0"/>
    <n v="0"/>
    <n v="0"/>
    <n v="0"/>
    <n v="0"/>
    <n v="0"/>
    <n v="1.7600000000000001E-3"/>
    <n v="0"/>
    <n v="0"/>
    <n v="1.7600000000000001E-3"/>
    <d v="2023-08-14T13:24:12"/>
    <s v="PlateAgilent 7_Vial4"/>
    <n v="0.817052"/>
    <n v="99.305670540749972"/>
    <n v="1.9805556688337202E-2"/>
    <n v="1.2420268512411241E-3"/>
    <n v="5.3982298866657362E-2"/>
    <n v="1.349557471666434E-2"/>
    <n v="7.6679401799229208"/>
    <n v="0.51100086438286429"/>
    <n v="9.9472944544833682E-3"/>
    <n v="1.3927910139723501"/>
    <n v="0.34819775349308763"/>
    <n v="6.4535563125031101E-2"/>
    <n v="9.8987475053797486E-2"/>
  </r>
  <r>
    <n v="1400"/>
    <x v="3"/>
    <x v="6"/>
    <s v="350391"/>
    <s v="20"/>
    <s v="Complete"/>
    <n v="2"/>
    <n v="2"/>
    <n v="1"/>
    <n v="0"/>
    <n v="0"/>
    <n v="0"/>
    <n v="0"/>
    <n v="0"/>
    <n v="0"/>
    <n v="1.7700000000000001E-3"/>
    <n v="0"/>
    <n v="0"/>
    <n v="1.7700000000000001E-3"/>
    <d v="2023-08-14T13:35:08"/>
    <s v="PlateAgilent 7_Vial5"/>
    <n v="0.85327699999999995"/>
    <n v="99.639018077920241"/>
    <n v="1.8939430275021329E-2"/>
    <n v="7.0450529113275876E-4"/>
    <n v="5.162157275147293E-2"/>
    <n v="1.2905393187868231E-2"/>
    <n v="7.2911825920159492"/>
    <n v="0.2144873557277357"/>
    <n v="1.0239712647765881E-2"/>
    <n v="0.58460969929877638"/>
    <n v="0.14615242482469409"/>
    <n v="4.8595884277758558E-2"/>
    <n v="7.8959251799242902E-2"/>
  </r>
  <r>
    <n v="1400"/>
    <x v="3"/>
    <x v="6"/>
    <s v="350392"/>
    <s v="21"/>
    <s v="Complete"/>
    <n v="2"/>
    <n v="2"/>
    <n v="1"/>
    <n v="0"/>
    <n v="0"/>
    <n v="0"/>
    <n v="0"/>
    <n v="0"/>
    <n v="0"/>
    <n v="3.0699999999999998E-3"/>
    <n v="0"/>
    <n v="0"/>
    <n v="3.0699999999999998E-3"/>
    <d v="2023-08-14T13:46:04"/>
    <s v="PlateAgilent 7_Vial6"/>
    <n v="0.82537700000000003"/>
    <n v="99.505685415089658"/>
    <n v="1.9373162821779751E-2"/>
    <n v="1.3031142327119239E-3"/>
    <n v="5.2803760171688037E-2"/>
    <n v="1.3200940042922009E-2"/>
    <n v="4.2999804700071698"/>
    <n v="0.30024331527621168"/>
    <n v="1.1997426519810721E-2"/>
    <n v="0.81834732711657188"/>
    <n v="0.204586831779143"/>
    <n v="5.689024132468537E-2"/>
    <n v="0.1178078654876764"/>
  </r>
  <r>
    <n v="1400"/>
    <x v="3"/>
    <x v="7"/>
    <s v="350393"/>
    <s v="22"/>
    <s v="Complete"/>
    <n v="2"/>
    <n v="2"/>
    <n v="1"/>
    <n v="0"/>
    <n v="0"/>
    <n v="0"/>
    <n v="0"/>
    <n v="0"/>
    <n v="0"/>
    <n v="0"/>
    <n v="2.15E-3"/>
    <n v="0"/>
    <n v="2.15E-3"/>
    <d v="2023-08-14T13:56:57"/>
    <s v="PlateAgilent 7_Vial7"/>
    <n v="0.88957699999999995"/>
    <n v="99.413331290541564"/>
    <n v="1.822553796588507E-2"/>
    <n v="1.147333198886656E-3"/>
    <n v="4.9675778013317698E-2"/>
    <n v="1.2418944503329419E-2"/>
    <n v="5.7762532573625203"/>
    <n v="6.4607208819084758E-2"/>
    <n v="1.093631280524944E-2"/>
    <n v="0.17609430072047039"/>
    <n v="4.4023575180117597E-2"/>
    <n v="6.7609819396763193E-2"/>
    <n v="0.43622614327670539"/>
  </r>
  <r>
    <n v="1400"/>
    <x v="3"/>
    <x v="7"/>
    <s v="350394"/>
    <s v="23"/>
    <s v="Complete"/>
    <n v="2"/>
    <n v="2"/>
    <n v="1"/>
    <n v="0"/>
    <n v="0"/>
    <n v="0"/>
    <n v="0"/>
    <n v="0"/>
    <n v="0"/>
    <n v="0"/>
    <n v="1.97E-3"/>
    <n v="0"/>
    <n v="1.97E-3"/>
    <d v="2023-08-14T14:08:57"/>
    <s v="PlateAgilent 7_Vial8"/>
    <n v="0.89790199999999998"/>
    <n v="99.63705142232314"/>
    <n v="1.972255792581596E-2"/>
    <n v="2.419085860788448E-3"/>
    <n v="5.3756076293139762E-2"/>
    <n v="1.3439019073284941E-2"/>
    <n v="6.8218370930380408"/>
    <n v="2.8466043402461502E-2"/>
    <n v="1.8007287850740919E-2"/>
    <n v="7.758744107444368E-2"/>
    <n v="1.939686026861092E-2"/>
    <n v="5.0083321615190107E-2"/>
    <n v="0.26467665473338081"/>
  </r>
  <r>
    <n v="1400"/>
    <x v="3"/>
    <x v="7"/>
    <s v="350395"/>
    <s v="24"/>
    <s v="Complete"/>
    <n v="2"/>
    <n v="2"/>
    <n v="1"/>
    <n v="0"/>
    <n v="0"/>
    <n v="0"/>
    <n v="0"/>
    <n v="0"/>
    <n v="0"/>
    <n v="0"/>
    <n v="1.9300000000000001E-3"/>
    <n v="0"/>
    <n v="1.9300000000000001E-3"/>
    <d v="2023-08-14T14:19:30"/>
    <s v="PlateAgilent 7_Vial9"/>
    <n v="0.88957699999999995"/>
    <n v="99.422683300746286"/>
    <n v="1.837312179835569E-2"/>
    <n v="8.6279722443374839E-4"/>
    <n v="5.0078034545546712E-2"/>
    <n v="1.251950863638668E-2"/>
    <n v="6.4867920395785905"/>
    <n v="0.45551586394759902"/>
    <n v="1.5885257784435201E-2"/>
    <n v="1.241560330419947"/>
    <n v="0.31039008260498668"/>
    <n v="5.7678057363004728E-2"/>
    <n v="4.5749656144765317E-2"/>
  </r>
  <r>
    <n v="1400"/>
    <x v="3"/>
    <x v="8"/>
    <s v="350396"/>
    <s v="25"/>
    <s v="Complete"/>
    <n v="2"/>
    <n v="2"/>
    <n v="1"/>
    <n v="0"/>
    <n v="0"/>
    <n v="0"/>
    <n v="0"/>
    <n v="0"/>
    <n v="0"/>
    <n v="0"/>
    <n v="0"/>
    <n v="1.9400000000000001E-3"/>
    <n v="1.9400000000000001E-3"/>
    <d v="2023-08-14T14:30:12"/>
    <s v="PlateAgilent 7_Vial10"/>
    <n v="0.89790199999999998"/>
    <n v="99.239390136728161"/>
    <n v="1.9237962519513169E-2"/>
    <n v="1.233971082995923E-3"/>
    <n v="5.2435256360426077E-2"/>
    <n v="1.3108814090106519E-2"/>
    <n v="6.7571206650033604"/>
    <n v="0.55549281711390996"/>
    <n v="1.434899868214924E-2"/>
    <n v="1.5140588948647269"/>
    <n v="0.37851472371618178"/>
    <n v="6.632369670294179E-2"/>
    <n v="0.1195553869354737"/>
  </r>
  <r>
    <n v="1400"/>
    <x v="3"/>
    <x v="8"/>
    <s v="350397"/>
    <s v="26"/>
    <s v="Complete"/>
    <n v="2"/>
    <n v="2"/>
    <n v="1"/>
    <n v="0"/>
    <n v="0"/>
    <n v="0"/>
    <n v="0"/>
    <n v="0"/>
    <n v="0"/>
    <n v="0"/>
    <n v="0"/>
    <n v="2.0100000000000001E-3"/>
    <n v="2.0100000000000001E-3"/>
    <d v="2023-08-14T14:41:05"/>
    <s v="PlateAgilent 7_Vial11"/>
    <n v="0.89790199999999998"/>
    <n v="99.589797144279032"/>
    <n v="1.8669560984847899E-2"/>
    <n v="1.714195816919661E-3"/>
    <n v="5.0886013286706493E-2"/>
    <n v="1.272150332167662E-2"/>
    <n v="6.3291061301873723"/>
    <n v="0.25545589960570531"/>
    <n v="1.4240485800079189E-2"/>
    <n v="0.6962741283554279"/>
    <n v="0.174068532088857"/>
    <n v="4.9208062468185217E-2"/>
    <n v="8.6869332662242171E-2"/>
  </r>
  <r>
    <n v="1400"/>
    <x v="3"/>
    <x v="8"/>
    <s v="350398"/>
    <s v="27"/>
    <s v="Complete"/>
    <n v="2"/>
    <n v="2"/>
    <n v="1"/>
    <n v="0"/>
    <n v="0"/>
    <n v="0"/>
    <n v="0"/>
    <n v="0"/>
    <n v="0"/>
    <n v="0"/>
    <n v="0"/>
    <n v="1.99E-3"/>
    <n v="1.99E-3"/>
    <d v="2023-08-14T14:51:56"/>
    <s v="PlateAgilent 7_Vial12"/>
    <n v="0.87007699999999999"/>
    <n v="99.443270874129198"/>
    <n v="2.0269767320839949E-2"/>
    <n v="1.9551187784140069E-3"/>
    <n v="5.5247557778344503E-2"/>
    <n v="1.3811889444586129E-2"/>
    <n v="6.9406479621035828"/>
    <n v="0.3483774974970506"/>
    <n v="1.493163452506417E-2"/>
    <n v="0.94954251901327702"/>
    <n v="0.23738562975331931"/>
    <n v="5.74214925995577E-2"/>
    <n v="0.13066036845335571"/>
  </r>
  <r>
    <n v="1400"/>
    <x v="3"/>
    <x v="4"/>
    <s v="350399"/>
    <s v="28"/>
    <s v="Complete"/>
    <n v="2"/>
    <n v="2"/>
    <n v="1"/>
    <n v="0"/>
    <n v="0"/>
    <n v="0"/>
    <n v="0"/>
    <n v="1.99E-3"/>
    <n v="0"/>
    <n v="0"/>
    <n v="0"/>
    <n v="0"/>
    <n v="1.99E-3"/>
    <d v="2023-08-14T15:02:46"/>
    <s v="PlateAgilent 7_Vial13"/>
    <n v="0.89790199999999998"/>
    <n v="99.272320184820515"/>
    <n v="1.8447447575628249E-2"/>
    <n v="1.9214529264803019E-3"/>
    <n v="5.0280617910678088E-2"/>
    <n v="1.257015447766952E-2"/>
    <n v="6.3166605415424728"/>
    <n v="0.34368320680876302"/>
    <n v="1.614132232440834E-2"/>
    <n v="0.93674769547512649"/>
    <n v="0.23418692386878159"/>
    <n v="6.6770634527470951E-2"/>
    <n v="0.29877852626762508"/>
  </r>
  <r>
    <n v="1400"/>
    <x v="3"/>
    <x v="4"/>
    <s v="350400"/>
    <s v="29"/>
    <s v="Complete"/>
    <n v="2"/>
    <n v="2"/>
    <n v="1"/>
    <n v="0"/>
    <n v="0"/>
    <n v="0"/>
    <n v="0"/>
    <n v="1.97E-3"/>
    <n v="0"/>
    <n v="0"/>
    <n v="0"/>
    <n v="0"/>
    <n v="1.97E-3"/>
    <d v="2023-08-14T15:14:08"/>
    <s v="PlateAgilent 7_Vial14"/>
    <n v="0.89512700000000001"/>
    <n v="99.602436359240045"/>
    <n v="1.9917518294234989E-2"/>
    <n v="2.7652799285239932E-3"/>
    <n v="5.4287462966120643E-2"/>
    <n v="1.3571865741530161E-2"/>
    <n v="6.8892719500153099"/>
    <n v="5.5634347374427809E-2"/>
    <n v="1.575158362631884E-2"/>
    <n v="0.15163774563258381"/>
    <n v="3.7909436408145959E-2"/>
    <n v="4.9218775219277797E-2"/>
    <n v="0.27279299987201788"/>
  </r>
  <r>
    <n v="1400"/>
    <x v="3"/>
    <x v="4"/>
    <s v="350401"/>
    <s v="30"/>
    <s v="Complete"/>
    <n v="2"/>
    <n v="2"/>
    <n v="1"/>
    <n v="0"/>
    <n v="0"/>
    <n v="0"/>
    <n v="0"/>
    <n v="1.9599999999999999E-3"/>
    <n v="0"/>
    <n v="0"/>
    <n v="0"/>
    <n v="0"/>
    <n v="1.9599999999999999E-3"/>
    <d v="2023-08-14T15:24:59"/>
    <s v="PlateAgilent 7_Vial15"/>
    <n v="0.89512700000000001"/>
    <n v="99.462795075404969"/>
    <n v="1.943101638723374E-2"/>
    <n v="1.361042859767643E-3"/>
    <n v="5.2961446648770408E-2"/>
    <n v="1.32403616621926E-2"/>
    <n v="6.7552865623431639"/>
    <n v="0.20476051479730459"/>
    <n v="1.45788675555824E-2"/>
    <n v="0.558098087310401"/>
    <n v="0.13952452182760031"/>
    <n v="5.6474401024937768E-2"/>
    <n v="0.25653899238556038"/>
  </r>
  <r>
    <n v="1401"/>
    <x v="4"/>
    <x v="0"/>
    <s v="350402"/>
    <s v="1"/>
    <s v="Complete"/>
    <n v="2"/>
    <n v="2"/>
    <n v="1"/>
    <n v="2.0200000000000001E-3"/>
    <n v="0"/>
    <n v="0"/>
    <n v="0"/>
    <n v="0"/>
    <n v="0"/>
    <n v="0"/>
    <n v="0"/>
    <n v="0"/>
    <n v="2.0200000000000001E-3"/>
    <d v="2023-08-14T16:32:02"/>
    <s v="PlateAgilent 8_Vial1"/>
    <n v="0.83377699999999999"/>
    <n v="99.226377970746725"/>
    <n v="2.7592681523392979E-2"/>
    <n v="1.266232286609729E-3"/>
    <n v="7.5206993873866645E-2"/>
    <n v="1.8801748468466661E-2"/>
    <n v="9.3077962715181481"/>
    <n v="0.5491173163905233"/>
    <n v="1.9879959729172621E-2"/>
    <n v="1.496681742033819"/>
    <n v="0.37417043550845469"/>
    <n v="6.7975751041743554E-2"/>
    <n v="0.1289362802976112"/>
  </r>
  <r>
    <n v="1401"/>
    <x v="4"/>
    <x v="0"/>
    <s v="350403"/>
    <s v="2"/>
    <s v="Complete"/>
    <n v="2"/>
    <n v="2"/>
    <n v="1"/>
    <n v="2.0500000000000002E-3"/>
    <n v="0"/>
    <n v="0"/>
    <n v="0"/>
    <n v="0"/>
    <n v="0"/>
    <n v="0"/>
    <n v="0"/>
    <n v="0"/>
    <n v="2.0500000000000002E-3"/>
    <d v="2023-08-14T16:43:08"/>
    <s v="PlateAgilent 8_Vial2"/>
    <n v="0.88395199999999996"/>
    <n v="99.547202829816058"/>
    <n v="2.4353379073780199E-2"/>
    <n v="1.9024980417415909E-3"/>
    <n v="6.6377906375535214E-2"/>
    <n v="1.65944765938838E-2"/>
    <n v="8.0948666311628283"/>
    <n v="0.27843678335715633"/>
    <n v="1.6561188971315151E-2"/>
    <n v="0.7589111425233388"/>
    <n v="0.1897277856308347"/>
    <n v="4.9361359218713811E-2"/>
    <n v="0.1006456485342974"/>
  </r>
  <r>
    <n v="1401"/>
    <x v="4"/>
    <x v="0"/>
    <s v="350404"/>
    <s v="3"/>
    <s v="Complete"/>
    <n v="2"/>
    <n v="2"/>
    <n v="1"/>
    <n v="1.8799999999999999E-3"/>
    <n v="0"/>
    <n v="0"/>
    <n v="0"/>
    <n v="0"/>
    <n v="0"/>
    <n v="0"/>
    <n v="0"/>
    <n v="0"/>
    <n v="1.8799999999999999E-3"/>
    <d v="2023-08-14T16:54:15"/>
    <s v="PlateAgilent 8_Vial3"/>
    <n v="0.82537700000000003"/>
    <n v="99.428231685236824"/>
    <n v="2.4992936129635799E-2"/>
    <n v="1.8843921966089209E-3"/>
    <n v="6.8121091920620463E-2"/>
    <n v="1.7030272980155119E-2"/>
    <n v="9.0586558405080417"/>
    <n v="0.37230519256421107"/>
    <n v="1.8728342493701821E-2"/>
    <n v="1.0147601751807671"/>
    <n v="0.25369004379519172"/>
    <n v="5.8059639989112052E-2"/>
    <n v="0.116410546080218"/>
  </r>
  <r>
    <n v="1401"/>
    <x v="4"/>
    <x v="1"/>
    <s v="350405"/>
    <s v="4"/>
    <s v="Complete"/>
    <n v="2"/>
    <n v="2"/>
    <n v="1"/>
    <n v="0"/>
    <n v="2.0100000000000001E-3"/>
    <n v="0"/>
    <n v="0"/>
    <n v="0"/>
    <n v="0"/>
    <n v="0"/>
    <n v="0"/>
    <n v="0"/>
    <n v="2.0100000000000001E-3"/>
    <d v="2023-08-14T17:06:29"/>
    <s v="PlateAgilent 8_Vial4"/>
    <n v="0.89512700000000001"/>
    <n v="98.94033348132858"/>
    <n v="9.7170444270698861E-2"/>
    <n v="1.9705020421036672E-3"/>
    <n v="0.264849105035034"/>
    <n v="6.6212276258758501E-2"/>
    <n v="32.941430974506716"/>
    <n v="3.409603243476151E-2"/>
    <n v="2.0619553217484751E-2"/>
    <n v="9.2932616943021504E-2"/>
    <n v="2.3233154235755379E-2"/>
    <n v="6.7949554642584648E-2"/>
    <n v="0.86045048732337337"/>
  </r>
  <r>
    <n v="1401"/>
    <x v="4"/>
    <x v="1"/>
    <s v="350406"/>
    <s v="5"/>
    <s v="Complete"/>
    <n v="2"/>
    <n v="2"/>
    <n v="1"/>
    <n v="0"/>
    <n v="1.9499999999999999E-3"/>
    <n v="0"/>
    <n v="0"/>
    <n v="0"/>
    <n v="0"/>
    <n v="0"/>
    <n v="0"/>
    <n v="0"/>
    <n v="1.9499999999999999E-3"/>
    <d v="2023-08-14T17:18:47"/>
    <s v="PlateAgilent 8_Vial5"/>
    <n v="0.89790199999999998"/>
    <n v="99.103890257260232"/>
    <n v="0.124011965485554"/>
    <n v="1.5553810407646759E-3"/>
    <n v="0.33800872599682608"/>
    <n v="8.4502181499206519E-2"/>
    <n v="43.334452050875143"/>
    <n v="3.4193304812717727E-2"/>
    <n v="2.1433725185281648E-2"/>
    <n v="9.3197743879917749E-2"/>
    <n v="2.3299435969979441E-2"/>
    <n v="4.9472013617720932E-2"/>
    <n v="0.68843245882377979"/>
  </r>
  <r>
    <n v="1401"/>
    <x v="4"/>
    <x v="1"/>
    <s v="350407"/>
    <s v="6"/>
    <s v="Complete"/>
    <n v="2"/>
    <n v="2"/>
    <n v="1"/>
    <n v="0"/>
    <n v="1.9499999999999999E-3"/>
    <n v="0"/>
    <n v="0"/>
    <n v="0"/>
    <n v="0"/>
    <n v="0"/>
    <n v="0"/>
    <n v="0"/>
    <n v="1.9499999999999999E-3"/>
    <d v="2023-08-14T17:31:12"/>
    <s v="PlateAgilent 8_Vial6"/>
    <n v="0.90630200000000005"/>
    <n v="99.163447924843965"/>
    <n v="9.2762318064515625E-2"/>
    <n v="2.1031281741947412E-3"/>
    <n v="0.25283425536184828"/>
    <n v="6.3208563840462084E-2"/>
    <n v="32.414648123313889"/>
    <n v="3.3182020081236822E-2"/>
    <n v="2.0054779418700361E-2"/>
    <n v="9.0441372247797094E-2"/>
    <n v="2.261034306194927E-2"/>
    <n v="5.6852583607871737E-2"/>
    <n v="0.65375515340241019"/>
  </r>
  <r>
    <n v="1401"/>
    <x v="4"/>
    <x v="2"/>
    <s v="350408"/>
    <s v="7"/>
    <s v="Complete"/>
    <n v="2"/>
    <n v="2"/>
    <n v="1"/>
    <n v="0"/>
    <n v="0"/>
    <n v="1.8799999999999999E-3"/>
    <n v="0"/>
    <n v="0"/>
    <n v="0"/>
    <n v="0"/>
    <n v="0"/>
    <n v="0"/>
    <n v="1.8799999999999999E-3"/>
    <d v="2023-08-14T17:42:18"/>
    <s v="PlateAgilent 8_Vial7"/>
    <n v="0.89512700000000001"/>
    <n v="99.477811314148738"/>
    <n v="2.585368318896333E-2"/>
    <n v="1.644202631970775E-3"/>
    <n v="7.0467155994273958E-2"/>
    <n v="1.761678899856849E-2"/>
    <n v="9.37063244604707"/>
    <n v="0.38947423313932023"/>
    <n v="1.7620779025836659E-2"/>
    <n v="1.061556349313306"/>
    <n v="0.26538908732832639"/>
    <n v="6.7240990338124348E-2"/>
    <n v="3.9619779184856062E-2"/>
  </r>
  <r>
    <n v="1401"/>
    <x v="4"/>
    <x v="2"/>
    <s v="350409"/>
    <s v="8"/>
    <s v="Complete"/>
    <n v="2"/>
    <n v="2"/>
    <n v="1"/>
    <n v="0"/>
    <n v="0"/>
    <n v="1.81E-3"/>
    <n v="0"/>
    <n v="0"/>
    <n v="0"/>
    <n v="0"/>
    <n v="0"/>
    <n v="0"/>
    <n v="1.81E-3"/>
    <d v="2023-08-14T17:53:21"/>
    <s v="PlateAgilent 8_Vial8"/>
    <n v="0.88680199999999998"/>
    <n v="99.75881569851181"/>
    <n v="2.414303133318484E-2"/>
    <n v="1.395371842960648E-3"/>
    <n v="6.5804579668418142E-2"/>
    <n v="1.6451144917104539E-2"/>
    <n v="9.0890303409417346"/>
    <n v="0.13057912149659009"/>
    <n v="1.1741148707540011E-2"/>
    <n v="0.35590825712691898"/>
    <n v="8.8977064281729759E-2"/>
    <n v="5.0337276663568978E-2"/>
    <n v="3.6124871994842753E-2"/>
  </r>
  <r>
    <n v="1401"/>
    <x v="4"/>
    <x v="2"/>
    <s v="350410"/>
    <s v="9"/>
    <s v="Complete"/>
    <n v="2"/>
    <n v="2"/>
    <n v="1"/>
    <n v="0"/>
    <n v="0"/>
    <n v="1.97E-3"/>
    <n v="0"/>
    <n v="0"/>
    <n v="0"/>
    <n v="0"/>
    <n v="0"/>
    <n v="0"/>
    <n v="1.97E-3"/>
    <d v="2023-08-14T18:04:27"/>
    <s v="PlateAgilent 8_Vial9"/>
    <n v="0.88680199999999998"/>
    <n v="99.694782334560671"/>
    <n v="2.2363945410918809E-2"/>
    <n v="8.205205388836798E-4"/>
    <n v="6.0955478505723637E-2"/>
    <n v="1.5238869626430909E-2"/>
    <n v="7.735466815447162"/>
    <n v="0.1914276201702981"/>
    <n v="1.148227656469655E-2"/>
    <n v="0.52175776555935716"/>
    <n v="0.13043944138983929"/>
    <n v="5.7116158051761831E-2"/>
    <n v="3.430994180635602E-2"/>
  </r>
  <r>
    <n v="1401"/>
    <x v="4"/>
    <x v="3"/>
    <s v="350411"/>
    <s v="10"/>
    <s v="Complete"/>
    <n v="2"/>
    <n v="2"/>
    <n v="1"/>
    <n v="0"/>
    <n v="0"/>
    <n v="0"/>
    <n v="1.9599999999999999E-3"/>
    <n v="0"/>
    <n v="0"/>
    <n v="0"/>
    <n v="0"/>
    <n v="0"/>
    <n v="1.9599999999999999E-3"/>
    <d v="2023-08-14T18:15:16"/>
    <s v="PlateAgilent 8_Vial10"/>
    <n v="0.87840200000000002"/>
    <n v="99.110852980180169"/>
    <n v="2.0042412657884191E-2"/>
    <n v="9.3466314613174968E-4"/>
    <n v="5.4627876768740112E-2"/>
    <n v="1.365696919218503E-2"/>
    <n v="6.9678414245841989"/>
    <n v="0.72792958097657801"/>
    <n v="1.351105447147906E-2"/>
    <n v="1.9840549201678299"/>
    <n v="0.49601373004195748"/>
    <n v="7.4081491278409461E-2"/>
    <n v="6.7093534906971147E-2"/>
  </r>
  <r>
    <n v="1401"/>
    <x v="4"/>
    <x v="3"/>
    <s v="350412"/>
    <s v="11"/>
    <s v="Complete"/>
    <n v="2"/>
    <n v="2"/>
    <n v="1"/>
    <n v="0"/>
    <n v="0"/>
    <n v="0"/>
    <n v="2E-3"/>
    <n v="0"/>
    <n v="0"/>
    <n v="0"/>
    <n v="0"/>
    <n v="0"/>
    <n v="2E-3"/>
    <d v="2023-08-14T18:26:26"/>
    <s v="PlateAgilent 8_Vial11"/>
    <n v="0.89130200000000004"/>
    <n v="99.5407872992009"/>
    <n v="1.942715706144011E-2"/>
    <n v="1.091508308846457E-3"/>
    <n v="5.2950927617081783E-2"/>
    <n v="1.3237731904270449E-2"/>
    <n v="6.6188659521352244"/>
    <n v="0.3253446176445316"/>
    <n v="1.1701863111951811E-2"/>
    <n v="0.88676378355411833"/>
    <n v="0.22169094588852961"/>
    <n v="5.0925499538439931E-2"/>
    <n v="6.3515426554685228E-2"/>
  </r>
  <r>
    <n v="1401"/>
    <x v="4"/>
    <x v="3"/>
    <s v="350413"/>
    <s v="12"/>
    <s v="Complete"/>
    <n v="2"/>
    <n v="2"/>
    <n v="1"/>
    <n v="0"/>
    <n v="0"/>
    <n v="0"/>
    <n v="1.99E-3"/>
    <n v="0"/>
    <n v="0"/>
    <n v="0"/>
    <n v="0"/>
    <n v="0"/>
    <n v="1.99E-3"/>
    <d v="2023-08-14T18:37:22"/>
    <s v="PlateAgilent 8_Vial12"/>
    <n v="0.88957699999999995"/>
    <n v="99.397158901175189"/>
    <n v="1.9354417502551961E-2"/>
    <n v="1.0375888079176411E-3"/>
    <n v="5.2752667670687987E-2"/>
    <n v="1.3188166917672E-2"/>
    <n v="6.6272195566190959"/>
    <n v="0.45752371036909217"/>
    <n v="1.127568696727761E-2"/>
    <n v="1.247032944359004"/>
    <n v="0.31175823608975112"/>
    <n v="5.859324544819617E-2"/>
    <n v="6.7369725504972194E-2"/>
  </r>
  <r>
    <n v="1401"/>
    <x v="4"/>
    <x v="4"/>
    <s v="350414"/>
    <s v="13"/>
    <s v="Complete"/>
    <n v="2"/>
    <n v="2"/>
    <n v="1"/>
    <n v="0"/>
    <n v="0"/>
    <n v="0"/>
    <n v="0"/>
    <n v="2.1299999999999999E-3"/>
    <n v="0"/>
    <n v="0"/>
    <n v="0"/>
    <n v="0"/>
    <n v="2.1299999999999999E-3"/>
    <d v="2023-08-14T18:48:27"/>
    <s v="PlateAgilent 8_Vial13"/>
    <n v="0.88680199999999998"/>
    <n v="99.278935463250093"/>
    <n v="2.11785262394527E-2"/>
    <n v="1.1505541097729119E-3"/>
    <n v="5.7724483638811823E-2"/>
    <n v="1.4431120909702959E-2"/>
    <n v="6.7751741360107793"/>
    <n v="0.36950437566706579"/>
    <n v="1.3423226876193999E-2"/>
    <n v="1.00712622996066"/>
    <n v="0.25178155749016512"/>
    <n v="6.6345607786190183E-2"/>
    <n v="0.26403602705717738"/>
  </r>
  <r>
    <n v="1401"/>
    <x v="4"/>
    <x v="4"/>
    <s v="350415"/>
    <s v="14"/>
    <s v="Complete"/>
    <n v="2"/>
    <n v="2"/>
    <n v="1"/>
    <n v="0"/>
    <n v="0"/>
    <n v="0"/>
    <n v="0"/>
    <n v="1.9300000000000001E-3"/>
    <n v="0"/>
    <n v="0"/>
    <n v="0"/>
    <n v="0"/>
    <n v="1.9300000000000001E-3"/>
    <d v="2023-08-14T18:59:34"/>
    <s v="PlateAgilent 8_Vial14"/>
    <n v="0.88957699999999995"/>
    <n v="99.620042392602016"/>
    <n v="2.4797090803918419E-2"/>
    <n v="8.4338315127510926E-4"/>
    <n v="6.758729319580406E-2"/>
    <n v="1.6896823298951019E-2"/>
    <n v="8.7548307248450872"/>
    <n v="6.1187740200568483E-2"/>
    <n v="1.105368312314808E-2"/>
    <n v="0.16677414982369701"/>
    <n v="4.1693537455924252E-2"/>
    <n v="4.8654536419362918E-2"/>
    <n v="0.2453182399741434"/>
  </r>
  <r>
    <n v="1401"/>
    <x v="4"/>
    <x v="4"/>
    <s v="350416"/>
    <s v="15"/>
    <s v="Complete"/>
    <n v="2"/>
    <n v="2"/>
    <n v="1"/>
    <n v="0"/>
    <n v="0"/>
    <n v="0"/>
    <n v="0"/>
    <n v="1.9300000000000001E-3"/>
    <n v="0"/>
    <n v="0"/>
    <n v="0"/>
    <n v="0"/>
    <n v="1.9300000000000001E-3"/>
    <d v="2023-08-14T19:10:42"/>
    <s v="PlateAgilent 8_Vial15"/>
    <n v="0.88680199999999998"/>
    <n v="99.473858628736764"/>
    <n v="2.274655182382394E-2"/>
    <n v="1.0626594146342381E-3"/>
    <n v="6.1998315829347429E-2"/>
    <n v="1.5499578957336861E-2"/>
    <n v="8.0308699260812748"/>
    <n v="0.20057074811391509"/>
    <n v="1.1192515143855639E-2"/>
    <n v="0.54667840136855206"/>
    <n v="0.13666960034213799"/>
    <n v="5.6618690558243187E-2"/>
    <n v="0.24620538076725421"/>
  </r>
  <r>
    <n v="1401"/>
    <x v="4"/>
    <x v="5"/>
    <s v="350417"/>
    <s v="16"/>
    <s v="Complete"/>
    <n v="2"/>
    <n v="2"/>
    <n v="1"/>
    <n v="0"/>
    <n v="0"/>
    <n v="0"/>
    <n v="0"/>
    <n v="0"/>
    <n v="1.8799999999999999E-3"/>
    <n v="0"/>
    <n v="0"/>
    <n v="0"/>
    <n v="1.8799999999999999E-3"/>
    <d v="2023-08-14T19:23:03"/>
    <s v="PlateAgilent 9_Vial1"/>
    <n v="0.90352699999999997"/>
    <n v="99.409224731580579"/>
    <n v="1.9338573290431999E-2"/>
    <n v="1.2389050086398911E-3"/>
    <n v="5.2709482467291513E-2"/>
    <n v="1.317737061682288E-2"/>
    <n v="7.0092396897994043"/>
    <n v="0.39769180682020361"/>
    <n v="1.4670517138225659E-2"/>
    <n v="1.0839542816401191"/>
    <n v="0.27098857041002972"/>
    <n v="6.1806558649231763E-2"/>
    <n v="0.1119383296595526"/>
  </r>
  <r>
    <n v="1401"/>
    <x v="4"/>
    <x v="5"/>
    <s v="350418"/>
    <s v="17"/>
    <s v="Complete"/>
    <n v="2"/>
    <n v="2"/>
    <n v="1"/>
    <n v="0"/>
    <n v="0"/>
    <n v="0"/>
    <n v="0"/>
    <n v="0"/>
    <n v="1.89E-3"/>
    <n v="0"/>
    <n v="0"/>
    <n v="0"/>
    <n v="1.89E-3"/>
    <d v="2023-08-14T19:34:13"/>
    <s v="PlateAgilent 9_Vial2"/>
    <n v="0.911852"/>
    <n v="99.708877567525519"/>
    <n v="1.9142918650521281E-2"/>
    <n v="1.8441824401065089E-3"/>
    <n v="5.2176203478343522E-2"/>
    <n v="1.304405086958588E-2"/>
    <n v="6.9016142167121064"/>
    <n v="0.13985422197852251"/>
    <n v="1.1451042706686071E-2"/>
    <n v="0.38118859910936842"/>
    <n v="9.5297149777342105E-2"/>
    <n v="4.7190636199022078E-2"/>
    <n v="8.4934655646415502E-2"/>
  </r>
  <r>
    <n v="1401"/>
    <x v="4"/>
    <x v="5"/>
    <s v="350419"/>
    <s v="18"/>
    <s v="Complete"/>
    <n v="2"/>
    <n v="2"/>
    <n v="1"/>
    <n v="0"/>
    <n v="0"/>
    <n v="0"/>
    <n v="0"/>
    <n v="0"/>
    <n v="1.9599999999999999E-3"/>
    <n v="0"/>
    <n v="0"/>
    <n v="0"/>
    <n v="1.9599999999999999E-3"/>
    <d v="2023-08-14T19:45:20"/>
    <s v="PlateAgilent 9_Vial3"/>
    <n v="0.90630200000000005"/>
    <n v="99.600573340383207"/>
    <n v="1.882974143454581E-2"/>
    <n v="1.5835943405340469E-3"/>
    <n v="5.1322603332836308E-2"/>
    <n v="1.2830650833209081E-2"/>
    <n v="6.546250425106674"/>
    <n v="0.22773620047343221"/>
    <n v="1.342709512616163E-2"/>
    <n v="0.62072093353241409"/>
    <n v="0.15518023338310349"/>
    <n v="5.344678566703577E-2"/>
    <n v="9.9413932041780562E-2"/>
  </r>
  <r>
    <n v="1401"/>
    <x v="4"/>
    <x v="6"/>
    <s v="350420"/>
    <s v="19"/>
    <s v="Complete"/>
    <n v="2"/>
    <n v="2"/>
    <n v="1"/>
    <n v="0"/>
    <n v="0"/>
    <n v="0"/>
    <n v="0"/>
    <n v="0"/>
    <n v="0"/>
    <n v="2.0799999999999998E-3"/>
    <n v="0"/>
    <n v="0"/>
    <n v="2.0799999999999998E-3"/>
    <d v="2023-08-14T19:56:26"/>
    <s v="PlateAgilent 9_Vial4"/>
    <n v="0.85890200000000005"/>
    <n v="99.503259245597278"/>
    <n v="1.9515465100971428E-2"/>
    <n v="1.5337452574699509E-3"/>
    <n v="5.3191621229350478E-2"/>
    <n v="1.3297905307337619E-2"/>
    <n v="6.3932237054507794"/>
    <n v="0.16842915607967501"/>
    <n v="1.3992124759801321E-2"/>
    <n v="0.45907283417617678"/>
    <n v="0.1147682085440442"/>
    <n v="7.7399965061130574E-2"/>
    <n v="0.23139616816094941"/>
  </r>
  <r>
    <n v="1401"/>
    <x v="4"/>
    <x v="6"/>
    <s v="350421"/>
    <s v="20"/>
    <s v="Complete"/>
    <n v="2"/>
    <n v="2"/>
    <n v="1"/>
    <n v="0"/>
    <n v="0"/>
    <n v="0"/>
    <n v="0"/>
    <n v="0"/>
    <n v="0"/>
    <n v="3.1800000000000001E-3"/>
    <n v="0"/>
    <n v="0"/>
    <n v="3.1800000000000001E-3"/>
    <d v="2023-08-14T20:07:33"/>
    <s v="PlateAgilent 9_Vial5"/>
    <n v="0.911852"/>
    <n v="99.587495540360152"/>
    <n v="1.8697742172984259E-2"/>
    <n v="1.708140917606384E-3"/>
    <n v="5.0962824322333192E-2"/>
    <n v="1.27407060805833E-2"/>
    <n v="4.006511346095377"/>
    <n v="0.27953563001003179"/>
    <n v="1.4291146332563979E-2"/>
    <n v="0.76190617413782924"/>
    <n v="0.19047654353445731"/>
    <n v="5.065477582596338E-2"/>
    <n v="6.3616311630866368E-2"/>
  </r>
  <r>
    <n v="1401"/>
    <x v="4"/>
    <x v="6"/>
    <s v="350422"/>
    <s v="21"/>
    <s v="Complete"/>
    <n v="2"/>
    <n v="2"/>
    <n v="1"/>
    <n v="0"/>
    <n v="0"/>
    <n v="0"/>
    <n v="0"/>
    <n v="0"/>
    <n v="0"/>
    <n v="1.9300000000000001E-3"/>
    <n v="0"/>
    <n v="0"/>
    <n v="1.9300000000000001E-3"/>
    <d v="2023-08-14T20:18:27"/>
    <s v="PlateAgilent 9_Vial6"/>
    <n v="0.92025199999999996"/>
    <n v="99.382361753719181"/>
    <n v="1.8513909675507811E-2"/>
    <n v="1.4633031879500919E-3"/>
    <n v="5.0461767928093003E-2"/>
    <n v="1.2615441982023251E-2"/>
    <n v="6.5364984362814766"/>
    <n v="0.46937275934131378"/>
    <n v="1.4576253015287279E-2"/>
    <n v="1.2793288758982979"/>
    <n v="0.31983221897457442"/>
    <n v="6.0416824723882392E-2"/>
    <n v="6.9334752540116396E-2"/>
  </r>
  <r>
    <n v="1401"/>
    <x v="4"/>
    <x v="7"/>
    <s v="350423"/>
    <s v="22"/>
    <s v="Complete"/>
    <n v="2"/>
    <n v="2"/>
    <n v="1"/>
    <n v="0"/>
    <n v="0"/>
    <n v="0"/>
    <n v="0"/>
    <n v="0"/>
    <n v="0"/>
    <n v="0"/>
    <n v="2.1099999999999999E-3"/>
    <n v="0"/>
    <n v="2.1099999999999999E-3"/>
    <d v="2023-08-14T20:29:33"/>
    <s v="PlateAgilent 9_Vial7"/>
    <n v="0.90907700000000002"/>
    <n v="99.320994234152352"/>
    <n v="1.8887606238203989E-2"/>
    <n v="1.545836142139532E-3"/>
    <n v="5.1480320440923232E-2"/>
    <n v="1.287008011023081E-2"/>
    <n v="6.0995640332847438"/>
    <n v="0.1204008886369633"/>
    <n v="1.2806088126083869E-2"/>
    <n v="0.328166325061644"/>
    <n v="8.2041581265411001E-2"/>
    <n v="7.1579470721260252E-2"/>
    <n v="0.46813780025121488"/>
  </r>
  <r>
    <n v="1401"/>
    <x v="4"/>
    <x v="7"/>
    <s v="350424"/>
    <s v="23"/>
    <s v="Complete"/>
    <n v="2"/>
    <n v="2"/>
    <n v="1"/>
    <n v="0"/>
    <n v="0"/>
    <n v="0"/>
    <n v="0"/>
    <n v="0"/>
    <n v="0"/>
    <n v="0"/>
    <n v="1.92E-3"/>
    <n v="0"/>
    <n v="1.92E-3"/>
    <d v="2023-08-14T20:41:41"/>
    <s v="PlateAgilent 9_Vial8"/>
    <n v="0.90630200000000005"/>
    <n v="99.665331491792145"/>
    <n v="2.132618773370578E-2"/>
    <n v="2.365453859029973E-3"/>
    <n v="5.8126951847067787E-2"/>
    <n v="1.453173796176695E-2"/>
    <n v="7.5686135217536199"/>
    <n v="4.0813820697892557E-2"/>
    <n v="1.9079404527176221E-2"/>
    <n v="0.11124271341997689"/>
    <n v="2.781067835499423E-2"/>
    <n v="5.011261720297179E-2"/>
    <n v="0.22241588257328471"/>
  </r>
  <r>
    <n v="1401"/>
    <x v="4"/>
    <x v="7"/>
    <s v="350425"/>
    <s v="24"/>
    <s v="Complete"/>
    <n v="2"/>
    <n v="2"/>
    <n v="1"/>
    <n v="0"/>
    <n v="0"/>
    <n v="0"/>
    <n v="0"/>
    <n v="0"/>
    <n v="0"/>
    <n v="0"/>
    <n v="1.9499999999999999E-3"/>
    <n v="0"/>
    <n v="1.9499999999999999E-3"/>
    <d v="2023-08-14T20:53:26"/>
    <s v="PlateAgilent 9_Vial9"/>
    <n v="0.86722699999999997"/>
    <n v="99.620582550481828"/>
    <n v="2.3865022709376821E-2"/>
    <n v="2.5413786180473259E-3"/>
    <n v="6.5046835523475732E-2"/>
    <n v="1.626170888086893E-2"/>
    <n v="8.3393378876250921"/>
    <n v="5.2940478406654307E-2"/>
    <n v="1.673712501242771E-2"/>
    <n v="0.1442952991659518"/>
    <n v="3.6073824791487949E-2"/>
    <n v="6.007792834353369E-2"/>
    <n v="0.24253402005859659"/>
  </r>
  <r>
    <n v="1401"/>
    <x v="4"/>
    <x v="8"/>
    <s v="350426"/>
    <s v="25"/>
    <s v="Complete"/>
    <n v="2"/>
    <n v="2"/>
    <n v="1"/>
    <n v="0"/>
    <n v="0"/>
    <n v="0"/>
    <n v="0"/>
    <n v="0"/>
    <n v="0"/>
    <n v="0"/>
    <n v="0"/>
    <n v="1.97E-3"/>
    <n v="1.97E-3"/>
    <d v="2023-08-14T21:04:15"/>
    <s v="PlateAgilent 9_Vial10"/>
    <n v="0.91747699999999999"/>
    <n v="99.218383200703443"/>
    <n v="1.9325194762686172E-2"/>
    <n v="9.3611345229155309E-4"/>
    <n v="5.2673017767281498E-2"/>
    <n v="1.3168254441820369E-2"/>
    <n v="6.6843931176753149"/>
    <n v="0.58504947480971436"/>
    <n v="1.7025705012887749E-2"/>
    <n v="1.5946189293208131"/>
    <n v="0.39865473233020321"/>
    <n v="6.8274386736878245E-2"/>
    <n v="0.1089677429872916"/>
  </r>
  <r>
    <n v="1401"/>
    <x v="4"/>
    <x v="8"/>
    <s v="350427"/>
    <s v="26"/>
    <s v="Complete"/>
    <n v="2"/>
    <n v="2"/>
    <n v="1"/>
    <n v="0"/>
    <n v="0"/>
    <n v="0"/>
    <n v="0"/>
    <n v="0"/>
    <n v="0"/>
    <n v="0"/>
    <n v="0"/>
    <n v="2.0100000000000001E-3"/>
    <n v="2.0100000000000001E-3"/>
    <d v="2023-08-14T21:15:27"/>
    <s v="PlateAgilent 9_Vial11"/>
    <n v="0.911852"/>
    <n v="99.596583343511469"/>
    <n v="1.932873469286071E-2"/>
    <n v="1.513065629884172E-3"/>
    <n v="5.2682666249859199E-2"/>
    <n v="1.31706665624648E-2"/>
    <n v="6.5525704290869644"/>
    <n v="0.25606833057318668"/>
    <n v="1.391577361980458E-2"/>
    <n v="0.69794337865937151"/>
    <n v="0.1744858446648429"/>
    <n v="4.9715186426393991E-2"/>
    <n v="7.8304404796083582E-2"/>
  </r>
  <r>
    <n v="1401"/>
    <x v="4"/>
    <x v="8"/>
    <s v="350428"/>
    <s v="27"/>
    <s v="Complete"/>
    <n v="2"/>
    <n v="2"/>
    <n v="1"/>
    <n v="0"/>
    <n v="0"/>
    <n v="0"/>
    <n v="0"/>
    <n v="0"/>
    <n v="0"/>
    <n v="0"/>
    <n v="0"/>
    <n v="1.99E-3"/>
    <n v="1.99E-3"/>
    <d v="2023-08-14T21:26:32"/>
    <s v="PlateAgilent 9_Vial12"/>
    <n v="0.92025199999999996"/>
    <n v="99.458487001232385"/>
    <n v="1.9567862482110138E-2"/>
    <n v="1.6314024364181741E-3"/>
    <n v="5.3334436255101592E-2"/>
    <n v="1.33336090637754E-2"/>
    <n v="6.7003060621986936"/>
    <n v="0.31528367482488279"/>
    <n v="1.3925260108748481E-2"/>
    <n v="0.85934153884183262"/>
    <n v="0.21483538471045821"/>
    <n v="5.66930350536652E-2"/>
    <n v="0.149968426406943"/>
  </r>
  <r>
    <n v="1401"/>
    <x v="4"/>
    <x v="4"/>
    <s v="350429"/>
    <s v="28"/>
    <s v="Complete"/>
    <n v="2"/>
    <n v="2"/>
    <n v="1"/>
    <n v="0"/>
    <n v="0"/>
    <n v="0"/>
    <n v="0"/>
    <n v="1.9499999999999999E-3"/>
    <n v="0"/>
    <n v="0"/>
    <n v="0"/>
    <n v="0"/>
    <n v="1.9499999999999999E-3"/>
    <d v="2023-08-14T21:37:43"/>
    <s v="PlateAgilent 9_Vial13"/>
    <n v="0.92198637500000002"/>
    <n v="99.266342526924106"/>
    <n v="2.0225484434323881E-2"/>
    <n v="1.4579329288315901E-3"/>
    <n v="5.5126859731215318E-2"/>
    <n v="1.3781714932803829E-2"/>
    <n v="7.0675461193865798"/>
    <n v="0.36300031051427362"/>
    <n v="1.496995956005933E-2"/>
    <n v="0.98939866014521571"/>
    <n v="0.2473496650363039"/>
    <n v="6.5730709485822492E-2"/>
    <n v="0.28470096864147759"/>
  </r>
  <r>
    <n v="1401"/>
    <x v="4"/>
    <x v="4"/>
    <s v="350430"/>
    <s v="29"/>
    <s v="Complete"/>
    <n v="2"/>
    <n v="2"/>
    <n v="1"/>
    <n v="0"/>
    <n v="0"/>
    <n v="0"/>
    <n v="0"/>
    <n v="2.0600000000000002E-3"/>
    <n v="0"/>
    <n v="0"/>
    <n v="0"/>
    <n v="0"/>
    <n v="2.0600000000000002E-3"/>
    <d v="2023-08-14T21:48:49"/>
    <s v="PlateAgilent 9_Vial14"/>
    <n v="0.91747699999999999"/>
    <n v="99.615522712341175"/>
    <n v="2.092126623007394E-2"/>
    <n v="1.942659502914784E-3"/>
    <n v="5.7023292203940347E-2"/>
    <n v="1.425582305098509E-2"/>
    <n v="6.9203024519345089"/>
    <n v="5.3734670909099599E-2"/>
    <n v="1.229982400313012E-2"/>
    <n v="0.14645996122010679"/>
    <n v="3.6614990305026698E-2"/>
    <n v="4.8041662124952332E-2"/>
    <n v="0.26177968839471139"/>
  </r>
  <r>
    <n v="1401"/>
    <x v="4"/>
    <x v="4"/>
    <s v="350431"/>
    <s v="30"/>
    <s v="Complete"/>
    <n v="2"/>
    <n v="2"/>
    <n v="1"/>
    <n v="0"/>
    <n v="0"/>
    <n v="0"/>
    <n v="0"/>
    <n v="1.9400000000000001E-3"/>
    <n v="0"/>
    <n v="0"/>
    <n v="0"/>
    <n v="0"/>
    <n v="1.9400000000000001E-3"/>
    <d v="2023-08-14T21:59:54"/>
    <s v="PlateAgilent 9_Vial15"/>
    <n v="0.92025199999999996"/>
    <n v="99.475514066326184"/>
    <n v="1.9463172634713439E-2"/>
    <n v="1.891273241776306E-3"/>
    <n v="5.3049092161047327E-2"/>
    <n v="1.326227304026183E-2"/>
    <n v="6.8362232166298087"/>
    <n v="0.21038213819678811"/>
    <n v="1.4227538826425501E-2"/>
    <n v="0.57342046169462713"/>
    <n v="0.14335511542365681"/>
    <n v="5.6125049332858022E-2"/>
    <n v="0.2385155735094695"/>
  </r>
  <r>
    <n v="1402"/>
    <x v="5"/>
    <x v="0"/>
    <s v="350432"/>
    <s v="1"/>
    <s v="Complete"/>
    <n v="2"/>
    <n v="2"/>
    <n v="1"/>
    <n v="2.1700000000000001E-3"/>
    <n v="0"/>
    <n v="0"/>
    <n v="0"/>
    <n v="0"/>
    <n v="0"/>
    <n v="0"/>
    <n v="0"/>
    <n v="0"/>
    <n v="2.1700000000000001E-3"/>
    <d v="2023-08-14T22:12:06"/>
    <s v="PlateAgilent 10_Vial1"/>
    <n v="0.87285199999999996"/>
    <n v="99.199768355134694"/>
    <n v="1.9402541470511011E-2"/>
    <n v="8.5089770252823218E-4"/>
    <n v="5.2883835022451683E-2"/>
    <n v="1.3220958755612921E-2"/>
    <n v="6.0926077214806087"/>
    <n v="0.59951443982984243"/>
    <n v="2.0630186256992811E-2"/>
    <n v="1.634044837771653"/>
    <n v="0.40851120944291308"/>
    <n v="6.3693672146926048E-2"/>
    <n v="0.1176209914180313"/>
  </r>
  <r>
    <n v="1402"/>
    <x v="5"/>
    <x v="0"/>
    <s v="350433"/>
    <s v="2"/>
    <s v="Complete"/>
    <n v="2"/>
    <n v="2"/>
    <n v="1"/>
    <n v="1.9400000000000001E-3"/>
    <n v="0"/>
    <n v="0"/>
    <n v="0"/>
    <n v="0"/>
    <n v="0"/>
    <n v="0"/>
    <n v="0"/>
    <n v="0"/>
    <n v="1.9400000000000001E-3"/>
    <d v="2023-08-14T22:23:13"/>
    <s v="PlateAgilent 10_Vial2"/>
    <n v="0.91470200000000002"/>
    <n v="99.548098867070564"/>
    <n v="1.8630445402371611E-2"/>
    <n v="1.307935547672919E-3"/>
    <n v="5.0779399314839588E-2"/>
    <n v="1.26948498287099E-2"/>
    <n v="6.5437370251081957"/>
    <n v="0.27648349788767168"/>
    <n v="1.404583700251838E-2"/>
    <n v="0.75358724066867855"/>
    <n v="0.18839681016716961"/>
    <n v="4.7455640399386483E-2"/>
    <n v="0.10933154923999849"/>
  </r>
  <r>
    <n v="1402"/>
    <x v="5"/>
    <x v="0"/>
    <s v="350434"/>
    <s v="3"/>
    <s v="Complete"/>
    <n v="2"/>
    <n v="2"/>
    <n v="1"/>
    <n v="1.97E-3"/>
    <n v="0"/>
    <n v="0"/>
    <n v="0"/>
    <n v="0"/>
    <n v="0"/>
    <n v="0"/>
    <n v="0"/>
    <n v="0"/>
    <n v="1.97E-3"/>
    <d v="2023-08-14T22:34:09"/>
    <s v="PlateAgilent 10_Vial3"/>
    <n v="0.90630200000000005"/>
    <n v="99.397153202490529"/>
    <n v="1.7967724723401069E-2"/>
    <n v="1.355424873256874E-3"/>
    <n v="4.8973078678653269E-2"/>
    <n v="1.2243269669663321E-2"/>
    <n v="6.2148577003367107"/>
    <n v="0.41275666895213858"/>
    <n v="1.404873618654337E-2"/>
    <n v="1.125015277944756"/>
    <n v="0.28125381948618899"/>
    <n v="5.3848875924872669E-2"/>
    <n v="0.1182735279090537"/>
  </r>
  <r>
    <n v="1402"/>
    <x v="5"/>
    <x v="1"/>
    <s v="350435"/>
    <s v="4"/>
    <s v="Complete"/>
    <n v="2"/>
    <n v="2"/>
    <n v="1"/>
    <n v="0"/>
    <n v="2.1700000000000001E-3"/>
    <n v="0"/>
    <n v="0"/>
    <n v="0"/>
    <n v="0"/>
    <n v="0"/>
    <n v="0"/>
    <n v="0"/>
    <n v="2.1700000000000001E-3"/>
    <d v="2023-08-14T22:46:23"/>
    <s v="PlateAgilent 10_Vial4"/>
    <n v="0.90630200000000005"/>
    <n v="98.910932712734862"/>
    <n v="0.15842874468571649"/>
    <n v="1.8155137044877821E-3"/>
    <n v="0.43181557475382049"/>
    <n v="0.10795389368845509"/>
    <n v="49.74833810527884"/>
    <n v="2.627423248289578E-2"/>
    <n v="1.6632439230129661E-2"/>
    <n v="7.1613410958497797E-2"/>
    <n v="1.7903352739624449E-2"/>
    <n v="7.3349656076897279E-2"/>
    <n v="0.83101465401963615"/>
  </r>
  <r>
    <n v="1402"/>
    <x v="5"/>
    <x v="1"/>
    <s v="350436"/>
    <s v="5"/>
    <s v="Complete"/>
    <n v="2"/>
    <n v="2"/>
    <n v="1"/>
    <n v="0"/>
    <n v="1.9400000000000001E-3"/>
    <n v="0"/>
    <n v="0"/>
    <n v="0"/>
    <n v="0"/>
    <n v="0"/>
    <n v="0"/>
    <n v="0"/>
    <n v="1.9400000000000001E-3"/>
    <d v="2023-08-14T22:58:37"/>
    <s v="PlateAgilent 10_Vial5"/>
    <n v="0.91747699999999999"/>
    <n v="99.213708565616116"/>
    <n v="0.1146391499495291"/>
    <n v="7.7970630926553345E-4"/>
    <n v="0.31246205051328901"/>
    <n v="7.8115512628322253E-2"/>
    <n v="40.265728158928994"/>
    <n v="2.4216109928903461E-2"/>
    <n v="1.489929970626821E-2"/>
    <n v="6.6003763698279885E-2"/>
    <n v="1.6500940924569971E-2"/>
    <n v="5.1284916594300872E-2"/>
    <n v="0.59615125791115653"/>
  </r>
  <r>
    <n v="1402"/>
    <x v="5"/>
    <x v="1"/>
    <s v="350437"/>
    <s v="6"/>
    <s v="Complete"/>
    <n v="2"/>
    <n v="2"/>
    <n v="1"/>
    <n v="0"/>
    <n v="1.97E-3"/>
    <n v="0"/>
    <n v="0"/>
    <n v="0"/>
    <n v="0"/>
    <n v="0"/>
    <n v="0"/>
    <n v="0"/>
    <n v="1.97E-3"/>
    <d v="2023-08-14T23:10:58"/>
    <s v="PlateAgilent 10_Vial6"/>
    <n v="0.92025199999999996"/>
    <n v="99.03697906540215"/>
    <n v="9.1582678364746373E-2"/>
    <n v="1.0799201320293469E-3"/>
    <n v="0.24961901310282031"/>
    <n v="6.240475327570507E-2"/>
    <n v="31.677539733860442"/>
    <n v="2.2928710425038239E-2"/>
    <n v="1.449655122752244E-2"/>
    <n v="6.2494809828815397E-2"/>
    <n v="1.5623702457203849E-2"/>
    <n v="5.956751591215214E-2"/>
    <n v="0.78894202989591067"/>
  </r>
  <r>
    <n v="1402"/>
    <x v="5"/>
    <x v="2"/>
    <s v="350438"/>
    <s v="7"/>
    <s v="Complete"/>
    <n v="2"/>
    <n v="2"/>
    <n v="1"/>
    <n v="0"/>
    <n v="0"/>
    <n v="1.9599999999999999E-3"/>
    <n v="0"/>
    <n v="0"/>
    <n v="0"/>
    <n v="0"/>
    <n v="0"/>
    <n v="0"/>
    <n v="1.9599999999999999E-3"/>
    <d v="2023-08-14T23:22:06"/>
    <s v="PlateAgilent 10_Vial7"/>
    <n v="0.90352699999999997"/>
    <n v="99.557246999283734"/>
    <n v="1.8674003611293129E-2"/>
    <n v="7.5653958003644496E-4"/>
    <n v="5.0898122170707737E-2"/>
    <n v="1.2724530542676931E-2"/>
    <n v="6.4921074197331281"/>
    <n v="0.32232699096897782"/>
    <n v="9.9006351740970958E-3"/>
    <n v="0.87853889860737655"/>
    <n v="0.21963472465184411"/>
    <n v="6.5980980861515978E-2"/>
    <n v="3.5771025274467461E-2"/>
  </r>
  <r>
    <n v="1402"/>
    <x v="5"/>
    <x v="2"/>
    <s v="350439"/>
    <s v="8"/>
    <s v="Complete"/>
    <n v="2"/>
    <n v="2"/>
    <n v="1"/>
    <n v="0"/>
    <n v="0"/>
    <n v="2.2699999999999999E-3"/>
    <n v="0"/>
    <n v="0"/>
    <n v="0"/>
    <n v="0"/>
    <n v="0"/>
    <n v="0"/>
    <n v="2.2699999999999999E-3"/>
    <d v="2023-08-14T23:33:18"/>
    <s v="PlateAgilent 10_Vial8"/>
    <n v="0.90352699999999997"/>
    <n v="99.811586049669245"/>
    <n v="1.844311182424805E-2"/>
    <n v="7.3016512711295066E-4"/>
    <n v="5.0268800326830267E-2"/>
    <n v="1.256720008170757E-2"/>
    <n v="5.536211489739018"/>
    <n v="8.6386703674861814E-2"/>
    <n v="7.7743698903315088E-3"/>
    <n v="0.23545679272059261"/>
    <n v="5.8864198180148153E-2"/>
    <n v="4.8412910577404711E-2"/>
    <n v="3.5171224254224837E-2"/>
  </r>
  <r>
    <n v="1402"/>
    <x v="5"/>
    <x v="2"/>
    <s v="350440"/>
    <s v="9"/>
    <s v="Complete"/>
    <n v="2"/>
    <n v="2"/>
    <n v="1"/>
    <n v="0"/>
    <n v="0"/>
    <n v="1.8500000000000001E-3"/>
    <n v="0"/>
    <n v="0"/>
    <n v="0"/>
    <n v="0"/>
    <n v="0"/>
    <n v="0"/>
    <n v="1.8500000000000001E-3"/>
    <d v="2023-08-14T23:44:24"/>
    <s v="PlateAgilent 10_Vial9"/>
    <n v="0.90352699999999997"/>
    <n v="99.71236577943921"/>
    <n v="1.7711613460520002E-2"/>
    <n v="9.4004276203444258E-4"/>
    <n v="4.8275018283102523E-2"/>
    <n v="1.2068754570775631E-2"/>
    <n v="6.5236511193381785"/>
    <n v="0.18089540267001031"/>
    <n v="7.6095705305372499E-3"/>
    <n v="0.49305100806821439"/>
    <n v="0.1232627520170536"/>
    <n v="5.5093852925906212E-2"/>
    <n v="3.3933351504354933E-2"/>
  </r>
  <r>
    <n v="1402"/>
    <x v="5"/>
    <x v="3"/>
    <s v="350441"/>
    <s v="10"/>
    <s v="Complete"/>
    <n v="2"/>
    <n v="2"/>
    <n v="1"/>
    <n v="0"/>
    <n v="0"/>
    <n v="0"/>
    <n v="6.4000000000000003E-3"/>
    <n v="0"/>
    <n v="0"/>
    <n v="0"/>
    <n v="0"/>
    <n v="0"/>
    <n v="6.4000000000000003E-3"/>
    <d v="2023-08-14T23:55:11"/>
    <s v="PlateAgilent 10_Vial10"/>
    <n v="0.900752"/>
    <n v="99.256120111607487"/>
    <n v="1.674916738216595E-2"/>
    <n v="6.9685795123130407E-4"/>
    <n v="4.5651761958510312E-2"/>
    <n v="1.141294048962758E-2"/>
    <n v="1.7832719515043092"/>
    <n v="0.54047864197331452"/>
    <n v="1.0919127646335239E-2"/>
    <n v="1.4731360517237799"/>
    <n v="0.36828401293094493"/>
    <n v="6.6814469061259679E-2"/>
    <n v="0.1198376099757726"/>
  </r>
  <r>
    <n v="1402"/>
    <x v="5"/>
    <x v="3"/>
    <s v="350442"/>
    <s v="11"/>
    <s v="Complete"/>
    <n v="2"/>
    <n v="2"/>
    <n v="1"/>
    <n v="0"/>
    <n v="0"/>
    <n v="0"/>
    <n v="1.97E-3"/>
    <n v="0"/>
    <n v="0"/>
    <n v="0"/>
    <n v="0"/>
    <n v="0"/>
    <n v="1.97E-3"/>
    <d v="2023-08-15T00:06:24"/>
    <s v="PlateAgilent 10_Vial11"/>
    <n v="0.89790199999999998"/>
    <n v="99.605159045488108"/>
    <n v="1.6566632028073461E-2"/>
    <n v="7.3965157584058075E-4"/>
    <n v="4.5154241076193757E-2"/>
    <n v="1.1288560269048439E-2"/>
    <n v="5.7302336391108835"/>
    <n v="0.26375287556000382"/>
    <n v="7.8077306559909809E-3"/>
    <n v="0.71888848061537536"/>
    <n v="0.17972212015384381"/>
    <n v="4.8528674139156187E-2"/>
    <n v="6.5992772784647241E-2"/>
  </r>
  <r>
    <n v="1402"/>
    <x v="5"/>
    <x v="3"/>
    <s v="350443"/>
    <s v="12"/>
    <s v="Complete"/>
    <n v="2"/>
    <n v="2"/>
    <n v="1"/>
    <n v="0"/>
    <n v="0"/>
    <n v="0"/>
    <n v="4.2300000000000003E-3"/>
    <n v="0"/>
    <n v="0"/>
    <n v="0"/>
    <n v="0"/>
    <n v="0"/>
    <n v="4.2300000000000003E-3"/>
    <d v="2023-08-15T00:17:27"/>
    <s v="PlateAgilent 10_Vial12"/>
    <n v="0.900752"/>
    <n v="99.434428708487147"/>
    <n v="1.6496406406872541E-2"/>
    <n v="7.3342660301262499E-4"/>
    <n v="4.4962833153083102E-2"/>
    <n v="1.1240708288270781E-2"/>
    <n v="2.6573778459268982"/>
    <n v="0.39003957284424973"/>
    <n v="7.4972295536187778E-3"/>
    <n v="1.0630972470216069"/>
    <n v="0.26577431175540178"/>
    <n v="5.5953595331677597E-2"/>
    <n v="0.10308171693005801"/>
  </r>
  <r>
    <n v="1402"/>
    <x v="5"/>
    <x v="4"/>
    <s v="350444"/>
    <s v="13"/>
    <s v="Complete"/>
    <n v="2"/>
    <n v="2"/>
    <n v="1"/>
    <n v="0"/>
    <n v="0"/>
    <n v="0"/>
    <n v="0"/>
    <n v="2.0600000000000002E-3"/>
    <n v="0"/>
    <n v="0"/>
    <n v="0"/>
    <n v="0"/>
    <n v="2.0600000000000002E-3"/>
    <d v="2023-08-15T00:28:34"/>
    <s v="PlateAgilent 10_Vial13"/>
    <n v="0.89790199999999998"/>
    <n v="99.329781124935494"/>
    <n v="1.633358619947544E-2"/>
    <n v="5.6050595206612569E-4"/>
    <n v="4.4519048146907679E-2"/>
    <n v="1.112976203672692E-2"/>
    <n v="5.4027971052072417"/>
    <n v="0.30419576015630961"/>
    <n v="8.034352256986111E-3"/>
    <n v="0.82912016547344936"/>
    <n v="0.20728004136836231"/>
    <n v="6.4576967356839848E-2"/>
    <n v="0.28511256135188312"/>
  </r>
  <r>
    <n v="1402"/>
    <x v="5"/>
    <x v="4"/>
    <s v="350445"/>
    <s v="14"/>
    <s v="Complete"/>
    <n v="2"/>
    <n v="2"/>
    <n v="1"/>
    <n v="0"/>
    <n v="0"/>
    <n v="0"/>
    <n v="0"/>
    <n v="1.9300000000000001E-3"/>
    <n v="0"/>
    <n v="0"/>
    <n v="0"/>
    <n v="0"/>
    <n v="1.9300000000000001E-3"/>
    <d v="2023-08-15T00:40:57"/>
    <s v="PlateAgilent 10_Vial14"/>
    <n v="0.900752"/>
    <n v="99.642426686027193"/>
    <n v="1.9447753549495229E-2"/>
    <n v="9.4171889212982566E-4"/>
    <n v="5.3007065689406177E-2"/>
    <n v="1.3251766422351541E-2"/>
    <n v="6.8662002188349947"/>
    <n v="3.7435785776534357E-2"/>
    <n v="1.1004106775506371E-2"/>
    <n v="0.1020354947804652"/>
    <n v="2.550887369511631E-2"/>
    <n v="4.6477579448676948E-2"/>
    <n v="0.25421219519809929"/>
  </r>
  <r>
    <n v="1402"/>
    <x v="5"/>
    <x v="4"/>
    <s v="350446"/>
    <s v="15"/>
    <s v="Complete"/>
    <n v="2"/>
    <n v="2"/>
    <n v="1"/>
    <n v="0"/>
    <n v="0"/>
    <n v="0"/>
    <n v="0"/>
    <n v="1.91E-3"/>
    <n v="0"/>
    <n v="0"/>
    <n v="0"/>
    <n v="0"/>
    <n v="1.91E-3"/>
    <d v="2023-08-15T00:52:03"/>
    <s v="PlateAgilent 10_Vial15"/>
    <n v="0.89790199999999998"/>
    <n v="99.523664783273247"/>
    <n v="1.7031390643922228E-2"/>
    <n v="5.02907726958296E-4"/>
    <n v="4.6420993578857608E-2"/>
    <n v="1.16052483947144E-2"/>
    <n v="6.0760462799551833"/>
    <n v="0.17792523927179091"/>
    <n v="6.5137890532162134E-3"/>
    <n v="0.48495548968574442"/>
    <n v="0.12123887242143611"/>
    <n v="5.3874063434467337E-2"/>
    <n v="0.22750452337656971"/>
  </r>
  <r>
    <n v="1402"/>
    <x v="5"/>
    <x v="5"/>
    <s v="350447"/>
    <s v="16"/>
    <s v="Complete"/>
    <n v="2"/>
    <n v="2"/>
    <n v="1"/>
    <n v="0"/>
    <n v="0"/>
    <n v="0"/>
    <n v="0"/>
    <n v="0"/>
    <n v="2.1199999999999999E-3"/>
    <n v="0"/>
    <n v="0"/>
    <n v="0"/>
    <n v="2.1199999999999999E-3"/>
    <d v="2023-08-15T01:04:11"/>
    <s v="PlateAgilent 11_Vial1"/>
    <n v="0.87007699999999999"/>
    <n v="99.35121499701151"/>
    <n v="2.0461733397370271E-2"/>
    <n v="3.2977872380908762E-4"/>
    <n v="5.5770783167995962E-2"/>
    <n v="1.394269579199899E-2"/>
    <n v="6.5767432981127314"/>
    <n v="0.4993524102936393"/>
    <n v="7.3350195144493181E-3"/>
    <n v="1.361041826616795"/>
    <n v="0.3402604566541988"/>
    <n v="4.5724143637050921E-2"/>
    <n v="8.3246715660423978E-2"/>
  </r>
  <r>
    <n v="1402"/>
    <x v="5"/>
    <x v="5"/>
    <s v="350448"/>
    <s v="17"/>
    <s v="Complete"/>
    <n v="2"/>
    <n v="2"/>
    <n v="1"/>
    <n v="0"/>
    <n v="0"/>
    <n v="0"/>
    <n v="0"/>
    <n v="0"/>
    <n v="1.9400000000000001E-3"/>
    <n v="0"/>
    <n v="0"/>
    <n v="0"/>
    <n v="1.9400000000000001E-3"/>
    <d v="2023-08-15T01:15:18"/>
    <s v="PlateAgilent 11_Vial2"/>
    <n v="0.88117699999999999"/>
    <n v="99.715947687289045"/>
    <n v="1.623927204067932E-2"/>
    <n v="8.0247773863434456E-4"/>
    <n v="4.4261984173013559E-2"/>
    <n v="1.106549604325339E-2"/>
    <n v="5.7038639398213347"/>
    <n v="0.19213421479855719"/>
    <n v="4.7592780184244352E-3"/>
    <n v="0.52368366963771718"/>
    <n v="0.13092091740942929"/>
    <n v="2.9275178624651059E-2"/>
    <n v="4.6403647247065617E-2"/>
  </r>
  <r>
    <n v="1402"/>
    <x v="5"/>
    <x v="5"/>
    <s v="350449"/>
    <s v="18"/>
    <s v="Complete"/>
    <n v="2"/>
    <n v="2"/>
    <n v="1"/>
    <n v="0"/>
    <n v="0"/>
    <n v="0"/>
    <n v="0"/>
    <n v="0"/>
    <n v="1.81E-3"/>
    <n v="0"/>
    <n v="0"/>
    <n v="0"/>
    <n v="1.81E-3"/>
    <d v="2023-08-15T01:26:23"/>
    <s v="PlateAgilent 11_Vial3"/>
    <n v="0.88395199999999996"/>
    <n v="99.578619270019487"/>
    <n v="1.6526947297939121E-2"/>
    <n v="6.9041421738857143E-4"/>
    <n v="4.5046075827608931E-2"/>
    <n v="1.1261518956902229E-2"/>
    <n v="6.2218336778465355"/>
    <n v="0.30713728022133741"/>
    <n v="7.0758836003933668E-3"/>
    <n v="0.83713761319134716"/>
    <n v="0.20928440329783679"/>
    <n v="3.4987655384911269E-2"/>
    <n v="6.2728847076329197E-2"/>
  </r>
  <r>
    <n v="1402"/>
    <x v="5"/>
    <x v="6"/>
    <s v="350450"/>
    <s v="19"/>
    <s v="Complete"/>
    <n v="2"/>
    <n v="2"/>
    <n v="1"/>
    <n v="0"/>
    <n v="0"/>
    <n v="0"/>
    <n v="0"/>
    <n v="0"/>
    <n v="0"/>
    <n v="2E-3"/>
    <n v="0"/>
    <n v="0"/>
    <n v="2E-3"/>
    <d v="2023-08-15T01:37:18"/>
    <s v="PlateAgilent 11_Vial4"/>
    <n v="0.87840200000000002"/>
    <n v="99.264160437611352"/>
    <n v="1.669495872100309E-2"/>
    <n v="3.4341458482513542E-4"/>
    <n v="4.550401008290772E-2"/>
    <n v="1.137600252072693E-2"/>
    <n v="5.6880012603634649"/>
    <n v="0.47113561977951862"/>
    <n v="6.4247573538782207E-3"/>
    <n v="1.2841337526575261"/>
    <n v="0.32103343816438162"/>
    <n v="5.1216008163496307E-2"/>
    <n v="0.19679297572463361"/>
  </r>
  <r>
    <n v="1402"/>
    <x v="5"/>
    <x v="6"/>
    <s v="350451"/>
    <s v="20"/>
    <s v="Complete"/>
    <n v="2"/>
    <n v="2"/>
    <n v="1"/>
    <n v="0"/>
    <n v="0"/>
    <n v="0"/>
    <n v="0"/>
    <n v="0"/>
    <n v="0"/>
    <n v="1.9599999999999999E-3"/>
    <n v="0"/>
    <n v="0"/>
    <n v="1.9599999999999999E-3"/>
    <d v="2023-08-15T01:48:24"/>
    <s v="PlateAgilent 11_Vial5"/>
    <n v="0.87840200000000002"/>
    <n v="99.696723852380103"/>
    <n v="1.592403071842094E-2"/>
    <n v="3.1191395744248568E-4"/>
    <n v="4.3402758070911963E-2"/>
    <n v="1.0850689517727991E-2"/>
    <n v="5.5360660804734652"/>
    <n v="0.115483873323087"/>
    <n v="4.1635272484414516E-3"/>
    <n v="0.31476444020768762"/>
    <n v="7.8691110051921892E-2"/>
    <n v="3.1175237595626772E-2"/>
    <n v="0.14069300598275611"/>
  </r>
  <r>
    <n v="1402"/>
    <x v="5"/>
    <x v="6"/>
    <s v="350452"/>
    <s v="21"/>
    <s v="Complete"/>
    <n v="2"/>
    <n v="2"/>
    <n v="1"/>
    <n v="0"/>
    <n v="0"/>
    <n v="0"/>
    <n v="0"/>
    <n v="0"/>
    <n v="0"/>
    <n v="1.91E-3"/>
    <n v="0"/>
    <n v="0"/>
    <n v="1.91E-3"/>
    <d v="2023-08-15T01:59:36"/>
    <s v="PlateAgilent 11_Vial6"/>
    <n v="0.87840200000000002"/>
    <n v="99.526121179834519"/>
    <n v="1.597776270788058E-2"/>
    <n v="6.6071482923799692E-4"/>
    <n v="4.3549210723536368E-2"/>
    <n v="1.088730268088409E-2"/>
    <n v="5.7001584716670628"/>
    <n v="0.2382008608911016"/>
    <n v="6.3702672008138861E-3"/>
    <n v="0.64924355650606458"/>
    <n v="0.16231088912651609"/>
    <n v="3.8353908543271947E-2"/>
    <n v="0.18134628802323119"/>
  </r>
  <r>
    <n v="1402"/>
    <x v="5"/>
    <x v="7"/>
    <s v="350453"/>
    <s v="22"/>
    <s v="Complete"/>
    <n v="2"/>
    <n v="2"/>
    <n v="1"/>
    <n v="0"/>
    <n v="0"/>
    <n v="0"/>
    <n v="0"/>
    <n v="0"/>
    <n v="0"/>
    <n v="0"/>
    <n v="2.0799999999999998E-3"/>
    <n v="0"/>
    <n v="2.0799999999999998E-3"/>
    <d v="2023-08-15T02:10:42"/>
    <s v="PlateAgilent 11_Vial7"/>
    <n v="0.87285199999999996"/>
    <n v="99.411206104216944"/>
    <n v="1.656307133920466E-2"/>
    <n v="7.175446655668297E-4"/>
    <n v="4.5144536013432227E-2"/>
    <n v="1.128613400335806E-2"/>
    <n v="5.426025963152914"/>
    <n v="9.2327027012183926E-2"/>
    <n v="5.4015612458744467E-3"/>
    <n v="0.25164782005731651"/>
    <n v="6.2911955014329113E-2"/>
    <n v="4.4075864461980502E-2"/>
    <n v="0.43582793296968891"/>
  </r>
  <r>
    <n v="1402"/>
    <x v="5"/>
    <x v="7"/>
    <s v="350454"/>
    <s v="23"/>
    <s v="Complete"/>
    <n v="2"/>
    <n v="2"/>
    <n v="1"/>
    <n v="0"/>
    <n v="0"/>
    <n v="0"/>
    <n v="0"/>
    <n v="0"/>
    <n v="0"/>
    <n v="0"/>
    <n v="1.9300000000000001E-3"/>
    <n v="0"/>
    <n v="1.9300000000000001E-3"/>
    <d v="2023-08-15T02:22:56"/>
    <s v="PlateAgilent 11_Vial8"/>
    <n v="0.87840200000000002"/>
    <n v="99.702644106621577"/>
    <n v="2.0143253527294271E-2"/>
    <n v="1.100537465291083E-3"/>
    <n v="5.4902730035231433E-2"/>
    <n v="1.372568250880786E-2"/>
    <n v="7.1117525952372329"/>
    <n v="1.6395304927908871E-2"/>
    <n v="1.040053504101459E-2"/>
    <n v="4.4687269565592942E-2"/>
    <n v="1.117181739139823E-2"/>
    <n v="2.8838456655688509E-2"/>
    <n v="0.2319788782675393"/>
  </r>
  <r>
    <n v="1402"/>
    <x v="5"/>
    <x v="7"/>
    <s v="350455"/>
    <s v="24"/>
    <s v="Complete"/>
    <n v="2"/>
    <n v="2"/>
    <n v="1"/>
    <n v="0"/>
    <n v="0"/>
    <n v="0"/>
    <n v="0"/>
    <n v="0"/>
    <n v="0"/>
    <n v="0"/>
    <n v="1.9E-3"/>
    <n v="0"/>
    <n v="1.9E-3"/>
    <d v="2023-08-15T02:35:18"/>
    <s v="PlateAgilent 11_Vial9"/>
    <n v="0.88395199999999996"/>
    <n v="99.586079645420483"/>
    <n v="1.794602159742989E-2"/>
    <n v="9.1134920825435375E-4"/>
    <n v="4.8913924338739811E-2"/>
    <n v="1.2228481084684949E-2"/>
    <n v="6.4360426761499729"/>
    <n v="3.3610216975585229E-2"/>
    <n v="1.012196047142095E-2"/>
    <n v="9.1608471617344325E-2"/>
    <n v="2.2902117904336081E-2"/>
    <n v="3.4810490032535217E-2"/>
    <n v="0.32755362597396132"/>
  </r>
  <r>
    <n v="1402"/>
    <x v="5"/>
    <x v="8"/>
    <s v="350456"/>
    <s v="25"/>
    <s v="Complete"/>
    <n v="2"/>
    <n v="2"/>
    <n v="1"/>
    <n v="0"/>
    <n v="0"/>
    <n v="0"/>
    <n v="0"/>
    <n v="0"/>
    <n v="0"/>
    <n v="0"/>
    <n v="0"/>
    <n v="2.0999999999999999E-3"/>
    <n v="2.0999999999999999E-3"/>
    <d v="2023-08-15T02:46:08"/>
    <s v="PlateAgilent 11_Vial10"/>
    <n v="0.88117699999999999"/>
    <n v="99.281459178762759"/>
    <n v="1.863607893357886E-2"/>
    <n v="5.9389016535995904E-4"/>
    <n v="5.0794754145309137E-2"/>
    <n v="1.2698688536327281E-2"/>
    <n v="6.0469945411082291"/>
    <n v="0.49513065263749317"/>
    <n v="8.0197263424848352E-3"/>
    <n v="1.349534945637737"/>
    <n v="0.33738373640943442"/>
    <n v="5.0052489585704019E-2"/>
    <n v="0.15472160008047339"/>
  </r>
  <r>
    <n v="1402"/>
    <x v="5"/>
    <x v="8"/>
    <s v="350457"/>
    <s v="26"/>
    <s v="Complete"/>
    <n v="2"/>
    <n v="2"/>
    <n v="1"/>
    <n v="0"/>
    <n v="0"/>
    <n v="0"/>
    <n v="0"/>
    <n v="0"/>
    <n v="0"/>
    <n v="0"/>
    <n v="0"/>
    <n v="1.99E-3"/>
    <n v="1.99E-3"/>
    <d v="2023-08-15T02:57:16"/>
    <s v="PlateAgilent 11_Vial11"/>
    <n v="0.87840200000000002"/>
    <n v="99.69423299183174"/>
    <n v="1.8161233988848741E-2"/>
    <n v="3.7951035417913199E-4"/>
    <n v="4.9500510205332568E-2"/>
    <n v="1.237512755133314E-2"/>
    <n v="6.2186570609714273"/>
    <n v="0.18752039573713999"/>
    <n v="6.0239113720212721E-3"/>
    <n v="0.51110818067724928"/>
    <n v="0.12777704516931229"/>
    <n v="3.030625723301978E-2"/>
    <n v="6.9779121209262926E-2"/>
  </r>
  <r>
    <n v="1402"/>
    <x v="5"/>
    <x v="8"/>
    <s v="350458"/>
    <s v="27"/>
    <s v="Complete"/>
    <n v="2"/>
    <n v="2"/>
    <n v="1"/>
    <n v="0"/>
    <n v="0"/>
    <n v="0"/>
    <n v="0"/>
    <n v="0"/>
    <n v="0"/>
    <n v="0"/>
    <n v="0"/>
    <n v="2.0200000000000001E-3"/>
    <n v="2.0200000000000001E-3"/>
    <d v="2023-08-15T03:08:20"/>
    <s v="PlateAgilent 11_Vial12"/>
    <n v="0.87840200000000002"/>
    <n v="99.532431841002719"/>
    <n v="1.8646558324113351E-2"/>
    <n v="6.621885112518299E-4"/>
    <n v="5.0823316916892652E-2"/>
    <n v="1.270582922922316E-2"/>
    <n v="6.2900144699124549"/>
    <n v="0.26304659694341592"/>
    <n v="5.9066412466209943E-3"/>
    <n v="0.71696343786279104"/>
    <n v="0.17924085946569779"/>
    <n v="3.7939584986341417E-2"/>
    <n v="0.1479354187434043"/>
  </r>
  <r>
    <n v="1402"/>
    <x v="5"/>
    <x v="4"/>
    <s v="350459"/>
    <s v="28"/>
    <s v="Complete"/>
    <n v="2"/>
    <n v="2"/>
    <n v="1"/>
    <n v="0"/>
    <n v="0"/>
    <n v="0"/>
    <n v="0"/>
    <n v="1.9599999999999999E-3"/>
    <n v="0"/>
    <n v="0"/>
    <n v="0"/>
    <n v="0"/>
    <n v="1.9599999999999999E-3"/>
    <d v="2023-08-15T03:19:25"/>
    <s v="PlateAgilent 11_Vial13"/>
    <n v="0.87840200000000002"/>
    <n v="99.314328065249555"/>
    <n v="5.8901890740767321E-2"/>
    <n v="1.021796678628705E-3"/>
    <n v="0.16054380696361281"/>
    <n v="4.013595174090321E-2"/>
    <n v="20.477526398420007"/>
    <n v="0.25696495394734931"/>
    <n v="6.9429029757251109E-3"/>
    <n v="0.7003872277122678"/>
    <n v="0.17509680692806701"/>
    <n v="4.6364069002637912E-2"/>
    <n v="0.32344102105970451"/>
  </r>
  <r>
    <n v="1402"/>
    <x v="5"/>
    <x v="4"/>
    <s v="350460"/>
    <s v="29"/>
    <s v="Complete"/>
    <n v="2"/>
    <n v="2"/>
    <n v="1"/>
    <n v="0"/>
    <n v="0"/>
    <n v="0"/>
    <n v="0"/>
    <n v="1.97E-3"/>
    <n v="0"/>
    <n v="0"/>
    <n v="0"/>
    <n v="0"/>
    <n v="1.97E-3"/>
    <d v="2023-08-15T03:31:46"/>
    <s v="PlateAgilent 11_Vial14"/>
    <n v="0.87007699999999999"/>
    <n v="99.540338563695499"/>
    <n v="0.120085123190178"/>
    <n v="2.0829339227451649E-3"/>
    <n v="0.32730567039849268"/>
    <n v="8.1826417599623169E-2"/>
    <n v="41.536252588641204"/>
    <n v="2.9310112952066279E-2"/>
    <n v="1.0557453262430089E-2"/>
    <n v="7.9888048697244918E-2"/>
    <n v="1.9972012174311229E-2"/>
    <n v="2.8904174632961951E-2"/>
    <n v="0.2813620255292979"/>
  </r>
  <r>
    <n v="1402"/>
    <x v="5"/>
    <x v="4"/>
    <s v="350461"/>
    <s v="30"/>
    <s v="Complete"/>
    <n v="2"/>
    <n v="2"/>
    <n v="1"/>
    <n v="0"/>
    <n v="0"/>
    <n v="0"/>
    <n v="0"/>
    <n v="1.92E-3"/>
    <n v="0"/>
    <n v="0"/>
    <n v="0"/>
    <n v="0"/>
    <n v="1.92E-3"/>
    <d v="2023-08-15T03:42:53"/>
    <s v="PlateAgilent 11_Vial15"/>
    <n v="0.88395199999999996"/>
    <n v="99.491963978343563"/>
    <n v="6.6029766608940402E-2"/>
    <n v="1.088312140947658E-3"/>
    <n v="0.17997164388105419"/>
    <n v="4.4992910970263547E-2"/>
    <n v="23.433807797012264"/>
    <n v="0.1537172410117788"/>
    <n v="6.0801766528767159E-3"/>
    <n v="0.41897383526423432"/>
    <n v="0.10474345881605859"/>
    <n v="3.6306111543187643E-2"/>
    <n v="0.25198290249253508"/>
  </r>
  <r>
    <n v="1403"/>
    <x v="6"/>
    <x v="0"/>
    <s v="350462"/>
    <s v="1"/>
    <s v="Complete"/>
    <n v="2"/>
    <n v="2"/>
    <n v="1"/>
    <n v="1.9599999999999999E-3"/>
    <n v="0"/>
    <n v="0"/>
    <n v="0"/>
    <n v="0"/>
    <n v="0"/>
    <n v="0"/>
    <n v="0"/>
    <n v="0"/>
    <n v="1.9599999999999999E-3"/>
    <d v="2023-08-15T21:07:15"/>
    <s v="PlateAgilent 12_Vial1"/>
    <n v="0.89790199999999998"/>
    <n v="99.292755439558078"/>
    <n v="2.358860304788276E-2"/>
    <n v="1.4127780610266019E-3"/>
    <n v="6.4293422276163192E-2"/>
    <n v="1.6073355569040802E-2"/>
    <n v="8.2006916168575525"/>
    <n v="0.57458966976464976"/>
    <n v="1.8685665721508881E-2"/>
    <n v="1.5661095402177969"/>
    <n v="0.39152738505444917"/>
    <n v="4.6759168857650177E-2"/>
    <n v="6.2307118771746529E-2"/>
  </r>
  <r>
    <n v="1403"/>
    <x v="6"/>
    <x v="0"/>
    <s v="350463"/>
    <s v="2"/>
    <s v="Complete"/>
    <n v="2"/>
    <n v="2"/>
    <n v="1"/>
    <n v="1.9599999999999999E-3"/>
    <n v="0"/>
    <n v="0"/>
    <n v="0"/>
    <n v="0"/>
    <n v="0"/>
    <n v="0"/>
    <n v="0"/>
    <n v="0"/>
    <n v="1.9599999999999999E-3"/>
    <d v="2023-08-15T21:18:21"/>
    <s v="PlateAgilent 12_Vial2"/>
    <n v="0.88395199999999996"/>
    <n v="99.657386303563811"/>
    <n v="2.3111050604539201E-2"/>
    <n v="1.818793044623526E-3"/>
    <n v="6.299179874056951E-2"/>
    <n v="1.5747949685142381E-2"/>
    <n v="8.0346682067052964"/>
    <n v="0.23616295001176929"/>
    <n v="1.4777035241934459E-2"/>
    <n v="0.64368899846546646"/>
    <n v="0.16092224961636661"/>
    <n v="2.9661950878191779E-2"/>
    <n v="5.3677744941693292E-2"/>
  </r>
  <r>
    <n v="1403"/>
    <x v="6"/>
    <x v="0"/>
    <s v="350464"/>
    <s v="3"/>
    <s v="Complete"/>
    <n v="2"/>
    <n v="2"/>
    <n v="1"/>
    <n v="2E-3"/>
    <n v="0"/>
    <n v="0"/>
    <n v="0"/>
    <n v="0"/>
    <n v="0"/>
    <n v="0"/>
    <n v="0"/>
    <n v="0"/>
    <n v="2E-3"/>
    <d v="2023-08-15T21:29:27"/>
    <s v="PlateAgilent 12_Vial3"/>
    <n v="0.88957699999999995"/>
    <n v="99.518119582689138"/>
    <n v="2.2418944327839651E-2"/>
    <n v="1.491061347059058E-3"/>
    <n v="6.1105384313335301E-2"/>
    <n v="1.527634607833383E-2"/>
    <n v="7.6381730391669151"/>
    <n v="0.36916084819478012"/>
    <n v="1.6440717922075781E-2"/>
    <n v="1.0061899067373521"/>
    <n v="0.25154747668433802"/>
    <n v="3.68719042740423E-2"/>
    <n v="5.3428720514199737E-2"/>
  </r>
  <r>
    <n v="1403"/>
    <x v="6"/>
    <x v="1"/>
    <s v="350465"/>
    <s v="4"/>
    <s v="Complete"/>
    <n v="2"/>
    <n v="2"/>
    <n v="1"/>
    <n v="0"/>
    <n v="2.0600000000000002E-3"/>
    <n v="0"/>
    <n v="0"/>
    <n v="0"/>
    <n v="0"/>
    <n v="0"/>
    <n v="0"/>
    <n v="0"/>
    <n v="2.0600000000000002E-3"/>
    <d v="2023-08-15T21:41:44"/>
    <s v="PlateAgilent 12_Vial4"/>
    <n v="0.900752"/>
    <n v="98.096007475630515"/>
    <n v="1.216672428173035"/>
    <n v="1.7469657371357802E-2"/>
    <n v="3.3161791750662779"/>
    <n v="0.82904479376656959"/>
    <n v="402.44892901289779"/>
    <n v="3.3800456380793688E-2"/>
    <n v="1.8782798550587631E-2"/>
    <n v="9.2126990767791919E-2"/>
    <n v="2.303174769194798E-2"/>
    <n v="5.054173949772231E-2"/>
    <n v="0.60297790031793075"/>
  </r>
  <r>
    <n v="1403"/>
    <x v="6"/>
    <x v="1"/>
    <s v="350466"/>
    <s v="5"/>
    <s v="Complete"/>
    <n v="2"/>
    <n v="2"/>
    <n v="1"/>
    <n v="0"/>
    <n v="1.91E-3"/>
    <n v="0"/>
    <n v="0"/>
    <n v="0"/>
    <n v="0"/>
    <n v="0"/>
    <n v="0"/>
    <n v="0"/>
    <n v="1.91E-3"/>
    <d v="2023-08-15T21:54:00"/>
    <s v="PlateAgilent 12_Vial5"/>
    <n v="0.89235200000000003"/>
    <n v="98.425054325377104"/>
    <n v="1.0627697420417539"/>
    <n v="1.5956399036407401E-2"/>
    <n v="2.896699888022936"/>
    <n v="0.72417497200573411"/>
    <n v="379.14920000300214"/>
    <n v="3.2780449576386081E-2"/>
    <n v="1.899940121028201E-2"/>
    <n v="8.9346846133231864E-2"/>
    <n v="2.2336711533307969E-2"/>
    <n v="3.0330236988869511E-2"/>
    <n v="0.44906524601588133"/>
  </r>
  <r>
    <n v="1403"/>
    <x v="6"/>
    <x v="1"/>
    <s v="350467"/>
    <s v="6"/>
    <s v="Complete"/>
    <n v="2"/>
    <n v="2"/>
    <n v="1"/>
    <n v="0"/>
    <n v="1.8699999999999999E-3"/>
    <n v="0"/>
    <n v="0"/>
    <n v="0"/>
    <n v="0"/>
    <n v="0"/>
    <n v="0"/>
    <n v="0"/>
    <n v="1.8699999999999999E-3"/>
    <d v="2023-08-15T22:06:18"/>
    <s v="PlateAgilent 12_Vial6"/>
    <n v="0.90630200000000005"/>
    <n v="98.058248426171147"/>
    <n v="1.3794907623707"/>
    <n v="1.9443717514855279E-2"/>
    <n v="3.7599590756234482"/>
    <n v="0.93998976890586194"/>
    <n v="502.66832561810799"/>
    <n v="3.1111311587465291E-2"/>
    <n v="1.8045921731078388E-2"/>
    <n v="8.4797420576278315E-2"/>
    <n v="2.1199355144069579E-2"/>
    <n v="3.7670310987893071E-2"/>
    <n v="0.49347918888280029"/>
  </r>
  <r>
    <n v="1403"/>
    <x v="6"/>
    <x v="2"/>
    <s v="350468"/>
    <s v="7"/>
    <s v="Complete"/>
    <n v="2"/>
    <n v="2"/>
    <n v="1"/>
    <n v="0"/>
    <n v="0"/>
    <n v="1.91E-3"/>
    <n v="0"/>
    <n v="0"/>
    <n v="0"/>
    <n v="0"/>
    <n v="0"/>
    <n v="0"/>
    <n v="1.91E-3"/>
    <d v="2023-08-15T22:17:23"/>
    <s v="PlateAgilent 12_Vial7"/>
    <n v="0.88117699999999999"/>
    <n v="99.509901444525909"/>
    <n v="2.4718043514210409E-2"/>
    <n v="1.444984362974911E-3"/>
    <n v="6.7371840811164485E-2"/>
    <n v="1.6842960202791121E-2"/>
    <n v="8.8183037710948273"/>
    <n v="0.38485268546022311"/>
    <n v="1.6496634283321859E-2"/>
    <n v="1.048959795125741"/>
    <n v="0.26223994878143531"/>
    <n v="4.8053333752549263E-2"/>
    <n v="3.2474492747111242E-2"/>
  </r>
  <r>
    <n v="1403"/>
    <x v="6"/>
    <x v="2"/>
    <s v="350469"/>
    <s v="8"/>
    <s v="Complete"/>
    <n v="2"/>
    <n v="2"/>
    <n v="1"/>
    <n v="0"/>
    <n v="0"/>
    <n v="1.8799999999999999E-3"/>
    <n v="0"/>
    <n v="0"/>
    <n v="0"/>
    <n v="0"/>
    <n v="0"/>
    <n v="0"/>
    <n v="1.8799999999999999E-3"/>
    <d v="2023-08-15T22:28:27"/>
    <s v="PlateAgilent 12_Vial8"/>
    <n v="0.88395199999999996"/>
    <n v="99.847905697955071"/>
    <n v="2.5733465154966439E-2"/>
    <n v="1.94622902866991E-3"/>
    <n v="7.0139488060344937E-2"/>
    <n v="1.7534872015086231E-2"/>
    <n v="9.3270595824926765"/>
    <n v="6.7577637995742304E-2"/>
    <n v="1.2283482163702029E-2"/>
    <n v="0.18419054351232239"/>
    <n v="4.6047635878080598E-2"/>
    <n v="2.9440858718426919E-2"/>
    <n v="2.934234017578901E-2"/>
  </r>
  <r>
    <n v="1403"/>
    <x v="6"/>
    <x v="2"/>
    <s v="350470"/>
    <s v="9"/>
    <s v="Complete"/>
    <n v="2"/>
    <n v="2"/>
    <n v="1"/>
    <n v="0"/>
    <n v="0"/>
    <n v="1.8600000000000001E-3"/>
    <n v="0"/>
    <n v="0"/>
    <n v="0"/>
    <n v="0"/>
    <n v="0"/>
    <n v="0"/>
    <n v="1.8600000000000001E-3"/>
    <d v="2023-08-15T22:39:40"/>
    <s v="PlateAgilent 12_Vial9"/>
    <n v="0.87840200000000002"/>
    <n v="99.798554687357267"/>
    <n v="2.406768719763664E-2"/>
    <n v="1.8007107018934009E-3"/>
    <n v="6.5599220651904974E-2"/>
    <n v="1.639980516297624E-2"/>
    <n v="8.8170995499872262"/>
    <n v="0.1107949145989633"/>
    <n v="1.3145644296447261E-2"/>
    <n v="0.3019841495447082"/>
    <n v="7.5496037386177051E-2"/>
    <n v="3.4533292874435677E-2"/>
    <n v="3.2049417971686978E-2"/>
  </r>
  <r>
    <n v="1403"/>
    <x v="6"/>
    <x v="3"/>
    <s v="350471"/>
    <s v="10"/>
    <s v="Complete"/>
    <n v="2"/>
    <n v="2"/>
    <n v="1"/>
    <n v="0"/>
    <n v="0"/>
    <n v="0"/>
    <n v="2.1199999999999999E-3"/>
    <n v="0"/>
    <n v="0"/>
    <n v="0"/>
    <n v="0"/>
    <n v="0"/>
    <n v="2.1199999999999999E-3"/>
    <d v="2023-08-15T22:50:29"/>
    <s v="PlateAgilent 12_Vial10"/>
    <n v="0.87840200000000002"/>
    <n v="99.427365515641213"/>
    <n v="2.1158797882127291E-2"/>
    <n v="1.396143615783907E-3"/>
    <n v="5.7670711755595058E-2"/>
    <n v="1.4417677938898759E-2"/>
    <n v="6.8007914806126228"/>
    <n v="0.44382991263299409"/>
    <n v="1.5613326014622821E-2"/>
    <n v="1.20970894010898"/>
    <n v="0.302427235027245"/>
    <n v="4.7312869052692219E-2"/>
    <n v="6.0332904790970657E-2"/>
  </r>
  <r>
    <n v="1403"/>
    <x v="6"/>
    <x v="3"/>
    <s v="350472"/>
    <s v="11"/>
    <s v="Complete"/>
    <n v="2"/>
    <n v="2"/>
    <n v="1"/>
    <n v="0"/>
    <n v="0"/>
    <n v="0"/>
    <n v="1.9300000000000001E-3"/>
    <n v="0"/>
    <n v="0"/>
    <n v="0"/>
    <n v="0"/>
    <n v="0"/>
    <n v="1.9300000000000001E-3"/>
    <d v="2023-08-15T23:01:41"/>
    <s v="PlateAgilent 12_Vial11"/>
    <n v="0.88957699999999995"/>
    <n v="99.679748697991187"/>
    <n v="2.0855688920232731E-2"/>
    <n v="1.851985429550036E-3"/>
    <n v="5.6844553782474827E-2"/>
    <n v="1.421113844561871E-2"/>
    <n v="7.3632841687143573"/>
    <n v="0.2115474992942421"/>
    <n v="1.4610626903118481E-2"/>
    <n v="0.57659678599796671"/>
    <n v="0.14414919649949171"/>
    <n v="3.025549467451159E-2"/>
    <n v="5.7592619119828409E-2"/>
  </r>
  <r>
    <n v="1403"/>
    <x v="6"/>
    <x v="3"/>
    <s v="350473"/>
    <s v="12"/>
    <s v="Complete"/>
    <n v="2"/>
    <n v="2"/>
    <n v="1"/>
    <n v="0"/>
    <n v="0"/>
    <n v="0"/>
    <n v="1.97E-3"/>
    <n v="0"/>
    <n v="0"/>
    <n v="0"/>
    <n v="0"/>
    <n v="0"/>
    <n v="1.97E-3"/>
    <d v="2023-08-15T23:12:47"/>
    <s v="PlateAgilent 12_Vial12"/>
    <n v="0.89235200000000003"/>
    <n v="99.536985269965385"/>
    <n v="2.107316570449776E-2"/>
    <n v="1.331528382087228E-3"/>
    <n v="5.7437311509485188E-2"/>
    <n v="1.43593278773713E-2"/>
    <n v="7.2889989225235032"/>
    <n v="0.34357052037768132"/>
    <n v="1.5705934388781061E-2"/>
    <n v="0.93644055578213059"/>
    <n v="0.23411013894553259"/>
    <n v="3.6748303805018152E-2"/>
    <n v="6.1622740147422389E-2"/>
  </r>
  <r>
    <n v="1403"/>
    <x v="6"/>
    <x v="4"/>
    <s v="350474"/>
    <s v="13"/>
    <s v="Complete"/>
    <n v="2"/>
    <n v="2"/>
    <n v="1"/>
    <n v="0"/>
    <n v="0"/>
    <n v="0"/>
    <n v="0"/>
    <n v="2E-3"/>
    <n v="0"/>
    <n v="0"/>
    <n v="0"/>
    <n v="0"/>
    <n v="2E-3"/>
    <d v="2023-08-15T23:23:54"/>
    <s v="PlateAgilent 12_Vial13"/>
    <n v="0.88957699999999995"/>
    <n v="99.419342252065604"/>
    <n v="6.043402903703874E-2"/>
    <n v="8.0558764940374982E-4"/>
    <n v="0.16471982426602369"/>
    <n v="4.1179956066505929E-2"/>
    <n v="20.589978033252965"/>
    <n v="0.30589630107737359"/>
    <n v="1.5784866754542611E-2"/>
    <n v="0.83375518329599396"/>
    <n v="0.20843879582399849"/>
    <n v="4.6223966668960448E-2"/>
    <n v="0.16810345115103209"/>
  </r>
  <r>
    <n v="1403"/>
    <x v="6"/>
    <x v="4"/>
    <s v="350475"/>
    <s v="14"/>
    <s v="Complete"/>
    <n v="2"/>
    <n v="2"/>
    <n v="1"/>
    <n v="0"/>
    <n v="0"/>
    <n v="0"/>
    <n v="0"/>
    <n v="2.0300000000000001E-3"/>
    <n v="0"/>
    <n v="0"/>
    <n v="0"/>
    <n v="0"/>
    <n v="2.0300000000000001E-3"/>
    <d v="2023-08-15T23:35:38"/>
    <s v="PlateAgilent 12_Vial14"/>
    <n v="0.89512700000000001"/>
    <n v="99.623195233011415"/>
    <n v="0.13835549929462129"/>
    <n v="1.434898068309709E-3"/>
    <n v="0.37710365986157468"/>
    <n v="9.427591496539367E-2"/>
    <n v="46.44133742137619"/>
    <n v="5.2440177148451339E-2"/>
    <n v="1.452122085307889E-2"/>
    <n v="0.14293167114636771"/>
    <n v="3.573291778659192E-2"/>
    <n v="2.8471404754901258E-2"/>
    <n v="0.1575376857906029"/>
  </r>
  <r>
    <n v="1403"/>
    <x v="6"/>
    <x v="4"/>
    <s v="350476"/>
    <s v="15"/>
    <s v="Complete"/>
    <n v="2"/>
    <n v="2"/>
    <n v="1"/>
    <n v="0"/>
    <n v="0"/>
    <n v="0"/>
    <n v="0"/>
    <n v="2.0200000000000001E-3"/>
    <n v="0"/>
    <n v="0"/>
    <n v="0"/>
    <n v="0"/>
    <n v="2.0200000000000001E-3"/>
    <d v="2023-08-15T23:46:28"/>
    <s v="PlateAgilent 12_Vial15"/>
    <n v="1.4055"/>
    <n v="97.478808155730221"/>
    <n v="1.2510901557937619E-2"/>
    <n v="2.6082416968942462E-4"/>
    <n v="3.409988608851465E-2"/>
    <n v="8.5249715221286625E-3"/>
    <n v="4.220282931746862"/>
    <n v="2.35898549472684"/>
    <n v="2.3515700666106139E-2"/>
    <n v="6.4296834470420086"/>
    <n v="1.6074208617605019"/>
    <n v="0.12804906256391879"/>
    <n v="2.164638542107282E-2"/>
  </r>
  <r>
    <n v="1403"/>
    <x v="6"/>
    <x v="5"/>
    <s v="350477"/>
    <s v="16"/>
    <s v="Complete"/>
    <n v="2"/>
    <n v="2"/>
    <n v="1"/>
    <n v="0"/>
    <n v="0"/>
    <n v="0"/>
    <n v="0"/>
    <n v="0"/>
    <n v="1.9400000000000001E-3"/>
    <n v="0"/>
    <n v="0"/>
    <n v="0"/>
    <n v="1.9400000000000001E-3"/>
    <d v="2023-08-16T01:09:45"/>
    <s v="PlateAgilent 13_Vial1"/>
    <n v="0.83662700000000001"/>
    <n v="99.112797068988755"/>
    <n v="2.0726005051224929E-2"/>
    <n v="7.9029835258449073E-4"/>
    <n v="5.6491085637896683E-2"/>
    <n v="1.4122771409474171E-2"/>
    <n v="7.2797790770485413"/>
    <n v="0.7673780994949766"/>
    <n v="1.549320420180742E-2"/>
    <n v="2.0915763471096471"/>
    <n v="0.52289408677741167"/>
    <n v="5.8360866237775873E-2"/>
    <n v="4.0737960227259312E-2"/>
  </r>
  <r>
    <n v="1403"/>
    <x v="6"/>
    <x v="5"/>
    <s v="350478"/>
    <s v="17"/>
    <s v="Complete"/>
    <n v="2"/>
    <n v="2"/>
    <n v="1"/>
    <n v="0"/>
    <n v="0"/>
    <n v="0"/>
    <n v="0"/>
    <n v="0"/>
    <n v="1.83E-3"/>
    <n v="0"/>
    <n v="0"/>
    <n v="0"/>
    <n v="1.83E-3"/>
    <d v="2023-08-16T01:20:50"/>
    <s v="PlateAgilent 13_Vial2"/>
    <n v="0.82260200000000006"/>
    <n v="99.516055971739789"/>
    <n v="2.006313092676159E-2"/>
    <n v="1.1626537008622979E-3"/>
    <n v="5.4684346768555762E-2"/>
    <n v="1.3671086692138941E-2"/>
    <n v="7.470539176032208"/>
    <n v="0.39533460451918712"/>
    <n v="1.680538558778084E-2"/>
    <n v="1.0775294584904831"/>
    <n v="0.26938236462262077"/>
    <n v="4.0149199446288031E-2"/>
    <n v="2.839709336797637E-2"/>
  </r>
  <r>
    <n v="1403"/>
    <x v="6"/>
    <x v="5"/>
    <s v="350479"/>
    <s v="18"/>
    <s v="Complete"/>
    <n v="2"/>
    <n v="2"/>
    <n v="1"/>
    <n v="0"/>
    <n v="0"/>
    <n v="0"/>
    <n v="0"/>
    <n v="0"/>
    <n v="2E-3"/>
    <n v="0"/>
    <n v="0"/>
    <n v="0"/>
    <n v="2E-3"/>
    <d v="2023-08-16T01:31:44"/>
    <s v="PlateAgilent 13_Vial3"/>
    <n v="0.82537700000000003"/>
    <n v="99.348800802481307"/>
    <n v="1.9369275721615339E-2"/>
    <n v="8.0354799092376215E-4"/>
    <n v="5.2793165437790793E-2"/>
    <n v="1.31982913594477E-2"/>
    <n v="6.5991456797238497"/>
    <n v="0.55472670959033432"/>
    <n v="1.813380517452047E-2"/>
    <n v="1.5119707816168919"/>
    <n v="0.37799269540422309"/>
    <n v="4.7913177550849687E-2"/>
    <n v="2.9190034655894991E-2"/>
  </r>
  <r>
    <n v="1403"/>
    <x v="6"/>
    <x v="6"/>
    <s v="350480"/>
    <s v="19"/>
    <s v="Complete"/>
    <n v="2"/>
    <n v="2"/>
    <n v="1"/>
    <n v="0"/>
    <n v="0"/>
    <n v="0"/>
    <n v="0"/>
    <n v="0"/>
    <n v="0"/>
    <n v="1.9599999999999999E-3"/>
    <n v="0"/>
    <n v="0"/>
    <n v="1.9599999999999999E-3"/>
    <d v="2023-08-16T01:42:32"/>
    <s v="PlateAgilent 13_Vial4"/>
    <n v="0.81427700000000003"/>
    <n v="99.147521668687801"/>
    <n v="1.868878082581946E-2"/>
    <n v="1.2842929277454261E-3"/>
    <n v="5.0938399150725518E-2"/>
    <n v="1.2734599787681379E-2"/>
    <n v="6.4972447896333572"/>
    <n v="0.70423449810156524"/>
    <n v="1.6469733338429628E-2"/>
    <n v="1.9194712750041281"/>
    <n v="0.47986781875103202"/>
    <n v="6.0920829087662068E-2"/>
    <n v="6.8634223297157335E-2"/>
  </r>
  <r>
    <n v="1403"/>
    <x v="6"/>
    <x v="6"/>
    <s v="350481"/>
    <s v="20"/>
    <s v="Complete"/>
    <n v="2"/>
    <n v="2"/>
    <n v="1"/>
    <n v="0"/>
    <n v="0"/>
    <n v="0"/>
    <n v="0"/>
    <n v="0"/>
    <n v="0"/>
    <n v="1.9499999999999999E-3"/>
    <n v="0"/>
    <n v="0"/>
    <n v="1.9499999999999999E-3"/>
    <d v="2023-08-16T01:53:36"/>
    <s v="PlateAgilent 13_Vial5"/>
    <n v="0.817052"/>
    <n v="99.611891784170837"/>
    <n v="1.8891011948733959E-2"/>
    <n v="9.1669199577315411E-4"/>
    <n v="5.1489603092583859E-2"/>
    <n v="1.287240077314596E-2"/>
    <n v="6.6012311657158769"/>
    <n v="0.26059386274461688"/>
    <n v="1.5576810837188459E-2"/>
    <n v="0.7102782316530607"/>
    <n v="0.1775695579132652"/>
    <n v="4.0168028304562543E-2"/>
    <n v="6.8455312831254014E-2"/>
  </r>
  <r>
    <n v="1403"/>
    <x v="6"/>
    <x v="6"/>
    <s v="350482"/>
    <s v="21"/>
    <s v="Complete"/>
    <n v="2"/>
    <n v="2"/>
    <n v="1"/>
    <n v="0"/>
    <n v="0"/>
    <n v="0"/>
    <n v="0"/>
    <n v="0"/>
    <n v="0"/>
    <n v="1.91E-3"/>
    <n v="0"/>
    <n v="0"/>
    <n v="1.91E-3"/>
    <d v="2023-08-16T02:04:47"/>
    <s v="PlateAgilent 13_Vial6"/>
    <n v="0.82537700000000003"/>
    <n v="99.407495688040001"/>
    <n v="1.8450553268961271E-2"/>
    <n v="1.1094613163562231E-3"/>
    <n v="5.0289082831322843E-2"/>
    <n v="1.2572270707830711E-2"/>
    <n v="6.5823406847281207"/>
    <n v="0.4651985971819862"/>
    <n v="1.7588782451907151E-2"/>
    <n v="1.2679517218627641"/>
    <n v="0.3169879304656909"/>
    <n v="4.821768536790863E-2"/>
    <n v="6.0637476141142503E-2"/>
  </r>
  <r>
    <n v="1403"/>
    <x v="6"/>
    <x v="7"/>
    <s v="350483"/>
    <s v="22"/>
    <s v="Complete"/>
    <n v="2"/>
    <n v="2"/>
    <n v="1"/>
    <n v="0"/>
    <n v="0"/>
    <n v="0"/>
    <n v="0"/>
    <n v="0"/>
    <n v="0"/>
    <n v="0"/>
    <n v="1.99E-3"/>
    <n v="0"/>
    <n v="1.99E-3"/>
    <d v="2023-08-16T02:15:53"/>
    <s v="PlateAgilent 13_Vial7"/>
    <n v="0.82260200000000006"/>
    <n v="99.51742383880638"/>
    <n v="1.8794623389073499E-2"/>
    <n v="8.6492341855308637E-4"/>
    <n v="5.1226885103041957E-2"/>
    <n v="1.2806721275760489E-2"/>
    <n v="6.4355383295278843"/>
    <n v="0.18512904366811869"/>
    <n v="1.6067812384477229E-2"/>
    <n v="0.50459027844825899"/>
    <n v="0.12614756961206469"/>
    <n v="5.4172836293224898E-2"/>
    <n v="0.22447965784319321"/>
  </r>
  <r>
    <n v="1403"/>
    <x v="6"/>
    <x v="7"/>
    <s v="350484"/>
    <s v="23"/>
    <s v="Complete"/>
    <n v="2"/>
    <n v="2"/>
    <n v="1"/>
    <n v="0"/>
    <n v="0"/>
    <n v="0"/>
    <n v="0"/>
    <n v="0"/>
    <n v="0"/>
    <n v="0"/>
    <n v="1.97E-3"/>
    <n v="0"/>
    <n v="1.97E-3"/>
    <d v="2023-08-16T02:26:58"/>
    <s v="PlateAgilent 13_Vial8"/>
    <n v="0.81427700000000003"/>
    <n v="99.728408104988858"/>
    <n v="1.8881646846197149E-2"/>
    <n v="1.1211036638488531E-3"/>
    <n v="5.1464077439757498E-2"/>
    <n v="1.2866019359939369E-2"/>
    <n v="6.5309742943854667"/>
    <n v="6.5346917938872956E-2"/>
    <n v="1.43573004577818E-2"/>
    <n v="0.17811046211432369"/>
    <n v="4.4527615528580908E-2"/>
    <n v="3.7863458305379891E-2"/>
    <n v="0.14949987192069089"/>
  </r>
  <r>
    <n v="1403"/>
    <x v="6"/>
    <x v="7"/>
    <s v="350485"/>
    <s v="24"/>
    <s v="Complete"/>
    <n v="2"/>
    <n v="2"/>
    <n v="1"/>
    <n v="0"/>
    <n v="0"/>
    <n v="0"/>
    <n v="0"/>
    <n v="0"/>
    <n v="0"/>
    <n v="0"/>
    <n v="1.9599999999999999E-3"/>
    <n v="0"/>
    <n v="1.9599999999999999E-3"/>
    <d v="2023-08-16T02:38:09"/>
    <s v="PlateAgilent 13_Vial9"/>
    <n v="0.81427700000000003"/>
    <n v="99.649725046928751"/>
    <n v="1.8597292521186439E-2"/>
    <n v="1.315937417816811E-3"/>
    <n v="5.0689037363969403E-2"/>
    <n v="1.2672259340992351E-2"/>
    <n v="6.4654384392818116"/>
    <n v="0.1047263124290863"/>
    <n v="1.5343796755827361E-2"/>
    <n v="0.28544348365016858"/>
    <n v="7.136087091254216E-2"/>
    <n v="4.4080602472870427E-2"/>
    <n v="0.1828707456480996"/>
  </r>
  <r>
    <n v="1403"/>
    <x v="6"/>
    <x v="8"/>
    <s v="350486"/>
    <s v="25"/>
    <s v="Complete"/>
    <n v="2"/>
    <n v="2"/>
    <n v="1"/>
    <n v="0"/>
    <n v="0"/>
    <n v="0"/>
    <n v="0"/>
    <n v="0"/>
    <n v="0"/>
    <n v="0"/>
    <n v="0"/>
    <n v="1.9400000000000001E-3"/>
    <n v="1.9400000000000001E-3"/>
    <d v="2023-08-16T02:48:57"/>
    <s v="PlateAgilent 13_Vial10"/>
    <n v="0.81982699999999997"/>
    <n v="99.213271315170076"/>
    <n v="1.9169333804444529E-2"/>
    <n v="4.550927244580118E-4"/>
    <n v="5.2248200986726237E-2"/>
    <n v="1.3062050246681559E-2"/>
    <n v="6.7330155910729683"/>
    <n v="0.66164079390268371"/>
    <n v="1.8507695608513831E-2"/>
    <n v="1.8033772865298729"/>
    <n v="0.45084432163246818"/>
    <n v="5.4915149630217937E-2"/>
    <n v="5.1003407492572907E-2"/>
  </r>
  <r>
    <n v="1403"/>
    <x v="6"/>
    <x v="8"/>
    <s v="350487"/>
    <s v="26"/>
    <s v="Complete"/>
    <n v="2"/>
    <n v="2"/>
    <n v="1"/>
    <n v="0"/>
    <n v="0"/>
    <n v="0"/>
    <n v="0"/>
    <n v="0"/>
    <n v="0"/>
    <n v="0"/>
    <n v="0"/>
    <n v="2E-3"/>
    <n v="2E-3"/>
    <d v="2023-08-16T03:00:08"/>
    <s v="PlateAgilent 13_Vial11"/>
    <n v="0.82822700000000005"/>
    <n v="99.604138842523668"/>
    <n v="2.109676589151829E-2"/>
    <n v="1.116347156039229E-3"/>
    <n v="5.7501636505197219E-2"/>
    <n v="1.43754091262993E-2"/>
    <n v="7.1877045631496497"/>
    <n v="0.27865845030127301"/>
    <n v="1.629006484072831E-2"/>
    <n v="0.75951532100791597"/>
    <n v="0.18987883025197899"/>
    <n v="3.6921113576166682E-2"/>
    <n v="5.9184827707366813E-2"/>
  </r>
  <r>
    <n v="1403"/>
    <x v="6"/>
    <x v="8"/>
    <s v="350488"/>
    <s v="27"/>
    <s v="Complete"/>
    <n v="2"/>
    <n v="2"/>
    <n v="1"/>
    <n v="0"/>
    <n v="0"/>
    <n v="0"/>
    <n v="0"/>
    <n v="0"/>
    <n v="0"/>
    <n v="0"/>
    <n v="0"/>
    <n v="1.9300000000000001E-3"/>
    <n v="1.9300000000000001E-3"/>
    <d v="2023-08-16T03:11:14"/>
    <s v="PlateAgilent 13_Vial12"/>
    <n v="0.82052075000000002"/>
    <n v="99.419645311478732"/>
    <n v="1.8875452428857589E-2"/>
    <n v="1.3386569596671399E-3"/>
    <n v="5.1447193850298688E-2"/>
    <n v="1.286179846257467E-2"/>
    <n v="6.6641442811267719"/>
    <n v="0.47275329544822609"/>
    <n v="1.8165825711349681E-2"/>
    <n v="1.288542911803702"/>
    <n v="0.3221357279509256"/>
    <n v="4.4927915943028723E-2"/>
    <n v="4.3798024701148922E-2"/>
  </r>
  <r>
    <n v="1403"/>
    <x v="6"/>
    <x v="4"/>
    <s v="350489"/>
    <s v="28"/>
    <s v="Complete"/>
    <n v="2"/>
    <n v="2"/>
    <n v="1"/>
    <n v="0"/>
    <n v="0"/>
    <n v="0"/>
    <n v="0"/>
    <n v="2E-3"/>
    <n v="0"/>
    <n v="0"/>
    <n v="0"/>
    <n v="0"/>
    <n v="2E-3"/>
    <d v="2023-08-16T03:22:18"/>
    <s v="PlateAgilent 13_Vial13"/>
    <n v="0.82260200000000006"/>
    <n v="99.382832253161737"/>
    <n v="4.6478975573421753E-2"/>
    <n v="9.0441412710982742E-4"/>
    <n v="0.12668373779657541"/>
    <n v="3.1670934449143838E-2"/>
    <n v="15.835467224571918"/>
    <n v="0.37001360616734552"/>
    <n v="1.681905378231029E-2"/>
    <n v="1.0085141956457799"/>
    <n v="0.25212854891144509"/>
    <n v="5.0941761549797362E-2"/>
    <n v="0.14973340354769829"/>
  </r>
  <r>
    <n v="1403"/>
    <x v="6"/>
    <x v="4"/>
    <s v="350490"/>
    <s v="29"/>
    <s v="Complete"/>
    <n v="2"/>
    <n v="2"/>
    <n v="1"/>
    <n v="0"/>
    <n v="0"/>
    <n v="0"/>
    <n v="0"/>
    <n v="2.0300000000000001E-3"/>
    <n v="0"/>
    <n v="0"/>
    <n v="0"/>
    <n v="0"/>
    <n v="2.0300000000000001E-3"/>
    <d v="2023-08-16T03:33:27"/>
    <s v="PlateAgilent 13_Vial14"/>
    <n v="0.83100200000000002"/>
    <n v="99.638775230428024"/>
    <n v="9.9687333603692696E-2"/>
    <n v="1.125681584252407E-3"/>
    <n v="0.2717091733646449"/>
    <n v="6.7927293341161224E-2"/>
    <n v="33.461720857714887"/>
    <n v="7.9553273942102376E-2"/>
    <n v="1.481706847195172E-2"/>
    <n v="0.21683150225676301"/>
    <n v="5.4207875564190759E-2"/>
    <n v="3.4394897591511139E-2"/>
    <n v="0.14758926443468831"/>
  </r>
  <r>
    <n v="1403"/>
    <x v="6"/>
    <x v="4"/>
    <s v="350491"/>
    <s v="30"/>
    <s v="Complete"/>
    <n v="2"/>
    <n v="2"/>
    <n v="1"/>
    <n v="0"/>
    <n v="0"/>
    <n v="0"/>
    <n v="0"/>
    <n v="1.99E-3"/>
    <n v="0"/>
    <n v="0"/>
    <n v="0"/>
    <n v="0"/>
    <n v="1.99E-3"/>
    <d v="2023-08-16T03:44:34"/>
    <s v="PlateAgilent 13_Vial15"/>
    <n v="0.83662700000000001"/>
    <n v="99.537035953537554"/>
    <n v="5.8968310614076688E-2"/>
    <n v="4.636482115026935E-4"/>
    <n v="0.16072484188770481"/>
    <n v="4.0181210471926201E-2"/>
    <n v="20.191563051219198"/>
    <n v="0.22092321049504679"/>
    <n v="1.5503621042459099E-2"/>
    <n v="0.60215135394542296"/>
    <n v="0.15053783848635571"/>
    <n v="4.2322415977557898E-2"/>
    <n v="0.14075010937577009"/>
  </r>
  <r>
    <n v="1404"/>
    <x v="7"/>
    <x v="0"/>
    <s v="350492"/>
    <s v="1"/>
    <s v="Complete"/>
    <n v="2"/>
    <n v="2"/>
    <n v="1"/>
    <n v="2.0500000000000002E-3"/>
    <n v="0"/>
    <n v="0"/>
    <n v="0"/>
    <n v="0"/>
    <n v="0"/>
    <n v="0"/>
    <n v="0"/>
    <n v="0"/>
    <n v="2.0500000000000002E-3"/>
    <d v="2023-08-16T04:46:33"/>
    <s v="PlateAgilent 14_Vial1"/>
    <n v="0.84772700000000001"/>
    <n v="99.236412827076634"/>
    <n v="2.3142695102525011E-2"/>
    <n v="1.323048628695415E-3"/>
    <n v="6.3078049421357557E-2"/>
    <n v="1.5769512355339389E-2"/>
    <n v="7.6924450513850671"/>
    <n v="0.6308223372820112"/>
    <n v="1.781504566638506E-2"/>
    <n v="1.7193780754960359"/>
    <n v="0.42984451887400899"/>
    <n v="4.9173837412087723E-2"/>
    <n v="6.0448303126756163E-2"/>
  </r>
  <r>
    <n v="1404"/>
    <x v="7"/>
    <x v="0"/>
    <s v="350493"/>
    <s v="2"/>
    <s v="Complete"/>
    <n v="2"/>
    <n v="2"/>
    <n v="1"/>
    <n v="1.9499999999999999E-3"/>
    <n v="0"/>
    <n v="0"/>
    <n v="0"/>
    <n v="0"/>
    <n v="0"/>
    <n v="0"/>
    <n v="0"/>
    <n v="0"/>
    <n v="1.9499999999999999E-3"/>
    <d v="2023-08-16T04:57:37"/>
    <s v="PlateAgilent 14_Vial2"/>
    <n v="0.84772700000000001"/>
    <n v="99.59217178700149"/>
    <n v="2.180657991046853E-2"/>
    <n v="9.9064667640941608E-4"/>
    <n v="5.9436315399291582E-2"/>
    <n v="1.485907884982289E-2"/>
    <n v="7.6200404358066107"/>
    <n v="0.29836322103767998"/>
    <n v="1.5868524151215022E-2"/>
    <n v="0.81322291629192356"/>
    <n v="0.20330572907298089"/>
    <n v="3.2882464160295742E-2"/>
    <n v="5.4775947890061141E-2"/>
  </r>
  <r>
    <n v="1404"/>
    <x v="7"/>
    <x v="0"/>
    <s v="350494"/>
    <s v="3"/>
    <s v="Complete"/>
    <n v="2"/>
    <n v="2"/>
    <n v="1"/>
    <n v="1.99E-3"/>
    <n v="0"/>
    <n v="0"/>
    <n v="0"/>
    <n v="0"/>
    <n v="0"/>
    <n v="0"/>
    <n v="0"/>
    <n v="0"/>
    <n v="1.99E-3"/>
    <d v="2023-08-16T05:08:43"/>
    <s v="PlateAgilent 14_Vial3"/>
    <n v="0.84495200000000004"/>
    <n v="99.462847086540549"/>
    <n v="2.0868974084592162E-2"/>
    <n v="1.1917796042456199E-3"/>
    <n v="5.6880764009949292E-2"/>
    <n v="1.4220191002487319E-2"/>
    <n v="7.1458246243654875"/>
    <n v="0.42066077823158282"/>
    <n v="1.7029280229798799E-2"/>
    <n v="1.146558827369395"/>
    <n v="0.28663970684234868"/>
    <n v="3.9704435191799059E-2"/>
    <n v="5.5918725951480258E-2"/>
  </r>
  <r>
    <n v="1404"/>
    <x v="7"/>
    <x v="1"/>
    <s v="350495"/>
    <s v="4"/>
    <s v="Complete"/>
    <n v="2"/>
    <n v="2"/>
    <n v="1"/>
    <n v="0"/>
    <n v="1.9499999999999999E-3"/>
    <n v="0"/>
    <n v="0"/>
    <n v="0"/>
    <n v="0"/>
    <n v="0"/>
    <n v="0"/>
    <n v="0"/>
    <n v="1.9499999999999999E-3"/>
    <d v="2023-08-16T05:20:58"/>
    <s v="PlateAgilent 14_Vial4"/>
    <n v="0.85057700000000003"/>
    <n v="98.053272496980497"/>
    <n v="1.382381021990057"/>
    <n v="2.5983195661565851E-2"/>
    <n v="3.7678368071626092"/>
    <n v="0.94195920179065229"/>
    <n v="483.05600091828325"/>
    <n v="3.4688595537682457E-2"/>
    <n v="1.9244805866870669E-2"/>
    <n v="9.4547715120901515E-2"/>
    <n v="2.3636928780225379E-2"/>
    <n v="4.7499633003229028E-2"/>
    <n v="0.48215825248853711"/>
  </r>
  <r>
    <n v="1404"/>
    <x v="7"/>
    <x v="1"/>
    <s v="350496"/>
    <s v="5"/>
    <s v="Complete"/>
    <n v="2"/>
    <n v="2"/>
    <n v="1"/>
    <n v="0"/>
    <n v="2.9499999999999999E-3"/>
    <n v="0"/>
    <n v="0"/>
    <n v="0"/>
    <n v="0"/>
    <n v="0"/>
    <n v="0"/>
    <n v="0"/>
    <n v="2.9499999999999999E-3"/>
    <d v="2023-08-16T05:33:19"/>
    <s v="PlateAgilent 14_Vial5"/>
    <n v="0.87007699999999999"/>
    <n v="97.876830630968072"/>
    <n v="1.5313607970972991"/>
    <n v="2.6041644813273129E-2"/>
    <n v="4.1738981399229411"/>
    <n v="1.0434745349807351"/>
    <n v="353.72018134940174"/>
    <n v="3.2480506518449477E-2"/>
    <n v="1.747528615533522E-2"/>
    <n v="8.8529317191667345E-2"/>
    <n v="2.213232929791684E-2"/>
    <n v="3.1563748249050977E-2"/>
    <n v="0.52776431716713113"/>
  </r>
  <r>
    <n v="1404"/>
    <x v="7"/>
    <x v="1"/>
    <s v="350497"/>
    <s v="6"/>
    <s v="Complete"/>
    <n v="2"/>
    <n v="2"/>
    <n v="1"/>
    <n v="0"/>
    <n v="2.8400000000000001E-3"/>
    <n v="0"/>
    <n v="0"/>
    <n v="0"/>
    <n v="0"/>
    <n v="0"/>
    <n v="0"/>
    <n v="0"/>
    <n v="2.8400000000000001E-3"/>
    <d v="2023-08-16T05:45:32"/>
    <s v="PlateAgilent 14_Vial6"/>
    <n v="0.864452"/>
    <n v="97.820205255532045"/>
    <n v="1.6515597582086881"/>
    <n v="3.1412645541214999E-2"/>
    <n v="4.5015140885318337"/>
    <n v="1.125378522132958"/>
    <n v="396.26004300456265"/>
    <n v="3.0394242334721051E-2"/>
    <n v="1.8007260515585689E-2"/>
    <n v="8.2842966716744806E-2"/>
    <n v="2.0710741679186202E-2"/>
    <n v="3.7430859899783432E-2"/>
    <n v="0.4604098840247553"/>
  </r>
  <r>
    <n v="1404"/>
    <x v="7"/>
    <x v="2"/>
    <s v="350498"/>
    <s v="7"/>
    <s v="Complete"/>
    <n v="2"/>
    <n v="2"/>
    <n v="1"/>
    <n v="0"/>
    <n v="0"/>
    <n v="2.0699999999999998E-3"/>
    <n v="0"/>
    <n v="0"/>
    <n v="0"/>
    <n v="0"/>
    <n v="0"/>
    <n v="0"/>
    <n v="2.0699999999999998E-3"/>
    <d v="2023-08-16T05:56:39"/>
    <s v="PlateAgilent 14_Vial7"/>
    <n v="0.84495200000000004"/>
    <n v="99.62402327260196"/>
    <n v="2.3170653277552428E-2"/>
    <n v="1.1456931364319091E-3"/>
    <n v="6.3154252609374253E-2"/>
    <n v="1.578856315234356E-2"/>
    <n v="7.6273251943688702"/>
    <n v="0.26768691615840512"/>
    <n v="1.520216779195217E-2"/>
    <n v="0.72961115600785842"/>
    <n v="0.1824027890019646"/>
    <n v="4.8355126866086381E-2"/>
    <n v="3.6764031096006081E-2"/>
  </r>
  <r>
    <n v="1404"/>
    <x v="7"/>
    <x v="2"/>
    <s v="350499"/>
    <s v="8"/>
    <s v="Complete"/>
    <n v="2"/>
    <n v="2"/>
    <n v="1"/>
    <n v="0"/>
    <n v="0"/>
    <n v="1.98E-3"/>
    <n v="0"/>
    <n v="0"/>
    <n v="0"/>
    <n v="0"/>
    <n v="0"/>
    <n v="0"/>
    <n v="1.98E-3"/>
    <d v="2023-08-16T06:07:43"/>
    <s v="PlateAgilent 14_Vial8"/>
    <n v="0.84772700000000001"/>
    <n v="99.794105732421542"/>
    <n v="2.4307604354065069E-2"/>
    <n v="8.4525175407670721E-4"/>
    <n v="6.6253142167233256E-2"/>
    <n v="1.6563285541808311E-2"/>
    <n v="8.3652957281860161"/>
    <n v="0.1142934591472874"/>
    <n v="1.306967865393549E-2"/>
    <n v="0.31151983088797258"/>
    <n v="7.7879957721993159E-2"/>
    <n v="3.277162591276489E-2"/>
    <n v="3.4521578164339081E-2"/>
  </r>
  <r>
    <n v="1404"/>
    <x v="7"/>
    <x v="2"/>
    <s v="350500"/>
    <s v="9"/>
    <s v="Complete"/>
    <n v="2"/>
    <n v="2"/>
    <n v="1"/>
    <n v="0"/>
    <n v="0"/>
    <n v="2.0300000000000001E-3"/>
    <n v="0"/>
    <n v="0"/>
    <n v="0"/>
    <n v="0"/>
    <n v="0"/>
    <n v="0"/>
    <n v="2.0300000000000001E-3"/>
    <d v="2023-08-16T06:18:49"/>
    <s v="PlateAgilent 14_Vial9"/>
    <n v="0.82822700000000005"/>
    <n v="99.751344634411069"/>
    <n v="2.2490034556124559E-2"/>
    <n v="1.304856434202608E-3"/>
    <n v="6.129914882145613E-2"/>
    <n v="1.5324787205364031E-2"/>
    <n v="7.5491562588000143"/>
    <n v="0.15050653988168181"/>
    <n v="1.366918709989509E-2"/>
    <n v="0.41022270391742022"/>
    <n v="0.102555675979355"/>
    <n v="3.9656718778233367E-2"/>
    <n v="3.6002072372896488E-2"/>
  </r>
  <r>
    <n v="1404"/>
    <x v="7"/>
    <x v="3"/>
    <s v="350501"/>
    <s v="10"/>
    <s v="Complete"/>
    <n v="2"/>
    <n v="2"/>
    <n v="1"/>
    <n v="0"/>
    <n v="0"/>
    <n v="0"/>
    <n v="1.92E-3"/>
    <n v="0"/>
    <n v="0"/>
    <n v="0"/>
    <n v="0"/>
    <n v="0"/>
    <n v="1.92E-3"/>
    <d v="2023-08-16T06:29:44"/>
    <s v="PlateAgilent 14_Vial10"/>
    <n v="0.84772700000000001"/>
    <n v="99.279787278534471"/>
    <n v="1.945909183853475E-2"/>
    <n v="8.2643951133525039E-4"/>
    <n v="5.3037969486618229E-2"/>
    <n v="1.3259492371654561E-2"/>
    <n v="6.9059856102367503"/>
    <n v="0.59525162092369843"/>
    <n v="1.6960931320294501E-2"/>
    <n v="1.622426039682457"/>
    <n v="0.40560650992061431"/>
    <n v="5.1957937097630823E-2"/>
    <n v="5.3544071605659778E-2"/>
  </r>
  <r>
    <n v="1404"/>
    <x v="7"/>
    <x v="3"/>
    <s v="350502"/>
    <s v="11"/>
    <s v="Complete"/>
    <n v="2"/>
    <n v="2"/>
    <n v="1"/>
    <n v="0"/>
    <n v="0"/>
    <n v="0"/>
    <n v="1.92E-3"/>
    <n v="0"/>
    <n v="0"/>
    <n v="0"/>
    <n v="0"/>
    <n v="0"/>
    <n v="1.92E-3"/>
    <d v="2023-08-16T06:40:53"/>
    <s v="PlateAgilent 14_Vial11"/>
    <n v="0.85057700000000003"/>
    <n v="99.610625283967465"/>
    <n v="1.9273261966265141E-2"/>
    <n v="7.6589518645548045E-4"/>
    <n v="5.2531469020053817E-2"/>
    <n v="1.3132867255013451E-2"/>
    <n v="6.8400350286528386"/>
    <n v="0.28313558145763618"/>
    <n v="1.450133534523671E-2"/>
    <n v="0.77171825152641749"/>
    <n v="0.1929295628816044"/>
    <n v="3.3939589100310072E-2"/>
    <n v="5.3026283508321233E-2"/>
  </r>
  <r>
    <n v="1404"/>
    <x v="7"/>
    <x v="3"/>
    <s v="350503"/>
    <s v="12"/>
    <s v="Complete"/>
    <n v="2"/>
    <n v="2"/>
    <n v="1"/>
    <n v="0"/>
    <n v="0"/>
    <n v="0"/>
    <n v="1.9400000000000001E-3"/>
    <n v="0"/>
    <n v="0"/>
    <n v="0"/>
    <n v="0"/>
    <n v="0"/>
    <n v="1.9400000000000001E-3"/>
    <d v="2023-08-16T06:51:56"/>
    <s v="PlateAgilent 14_Vial12"/>
    <n v="0.85612699999999997"/>
    <n v="99.457246732623702"/>
    <n v="1.846011309934972E-2"/>
    <n v="1.549682660017018E-3"/>
    <n v="5.0315139237071191E-2"/>
    <n v="1.2578784809267799E-2"/>
    <n v="6.4839096954988653"/>
    <n v="0.42203566619491739"/>
    <n v="1.6044478250862661E-2"/>
    <n v="1.150306240992391"/>
    <n v="0.28757656024809769"/>
    <n v="4.1137456137716931E-2"/>
    <n v="6.1120031944314507E-2"/>
  </r>
  <r>
    <n v="1404"/>
    <x v="7"/>
    <x v="4"/>
    <s v="350504"/>
    <s v="13"/>
    <s v="Complete"/>
    <n v="2"/>
    <n v="2"/>
    <n v="1"/>
    <n v="0"/>
    <n v="0"/>
    <n v="0"/>
    <n v="0"/>
    <n v="2.0500000000000002E-3"/>
    <n v="0"/>
    <n v="0"/>
    <n v="0"/>
    <n v="0"/>
    <n v="2.0500000000000002E-3"/>
    <d v="2023-08-16T07:03:00"/>
    <s v="PlateAgilent 14_Vial13"/>
    <n v="0.85402699999999998"/>
    <n v="99.355077513945929"/>
    <n v="0.11072053785333941"/>
    <n v="1.0666299846519879E-3"/>
    <n v="0.30178142725953427"/>
    <n v="7.5445356814883582E-2"/>
    <n v="36.802613080431016"/>
    <n v="0.36597023834994968"/>
    <n v="1.5824929009106269E-2"/>
    <n v="0.99749353647516414"/>
    <n v="0.24937338411879101"/>
    <n v="5.0289904992273537E-2"/>
    <n v="0.1179418048585065"/>
  </r>
  <r>
    <n v="1404"/>
    <x v="7"/>
    <x v="4"/>
    <s v="350505"/>
    <s v="14"/>
    <s v="Complete"/>
    <n v="2"/>
    <n v="2"/>
    <n v="1"/>
    <n v="0"/>
    <n v="0"/>
    <n v="0"/>
    <n v="0"/>
    <n v="1.9400000000000001E-3"/>
    <n v="0"/>
    <n v="0"/>
    <n v="0"/>
    <n v="0"/>
    <n v="1.9400000000000001E-3"/>
    <d v="2023-08-16T07:14:06"/>
    <s v="PlateAgilent 14_Vial14"/>
    <n v="0.864452"/>
    <n v="99.53822932188686"/>
    <n v="0.22730884573492979"/>
    <n v="4.4321292443609689E-3"/>
    <n v="0.61955612955447259"/>
    <n v="0.15488903238861809"/>
    <n v="79.83970741681344"/>
    <n v="8.0263661093917471E-2"/>
    <n v="1.217297169677946E-2"/>
    <n v="0.21876774328970999"/>
    <n v="5.4691935822427498E-2"/>
    <n v="3.2075850550907753E-2"/>
    <n v="0.12212232073337451"/>
  </r>
  <r>
    <n v="1404"/>
    <x v="7"/>
    <x v="4"/>
    <s v="350506"/>
    <s v="15"/>
    <s v="Complete"/>
    <n v="2"/>
    <n v="2"/>
    <n v="1"/>
    <n v="0"/>
    <n v="0"/>
    <n v="0"/>
    <n v="0"/>
    <n v="1.9599999999999999E-3"/>
    <n v="0"/>
    <n v="0"/>
    <n v="0"/>
    <n v="0"/>
    <n v="1.9599999999999999E-3"/>
    <d v="2023-08-16T07:25:12"/>
    <s v="PlateAgilent 14_Vial15"/>
    <n v="0.85612699999999997"/>
    <n v="99.495519672365361"/>
    <n v="0.15470563784827601"/>
    <n v="1.9794085433914592E-3"/>
    <n v="0.42166782333365671"/>
    <n v="0.10541695583341421"/>
    <n v="53.784161139497044"/>
    <n v="0.191865079046392"/>
    <n v="1.276948580255589E-2"/>
    <n v="0.52295010951427756"/>
    <n v="0.13073752737856939"/>
    <n v="3.979964637467942E-2"/>
    <n v="0.1181099643652888"/>
  </r>
  <r>
    <n v="1404"/>
    <x v="7"/>
    <x v="5"/>
    <s v="350507"/>
    <s v="16"/>
    <s v="Complete"/>
    <n v="2"/>
    <n v="2"/>
    <n v="1"/>
    <n v="0"/>
    <n v="0"/>
    <n v="0"/>
    <n v="0"/>
    <n v="0"/>
    <n v="2.0799999999999998E-3"/>
    <n v="0"/>
    <n v="0"/>
    <n v="0"/>
    <n v="2.0799999999999998E-3"/>
    <d v="2023-08-16T08:22:30"/>
    <s v="PlateAgilent 16_Vial1"/>
    <n v="0.84495200000000004"/>
    <n v="99.350107322270247"/>
    <n v="2.4878189682253731E-2"/>
    <n v="8.8496356356987198E-4"/>
    <n v="6.7808337418743078E-2"/>
    <n v="1.695208435468577E-2"/>
    <n v="8.1500405551373891"/>
    <n v="0.54843991072655762"/>
    <n v="1.7103152161451959E-2"/>
    <n v="1.4948353957996989"/>
    <n v="0.37370884894992468"/>
    <n v="4.5577973226930607E-2"/>
    <n v="3.0996604094011081E-2"/>
  </r>
  <r>
    <n v="1404"/>
    <x v="7"/>
    <x v="5"/>
    <s v="350508"/>
    <s v="17"/>
    <s v="Complete"/>
    <n v="2"/>
    <n v="2"/>
    <n v="1"/>
    <n v="0"/>
    <n v="0"/>
    <n v="0"/>
    <n v="0"/>
    <n v="0"/>
    <n v="1.92E-3"/>
    <n v="0"/>
    <n v="0"/>
    <n v="0"/>
    <n v="1.92E-3"/>
    <d v="2023-08-16T08:33:40"/>
    <s v="PlateAgilent 16_Vial2"/>
    <n v="0.84217699999999995"/>
    <n v="99.680410970078526"/>
    <n v="2.203096556324079E-2"/>
    <n v="1.100477845311233E-3"/>
    <n v="6.0047904033731482E-2"/>
    <n v="1.5011976008432871E-2"/>
    <n v="7.8187375043921197"/>
    <n v="0.24438429342409679"/>
    <n v="1.268529480235181E-2"/>
    <n v="0.66609720562437114"/>
    <n v="0.16652430140609281"/>
    <n v="2.8978598661509081E-2"/>
    <n v="2.4195172272620628E-2"/>
  </r>
  <r>
    <n v="1404"/>
    <x v="7"/>
    <x v="5"/>
    <s v="350509"/>
    <s v="18"/>
    <s v="Complete"/>
    <n v="2"/>
    <n v="2"/>
    <n v="1"/>
    <n v="0"/>
    <n v="0"/>
    <n v="0"/>
    <n v="0"/>
    <n v="0"/>
    <n v="1.9300000000000001E-3"/>
    <n v="0"/>
    <n v="0"/>
    <n v="0"/>
    <n v="1.9300000000000001E-3"/>
    <d v="2023-08-16T08:44:44"/>
    <s v="PlateAgilent 16_Vial3"/>
    <n v="0.83662700000000001"/>
    <n v="99.55390423785758"/>
    <n v="2.129555073028172E-2"/>
    <n v="8.9673610698120946E-4"/>
    <n v="5.8043447207372888E-2"/>
    <n v="1.451086180184322E-2"/>
    <n v="7.5185812444783524"/>
    <n v="0.36414352602834371"/>
    <n v="1.358527551414378E-2"/>
    <n v="0.99251462414060654"/>
    <n v="0.24812865603515161"/>
    <n v="3.5023455107669597E-2"/>
    <n v="2.563323027613542E-2"/>
  </r>
  <r>
    <n v="1404"/>
    <x v="7"/>
    <x v="6"/>
    <s v="350510"/>
    <s v="19"/>
    <s v="Complete"/>
    <n v="2"/>
    <n v="2"/>
    <n v="1"/>
    <n v="0"/>
    <n v="0"/>
    <n v="0"/>
    <n v="0"/>
    <n v="0"/>
    <n v="0"/>
    <n v="2.1900000000000001E-3"/>
    <n v="0"/>
    <n v="0"/>
    <n v="2.1900000000000001E-3"/>
    <d v="2023-08-16T08:55:48"/>
    <s v="PlateAgilent 16_Vial4"/>
    <n v="0.83940199999999998"/>
    <n v="99.434998657695957"/>
    <n v="2.0111146453594572E-2"/>
    <n v="9.0851051633646584E-4"/>
    <n v="5.4815218551688458E-2"/>
    <n v="1.3703804637922109E-2"/>
    <n v="6.2574450401470818"/>
    <n v="0.42730543032851592"/>
    <n v="1.2749950836318051E-2"/>
    <n v="1.1646695829015949"/>
    <n v="0.29116739572539868"/>
    <n v="4.5590876033714131E-2"/>
    <n v="7.1993889488230767E-2"/>
  </r>
  <r>
    <n v="1404"/>
    <x v="7"/>
    <x v="6"/>
    <s v="350511"/>
    <s v="20"/>
    <s v="Complete"/>
    <n v="2"/>
    <n v="2"/>
    <n v="1"/>
    <n v="0"/>
    <n v="0"/>
    <n v="0"/>
    <n v="0"/>
    <n v="0"/>
    <n v="0"/>
    <n v="2.4299999999999999E-3"/>
    <n v="0"/>
    <n v="0"/>
    <n v="2.4299999999999999E-3"/>
    <d v="2023-08-16T09:06:54"/>
    <s v="PlateAgilent 16_Vial5"/>
    <n v="0.83377699999999999"/>
    <n v="99.756441553770287"/>
    <n v="1.9521034693473441E-2"/>
    <n v="1.051016739742845E-3"/>
    <n v="5.3206801787601891E-2"/>
    <n v="1.3301700446900469E-2"/>
    <n v="5.4739508011936087"/>
    <n v="0.13131006028549419"/>
    <n v="9.2015469901661831E-3"/>
    <n v="0.35790051398577782"/>
    <n v="8.9475128496444442E-2"/>
    <n v="2.9725637206274899E-2"/>
    <n v="6.3001714044470997E-2"/>
  </r>
  <r>
    <n v="1404"/>
    <x v="7"/>
    <x v="6"/>
    <s v="350512"/>
    <s v="21"/>
    <s v="Complete"/>
    <n v="2"/>
    <n v="2"/>
    <n v="1"/>
    <n v="0"/>
    <n v="0"/>
    <n v="0"/>
    <n v="0"/>
    <n v="0"/>
    <n v="0"/>
    <n v="1.8799999999999999E-3"/>
    <n v="0"/>
    <n v="0"/>
    <n v="1.8799999999999999E-3"/>
    <d v="2023-08-16T09:18:05"/>
    <s v="PlateAgilent 16_Vial6"/>
    <n v="0.83940199999999998"/>
    <n v="99.69214034681869"/>
    <n v="1.9512739576424579E-2"/>
    <n v="8.1263669967648238E-4"/>
    <n v="5.3184192502000273E-2"/>
    <n v="1.329604812550007E-2"/>
    <n v="7.0723660242021653"/>
    <n v="0.1602013226020477"/>
    <n v="9.7837623475909886E-3"/>
    <n v="0.43664693760564949"/>
    <n v="0.1091617344014124"/>
    <n v="3.6017408814944321E-2"/>
    <n v="9.21281821878841E-2"/>
  </r>
  <r>
    <n v="1404"/>
    <x v="7"/>
    <x v="7"/>
    <s v="350513"/>
    <s v="22"/>
    <s v="Complete"/>
    <n v="2"/>
    <n v="2"/>
    <n v="1"/>
    <n v="0"/>
    <n v="0"/>
    <n v="0"/>
    <n v="0"/>
    <n v="0"/>
    <n v="0"/>
    <n v="0"/>
    <n v="2.0400000000000001E-3"/>
    <n v="0"/>
    <n v="2.0400000000000001E-3"/>
    <d v="2023-08-16T09:29:11"/>
    <s v="PlateAgilent 16_Vial7"/>
    <n v="0.82260200000000006"/>
    <n v="99.555250329012438"/>
    <n v="1.875475664785306E-2"/>
    <n v="7.8043604463637871E-4"/>
    <n v="5.1118223762526942E-2"/>
    <n v="1.2779555940631741E-2"/>
    <n v="6.2644882061920288"/>
    <n v="0.1766549837831328"/>
    <n v="8.2598050724233471E-3"/>
    <n v="0.48149326378092389"/>
    <n v="0.120373315945231"/>
    <n v="4.6519208085177607E-2"/>
    <n v="0.20282072247140501"/>
  </r>
  <r>
    <n v="1404"/>
    <x v="7"/>
    <x v="7"/>
    <s v="350514"/>
    <s v="23"/>
    <s v="Complete"/>
    <n v="2"/>
    <n v="2"/>
    <n v="1"/>
    <n v="0"/>
    <n v="0"/>
    <n v="0"/>
    <n v="0"/>
    <n v="0"/>
    <n v="0"/>
    <n v="0"/>
    <n v="1.99E-3"/>
    <n v="0"/>
    <n v="1.99E-3"/>
    <d v="2023-08-16T09:40:22"/>
    <s v="PlateAgilent 16_Vial8"/>
    <n v="0.84495200000000004"/>
    <n v="99.77784033802044"/>
    <n v="1.8537713682355021E-2"/>
    <n v="9.0631946013597202E-4"/>
    <n v="5.0526648457939791E-2"/>
    <n v="1.2631662114484949E-2"/>
    <n v="6.3475689017512309"/>
    <n v="4.6840783797034768E-2"/>
    <n v="6.9813288752849862E-3"/>
    <n v="0.12766988728819731"/>
    <n v="3.191747182204932E-2"/>
    <n v="2.877547797907614E-2"/>
    <n v="0.12800568652109401"/>
  </r>
  <r>
    <n v="1404"/>
    <x v="7"/>
    <x v="7"/>
    <s v="350515"/>
    <s v="24"/>
    <s v="Complete"/>
    <n v="2"/>
    <n v="2"/>
    <n v="1"/>
    <n v="0"/>
    <n v="0"/>
    <n v="0"/>
    <n v="0"/>
    <n v="0"/>
    <n v="0"/>
    <n v="0"/>
    <n v="2.0200000000000001E-3"/>
    <n v="0"/>
    <n v="2.0200000000000001E-3"/>
    <d v="2023-08-16T09:51:26"/>
    <s v="PlateAgilent 16_Vial9"/>
    <n v="0.82822700000000005"/>
    <n v="99.691925682006911"/>
    <n v="1.8386323282994759E-2"/>
    <n v="9.3285041233232035E-4"/>
    <n v="5.0114016694419568E-2"/>
    <n v="1.252850417360489E-2"/>
    <n v="6.2022297889133116"/>
    <n v="9.9456161087315004E-2"/>
    <n v="6.6408764770021118E-3"/>
    <n v="0.27107908636102102"/>
    <n v="6.776977159025524E-2"/>
    <n v="3.5720440915130602E-2"/>
    <n v="0.15451139270765471"/>
  </r>
  <r>
    <n v="1404"/>
    <x v="7"/>
    <x v="8"/>
    <s v="350516"/>
    <s v="25"/>
    <s v="Complete"/>
    <n v="2"/>
    <n v="2"/>
    <n v="1"/>
    <n v="0"/>
    <n v="0"/>
    <n v="0"/>
    <n v="0"/>
    <n v="0"/>
    <n v="0"/>
    <n v="0"/>
    <n v="0"/>
    <n v="2.14E-3"/>
    <n v="2.14E-3"/>
    <d v="2023-08-16T10:02:15"/>
    <s v="PlateAgilent 16_Vial10"/>
    <n v="0.83100200000000002"/>
    <n v="99.39004909577298"/>
    <n v="1.9036718996275299E-2"/>
    <n v="5.5815624167912861E-4"/>
    <n v="5.1886744233887207E-2"/>
    <n v="1.29716860584718E-2"/>
    <n v="6.0615355413419625"/>
    <n v="0.48897762345775131"/>
    <n v="1.054875880273367E-2"/>
    <n v="1.3327641643189929"/>
    <n v="0.33319104107974828"/>
    <n v="4.5326768260338331E-2"/>
    <n v="5.6609793512649213E-2"/>
  </r>
  <r>
    <n v="1404"/>
    <x v="7"/>
    <x v="8"/>
    <s v="350517"/>
    <s v="26"/>
    <s v="Complete"/>
    <n v="2"/>
    <n v="2"/>
    <n v="1"/>
    <n v="0"/>
    <n v="0"/>
    <n v="0"/>
    <n v="0"/>
    <n v="0"/>
    <n v="0"/>
    <n v="0"/>
    <n v="0"/>
    <n v="2.0300000000000001E-3"/>
    <n v="2.0300000000000001E-3"/>
    <d v="2023-08-16T10:13:24"/>
    <s v="PlateAgilent 16_Vial11"/>
    <n v="0.83940199999999998"/>
    <n v="99.703820278118599"/>
    <n v="2.0426277480625109E-2"/>
    <n v="4.7053114097725759E-4"/>
    <n v="5.5674144031593598E-2"/>
    <n v="1.3918536007898399E-2"/>
    <n v="6.8564216787676839"/>
    <n v="0.20193933632660169"/>
    <n v="5.8864676903401126E-3"/>
    <n v="0.55040864430416914"/>
    <n v="0.13760216107604231"/>
    <n v="2.8406602518884001E-2"/>
    <n v="4.5407505555299793E-2"/>
  </r>
  <r>
    <n v="1404"/>
    <x v="7"/>
    <x v="8"/>
    <s v="350518"/>
    <s v="27"/>
    <s v="Complete"/>
    <n v="2"/>
    <n v="2"/>
    <n v="1"/>
    <n v="0"/>
    <n v="0"/>
    <n v="0"/>
    <n v="0"/>
    <n v="0"/>
    <n v="0"/>
    <n v="0"/>
    <n v="0"/>
    <n v="2E-3"/>
    <n v="2E-3"/>
    <d v="2023-08-16T10:24:30"/>
    <s v="PlateAgilent 16_Vial12"/>
    <n v="0.83662700000000001"/>
    <n v="99.62034145697254"/>
    <n v="2.2110796878495789E-2"/>
    <n v="2.685307589995666E-4"/>
    <n v="6.0265493369231017E-2"/>
    <n v="1.5066373342307751E-2"/>
    <n v="7.5331866711538753"/>
    <n v="0.25345756963231381"/>
    <n v="8.635226253652711E-3"/>
    <n v="0.69082745257875855"/>
    <n v="0.17270686314468961"/>
    <n v="3.5372131007725571E-2"/>
    <n v="6.8718045508916928E-2"/>
  </r>
  <r>
    <n v="1404"/>
    <x v="7"/>
    <x v="4"/>
    <s v="350519"/>
    <s v="28"/>
    <s v="Complete"/>
    <n v="2"/>
    <n v="2"/>
    <n v="1"/>
    <n v="0"/>
    <n v="0"/>
    <n v="0"/>
    <n v="0"/>
    <n v="2.0300000000000001E-3"/>
    <n v="0"/>
    <n v="0"/>
    <n v="0"/>
    <n v="0"/>
    <n v="2.0300000000000001E-3"/>
    <d v="2023-08-16T10:35:40"/>
    <s v="PlateAgilent 16_Vial13"/>
    <n v="0.83662700000000001"/>
    <n v="99.420402255953661"/>
    <n v="0.11542010128135941"/>
    <n v="1.9621182561383919E-3"/>
    <n v="0.31459062224992712"/>
    <n v="7.8647655562481766E-2"/>
    <n v="38.742687469202835"/>
    <n v="0.30175043546351621"/>
    <n v="7.92244202310367E-3"/>
    <n v="0.82245515471562913"/>
    <n v="0.20561378867890731"/>
    <n v="4.4450843953135408E-2"/>
    <n v="0.1179763633483254"/>
  </r>
  <r>
    <n v="1404"/>
    <x v="7"/>
    <x v="4"/>
    <s v="350520"/>
    <s v="29"/>
    <s v="Complete"/>
    <n v="2"/>
    <n v="2"/>
    <n v="1"/>
    <n v="0"/>
    <n v="0"/>
    <n v="0"/>
    <n v="0"/>
    <n v="2.0300000000000001E-3"/>
    <n v="0"/>
    <n v="0"/>
    <n v="0"/>
    <n v="0"/>
    <n v="2.0300000000000001E-3"/>
    <d v="2023-08-16T10:46:45"/>
    <s v="PlateAgilent 16_Vial14"/>
    <n v="0.84495200000000004"/>
    <n v="99.574063367654134"/>
    <n v="0.22620533572922469"/>
    <n v="4.2751103459735366E-3"/>
    <n v="0.61654838744109908"/>
    <n v="0.1541370968602748"/>
    <n v="75.929604364667384"/>
    <n v="5.7861458318140317E-2"/>
    <n v="6.0014308804049532E-3"/>
    <n v="0.15770798998191271"/>
    <n v="3.9426997495478178E-2"/>
    <n v="2.7543090219871329E-2"/>
    <n v="0.1143267480786411"/>
  </r>
  <r>
    <n v="1404"/>
    <x v="7"/>
    <x v="4"/>
    <s v="350521"/>
    <s v="30"/>
    <s v="Complete"/>
    <n v="2"/>
    <n v="2"/>
    <n v="1"/>
    <n v="0"/>
    <n v="0"/>
    <n v="0"/>
    <n v="0"/>
    <n v="1.9499999999999999E-3"/>
    <n v="0"/>
    <n v="0"/>
    <n v="0"/>
    <n v="0"/>
    <n v="1.9499999999999999E-3"/>
    <d v="2023-08-16T10:57:51"/>
    <s v="PlateAgilent 16_Vial15"/>
    <n v="0.84217699999999995"/>
    <n v="99.582584896928012"/>
    <n v="0.15235158672977869"/>
    <n v="2.525000400175574E-3"/>
    <n v="0.41525158909062032"/>
    <n v="0.10381289727265509"/>
    <n v="53.237383216746203"/>
    <n v="0.1039032348166445"/>
    <n v="5.5903000209135854E-3"/>
    <n v="0.2832000919412424"/>
    <n v="7.0800022985310601E-2"/>
    <n v="3.5508533231212447E-2"/>
    <n v="0.1256517482943574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412"/>
    <x v="0"/>
    <x v="0"/>
    <s v="350716"/>
    <s v="1"/>
    <s v="Complete"/>
    <n v="0"/>
    <n v="2"/>
    <n v="2"/>
    <n v="0"/>
    <n v="0"/>
    <n v="0"/>
    <n v="0"/>
    <n v="0"/>
    <n v="0"/>
    <n v="0"/>
    <n v="0"/>
    <n v="2.14E-3"/>
    <n v="2.14E-3"/>
    <d v="2023-08-18T22:39:15"/>
    <s v="PlateAgilent 6_Vial1"/>
    <n v="0.90630200000000005"/>
    <n v="99.030729746200961"/>
    <n v="2.4600089568446139E-2"/>
    <n v="1.5851965926931221E-3"/>
    <n v="6.705034390739413E-2"/>
    <n v="1.6762585976848529E-2"/>
    <n v="7.8329841013310881"/>
    <n v="0.30772903191382089"/>
    <n v="1.6199252853614721E-2"/>
    <n v="0.83875049977773142"/>
    <n v="0.20968762494443291"/>
    <n v="2.9673292264962511E-2"/>
    <n v="0.60726784005181189"/>
  </r>
  <r>
    <n v="1412"/>
    <x v="0"/>
    <x v="0"/>
    <s v="350717"/>
    <s v="2"/>
    <s v="Complete"/>
    <n v="0"/>
    <n v="2"/>
    <n v="2"/>
    <n v="0"/>
    <n v="0"/>
    <n v="0"/>
    <n v="0"/>
    <n v="0"/>
    <n v="0"/>
    <n v="0"/>
    <n v="0"/>
    <n v="1.98E-3"/>
    <n v="1.98E-3"/>
    <d v="2023-08-18T22:50:03"/>
    <s v="PlateAgilent 6_Vial2"/>
    <n v="0.91747699999999999"/>
    <n v="98.966943050231833"/>
    <n v="2.2250022130299491E-2"/>
    <n v="1.471226197194711E-3"/>
    <n v="6.0644967638544468E-2"/>
    <n v="1.5161241909636121E-2"/>
    <n v="7.6571928836546066"/>
    <n v="0.42262133345067893"/>
    <n v="1.192046624023047E-2"/>
    <n v="1.1519025437540069"/>
    <n v="0.28797563593850167"/>
    <n v="3.6464394676938003E-2"/>
    <n v="0.55172119951025167"/>
  </r>
  <r>
    <n v="1412"/>
    <x v="0"/>
    <x v="0"/>
    <s v="350718"/>
    <s v="3"/>
    <s v="Complete"/>
    <n v="0"/>
    <n v="2"/>
    <n v="2"/>
    <n v="0"/>
    <n v="0"/>
    <n v="0"/>
    <n v="0"/>
    <n v="0"/>
    <n v="0"/>
    <n v="0"/>
    <n v="0"/>
    <n v="1.92E-3"/>
    <n v="1.92E-3"/>
    <d v="2023-08-18T23:00:51"/>
    <s v="PlateAgilent 6_Vial3"/>
    <n v="0.92198637500000002"/>
    <n v="98.883997293760132"/>
    <n v="2.135114402093442E-2"/>
    <n v="1.213865655706323E-3"/>
    <n v="5.8194973048237633E-2"/>
    <n v="1.454874326205941E-2"/>
    <n v="7.5774704489892759"/>
    <n v="0.48179916518392052"/>
    <n v="1.3241265824501859E-2"/>
    <n v="1.3131984592980399"/>
    <n v="0.32829961482451009"/>
    <n v="3.8571060452436842E-2"/>
    <n v="0.57428133658256475"/>
  </r>
  <r>
    <n v="1412"/>
    <x v="0"/>
    <x v="1"/>
    <s v="350719"/>
    <s v="4"/>
    <s v="Complete"/>
    <n v="0"/>
    <n v="2"/>
    <n v="2"/>
    <n v="1.9E-3"/>
    <n v="0"/>
    <n v="0"/>
    <n v="0"/>
    <n v="0"/>
    <n v="0"/>
    <n v="0"/>
    <n v="0"/>
    <n v="0"/>
    <n v="1.9E-3"/>
    <d v="2023-08-18T23:11:39"/>
    <s v="PlateAgilent 6_Vial4"/>
    <n v="0.911852"/>
    <n v="99.400279754620485"/>
    <n v="1.9582412983073009E-2"/>
    <n v="1.014301983162768E-3"/>
    <n v="5.3374095301499398E-2"/>
    <n v="1.334352382537485E-2"/>
    <n v="7.0229072765130791"/>
    <n v="0.51563979003734484"/>
    <n v="1.3403484888364389E-2"/>
    <n v="1.405434933809647"/>
    <n v="0.3513587334524117"/>
    <n v="4.1095339425897923E-2"/>
    <n v="2.3402702933203332E-2"/>
  </r>
  <r>
    <n v="1412"/>
    <x v="0"/>
    <x v="1"/>
    <s v="350720"/>
    <s v="5"/>
    <s v="Complete"/>
    <n v="0"/>
    <n v="2"/>
    <n v="2"/>
    <n v="1.9599999999999999E-3"/>
    <n v="0"/>
    <n v="0"/>
    <n v="0"/>
    <n v="0"/>
    <n v="0"/>
    <n v="0"/>
    <n v="0"/>
    <n v="0"/>
    <n v="1.9599999999999999E-3"/>
    <d v="2023-08-18T23:22:43"/>
    <s v="PlateAgilent 6_Vial5"/>
    <n v="0.93135199999999996"/>
    <n v="97.544002929989333"/>
    <n v="0.46722586020258561"/>
    <n v="8.6390619004792571E-3"/>
    <n v="1.27347725795253"/>
    <n v="0.31836931448813238"/>
    <n v="162.43332371843491"/>
    <n v="8.9881716722702981E-2"/>
    <n v="8.7378308609866381E-3"/>
    <n v="0.24498284855736341"/>
    <n v="6.1245712139340838E-2"/>
    <n v="4.219743483498594E-2"/>
    <n v="1.856692058250387"/>
  </r>
  <r>
    <n v="1412"/>
    <x v="0"/>
    <x v="1"/>
    <s v="350721"/>
    <s v="6"/>
    <s v="Complete"/>
    <n v="0"/>
    <n v="2"/>
    <n v="2"/>
    <n v="2.0200000000000001E-3"/>
    <n v="0"/>
    <n v="0"/>
    <n v="0"/>
    <n v="0"/>
    <n v="0"/>
    <n v="0"/>
    <n v="0"/>
    <n v="0"/>
    <n v="2.0200000000000001E-3"/>
    <d v="2023-08-18T23:34:59"/>
    <s v="PlateAgilent 6_Vial6"/>
    <n v="0.96487699999999998"/>
    <n v="95.16322224860653"/>
    <n v="1.4239560736471319"/>
    <n v="2.4224411638438449E-2"/>
    <n v="3.8811543421991561"/>
    <n v="0.97028858554978892"/>
    <n v="480.34088393553907"/>
    <n v="2.4638888956073E-2"/>
    <n v="1.2304065773762749E-2"/>
    <n v="6.7156096054212119E-2"/>
    <n v="1.678902401355303E-2"/>
    <n v="4.0743549491151623E-2"/>
    <n v="3.3474392392991179"/>
  </r>
  <r>
    <n v="1412"/>
    <x v="0"/>
    <x v="2"/>
    <s v="350722"/>
    <s v="7"/>
    <s v="Complete"/>
    <n v="0"/>
    <n v="2"/>
    <n v="2"/>
    <n v="0"/>
    <n v="2.1700000000000001E-3"/>
    <n v="0"/>
    <n v="0"/>
    <n v="0"/>
    <n v="0"/>
    <n v="0"/>
    <n v="0"/>
    <n v="0"/>
    <n v="2.1700000000000001E-3"/>
    <d v="2023-08-18T23:46:04"/>
    <s v="PlateAgilent 6_Vial7"/>
    <n v="0.91260200000000002"/>
    <n v="99.67348417568391"/>
    <n v="2.2743692743794109E-2"/>
    <n v="6.4560497577394193E-4"/>
    <n v="6.1990523081328117E-2"/>
    <n v="1.5497630770332029E-2"/>
    <n v="7.1417653319502437"/>
    <n v="0.22280994837602749"/>
    <n v="1.002228058735842E-2"/>
    <n v="0.60729387277369296"/>
    <n v="0.15182346819342321"/>
    <n v="3.891607370022046E-2"/>
    <n v="4.2046109496054321E-2"/>
  </r>
  <r>
    <n v="1412"/>
    <x v="0"/>
    <x v="2"/>
    <s v="350723"/>
    <s v="8"/>
    <s v="Complete"/>
    <n v="0"/>
    <n v="2"/>
    <n v="2"/>
    <n v="0"/>
    <n v="2.1299999999999999E-3"/>
    <n v="0"/>
    <n v="0"/>
    <n v="0"/>
    <n v="0"/>
    <n v="0"/>
    <n v="0"/>
    <n v="0"/>
    <n v="2.1299999999999999E-3"/>
    <d v="2023-08-18T23:57:09"/>
    <s v="PlateAgilent 6_Vial8"/>
    <n v="0.911852"/>
    <n v="99.641073264802856"/>
    <n v="2.145896795198262E-2"/>
    <n v="4.3063537296534428E-4"/>
    <n v="5.8488859443980787E-2"/>
    <n v="1.46222148609952E-2"/>
    <n v="6.8648896061010332"/>
    <n v="0.25882801873337968"/>
    <n v="9.9725718552212579E-3"/>
    <n v="0.70546522282596547"/>
    <n v="0.17636630570649139"/>
    <n v="3.8919837833946647E-2"/>
    <n v="3.9719910677840059E-2"/>
  </r>
  <r>
    <n v="1412"/>
    <x v="0"/>
    <x v="2"/>
    <s v="350724"/>
    <s v="9"/>
    <s v="Complete"/>
    <n v="0"/>
    <n v="2"/>
    <n v="2"/>
    <n v="0"/>
    <n v="1.9499999999999999E-3"/>
    <n v="0"/>
    <n v="0"/>
    <n v="0"/>
    <n v="0"/>
    <n v="0"/>
    <n v="0"/>
    <n v="0"/>
    <n v="1.9499999999999999E-3"/>
    <d v="2023-08-19T00:08:15"/>
    <s v="PlateAgilent 6_Vial9"/>
    <n v="0.90907700000000002"/>
    <n v="99.612747976218301"/>
    <n v="2.0745860848145802E-2"/>
    <n v="8.4990858250904189E-4"/>
    <n v="5.6545204872235071E-2"/>
    <n v="1.4136301218058769E-2"/>
    <n v="7.2493852400301382"/>
    <n v="0.28685327952019912"/>
    <n v="9.0727501048005268E-3"/>
    <n v="0.78185126071506816"/>
    <n v="0.19546281517876701"/>
    <n v="4.0868683083206528E-2"/>
    <n v="3.8784200330150058E-2"/>
  </r>
  <r>
    <n v="1412"/>
    <x v="0"/>
    <x v="3"/>
    <s v="350725"/>
    <s v="10"/>
    <s v="Complete"/>
    <n v="0"/>
    <n v="2"/>
    <n v="2"/>
    <n v="0"/>
    <n v="0"/>
    <n v="3.2699999999999999E-3"/>
    <n v="0"/>
    <n v="0"/>
    <n v="0"/>
    <n v="0"/>
    <n v="0"/>
    <n v="0"/>
    <n v="3.2699999999999999E-3"/>
    <d v="2023-08-19T00:19:05"/>
    <s v="PlateAgilent 6_Vial10"/>
    <n v="0.90352699999999997"/>
    <n v="99.456192428057307"/>
    <n v="1.830057676341125E-2"/>
    <n v="8.8803304469486444E-4"/>
    <n v="4.9880304796300678E-2"/>
    <n v="1.247007619907517E-2"/>
    <n v="3.8134789599618255"/>
    <n v="0.40802408689800312"/>
    <n v="9.8909955824980945E-3"/>
    <n v="1.112116086930965"/>
    <n v="0.27802902173274141"/>
    <n v="3.9329011776904038E-2"/>
    <n v="7.8153896504372641E-2"/>
  </r>
  <r>
    <n v="1412"/>
    <x v="0"/>
    <x v="3"/>
    <s v="350726"/>
    <s v="11"/>
    <s v="Complete"/>
    <n v="0"/>
    <n v="2"/>
    <n v="2"/>
    <n v="0"/>
    <n v="0"/>
    <n v="1.9400000000000001E-3"/>
    <n v="0"/>
    <n v="0"/>
    <n v="0"/>
    <n v="0"/>
    <n v="0"/>
    <n v="0"/>
    <n v="1.9400000000000001E-3"/>
    <d v="2023-08-19T00:30:03"/>
    <s v="PlateAgilent 6_Vial11"/>
    <n v="0.90803637500000001"/>
    <n v="99.301791722088325"/>
    <n v="1.7584504808501229E-2"/>
    <n v="3.0481842014064081E-4"/>
    <n v="4.7928569185518917E-2"/>
    <n v="1.1982142296379729E-2"/>
    <n v="6.1763620084431592"/>
    <n v="0.5572994624272799"/>
    <n v="1.041335986100758E-2"/>
    <n v="1.5189831122844679"/>
    <n v="0.37974577807111698"/>
    <n v="4.4135570432735277E-2"/>
    <n v="7.9188740243170214E-2"/>
  </r>
  <r>
    <n v="1412"/>
    <x v="0"/>
    <x v="3"/>
    <s v="350727"/>
    <s v="12"/>
    <s v="Complete"/>
    <n v="0"/>
    <n v="2"/>
    <n v="2"/>
    <n v="0"/>
    <n v="0"/>
    <n v="2.5400000000000002E-3"/>
    <n v="0"/>
    <n v="0"/>
    <n v="0"/>
    <n v="0"/>
    <n v="0"/>
    <n v="0"/>
    <n v="2.5400000000000002E-3"/>
    <d v="2023-08-19T00:40:50"/>
    <s v="PlateAgilent 6_Vial12"/>
    <n v="0.90352699999999997"/>
    <n v="99.330559123400008"/>
    <n v="1.6737832968234091E-2"/>
    <n v="3.672154882817823E-4"/>
    <n v="4.5620868723345212E-2"/>
    <n v="1.14052171808363E-2"/>
    <n v="4.4902429845812204"/>
    <n v="0.51878660582795688"/>
    <n v="9.6379746199029837E-3"/>
    <n v="1.4140119383927681"/>
    <n v="0.35350298459819202"/>
    <n v="4.2843837175300603E-2"/>
    <n v="9.1072600628491165E-2"/>
  </r>
  <r>
    <n v="1412"/>
    <x v="0"/>
    <x v="4"/>
    <s v="350728"/>
    <s v="13"/>
    <s v="Complete"/>
    <n v="0"/>
    <n v="2"/>
    <n v="2"/>
    <n v="0"/>
    <n v="0"/>
    <n v="0"/>
    <n v="2.1099999999999999E-3"/>
    <n v="0"/>
    <n v="0"/>
    <n v="0"/>
    <n v="0"/>
    <n v="0"/>
    <n v="2.1099999999999999E-3"/>
    <d v="2023-08-19T00:51:55"/>
    <s v="PlateAgilent 6_Vial13"/>
    <n v="0.90630200000000005"/>
    <n v="98.889218268337714"/>
    <n v="4.7775477741949658E-2"/>
    <n v="9.0867900436337697E-4"/>
    <n v="0.13021750201457169"/>
    <n v="3.2554375503642922E-2"/>
    <n v="15.428613982769159"/>
    <n v="0.2426660706549168"/>
    <n v="6.3799184350254012E-3"/>
    <n v="0.66141399391237743"/>
    <n v="0.16535349847809441"/>
    <n v="4.0820472475709628E-2"/>
    <n v="0.77951971078970117"/>
  </r>
  <r>
    <n v="1412"/>
    <x v="0"/>
    <x v="4"/>
    <s v="350729"/>
    <s v="14"/>
    <s v="Complete"/>
    <n v="0"/>
    <n v="2"/>
    <n v="2"/>
    <n v="0"/>
    <n v="0"/>
    <n v="0"/>
    <n v="2.0100000000000001E-3"/>
    <n v="0"/>
    <n v="0"/>
    <n v="0"/>
    <n v="0"/>
    <n v="0"/>
    <n v="2.0100000000000001E-3"/>
    <d v="2023-08-19T01:03:01"/>
    <s v="PlateAgilent 6_Vial14"/>
    <n v="0.88680199999999998"/>
    <n v="98.870880305371173"/>
    <n v="3.7442777465934572E-2"/>
    <n v="9.5445321871076753E-5"/>
    <n v="0.10205455142566459"/>
    <n v="2.5513637856416142E-2"/>
    <n v="12.693352167371215"/>
    <n v="0.19904539583233061"/>
    <n v="6.9210148095400961E-3"/>
    <n v="0.54252088012150135"/>
    <n v="0.13563022003037531"/>
    <n v="4.2111690345527017E-2"/>
    <n v="0.85051983098504513"/>
  </r>
  <r>
    <n v="1412"/>
    <x v="0"/>
    <x v="4"/>
    <s v="350730"/>
    <s v="15"/>
    <s v="Complete"/>
    <n v="0"/>
    <n v="2"/>
    <n v="2"/>
    <n v="0"/>
    <n v="0"/>
    <n v="0"/>
    <n v="1.9400000000000001E-3"/>
    <n v="0"/>
    <n v="0"/>
    <n v="0"/>
    <n v="0"/>
    <n v="0"/>
    <n v="1.9400000000000001E-3"/>
    <d v="2023-08-19T01:14:08"/>
    <s v="PlateAgilent 6_Vial15"/>
    <n v="0.88395199999999996"/>
    <n v="98.95116510849391"/>
    <n v="3.4165535563467408E-2"/>
    <n v="4.7015543721762608E-4"/>
    <n v="9.3122055630608561E-2"/>
    <n v="2.328051390765214E-2"/>
    <n v="12.000264900851619"/>
    <n v="0.1095143877402039"/>
    <n v="6.3232277481611622E-3"/>
    <n v="0.29849392785167"/>
    <n v="7.4623481962917501E-2"/>
    <n v="3.9158213431406533E-2"/>
    <n v="0.86599675477100879"/>
  </r>
  <r>
    <n v="1412"/>
    <x v="0"/>
    <x v="5"/>
    <s v="350731"/>
    <s v="16"/>
    <s v="Complete"/>
    <n v="0"/>
    <n v="2"/>
    <n v="2"/>
    <n v="0"/>
    <n v="0"/>
    <n v="0"/>
    <n v="0"/>
    <n v="1.9300000000000001E-3"/>
    <n v="0"/>
    <n v="0"/>
    <n v="0"/>
    <n v="0"/>
    <n v="1.9300000000000001E-3"/>
    <d v="2023-08-21T14:29:25"/>
    <s v="PlateAgilent 7_Vial1"/>
    <n v="0.88395199999999996"/>
    <n v="99.300364385105965"/>
    <n v="2.173528219385177E-2"/>
    <n v="8.3668584035301947E-4"/>
    <n v="5.9241985358107603E-2"/>
    <n v="1.4810496339526901E-2"/>
    <n v="7.6738323002730056"/>
    <n v="0.35068442973210939"/>
    <n v="9.998283687291042E-3"/>
    <n v="0.95583032537680157"/>
    <n v="0.23895758134420039"/>
    <n v="3.5357983202408433E-2"/>
    <n v="0.29185791976565212"/>
  </r>
  <r>
    <n v="1412"/>
    <x v="0"/>
    <x v="5"/>
    <s v="350732"/>
    <s v="17"/>
    <s v="Complete"/>
    <n v="0"/>
    <n v="2"/>
    <n v="2"/>
    <n v="0"/>
    <n v="0"/>
    <n v="0"/>
    <n v="0"/>
    <n v="1.9599999999999999E-3"/>
    <n v="0"/>
    <n v="0"/>
    <n v="0"/>
    <n v="0"/>
    <n v="1.9599999999999999E-3"/>
    <d v="2023-08-21T14:40:17"/>
    <s v="PlateAgilent 7_Vial2"/>
    <n v="0.88395199999999996"/>
    <n v="99.15974389914544"/>
    <n v="1.8423069096887922E-2"/>
    <n v="5.8710382657594577E-4"/>
    <n v="5.0214171592304742E-2"/>
    <n v="1.2553542898076191E-2"/>
    <n v="6.4048688255490767"/>
    <n v="0.42644057529519852"/>
    <n v="1.049516723280648E-2"/>
    <n v="1.1623123220772951"/>
    <n v="0.29057808051932371"/>
    <n v="4.2289875890909857E-2"/>
    <n v="0.35310258057156851"/>
  </r>
  <r>
    <n v="1412"/>
    <x v="0"/>
    <x v="5"/>
    <s v="350733"/>
    <s v="18"/>
    <s v="Complete"/>
    <n v="0"/>
    <n v="2"/>
    <n v="2"/>
    <n v="0"/>
    <n v="0"/>
    <n v="0"/>
    <n v="0"/>
    <n v="2.0400000000000001E-3"/>
    <n v="0"/>
    <n v="0"/>
    <n v="0"/>
    <n v="0"/>
    <n v="2.0400000000000001E-3"/>
    <d v="2023-08-21T14:51:02"/>
    <s v="PlateAgilent 7_Vial3"/>
    <n v="0.90420199999999995"/>
    <n v="99.215462786884132"/>
    <n v="1.6515293287017809E-2"/>
    <n v="4.0188924217279001E-4"/>
    <n v="4.5014311494475087E-2"/>
    <n v="1.125357787361877E-2"/>
    <n v="5.5164597419699852"/>
    <n v="0.5118362746610865"/>
    <n v="1.2063821518319161E-2"/>
    <n v="1.3950680197654679"/>
    <n v="0.34876700494136692"/>
    <n v="4.3094962470595327E-2"/>
    <n v="0.21309068269717391"/>
  </r>
  <r>
    <n v="1412"/>
    <x v="0"/>
    <x v="6"/>
    <s v="350734"/>
    <s v="19"/>
    <s v="Complete"/>
    <n v="0"/>
    <n v="2"/>
    <n v="2"/>
    <n v="0"/>
    <n v="0"/>
    <n v="0"/>
    <n v="0"/>
    <n v="0"/>
    <n v="1.8699999999999999E-3"/>
    <n v="0"/>
    <n v="0"/>
    <n v="0"/>
    <n v="1.8699999999999999E-3"/>
    <d v="2023-08-21T15:02:04"/>
    <s v="PlateAgilent 7_Vial4"/>
    <n v="0.91747699999999999"/>
    <n v="99.016497728780706"/>
    <n v="1.557301990131795E-2"/>
    <n v="7.007371241332988E-4"/>
    <n v="4.2446038139608962E-2"/>
    <n v="1.061150953490224E-2"/>
    <n v="5.6746040293594868"/>
    <n v="0.35770908546951669"/>
    <n v="1.198442604011132E-2"/>
    <n v="0.97497682408013753"/>
    <n v="0.24374420602003441"/>
    <n v="4.2332185516885439E-2"/>
    <n v="0.56788798033155974"/>
  </r>
  <r>
    <n v="1412"/>
    <x v="0"/>
    <x v="6"/>
    <s v="350735"/>
    <s v="20"/>
    <s v="Complete"/>
    <n v="0"/>
    <n v="2"/>
    <n v="2"/>
    <n v="0"/>
    <n v="0"/>
    <n v="0"/>
    <n v="0"/>
    <n v="0"/>
    <n v="1.9499999999999999E-3"/>
    <n v="0"/>
    <n v="0"/>
    <n v="0"/>
    <n v="1.9499999999999999E-3"/>
    <d v="2023-08-21T15:13:05"/>
    <s v="PlateAgilent 7_Vial5"/>
    <n v="0.92025199999999996"/>
    <n v="99.008330898639286"/>
    <n v="1.507748011135457E-2"/>
    <n v="9.7708073205188695E-4"/>
    <n v="4.1095388043624732E-2"/>
    <n v="1.027384701090618E-2"/>
    <n v="5.2686394927724001"/>
    <n v="0.34487214215134959"/>
    <n v="1.239536301871051E-2"/>
    <n v="0.93998827406661045"/>
    <n v="0.23499706851665261"/>
    <n v="4.3185772125496562E-2"/>
    <n v="0.58853370697250751"/>
  </r>
  <r>
    <n v="1412"/>
    <x v="0"/>
    <x v="6"/>
    <s v="350736"/>
    <s v="21"/>
    <s v="Complete"/>
    <n v="0"/>
    <n v="2"/>
    <n v="2"/>
    <n v="0"/>
    <n v="0"/>
    <n v="0"/>
    <n v="0"/>
    <n v="0"/>
    <n v="1.91E-3"/>
    <n v="0"/>
    <n v="0"/>
    <n v="0"/>
    <n v="1.91E-3"/>
    <d v="2023-08-21T15:24:12"/>
    <s v="PlateAgilent 7_Vial6"/>
    <n v="0.91747699999999999"/>
    <n v="99.015984450736283"/>
    <n v="1.6091524919251522E-2"/>
    <n v="6.0134846329161463E-4"/>
    <n v="4.3859282578147467E-2"/>
    <n v="1.096482064453687E-2"/>
    <n v="5.7407437929512408"/>
    <n v="0.33688105444271299"/>
    <n v="1.286238915061217E-2"/>
    <n v="0.91820765503400736"/>
    <n v="0.22955191375850181"/>
    <n v="4.2537057400644333E-2"/>
    <n v="0.58850591250110718"/>
  </r>
  <r>
    <n v="1412"/>
    <x v="0"/>
    <x v="7"/>
    <s v="350737"/>
    <s v="22"/>
    <s v="Complete"/>
    <n v="0"/>
    <n v="2"/>
    <n v="2"/>
    <n v="0"/>
    <n v="0"/>
    <n v="0"/>
    <n v="0"/>
    <n v="0"/>
    <n v="0"/>
    <n v="1.97E-3"/>
    <n v="0"/>
    <n v="0"/>
    <n v="1.97E-3"/>
    <d v="2023-08-21T15:36:01"/>
    <s v="PlateAgilent 7_Vial7"/>
    <n v="0.92580200000000001"/>
    <n v="98.432801645172532"/>
    <n v="1.6394815880458689E-2"/>
    <n v="1.484038173974737E-3"/>
    <n v="4.4685936611107958E-2"/>
    <n v="1.117148415277699E-2"/>
    <n v="5.6708041384654768"/>
    <n v="4.9358670533035297E-2"/>
    <n v="1.481150091355461E-2"/>
    <n v="0.13453267415321951"/>
    <n v="3.3633168538304878E-2"/>
    <n v="4.1763728032133983E-2"/>
    <n v="1.459681140381839"/>
  </r>
  <r>
    <n v="1412"/>
    <x v="0"/>
    <x v="7"/>
    <s v="350738"/>
    <s v="23"/>
    <s v="Complete"/>
    <n v="0"/>
    <n v="2"/>
    <n v="2"/>
    <n v="0"/>
    <n v="0"/>
    <n v="0"/>
    <n v="0"/>
    <n v="0"/>
    <n v="0"/>
    <n v="1.9300000000000001E-3"/>
    <n v="0"/>
    <n v="0"/>
    <n v="1.9300000000000001E-3"/>
    <d v="2023-08-21T15:47:04"/>
    <s v="PlateAgilent 7_Vial8"/>
    <n v="0.92025199999999996"/>
    <n v="98.492286666044635"/>
    <n v="1.637974125448596E-2"/>
    <n v="9.0303119555912011E-4"/>
    <n v="4.4644849002343993E-2"/>
    <n v="1.1161212250586E-2"/>
    <n v="5.783011528801036"/>
    <n v="7.7469094024789048E-2"/>
    <n v="1.2762595324430101E-2"/>
    <n v="0.21115083268716969"/>
    <n v="5.2787708171792423E-2"/>
    <n v="4.2187208430594307E-2"/>
    <n v="1.371677290245493"/>
  </r>
  <r>
    <n v="1412"/>
    <x v="0"/>
    <x v="7"/>
    <s v="350739"/>
    <s v="24"/>
    <s v="Complete"/>
    <n v="0"/>
    <n v="2"/>
    <n v="2"/>
    <n v="0"/>
    <n v="0"/>
    <n v="0"/>
    <n v="0"/>
    <n v="0"/>
    <n v="0"/>
    <n v="1.98E-3"/>
    <n v="0"/>
    <n v="0"/>
    <n v="1.98E-3"/>
    <d v="2023-08-21T15:58:06"/>
    <s v="PlateAgilent 7_Vial9"/>
    <n v="0.911852"/>
    <n v="99.595367400483454"/>
    <n v="1.6230844690176629E-2"/>
    <n v="1.540450391886107E-3"/>
    <n v="4.4239014470083743E-2"/>
    <n v="1.1059753617520939E-2"/>
    <n v="5.585734150263101"/>
    <n v="0.33483410224499083"/>
    <n v="1.6420351681286818E-2"/>
    <n v="0.91262845385112568"/>
    <n v="0.22815711346278139"/>
    <n v="3.2357580408528638E-2"/>
    <n v="2.121007217284708E-2"/>
  </r>
  <r>
    <n v="1412"/>
    <x v="0"/>
    <x v="8"/>
    <s v="350740"/>
    <s v="25"/>
    <s v="Complete"/>
    <n v="0"/>
    <n v="2"/>
    <n v="2"/>
    <n v="0"/>
    <n v="0"/>
    <n v="0"/>
    <n v="0"/>
    <n v="0"/>
    <n v="0"/>
    <n v="0"/>
    <n v="2.0400000000000001E-3"/>
    <n v="0"/>
    <n v="2.0400000000000001E-3"/>
    <d v="2023-08-21T16:09:09"/>
    <s v="PlateAgilent 7_Vial10"/>
    <n v="0.92302700000000004"/>
    <n v="99.193212109252272"/>
    <n v="2.0646821132802671E-2"/>
    <n v="8.6293190543045332E-4"/>
    <n v="5.6275260856146377E-2"/>
    <n v="1.4068815214036599E-2"/>
    <n v="6.8964780460963722"/>
    <n v="0.4029909969633747"/>
    <n v="1.6020139089421431E-2"/>
    <n v="1.0983978274874491"/>
    <n v="0.27459945687186232"/>
    <n v="4.188583817781602E-2"/>
    <n v="0.341264234473732"/>
  </r>
  <r>
    <n v="1412"/>
    <x v="0"/>
    <x v="8"/>
    <s v="350741"/>
    <s v="26"/>
    <s v="Complete"/>
    <n v="0"/>
    <n v="0"/>
    <n v="2"/>
    <n v="0"/>
    <n v="0"/>
    <n v="0"/>
    <n v="0"/>
    <n v="0"/>
    <n v="0"/>
    <n v="0"/>
    <n v="1.8699999999999999E-3"/>
    <n v="0"/>
    <n v="1.8699999999999999E-3"/>
    <d v="2023-08-21T16:20:00"/>
    <s v="PlateAgilent 7_Vial11"/>
    <n v="0.92302700000000004"/>
    <n v="99.358670927204457"/>
    <n v="1.667746183869042E-2"/>
    <n v="9.5746471963201467E-4"/>
    <n v="4.5456320338807088E-2"/>
    <n v="1.136408008470177E-2"/>
    <n v="6.0770481736373103"/>
    <n v="0.55767502294870885"/>
    <n v="1.4069945956122411E-2"/>
    <n v="1.5200067452289661"/>
    <n v="0.38000168630724152"/>
    <n v="4.2925879965037113E-2"/>
    <n v="2.4050708043105291E-2"/>
  </r>
  <r>
    <n v="1412"/>
    <x v="0"/>
    <x v="8"/>
    <s v="350742"/>
    <s v="27"/>
    <s v="Complete"/>
    <n v="0"/>
    <n v="2"/>
    <n v="2"/>
    <n v="0"/>
    <n v="0"/>
    <n v="0"/>
    <n v="0"/>
    <n v="0"/>
    <n v="0"/>
    <n v="0"/>
    <n v="1.9400000000000001E-3"/>
    <n v="0"/>
    <n v="1.9400000000000001E-3"/>
    <d v="2023-08-21T16:30:46"/>
    <s v="PlateAgilent 7_Vial12"/>
    <n v="0.92649574999999995"/>
    <n v="99.451922542221354"/>
    <n v="1.6741944754211039E-2"/>
    <n v="9.7580482510071988E-4"/>
    <n v="4.5632075863996521E-2"/>
    <n v="1.140801896599913E-2"/>
    <n v="5.880422147422232"/>
    <n v="0.47531471416682541"/>
    <n v="1.58009748919604E-2"/>
    <n v="1.295524350041765"/>
    <n v="0.3238810875104412"/>
    <n v="3.9072714808708373E-2"/>
    <n v="1.694808404890244E-2"/>
  </r>
  <r>
    <n v="1412"/>
    <x v="0"/>
    <x v="4"/>
    <s v="350743"/>
    <s v="28"/>
    <s v="Complete"/>
    <n v="0"/>
    <n v="2"/>
    <n v="2"/>
    <n v="0"/>
    <n v="0"/>
    <n v="0"/>
    <n v="2.0899999999999998E-3"/>
    <n v="0"/>
    <n v="0"/>
    <n v="0"/>
    <n v="0"/>
    <n v="0"/>
    <n v="2.0899999999999998E-3"/>
    <d v="2023-08-21T16:41:57"/>
    <s v="PlateAgilent 7_Vial13"/>
    <n v="0.93135199999999996"/>
    <n v="98.968073266234583"/>
    <n v="1.694402305008481E-2"/>
    <n v="1.2245966446469969E-3"/>
    <n v="4.6182863258361767E-2"/>
    <n v="1.154571581459044E-2"/>
    <n v="5.5242659399954261"/>
    <n v="0.30016283958657358"/>
    <n v="1.6428741243647509E-2"/>
    <n v="0.81812798146535337"/>
    <n v="0.20453199536633829"/>
    <n v="3.9611831641501227E-2"/>
    <n v="0.67520803948724251"/>
  </r>
  <r>
    <n v="1412"/>
    <x v="0"/>
    <x v="4"/>
    <s v="350744"/>
    <s v="29"/>
    <s v="Complete"/>
    <n v="0"/>
    <n v="2"/>
    <n v="2"/>
    <n v="0"/>
    <n v="0"/>
    <n v="0"/>
    <n v="1.9300000000000001E-3"/>
    <n v="0"/>
    <n v="0"/>
    <n v="0"/>
    <n v="0"/>
    <n v="0"/>
    <n v="1.9300000000000001E-3"/>
    <d v="2023-08-21T16:53:00"/>
    <s v="PlateAgilent 7_Vial14"/>
    <n v="0.93975200000000003"/>
    <n v="98.859500721861423"/>
    <n v="1.7017728594675621E-2"/>
    <n v="1.599933746829601E-3"/>
    <n v="4.6383756108729059E-2"/>
    <n v="1.1595939027182259E-2"/>
    <n v="6.0082585633068701"/>
    <n v="0.34832708047687139"/>
    <n v="1.719188494511481E-2"/>
    <n v="0.94940510168671022"/>
    <n v="0.23735127542167761"/>
    <n v="4.2666974216275869E-2"/>
    <n v="0.73248749485074305"/>
  </r>
  <r>
    <n v="1412"/>
    <x v="0"/>
    <x v="4"/>
    <s v="350745"/>
    <s v="30"/>
    <s v="Complete"/>
    <n v="0"/>
    <n v="2"/>
    <n v="2"/>
    <n v="0"/>
    <n v="0"/>
    <n v="0"/>
    <n v="1.9300000000000001E-3"/>
    <n v="0"/>
    <n v="0"/>
    <n v="0"/>
    <n v="0"/>
    <n v="0"/>
    <n v="1.9300000000000001E-3"/>
    <d v="2023-08-21T17:04:05"/>
    <s v="PlateAgilent 7_Vial15"/>
    <n v="0.942527"/>
    <n v="98.764626014548739"/>
    <n v="1.711308750391477E-2"/>
    <n v="1.328299068729954E-3"/>
    <n v="4.6643667668860939E-2"/>
    <n v="1.1660916917215229E-2"/>
    <n v="6.0419258638420876"/>
    <n v="0.25971902319520762"/>
    <n v="1.4744406660593059E-2"/>
    <n v="0.70789375689379297"/>
    <n v="0.17697343922344819"/>
    <n v="4.114374437943237E-2"/>
    <n v="0.91739813037269813"/>
  </r>
  <r>
    <n v="1413"/>
    <x v="1"/>
    <x v="0"/>
    <s v="350746"/>
    <s v="1"/>
    <s v="Complete"/>
    <n v="2"/>
    <n v="2"/>
    <n v="1"/>
    <n v="0"/>
    <n v="0"/>
    <n v="0"/>
    <n v="0"/>
    <n v="0"/>
    <n v="0"/>
    <n v="0"/>
    <n v="0"/>
    <n v="1.97E-3"/>
    <n v="1.97E-3"/>
    <d v="2023-08-24T22:07:51"/>
    <s v="PlateAgilent 10_Vial1"/>
    <n v="0.90907700000000002"/>
    <n v="98.072148845855622"/>
    <n v="1.753937236617787E-2"/>
    <n v="4.3527967055226568E-4"/>
    <n v="4.7805555577347232E-2"/>
    <n v="1.195138889433681E-2"/>
    <n v="6.0666948702217312"/>
    <n v="0.17164617867577919"/>
    <n v="7.2131322426999761E-3"/>
    <n v="0.46784119539805319"/>
    <n v="0.1169602988495133"/>
    <n v="4.6856238380243553E-2"/>
    <n v="1.6918093647221699"/>
  </r>
  <r>
    <n v="1413"/>
    <x v="1"/>
    <x v="0"/>
    <s v="350747"/>
    <s v="2"/>
    <s v="Complete"/>
    <n v="2"/>
    <n v="2"/>
    <n v="1"/>
    <n v="0"/>
    <n v="0"/>
    <n v="0"/>
    <n v="0"/>
    <n v="0"/>
    <n v="0"/>
    <n v="0"/>
    <n v="0"/>
    <n v="2.0400000000000001E-3"/>
    <n v="2.0400000000000001E-3"/>
    <d v="2023-08-24T22:18:38"/>
    <s v="PlateAgilent 10_Vial2"/>
    <n v="0.91470200000000002"/>
    <n v="98.61658049456446"/>
    <n v="1.4738189146544879E-2"/>
    <n v="3.7522102576700958E-4"/>
    <n v="4.0170611903608509E-2"/>
    <n v="1.0042652975902131E-2"/>
    <n v="4.9228691058343772"/>
    <n v="8.992891220406625E-2"/>
    <n v="7.246898417858162E-3"/>
    <n v="0.2451114852132372"/>
    <n v="6.1277871303309292E-2"/>
    <n v="3.0022403960035471E-2"/>
    <n v="1.248730000124898"/>
  </r>
  <r>
    <n v="1413"/>
    <x v="1"/>
    <x v="0"/>
    <s v="350748"/>
    <s v="3"/>
    <s v="Complete"/>
    <n v="2"/>
    <n v="2"/>
    <n v="1"/>
    <n v="0"/>
    <n v="0"/>
    <n v="0"/>
    <n v="0"/>
    <n v="0"/>
    <n v="0"/>
    <n v="0"/>
    <n v="0"/>
    <n v="1.9400000000000001E-3"/>
    <n v="1.9400000000000001E-3"/>
    <d v="2023-08-24T22:29:23"/>
    <s v="PlateAgilent 10_Vial3"/>
    <n v="0.911852"/>
    <n v="98.498698204962892"/>
    <n v="1.470126290462459E-2"/>
    <n v="4.397469176526562E-4"/>
    <n v="4.0069965228600513E-2"/>
    <n v="1.001749130715013E-2"/>
    <n v="5.1636553129639839"/>
    <n v="0.19500928893034231"/>
    <n v="7.6150062045030028E-3"/>
    <n v="0.5315200114022085"/>
    <n v="0.1328800028505521"/>
    <n v="3.7297657586558952E-2"/>
    <n v="1.254293585615583"/>
  </r>
  <r>
    <n v="1413"/>
    <x v="1"/>
    <x v="1"/>
    <s v="350749"/>
    <s v="4"/>
    <s v="Complete"/>
    <n v="2"/>
    <n v="2"/>
    <n v="1"/>
    <n v="1.98E-3"/>
    <n v="0"/>
    <n v="0"/>
    <n v="0"/>
    <n v="0"/>
    <n v="0"/>
    <n v="0"/>
    <n v="0"/>
    <n v="0"/>
    <n v="1.98E-3"/>
    <d v="2023-08-24T22:40:41"/>
    <s v="PlateAgilent 10_Vial4"/>
    <n v="1.54762"/>
    <n v="64.859198344327169"/>
    <n v="13.83742564755733"/>
    <n v="0.71068305847609425"/>
    <n v="37.71547846930541"/>
    <n v="9.4288696173263524"/>
    <n v="4762.0553622860371"/>
    <n v="2.2499181141911791E-2"/>
    <n v="2.6208532728650472E-3"/>
    <n v="6.1324078882011641E-2"/>
    <n v="1.533101972050291E-2"/>
    <n v="2.2565381687233241E-2"/>
    <n v="21.25831144528636"/>
  </r>
  <r>
    <n v="1413"/>
    <x v="1"/>
    <x v="1"/>
    <s v="350751"/>
    <s v="6"/>
    <s v="Complete"/>
    <n v="2"/>
    <n v="2"/>
    <n v="1"/>
    <n v="1.9499999999999999E-3"/>
    <n v="0"/>
    <n v="0"/>
    <n v="0"/>
    <n v="0"/>
    <n v="0"/>
    <n v="0"/>
    <n v="0"/>
    <n v="0"/>
    <n v="1.9499999999999999E-3"/>
    <d v="2023-08-24T23:02:31"/>
    <s v="PlateAgilent 10_Vial6"/>
    <n v="1.38592"/>
    <n v="70.048678831582691"/>
    <n v="11.944129959346659"/>
    <n v="0.38128735046494439"/>
    <n v="32.555085591072057"/>
    <n v="8.1387713977680143"/>
    <n v="4173.7289219323156"/>
    <n v="2.614517959888675E-2"/>
    <n v="1.9763298700834001E-3"/>
    <n v="7.126166263534757E-2"/>
    <n v="1.7815415658836889E-2"/>
    <n v="2.0112565992430709E-2"/>
    <n v="17.960933463479329"/>
  </r>
  <r>
    <n v="1413"/>
    <x v="1"/>
    <x v="2"/>
    <s v="350752"/>
    <s v="7"/>
    <s v="Complete"/>
    <n v="2"/>
    <n v="2"/>
    <n v="1"/>
    <n v="0"/>
    <n v="2.1900000000000001E-3"/>
    <n v="0"/>
    <n v="0"/>
    <n v="0"/>
    <n v="0"/>
    <n v="0"/>
    <n v="0"/>
    <n v="0"/>
    <n v="2.1900000000000001E-3"/>
    <d v="2023-08-24T23:14:27"/>
    <s v="PlateAgilent 10_Vial7"/>
    <n v="0.88957699999999995"/>
    <n v="99.544396356844572"/>
    <n v="0.25703894220514339"/>
    <n v="2.1829885186637429E-3"/>
    <n v="0.70058889112964662"/>
    <n v="0.17514722278241171"/>
    <n v="79.975900813886625"/>
    <n v="1.6135524682319609E-2"/>
    <n v="9.6665952586702571E-3"/>
    <n v="4.3979208940096319E-2"/>
    <n v="1.099480223502408E-2"/>
    <n v="4.1290039238158861E-2"/>
    <n v="0.1411391370297993"/>
  </r>
  <r>
    <n v="1413"/>
    <x v="1"/>
    <x v="2"/>
    <s v="350753"/>
    <s v="8"/>
    <s v="Complete"/>
    <n v="2"/>
    <n v="2"/>
    <n v="1"/>
    <n v="0"/>
    <n v="1.97E-3"/>
    <n v="0"/>
    <n v="0"/>
    <n v="0"/>
    <n v="0"/>
    <n v="0"/>
    <n v="0"/>
    <n v="0"/>
    <n v="1.97E-3"/>
    <d v="2023-08-24T23:26:22"/>
    <s v="PlateAgilent 10_Vial8"/>
    <n v="0.89790199999999998"/>
    <n v="99.536470989204844"/>
    <n v="0.32126177758896979"/>
    <n v="2.5587535398372378E-3"/>
    <n v="0.87563553830596119"/>
    <n v="0.2189088845764903"/>
    <n v="111.12126120634025"/>
    <n v="1.542448345658127E-2"/>
    <n v="9.2906859960918756E-3"/>
    <n v="4.2041185154229992E-2"/>
    <n v="1.05102962885575E-2"/>
    <n v="2.9497766653127179E-2"/>
    <n v="9.7344983096475282E-2"/>
  </r>
  <r>
    <n v="1413"/>
    <x v="1"/>
    <x v="2"/>
    <s v="350754"/>
    <s v="9"/>
    <s v="Complete"/>
    <n v="2"/>
    <n v="2"/>
    <n v="1"/>
    <n v="0"/>
    <n v="1.9400000000000001E-3"/>
    <n v="0"/>
    <n v="0"/>
    <n v="0"/>
    <n v="0"/>
    <n v="0"/>
    <n v="0"/>
    <n v="0"/>
    <n v="1.9400000000000001E-3"/>
    <d v="2023-08-24T23:38:14"/>
    <s v="PlateAgilent 10_Vial9"/>
    <n v="0.900752"/>
    <n v="99.567114663230797"/>
    <n v="0.27723581454908469"/>
    <n v="1.76291056036695E-3"/>
    <n v="0.75563776535212157"/>
    <n v="0.18890944133803039"/>
    <n v="97.376000689706387"/>
    <n v="1.658341548117059E-2"/>
    <n v="8.583316436758047E-3"/>
    <n v="4.5199986287770513E-2"/>
    <n v="1.129999657194263E-2"/>
    <n v="3.3342977434938359E-2"/>
    <n v="0.1057231293040027"/>
  </r>
  <r>
    <n v="1413"/>
    <x v="1"/>
    <x v="3"/>
    <s v="350755"/>
    <s v="10"/>
    <s v="Complete"/>
    <n v="2"/>
    <n v="2"/>
    <n v="1"/>
    <n v="0"/>
    <n v="0"/>
    <n v="2E-3"/>
    <n v="0"/>
    <n v="0"/>
    <n v="0"/>
    <n v="0"/>
    <n v="0"/>
    <n v="0"/>
    <n v="2E-3"/>
    <d v="2023-08-24T23:49:01"/>
    <s v="PlateAgilent 10_Vial10"/>
    <n v="0.89235200000000003"/>
    <n v="99.576371393989191"/>
    <n v="4.9271484941219627E-2"/>
    <n v="6.5229450888987261E-4"/>
    <n v="0.13429503989994801"/>
    <n v="3.3573759974987002E-2"/>
    <n v="16.786879987493499"/>
    <n v="9.6255207817980526E-2"/>
    <n v="5.3062710709079553E-3"/>
    <n v="0.26235452391814001"/>
    <n v="6.558863097953499E-2"/>
    <n v="4.3401320792611019E-2"/>
    <n v="0.23470059245900851"/>
  </r>
  <r>
    <n v="1413"/>
    <x v="1"/>
    <x v="3"/>
    <s v="350756"/>
    <s v="11"/>
    <s v="Complete"/>
    <n v="2"/>
    <n v="2"/>
    <n v="1"/>
    <n v="0"/>
    <n v="0"/>
    <n v="1.99E-3"/>
    <n v="0"/>
    <n v="0"/>
    <n v="0"/>
    <n v="0"/>
    <n v="0"/>
    <n v="0"/>
    <n v="1.99E-3"/>
    <d v="2023-08-24T23:59:50"/>
    <s v="PlateAgilent 10_Vial11"/>
    <n v="0.89686137499999996"/>
    <n v="99.687134146076659"/>
    <n v="1.6653988150387631E-2"/>
    <n v="6.0410790007112624E-4"/>
    <n v="4.539234012974739E-2"/>
    <n v="1.1348085032436849E-2"/>
    <n v="5.7025552926818337"/>
    <n v="6.9188528631048574E-2"/>
    <n v="5.6351996164711333E-3"/>
    <n v="0.18858120927774419"/>
    <n v="4.7145302319436047E-2"/>
    <n v="2.912521883492843E-2"/>
    <n v="0.1978981183069736"/>
  </r>
  <r>
    <n v="1413"/>
    <x v="1"/>
    <x v="3"/>
    <s v="350757"/>
    <s v="12"/>
    <s v="Complete"/>
    <n v="2"/>
    <n v="2"/>
    <n v="1"/>
    <n v="0"/>
    <n v="0"/>
    <n v="1.99E-3"/>
    <n v="0"/>
    <n v="0"/>
    <n v="0"/>
    <n v="0"/>
    <n v="0"/>
    <n v="0"/>
    <n v="1.99E-3"/>
    <d v="2023-08-25T00:10:42"/>
    <s v="PlateAgilent 10_Vial12"/>
    <n v="0.89512700000000001"/>
    <n v="99.586397253119088"/>
    <n v="1.58814244502152E-2"/>
    <n v="3.9762487450176258E-4"/>
    <n v="4.3286629837807088E-2"/>
    <n v="1.082165745945177E-2"/>
    <n v="5.4380188238451108"/>
    <n v="0.15486083507890819"/>
    <n v="4.6597022801135764E-3"/>
    <n v="0.4220908310490723"/>
    <n v="0.1055227077622681"/>
    <n v="3.5924473997412977E-2"/>
    <n v="0.20693601335439021"/>
  </r>
  <r>
    <n v="1413"/>
    <x v="1"/>
    <x v="4"/>
    <s v="350758"/>
    <s v="13"/>
    <s v="Complete"/>
    <n v="2"/>
    <n v="2"/>
    <n v="1"/>
    <n v="0"/>
    <n v="0"/>
    <n v="0"/>
    <n v="2E-3"/>
    <n v="0"/>
    <n v="0"/>
    <n v="0"/>
    <n v="0"/>
    <n v="0"/>
    <n v="2E-3"/>
    <d v="2023-08-25T00:22:21"/>
    <s v="PlateAgilent 10_Vial13"/>
    <n v="1.0233699999999999"/>
    <n v="89.065047979620417"/>
    <n v="4.2117179696288174"/>
    <n v="8.675103757953273E-2"/>
    <n v="11.4795166708168"/>
    <n v="2.8698791677041999"/>
    <n v="1434.9395838521"/>
    <n v="1.7845582287317481E-2"/>
    <n v="7.0990119030007789E-3"/>
    <n v="4.8640165567816612E-2"/>
    <n v="1.216004139195415E-2"/>
    <n v="3.9613805384895492E-2"/>
    <n v="6.6657746630785617"/>
  </r>
  <r>
    <n v="1413"/>
    <x v="1"/>
    <x v="4"/>
    <s v="350759"/>
    <s v="14"/>
    <s v="Complete"/>
    <n v="2"/>
    <n v="2"/>
    <n v="1"/>
    <n v="0"/>
    <n v="0"/>
    <n v="0"/>
    <n v="2.0200000000000001E-3"/>
    <n v="0"/>
    <n v="0"/>
    <n v="0"/>
    <n v="0"/>
    <n v="0"/>
    <n v="2.0200000000000001E-3"/>
    <d v="2023-08-25T00:34:02"/>
    <s v="PlateAgilent 10_Vial14"/>
    <n v="1.0317700000000001"/>
    <n v="88.980102544749926"/>
    <n v="4.4524441411853752"/>
    <n v="9.996196243791873E-2"/>
    <n v="12.135643248952549"/>
    <n v="3.0339108122381391"/>
    <n v="1501.9360456624449"/>
    <n v="1.7247693433777689E-2"/>
    <n v="6.8528678688985108E-3"/>
    <n v="4.7010551450489921E-2"/>
    <n v="1.175263786262248E-2"/>
    <n v="2.652261610097174E-2"/>
    <n v="6.5236830045299516"/>
  </r>
  <r>
    <n v="1413"/>
    <x v="1"/>
    <x v="4"/>
    <s v="350760"/>
    <s v="15"/>
    <s v="Complete"/>
    <n v="2"/>
    <n v="2"/>
    <n v="1"/>
    <n v="0"/>
    <n v="0"/>
    <n v="0"/>
    <n v="1.98E-3"/>
    <n v="0"/>
    <n v="0"/>
    <n v="0"/>
    <n v="0"/>
    <n v="0"/>
    <n v="1.98E-3"/>
    <d v="2023-08-25T00:45:41"/>
    <s v="PlateAgilent 10_Vial15"/>
    <n v="1.0233699999999999"/>
    <n v="89.698872701197828"/>
    <n v="4.0890407907938773"/>
    <n v="8.5318813338273666E-2"/>
    <n v="11.145146057751139"/>
    <n v="2.7862865144377849"/>
    <n v="1407.2154113322147"/>
    <n v="1.7184368689020301E-2"/>
    <n v="6.7379741872168521E-3"/>
    <n v="4.6837952651529569E-2"/>
    <n v="1.170948816288239E-2"/>
    <n v="3.2324312545993619E-2"/>
    <n v="6.1625778267732736"/>
  </r>
  <r>
    <n v="1413"/>
    <x v="1"/>
    <x v="5"/>
    <s v="350761"/>
    <s v="16"/>
    <s v="Complete"/>
    <n v="2"/>
    <n v="2"/>
    <n v="1"/>
    <n v="0"/>
    <n v="0"/>
    <n v="0"/>
    <n v="0"/>
    <n v="2E-3"/>
    <n v="0"/>
    <n v="0"/>
    <n v="0"/>
    <n v="0"/>
    <n v="2E-3"/>
    <d v="2023-08-24T19:25:53"/>
    <s v="PlateAgilent 12_Vial1"/>
    <n v="0.83662700000000001"/>
    <n v="99.087731575329457"/>
    <n v="2.816608649891765E-2"/>
    <n v="4.4474072143609999E-4"/>
    <n v="7.6769874395100801E-2"/>
    <n v="1.91924685987752E-2"/>
    <n v="9.5962342993876"/>
    <n v="0.72607738075745765"/>
    <n v="1.4099742406843811E-2"/>
    <n v="1.979006537667765"/>
    <n v="0.49475163441694131"/>
    <n v="5.6526615622229687E-2"/>
    <n v="0.101498341791935"/>
  </r>
  <r>
    <n v="1413"/>
    <x v="1"/>
    <x v="5"/>
    <s v="350762"/>
    <s v="17"/>
    <s v="Complete"/>
    <n v="2"/>
    <n v="2"/>
    <n v="1"/>
    <n v="0"/>
    <n v="0"/>
    <n v="0"/>
    <n v="0"/>
    <n v="1.99E-3"/>
    <n v="0"/>
    <n v="0"/>
    <n v="0"/>
    <n v="0"/>
    <n v="1.99E-3"/>
    <d v="2023-08-24T19:36:37"/>
    <s v="PlateAgilent 12_Vial2"/>
    <n v="0.84217699999999995"/>
    <n v="99.531378961983023"/>
    <n v="2.3719094431391349E-2"/>
    <n v="1.424157127952229E-3"/>
    <n v="6.4649091393418165E-2"/>
    <n v="1.6162272848354541E-2"/>
    <n v="8.1217451499269053"/>
    <n v="0.33195405737470018"/>
    <n v="9.7830466111941301E-3"/>
    <n v="0.90477856377310739"/>
    <n v="0.22619464094327679"/>
    <n v="3.7690904545896811E-2"/>
    <n v="7.5256981664985109E-2"/>
  </r>
  <r>
    <n v="1413"/>
    <x v="1"/>
    <x v="5"/>
    <s v="350763"/>
    <s v="18"/>
    <s v="Complete"/>
    <n v="2"/>
    <n v="2"/>
    <n v="1"/>
    <n v="0"/>
    <n v="0"/>
    <n v="0"/>
    <n v="0"/>
    <n v="1.8600000000000001E-3"/>
    <n v="0"/>
    <n v="0"/>
    <n v="0"/>
    <n v="0"/>
    <n v="1.8600000000000001E-3"/>
    <d v="2023-08-24T19:47:04"/>
    <s v="PlateAgilent 12_Vial3"/>
    <n v="0.83940199999999998"/>
    <n v="99.368803170814786"/>
    <n v="2.2383253589908191E-2"/>
    <n v="5.7378267018191377E-4"/>
    <n v="6.100810514506419E-2"/>
    <n v="1.5252026286266049E-2"/>
    <n v="8.2000141324011011"/>
    <n v="0.50195413812869361"/>
    <n v="1.434462380129365E-2"/>
    <n v="1.3681331319394221"/>
    <n v="0.34203328298485558"/>
    <n v="4.4683036445663717E-2"/>
    <n v="6.2176401020953169E-2"/>
  </r>
  <r>
    <n v="1413"/>
    <x v="1"/>
    <x v="6"/>
    <s v="350764"/>
    <s v="19"/>
    <s v="Complete"/>
    <n v="2"/>
    <n v="2"/>
    <n v="1"/>
    <n v="0"/>
    <n v="0"/>
    <n v="0"/>
    <n v="0"/>
    <n v="0"/>
    <n v="1.91E-3"/>
    <n v="0"/>
    <n v="0"/>
    <n v="0"/>
    <n v="1.91E-3"/>
    <d v="2023-08-24T19:57:32"/>
    <s v="PlateAgilent 12_Vial4"/>
    <n v="0.82260200000000006"/>
    <n v="98.764918736005484"/>
    <n v="2.1284951866991739E-2"/>
    <n v="5.4068434681775219E-4"/>
    <n v="5.8014558799196821E-2"/>
    <n v="1.450363969979921E-2"/>
    <n v="7.5935286386383298"/>
    <n v="0.75371945025891252"/>
    <n v="1.301725383549664E-2"/>
    <n v="2.054348144096791"/>
    <n v="0.51358703602419764"/>
    <n v="7.6507431958382832E-2"/>
    <n v="0.38356942991024201"/>
  </r>
  <r>
    <n v="1413"/>
    <x v="1"/>
    <x v="6"/>
    <s v="350765"/>
    <s v="20"/>
    <s v="Complete"/>
    <n v="2"/>
    <n v="2"/>
    <n v="1"/>
    <n v="0"/>
    <n v="0"/>
    <n v="0"/>
    <n v="0"/>
    <n v="0"/>
    <n v="3.406E-2"/>
    <n v="0"/>
    <n v="0"/>
    <n v="0"/>
    <n v="3.406E-2"/>
    <d v="2023-08-24T20:08:06"/>
    <s v="PlateAgilent 12_Vial5"/>
    <n v="0.83100200000000002"/>
    <n v="99.245709310456618"/>
    <n v="2.0168742926908501E-2"/>
    <n v="4.0903197759993147E-4"/>
    <n v="5.4972204294882872E-2"/>
    <n v="1.374305107372072E-2"/>
    <n v="0.40349533393190606"/>
    <n v="0.65405254269216206"/>
    <n v="1.2020862643397429E-2"/>
    <n v="1.782694644220562"/>
    <n v="0.44567366105514061"/>
    <n v="4.991542470599817E-2"/>
    <n v="3.0153979218322632E-2"/>
  </r>
  <r>
    <n v="1413"/>
    <x v="1"/>
    <x v="7"/>
    <s v="350767"/>
    <s v="22"/>
    <s v="Complete"/>
    <n v="2"/>
    <n v="2"/>
    <n v="1"/>
    <n v="0"/>
    <n v="0"/>
    <n v="0"/>
    <n v="0"/>
    <n v="0"/>
    <n v="0"/>
    <n v="2.0999999999999999E-3"/>
    <n v="0"/>
    <n v="0"/>
    <n v="2.0999999999999999E-3"/>
    <d v="2023-08-24T20:29:27"/>
    <s v="PlateAgilent 12_Vial7"/>
    <n v="0.83940199999999998"/>
    <n v="98.685263006949896"/>
    <n v="2.0284926575070479E-2"/>
    <n v="5.9904081933786352E-4"/>
    <n v="5.5288876051056819E-2"/>
    <n v="1.38222190127642E-2"/>
    <n v="6.582009053697238"/>
    <n v="5.8544714466995697E-2"/>
    <n v="3.3507082908326869E-3"/>
    <n v="0.1595702823784558"/>
    <n v="3.9892570594613937E-2"/>
    <n v="6.1712148962783507E-2"/>
    <n v="1.1741952030452529"/>
  </r>
  <r>
    <n v="1413"/>
    <x v="1"/>
    <x v="7"/>
    <s v="350768"/>
    <s v="23"/>
    <s v="Complete"/>
    <n v="2"/>
    <n v="2"/>
    <n v="1"/>
    <n v="0"/>
    <n v="0"/>
    <n v="0"/>
    <n v="0"/>
    <n v="0"/>
    <n v="0"/>
    <n v="2.0400000000000001E-3"/>
    <n v="0"/>
    <n v="0"/>
    <n v="2.0400000000000001E-3"/>
    <d v="2023-08-24T20:41:25"/>
    <s v="PlateAgilent 12_Vial8"/>
    <n v="0.83100200000000002"/>
    <n v="99.245060502544504"/>
    <n v="2.975737864620678E-2"/>
    <n v="6.5867846657841793E-4"/>
    <n v="8.1107122250886191E-2"/>
    <n v="2.0276780562721551E-2"/>
    <n v="9.9395983150595839"/>
    <n v="2.6380450776972979E-2"/>
    <n v="1.0286735446711961E-2"/>
    <n v="7.1902921007935536E-2"/>
    <n v="1.797573025198388E-2"/>
    <n v="4.0475050713557982E-2"/>
    <n v="0.65832661731876518"/>
  </r>
  <r>
    <n v="1413"/>
    <x v="1"/>
    <x v="7"/>
    <s v="350769"/>
    <s v="24"/>
    <s v="Complete"/>
    <n v="2"/>
    <n v="2"/>
    <n v="1"/>
    <n v="0"/>
    <n v="0"/>
    <n v="0"/>
    <n v="0"/>
    <n v="0"/>
    <n v="0"/>
    <n v="1.9400000000000001E-3"/>
    <n v="0"/>
    <n v="0"/>
    <n v="1.9400000000000001E-3"/>
    <d v="2023-08-24T20:52:10"/>
    <s v="PlateAgilent 12_Vial9"/>
    <n v="0.83662700000000001"/>
    <n v="99.181556387265402"/>
    <n v="1.8991931352251901E-2"/>
    <n v="4.7463836919960079E-4"/>
    <n v="5.176467041272427E-2"/>
    <n v="1.2941167603181069E-2"/>
    <n v="6.6707049500933344"/>
    <n v="6.071038537947418E-2"/>
    <n v="5.2044230687113974E-3"/>
    <n v="0.1654730649300355"/>
    <n v="4.1368266232508881E-2"/>
    <n v="4.8070532152180143E-2"/>
    <n v="0.69067076385069393"/>
  </r>
  <r>
    <n v="1413"/>
    <x v="1"/>
    <x v="8"/>
    <s v="350770"/>
    <s v="25"/>
    <s v="Complete"/>
    <n v="2"/>
    <n v="2"/>
    <n v="1"/>
    <n v="0"/>
    <n v="0"/>
    <n v="0"/>
    <n v="0"/>
    <n v="0"/>
    <n v="0"/>
    <n v="0"/>
    <n v="2.0300000000000001E-3"/>
    <n v="0"/>
    <n v="2.0300000000000001E-3"/>
    <d v="2023-08-24T21:02:44"/>
    <s v="PlateAgilent 12_Vial10"/>
    <n v="0.82822700000000005"/>
    <n v="98.864247394630823"/>
    <n v="1.9359906654508281E-2"/>
    <n v="6.281410826064522E-4"/>
    <n v="5.2767628979077018E-2"/>
    <n v="1.319190724476926E-2"/>
    <n v="6.4984764752557922"/>
    <n v="0.86224782357330088"/>
    <n v="1.8693274673801989E-2"/>
    <n v="2.3501545774104979"/>
    <n v="0.58753864435262448"/>
    <n v="7.0201286396278442E-2"/>
    <n v="0.18394358874508809"/>
  </r>
  <r>
    <n v="1413"/>
    <x v="1"/>
    <x v="8"/>
    <s v="350771"/>
    <s v="26"/>
    <s v="Complete"/>
    <n v="2"/>
    <n v="2"/>
    <n v="1"/>
    <n v="0"/>
    <n v="0"/>
    <n v="0"/>
    <n v="0"/>
    <n v="0"/>
    <n v="0"/>
    <n v="0"/>
    <n v="1.9499999999999999E-3"/>
    <n v="0"/>
    <n v="1.9499999999999999E-3"/>
    <d v="2023-08-24T21:13:15"/>
    <s v="PlateAgilent 12_Vial11"/>
    <n v="0.83100200000000002"/>
    <n v="97.923746235116653"/>
    <n v="1.9447941240898551E-2"/>
    <n v="4.7523256029212793E-4"/>
    <n v="5.3007577263687503E-2"/>
    <n v="1.3251894315921881E-2"/>
    <n v="6.7958432389342978"/>
    <n v="1.637760356941008"/>
    <n v="2.7536489105724701E-2"/>
    <n v="4.4639022498375178"/>
    <n v="1.115975562459379"/>
    <n v="0.1135389317024785"/>
    <n v="0.30550653499895242"/>
  </r>
  <r>
    <n v="1413"/>
    <x v="1"/>
    <x v="8"/>
    <s v="350772"/>
    <s v="27"/>
    <s v="Complete"/>
    <n v="2"/>
    <n v="2"/>
    <n v="1"/>
    <n v="0"/>
    <n v="0"/>
    <n v="0"/>
    <n v="0"/>
    <n v="0"/>
    <n v="0"/>
    <n v="0"/>
    <n v="1.97E-3"/>
    <n v="0"/>
    <n v="1.97E-3"/>
    <d v="2023-08-24T21:23:59"/>
    <s v="PlateAgilent 12_Vial12"/>
    <n v="0.82537700000000003"/>
    <n v="99.313294736343039"/>
    <n v="2.1514457429368701E-2"/>
    <n v="1.2599715240912219E-3"/>
    <n v="5.8640102329972167E-2"/>
    <n v="1.466002558249304E-2"/>
    <n v="7.4416373515193097"/>
    <n v="0.38901962918451621"/>
    <n v="9.1324557087605913E-3"/>
    <n v="1.0603172744950431"/>
    <n v="0.26507931862376077"/>
    <n v="4.799406675981166E-2"/>
    <n v="0.22817711028326229"/>
  </r>
  <r>
    <n v="1414"/>
    <x v="2"/>
    <x v="0"/>
    <s v="350776"/>
    <s v="1"/>
    <s v="Complete"/>
    <n v="2"/>
    <n v="2"/>
    <n v="1"/>
    <n v="0"/>
    <n v="0"/>
    <n v="0"/>
    <n v="0"/>
    <n v="0"/>
    <n v="0"/>
    <n v="0"/>
    <n v="0"/>
    <n v="2.2200000000000002E-3"/>
    <n v="2.2200000000000002E-3"/>
    <d v="2023-08-22T13:05:14"/>
    <s v="PlateAgilent 8_Vial1"/>
    <n v="0.95092699999999997"/>
    <n v="98.094181145464148"/>
    <n v="2.1248720405961659E-2"/>
    <n v="1.158064367391594E-3"/>
    <n v="5.7915805828579588E-2"/>
    <n v="1.44789514571449E-2"/>
    <n v="6.5220502059211256"/>
    <n v="0.50891571714697781"/>
    <n v="2.173821579024262E-2"/>
    <n v="1.3871077078658931"/>
    <n v="0.34677692696647322"/>
    <n v="4.6044680618807413E-2"/>
    <n v="1.3296097363641"/>
  </r>
  <r>
    <n v="1414"/>
    <x v="2"/>
    <x v="0"/>
    <s v="350777"/>
    <s v="2"/>
    <s v="Complete"/>
    <n v="2"/>
    <n v="2"/>
    <n v="1"/>
    <n v="0"/>
    <n v="0"/>
    <n v="0"/>
    <n v="0"/>
    <n v="0"/>
    <n v="0"/>
    <n v="0"/>
    <n v="0"/>
    <n v="1.9400000000000001E-3"/>
    <n v="1.9400000000000001E-3"/>
    <d v="2023-08-22T13:16:02"/>
    <s v="PlateAgilent 8_Vial2"/>
    <n v="0.92580200000000001"/>
    <n v="98.651694957981917"/>
    <n v="2.122610692338503E-2"/>
    <n v="1.5342051761967029E-3"/>
    <n v="5.7854170208128379E-2"/>
    <n v="1.446354255203209E-2"/>
    <n v="7.4554343051711802"/>
    <n v="0.16299689028889769"/>
    <n v="1.532751417655721E-2"/>
    <n v="0.44426657550567261"/>
    <n v="0.11106664387641819"/>
    <n v="2.838339134977947E-2"/>
    <n v="1.1356986534560209"/>
  </r>
  <r>
    <n v="1414"/>
    <x v="2"/>
    <x v="0"/>
    <s v="350778"/>
    <s v="3"/>
    <s v="Complete"/>
    <n v="2"/>
    <n v="2"/>
    <n v="1"/>
    <n v="0"/>
    <n v="0"/>
    <n v="0"/>
    <n v="0"/>
    <n v="0"/>
    <n v="0"/>
    <n v="0"/>
    <n v="0"/>
    <n v="1.92E-3"/>
    <n v="1.92E-3"/>
    <d v="2023-08-22T13:26:49"/>
    <s v="PlateAgilent 8_Vial3"/>
    <n v="0.92857699999999999"/>
    <n v="98.510417782091665"/>
    <n v="2.0584301607690699E-2"/>
    <n v="1.012400041580101E-3"/>
    <n v="5.6104856774973393E-2"/>
    <n v="1.402621419374335E-2"/>
    <n v="7.3053198925746612"/>
    <n v="0.30084550762794998"/>
    <n v="1.604911699924378E-2"/>
    <n v="0.81998867090802896"/>
    <n v="0.20499716772700721"/>
    <n v="3.5174016373629879E-2"/>
    <n v="1.1329783922990579"/>
  </r>
  <r>
    <n v="1414"/>
    <x v="2"/>
    <x v="1"/>
    <s v="350779"/>
    <s v="4"/>
    <s v="Complete"/>
    <n v="2"/>
    <n v="2"/>
    <n v="1"/>
    <n v="1.97E-3"/>
    <n v="0"/>
    <n v="0"/>
    <n v="0"/>
    <n v="0"/>
    <n v="0"/>
    <n v="0"/>
    <n v="0"/>
    <n v="0"/>
    <n v="1.97E-3"/>
    <d v="2023-08-22T13:38:20"/>
    <s v="PlateAgilent 8_Vial4"/>
    <n v="1.2855700000000001"/>
    <n v="75.236810621353385"/>
    <n v="9.1330432117856226"/>
    <n v="0.36315288672791618"/>
    <n v="24.893148724823849"/>
    <n v="6.2232871812059631"/>
    <n v="3159.0290259928747"/>
    <n v="3.5137084083636097E-2"/>
    <n v="9.1157178788912798E-3"/>
    <n v="9.5770121696334892E-2"/>
    <n v="2.394253042408372E-2"/>
    <n v="3.6453641297416031E-2"/>
    <n v="15.55855544147996"/>
  </r>
  <r>
    <n v="1414"/>
    <x v="2"/>
    <x v="1"/>
    <s v="350780"/>
    <s v="5"/>
    <s v="Complete"/>
    <n v="2"/>
    <n v="2"/>
    <n v="1"/>
    <n v="2.0100000000000001E-3"/>
    <n v="0"/>
    <n v="0"/>
    <n v="0"/>
    <n v="0"/>
    <n v="0"/>
    <n v="0"/>
    <n v="0"/>
    <n v="0"/>
    <n v="2.0100000000000001E-3"/>
    <d v="2023-08-22T13:49:56"/>
    <s v="PlateAgilent 8_Vial5"/>
    <n v="1.2270000000000001"/>
    <n v="78.649742963651065"/>
    <n v="8.227236475218147"/>
    <n v="0.21700842583625771"/>
    <n v="22.424269372515059"/>
    <n v="5.6060673431287649"/>
    <n v="2789.0882304123206"/>
    <n v="2.8638299023358699E-2"/>
    <n v="9.4747359597105434E-3"/>
    <n v="7.8056943373978144E-2"/>
    <n v="1.9514235843494539E-2"/>
    <n v="2.2507593620106969E-2"/>
    <n v="13.07187466848732"/>
  </r>
  <r>
    <n v="1414"/>
    <x v="2"/>
    <x v="1"/>
    <s v="350781"/>
    <s v="6"/>
    <s v="Complete"/>
    <n v="2"/>
    <n v="2"/>
    <n v="1"/>
    <n v="2.0400000000000001E-3"/>
    <n v="0"/>
    <n v="0"/>
    <n v="0"/>
    <n v="0"/>
    <n v="0"/>
    <n v="0"/>
    <n v="0"/>
    <n v="0"/>
    <n v="2.0400000000000001E-3"/>
    <d v="2023-08-22T14:02:12"/>
    <s v="PlateAgilent 8_Vial6"/>
    <n v="1.29667"/>
    <n v="75.184426313338577"/>
    <n v="9.2638021724554722"/>
    <n v="0.26291108762138948"/>
    <n v="25.24954715408537"/>
    <n v="6.3123867885213416"/>
    <n v="3094.3072492751671"/>
    <n v="2.6849488163410519E-2"/>
    <n v="1.058823041870021E-2"/>
    <n v="7.3181335786815058E-2"/>
    <n v="1.8295333946703761E-2"/>
    <n v="2.7233948546064021E-2"/>
    <n v="15.49768807749647"/>
  </r>
  <r>
    <n v="1414"/>
    <x v="2"/>
    <x v="2"/>
    <s v="350782"/>
    <s v="7"/>
    <s v="Complete"/>
    <n v="2"/>
    <n v="2"/>
    <n v="1"/>
    <n v="0"/>
    <n v="1.7899999999999999E-3"/>
    <n v="0"/>
    <n v="0"/>
    <n v="0"/>
    <n v="0"/>
    <n v="0"/>
    <n v="0"/>
    <n v="0"/>
    <n v="1.7899999999999999E-3"/>
    <d v="2023-08-22T14:14:09"/>
    <s v="PlateAgilent 8_Vial7"/>
    <n v="0.90630200000000005"/>
    <n v="99.770022046554175"/>
    <n v="6.2841072341861731E-2"/>
    <n v="2.659436921796929E-3"/>
    <n v="0.1712804947440445"/>
    <n v="4.2820123686011131E-2"/>
    <n v="23.921856807827449"/>
    <n v="2.7204252222653848E-2"/>
    <n v="1.7716757398727811E-2"/>
    <n v="7.4148285606736045E-2"/>
    <n v="1.8537071401684011E-2"/>
    <n v="4.6986421272366623E-2"/>
    <n v="9.2946207608940415E-2"/>
  </r>
  <r>
    <n v="1414"/>
    <x v="2"/>
    <x v="2"/>
    <s v="350783"/>
    <s v="8"/>
    <s v="Complete"/>
    <n v="2"/>
    <n v="2"/>
    <n v="1"/>
    <n v="0"/>
    <n v="1.9599999999999999E-3"/>
    <n v="0"/>
    <n v="0"/>
    <n v="0"/>
    <n v="0"/>
    <n v="0"/>
    <n v="0"/>
    <n v="0"/>
    <n v="1.9599999999999999E-3"/>
    <d v="2023-08-22T14:26:05"/>
    <s v="PlateAgilent 8_Vial8"/>
    <n v="0.90630200000000005"/>
    <n v="99.778934073152186"/>
    <n v="0.1040943956783907"/>
    <n v="1.9163605211575999E-3"/>
    <n v="0.28372112262635629"/>
    <n v="7.0930280656589073E-2"/>
    <n v="36.188918702341368"/>
    <n v="2.6868761094902532E-2"/>
    <n v="1.6995848943200682E-2"/>
    <n v="7.3233866355089924E-2"/>
    <n v="1.8308466588772481E-2"/>
    <n v="2.8774089051765591E-2"/>
    <n v="6.1328681022756779E-2"/>
  </r>
  <r>
    <n v="1414"/>
    <x v="2"/>
    <x v="2"/>
    <s v="350784"/>
    <s v="9"/>
    <s v="Complete"/>
    <n v="2"/>
    <n v="2"/>
    <n v="1"/>
    <n v="0"/>
    <n v="1.8500000000000001E-3"/>
    <n v="0"/>
    <n v="0"/>
    <n v="0"/>
    <n v="0"/>
    <n v="0"/>
    <n v="0"/>
    <n v="0"/>
    <n v="1.8500000000000001E-3"/>
    <d v="2023-08-22T14:38:05"/>
    <s v="PlateAgilent 8_Vial9"/>
    <n v="0.911852"/>
    <n v="99.784127140831686"/>
    <n v="7.6777423685567198E-2"/>
    <n v="2.3649215681090649E-3"/>
    <n v="0.20926560645714579"/>
    <n v="5.231640161428646E-2"/>
    <n v="28.279136007722411"/>
    <n v="2.644285392461276E-2"/>
    <n v="1.7109748070073341E-2"/>
    <n v="7.2073007889062901E-2"/>
    <n v="1.8018251972265729E-2"/>
    <n v="3.5941812361182428E-2"/>
    <n v="7.6710769196952744E-2"/>
  </r>
  <r>
    <n v="1414"/>
    <x v="2"/>
    <x v="3"/>
    <s v="350785"/>
    <s v="10"/>
    <s v="Complete"/>
    <n v="2"/>
    <n v="2"/>
    <n v="1"/>
    <n v="0"/>
    <n v="0"/>
    <n v="1.8500000000000001E-3"/>
    <n v="0"/>
    <n v="0"/>
    <n v="0"/>
    <n v="0"/>
    <n v="0"/>
    <n v="0"/>
    <n v="1.8500000000000001E-3"/>
    <d v="2023-08-22T14:48:54"/>
    <s v="PlateAgilent 8_Vial10"/>
    <n v="0.90907700000000002"/>
    <n v="99.676092371265014"/>
    <n v="2.8622735257357208E-2"/>
    <n v="1.647921277090637E-3"/>
    <n v="7.8014522558395707E-2"/>
    <n v="1.950363063959893E-2"/>
    <n v="10.542503048431854"/>
    <n v="7.789761224212452E-2"/>
    <n v="1.2351906332763059E-2"/>
    <n v="0.2123188078590886"/>
    <n v="5.3079701964772151E-2"/>
    <n v="4.1895580692233307E-2"/>
    <n v="0.17549170054327759"/>
  </r>
  <r>
    <n v="1414"/>
    <x v="2"/>
    <x v="3"/>
    <s v="350786"/>
    <s v="11"/>
    <s v="Complete"/>
    <n v="2"/>
    <n v="2"/>
    <n v="1"/>
    <n v="0"/>
    <n v="0"/>
    <n v="1.91E-3"/>
    <n v="0"/>
    <n v="0"/>
    <n v="0"/>
    <n v="0"/>
    <n v="0"/>
    <n v="0"/>
    <n v="1.91E-3"/>
    <d v="2023-08-22T14:59:53"/>
    <s v="PlateAgilent 8_Vial11"/>
    <n v="0.91470200000000002"/>
    <n v="99.714179245411415"/>
    <n v="2.2117490471312461E-2"/>
    <n v="1.3926655510634899E-3"/>
    <n v="6.0283737518264907E-2"/>
    <n v="1.507093437956623E-2"/>
    <n v="7.890541559982319"/>
    <n v="0.13283222370761141"/>
    <n v="1.128149967928798E-2"/>
    <n v="0.36204934363341962"/>
    <n v="9.0512335908354891E-2"/>
    <n v="2.745125497129278E-2"/>
    <n v="0.1034197854383547"/>
  </r>
  <r>
    <n v="1414"/>
    <x v="2"/>
    <x v="3"/>
    <s v="350787"/>
    <s v="12"/>
    <s v="Complete"/>
    <n v="2"/>
    <n v="2"/>
    <n v="1"/>
    <n v="0"/>
    <n v="0"/>
    <n v="2.0300000000000001E-3"/>
    <n v="0"/>
    <n v="0"/>
    <n v="0"/>
    <n v="0"/>
    <n v="0"/>
    <n v="0"/>
    <n v="2.0300000000000001E-3"/>
    <d v="2023-08-22T15:40:45"/>
    <s v="PlateAgilent 8_Vial12"/>
    <n v="0.90630200000000005"/>
    <n v="99.555662006886365"/>
    <n v="2.5622292261831079E-2"/>
    <n v="1.7167055971386779E-3"/>
    <n v="6.9836473687280728E-2"/>
    <n v="1.7459118421820179E-2"/>
    <n v="8.600550946709447"/>
    <n v="0.25065363539375041"/>
    <n v="1.500337346979505E-2"/>
    <n v="0.68318501068982562"/>
    <n v="0.17079625267245641"/>
    <n v="3.3626484100651707E-2"/>
    <n v="0.13443558135740999"/>
  </r>
  <r>
    <n v="1414"/>
    <x v="2"/>
    <x v="4"/>
    <s v="350789"/>
    <s v="14"/>
    <s v="Complete"/>
    <n v="2"/>
    <n v="2"/>
    <n v="1"/>
    <n v="0"/>
    <n v="0"/>
    <n v="0"/>
    <n v="2.0300000000000001E-3"/>
    <n v="0"/>
    <n v="0"/>
    <n v="0"/>
    <n v="0"/>
    <n v="0"/>
    <n v="2.0300000000000001E-3"/>
    <d v="2023-08-24T15:22:44"/>
    <s v="PlateAgilent 8_Vial14"/>
    <n v="0.97042700000000004"/>
    <n v="93.354523402888134"/>
    <n v="2.5389274796000572"/>
    <n v="5.3379250870837162E-2"/>
    <n v="6.9201358063945531"/>
    <n v="1.730033951598638"/>
    <n v="852.23347369391035"/>
    <n v="5.7478951825093758E-2"/>
    <n v="4.9386562906091596E-3"/>
    <n v="0.15666542500123559"/>
    <n v="3.9166356250308891E-2"/>
    <n v="2.7159432557416169E-2"/>
    <n v="4.0219107331293102"/>
  </r>
  <r>
    <n v="1414"/>
    <x v="2"/>
    <x v="4"/>
    <s v="350790"/>
    <s v="15"/>
    <s v="Complete"/>
    <n v="2"/>
    <n v="2"/>
    <n v="1"/>
    <n v="0"/>
    <n v="0"/>
    <n v="0"/>
    <n v="1.9599999999999999E-3"/>
    <n v="0"/>
    <n v="0"/>
    <n v="0"/>
    <n v="0"/>
    <n v="0"/>
    <n v="1.9599999999999999E-3"/>
    <d v="2023-08-24T15:34:30"/>
    <s v="PlateAgilent 8_Vial15"/>
    <n v="0.95932700000000004"/>
    <n v="94.163954880622754"/>
    <n v="2.0550201498017731"/>
    <n v="4.8839454570888792E-2"/>
    <n v="5.6011913045053587"/>
    <n v="1.4002978261263399"/>
    <n v="714.43766639098976"/>
    <n v="4.1577095750978198E-2"/>
    <n v="8.3935946046854986E-3"/>
    <n v="0.1133231064471215"/>
    <n v="2.8330776611780371E-2"/>
    <n v="3.2534870190612693E-2"/>
    <n v="3.7069130036338711"/>
  </r>
  <r>
    <n v="1414"/>
    <x v="2"/>
    <x v="5"/>
    <s v="350791"/>
    <s v="16"/>
    <s v="Complete"/>
    <n v="2"/>
    <n v="2"/>
    <n v="1"/>
    <n v="0"/>
    <n v="0"/>
    <n v="0"/>
    <n v="0"/>
    <n v="2.7100000000000002E-3"/>
    <n v="0"/>
    <n v="0"/>
    <n v="0"/>
    <n v="0"/>
    <n v="2.7100000000000002E-3"/>
    <d v="2023-08-21T18:30:27"/>
    <s v="PlateAgilent 9_Vial1"/>
    <n v="0.90352699999999997"/>
    <n v="99.308264406157107"/>
    <n v="2.5535920948565941E-2"/>
    <n v="1.4876131284030101E-3"/>
    <n v="6.9601058842873445E-2"/>
    <n v="1.7400264710718361E-2"/>
    <n v="6.4207618858739339"/>
    <n v="0.51042401122658521"/>
    <n v="1.7990381228109972E-2"/>
    <n v="1.3912187350420251"/>
    <n v="0.34780468376050622"/>
    <n v="4.4879295859454202E-2"/>
    <n v="0.1108963658082814"/>
  </r>
  <r>
    <n v="1414"/>
    <x v="2"/>
    <x v="5"/>
    <s v="350792"/>
    <s v="17"/>
    <s v="Complete"/>
    <n v="2"/>
    <n v="2"/>
    <n v="1"/>
    <n v="0"/>
    <n v="0"/>
    <n v="0"/>
    <n v="0"/>
    <n v="1.8600000000000001E-3"/>
    <n v="0"/>
    <n v="0"/>
    <n v="0"/>
    <n v="0"/>
    <n v="1.8600000000000001E-3"/>
    <d v="2023-08-21T18:41:37"/>
    <s v="PlateAgilent 9_Vial2"/>
    <n v="0.90630200000000005"/>
    <n v="99.673658439522825"/>
    <n v="2.3101382567749049E-2"/>
    <n v="1.794062331251573E-3"/>
    <n v="6.296544740595808E-2"/>
    <n v="1.574136185148952E-2"/>
    <n v="8.4630977696180203"/>
    <n v="0.2128449891974431"/>
    <n v="1.7230532176449861E-2"/>
    <n v="0.5801332423992307"/>
    <n v="0.1450333105998077"/>
    <n v="2.8162289299434769E-2"/>
    <n v="6.2232899412552729E-2"/>
  </r>
  <r>
    <n v="1414"/>
    <x v="2"/>
    <x v="5"/>
    <s v="350793"/>
    <s v="18"/>
    <s v="Complete"/>
    <n v="2"/>
    <n v="2"/>
    <n v="1"/>
    <n v="0"/>
    <n v="0"/>
    <n v="0"/>
    <n v="0"/>
    <n v="1.8699999999999999E-3"/>
    <n v="0"/>
    <n v="0"/>
    <n v="0"/>
    <n v="0"/>
    <n v="1.8699999999999999E-3"/>
    <d v="2023-08-21T18:52:40"/>
    <s v="PlateAgilent 9_Vial3"/>
    <n v="0.90907700000000002"/>
    <n v="99.542467851102771"/>
    <n v="2.1454379311496252E-2"/>
    <n v="2.12069958107807E-3"/>
    <n v="5.8476352582092217E-2"/>
    <n v="1.4619088145523051E-2"/>
    <n v="7.8176941954668724"/>
    <n v="0.32986263207383137"/>
    <n v="1.840052986703487E-2"/>
    <n v="0.89907814608602099"/>
    <n v="0.22476953652150519"/>
    <n v="3.5037374651601991E-2"/>
    <n v="7.1177762860299948E-2"/>
  </r>
  <r>
    <n v="1414"/>
    <x v="2"/>
    <x v="6"/>
    <s v="350794"/>
    <s v="19"/>
    <s v="Complete"/>
    <n v="2"/>
    <n v="2"/>
    <n v="1"/>
    <n v="0"/>
    <n v="0"/>
    <n v="0"/>
    <n v="0"/>
    <n v="0"/>
    <n v="2.0400000000000001E-3"/>
    <n v="0"/>
    <n v="0"/>
    <n v="0"/>
    <n v="2.0400000000000001E-3"/>
    <d v="2023-08-21T19:03:43"/>
    <s v="PlateAgilent 9_Vial4"/>
    <n v="0.90907700000000002"/>
    <n v="99.250946226604981"/>
    <n v="2.2319014683820838E-2"/>
    <n v="1.4973422846748399E-3"/>
    <n v="6.0833014695356367E-2"/>
    <n v="1.520825367383909E-2"/>
    <n v="7.4550263107054358"/>
    <n v="0.28082272376237788"/>
    <n v="1.799902602570104E-2"/>
    <n v="0.76541429464673016"/>
    <n v="0.19135357366168251"/>
    <n v="4.3481628732807448E-2"/>
    <n v="0.40243040621600967"/>
  </r>
  <r>
    <n v="1414"/>
    <x v="2"/>
    <x v="6"/>
    <s v="350795"/>
    <s v="20"/>
    <s v="Complete"/>
    <n v="2"/>
    <n v="2"/>
    <n v="1"/>
    <n v="0"/>
    <n v="0"/>
    <n v="0"/>
    <n v="0"/>
    <n v="0"/>
    <n v="1.98E-3"/>
    <n v="0"/>
    <n v="0"/>
    <n v="0"/>
    <n v="1.98E-3"/>
    <d v="2023-08-21T19:14:45"/>
    <s v="PlateAgilent 9_Vial5"/>
    <n v="0.90907700000000002"/>
    <n v="99.647185516262908"/>
    <n v="2.0455208484177041E-2"/>
    <n v="1.6526511582257331E-3"/>
    <n v="5.5752998774473553E-2"/>
    <n v="1.393824969361839E-2"/>
    <n v="7.0395200472820152"/>
    <n v="8.9086466532033309E-2"/>
    <n v="1.492368112906425E-2"/>
    <n v="0.24281530365357501"/>
    <n v="6.0703825913393752E-2"/>
    <n v="2.8005455668805239E-2"/>
    <n v="0.21526735305208031"/>
  </r>
  <r>
    <n v="1414"/>
    <x v="2"/>
    <x v="6"/>
    <s v="350796"/>
    <s v="21"/>
    <s v="Complete"/>
    <n v="2"/>
    <n v="2"/>
    <n v="1"/>
    <n v="0"/>
    <n v="0"/>
    <n v="0"/>
    <n v="0"/>
    <n v="0"/>
    <n v="2.0799999999999998E-3"/>
    <n v="0"/>
    <n v="0"/>
    <n v="0"/>
    <n v="2.0799999999999998E-3"/>
    <d v="2023-08-21T19:25:55"/>
    <s v="PlateAgilent 9_Vial6"/>
    <n v="0.900752"/>
    <n v="99.428490743790093"/>
    <n v="2.03323080282156E-2"/>
    <n v="2.096368134651709E-3"/>
    <n v="5.5418019594187969E-2"/>
    <n v="1.385450489854699E-2"/>
    <n v="6.660819662762977"/>
    <n v="0.1142124249140881"/>
    <n v="1.6254335742769101E-2"/>
    <n v="0.31129896286270931"/>
    <n v="7.7824740715677326E-2"/>
    <n v="3.4111339842176437E-2"/>
    <n v="0.4028531834254156"/>
  </r>
  <r>
    <n v="1414"/>
    <x v="2"/>
    <x v="7"/>
    <s v="350797"/>
    <s v="22"/>
    <s v="Complete"/>
    <n v="2"/>
    <n v="2"/>
    <n v="1"/>
    <n v="0"/>
    <n v="0"/>
    <n v="0"/>
    <n v="0"/>
    <n v="0"/>
    <n v="0"/>
    <n v="1.98E-3"/>
    <n v="0"/>
    <n v="0"/>
    <n v="1.98E-3"/>
    <d v="2023-08-21T19:37:57"/>
    <s v="PlateAgilent 9_Vial7"/>
    <n v="0.91747699999999999"/>
    <n v="98.528707786734415"/>
    <n v="4.2393564775086781E-2"/>
    <n v="2.423674745094685E-3"/>
    <n v="0.1155484856964082"/>
    <n v="2.888712142410205E-2"/>
    <n v="14.589455264698005"/>
    <n v="4.7126689105665892E-2"/>
    <n v="2.0737739181268509E-2"/>
    <n v="0.12844915474636359"/>
    <n v="3.2112288686590898E-2"/>
    <n v="4.6863157676297167E-2"/>
    <n v="1.33490880170854"/>
  </r>
  <r>
    <n v="1414"/>
    <x v="2"/>
    <x v="7"/>
    <s v="350798"/>
    <s v="23"/>
    <s v="Complete"/>
    <n v="2"/>
    <n v="2"/>
    <n v="1"/>
    <n v="0"/>
    <n v="0"/>
    <n v="0"/>
    <n v="0"/>
    <n v="0"/>
    <n v="0"/>
    <n v="2E-3"/>
    <n v="0"/>
    <n v="0"/>
    <n v="2E-3"/>
    <d v="2023-08-21T19:50:05"/>
    <s v="PlateAgilent 9_Vial8"/>
    <n v="0.91747699999999999"/>
    <n v="99.118649875461642"/>
    <n v="0.1117243100101946"/>
    <n v="1.319793821319467E-3"/>
    <n v="0.3045173225144906"/>
    <n v="7.6129330628622649E-2"/>
    <n v="38.064665314311327"/>
    <n v="3.9344528348577393E-2"/>
    <n v="2.0977428440065029E-2"/>
    <n v="0.1072379898986264"/>
    <n v="2.6809497474656611E-2"/>
    <n v="2.9203557471425039E-2"/>
    <n v="0.70107772870816187"/>
  </r>
  <r>
    <n v="1414"/>
    <x v="2"/>
    <x v="7"/>
    <s v="350799"/>
    <s v="24"/>
    <s v="Complete"/>
    <n v="2"/>
    <n v="2"/>
    <n v="1"/>
    <n v="0"/>
    <n v="0"/>
    <n v="0"/>
    <n v="0"/>
    <n v="0"/>
    <n v="0"/>
    <n v="1.92E-3"/>
    <n v="0"/>
    <n v="0"/>
    <n v="1.92E-3"/>
    <d v="2023-08-21T20:01:45"/>
    <s v="PlateAgilent 9_Vial9"/>
    <n v="0.91470200000000002"/>
    <n v="99.068136454361905"/>
    <n v="4.9096413381314617E-2"/>
    <n v="1.8611020972726831E-3"/>
    <n v="0.13381786243815971"/>
    <n v="3.3454465609539928E-2"/>
    <n v="17.424200838302045"/>
    <n v="5.1266856472818367E-2"/>
    <n v="1.8217318397811131E-2"/>
    <n v="0.13973365210680469"/>
    <n v="3.4933413026701172E-2"/>
    <n v="3.624264391464016E-2"/>
    <n v="0.79525763186930842"/>
  </r>
  <r>
    <n v="1414"/>
    <x v="2"/>
    <x v="8"/>
    <s v="350800"/>
    <s v="25"/>
    <s v="Complete"/>
    <n v="2"/>
    <n v="2"/>
    <n v="1"/>
    <n v="0"/>
    <n v="0"/>
    <n v="0"/>
    <n v="0"/>
    <n v="0"/>
    <n v="0"/>
    <n v="0"/>
    <n v="2E-3"/>
    <n v="0"/>
    <n v="2E-3"/>
    <d v="2023-08-21T20:12:50"/>
    <s v="PlateAgilent 9_Vial10"/>
    <n v="0.911852"/>
    <n v="99.244484073991401"/>
    <n v="2.5420806561237502E-2"/>
    <n v="1.2327020312768049E-3"/>
    <n v="6.9287301478796137E-2"/>
    <n v="1.7321825369699031E-2"/>
    <n v="8.6609126848495155"/>
    <n v="0.37555995441549928"/>
    <n v="1.8294862313846711E-2"/>
    <n v="1.0236313990378321"/>
    <n v="0.25590784975945802"/>
    <n v="4.7020749923734083E-2"/>
    <n v="0.30751441510813943"/>
  </r>
  <r>
    <n v="1414"/>
    <x v="2"/>
    <x v="8"/>
    <s v="350801"/>
    <s v="26"/>
    <s v="Complete"/>
    <n v="2"/>
    <n v="2"/>
    <n v="1"/>
    <n v="0"/>
    <n v="0"/>
    <n v="0"/>
    <n v="0"/>
    <n v="0"/>
    <n v="0"/>
    <n v="0"/>
    <n v="1.97E-3"/>
    <n v="0"/>
    <n v="1.97E-3"/>
    <d v="2023-08-21T20:23:58"/>
    <s v="PlateAgilent 9_Vial11"/>
    <n v="0.911852"/>
    <n v="99.568451119643399"/>
    <n v="2.7100065575440761E-2"/>
    <n v="1.6209498928219891E-3"/>
    <n v="7.3864313042052515E-2"/>
    <n v="1.8466078260513129E-2"/>
    <n v="9.3736437870625018"/>
    <n v="6.4108417783700855E-2"/>
    <n v="1.47664004261696E-2"/>
    <n v="0.17473478898506131"/>
    <n v="4.3683697246265342E-2"/>
    <n v="3.022723812822246E-2"/>
    <n v="0.31011315886923507"/>
  </r>
  <r>
    <n v="1414"/>
    <x v="2"/>
    <x v="8"/>
    <s v="350802"/>
    <s v="27"/>
    <s v="Complete"/>
    <n v="2"/>
    <n v="2"/>
    <n v="1"/>
    <n v="0"/>
    <n v="0"/>
    <n v="0"/>
    <n v="0"/>
    <n v="0"/>
    <n v="0"/>
    <n v="0"/>
    <n v="1.9E-3"/>
    <n v="0"/>
    <n v="1.9E-3"/>
    <d v="2023-08-21T20:35:05"/>
    <s v="PlateAgilent 9_Vial12"/>
    <n v="0.90907700000000002"/>
    <n v="99.343886411123989"/>
    <n v="3.1953948399116187E-2"/>
    <n v="1.4610593995232151E-3"/>
    <n v="8.7094123108723276E-2"/>
    <n v="2.1773530777180819E-2"/>
    <n v="11.459753040621484"/>
    <n v="9.9497176534930939E-2"/>
    <n v="1.449991475294086E-2"/>
    <n v="0.27119087863155372"/>
    <n v="6.7797719657888417E-2"/>
    <n v="3.7620780423430589E-2"/>
    <n v="0.48704168351854249"/>
  </r>
  <r>
    <n v="1415"/>
    <x v="3"/>
    <x v="0"/>
    <s v="350806"/>
    <s v="1"/>
    <s v="Complete"/>
    <n v="2"/>
    <n v="2"/>
    <n v="1"/>
    <n v="0"/>
    <n v="0"/>
    <n v="0"/>
    <n v="0"/>
    <n v="0"/>
    <n v="0"/>
    <n v="0"/>
    <n v="0"/>
    <n v="2.2200000000000002E-3"/>
    <n v="2.2200000000000002E-3"/>
    <d v="2023-08-25T00:57:30"/>
    <s v="PlateAgilent 13_Vial1"/>
    <n v="0.85057700000000003"/>
    <n v="98.129440488853504"/>
    <n v="2.329448906198411E-2"/>
    <n v="4.0735202959185022E-4"/>
    <n v="6.34917811338572E-2"/>
    <n v="1.58729452834643E-2"/>
    <n v="7.1499753529118459"/>
    <n v="0.62290111014070892"/>
    <n v="1.364166933463401E-2"/>
    <n v="1.697787869390682"/>
    <n v="0.42444696734767062"/>
    <n v="4.9576757841336187E-2"/>
    <n v="1.174787154102465"/>
  </r>
  <r>
    <n v="1415"/>
    <x v="3"/>
    <x v="0"/>
    <s v="350807"/>
    <s v="2"/>
    <s v="Complete"/>
    <n v="2"/>
    <n v="2"/>
    <n v="1"/>
    <n v="0"/>
    <n v="0"/>
    <n v="0"/>
    <n v="0"/>
    <n v="0"/>
    <n v="0"/>
    <n v="0"/>
    <n v="0"/>
    <n v="1.9300000000000001E-3"/>
    <n v="1.9300000000000001E-3"/>
    <d v="2023-08-25T01:08:23"/>
    <s v="PlateAgilent 13_Vial2"/>
    <n v="0.83662700000000001"/>
    <n v="98.609883955637713"/>
    <n v="1.954161221057249E-2"/>
    <n v="9.101754557060438E-4"/>
    <n v="5.3262888152426413E-2"/>
    <n v="1.33157220381066E-2"/>
    <n v="6.8993378435785493"/>
    <n v="0.29148352322000892"/>
    <n v="6.114919613071962E-3"/>
    <n v="0.79447151689679807"/>
    <n v="0.19861787922419949"/>
    <n v="3.3076542335742323E-2"/>
    <n v="1.046014366595956"/>
  </r>
  <r>
    <n v="1415"/>
    <x v="3"/>
    <x v="0"/>
    <s v="350808"/>
    <s v="3"/>
    <s v="Complete"/>
    <n v="2"/>
    <n v="2"/>
    <n v="1"/>
    <n v="0"/>
    <n v="0"/>
    <n v="0"/>
    <n v="0"/>
    <n v="0"/>
    <n v="0"/>
    <n v="0"/>
    <n v="0"/>
    <n v="2.14E-3"/>
    <n v="2.14E-3"/>
    <d v="2023-08-25T01:18:52"/>
    <s v="PlateAgilent 13_Vial3"/>
    <n v="0.83940199999999998"/>
    <n v="98.387315041260919"/>
    <n v="1.6832802403990581E-2"/>
    <n v="5.3477742441137058E-4"/>
    <n v="4.5879718729173312E-2"/>
    <n v="1.146992968229333E-2"/>
    <n v="5.3597802253707147"/>
    <n v="0.44058209638660017"/>
    <n v="1.082073017515634E-2"/>
    <n v="1.200856647288548"/>
    <n v="0.30021416182213712"/>
    <n v="4.0171457156832943E-2"/>
    <n v="1.115098602791657"/>
  </r>
  <r>
    <n v="1415"/>
    <x v="3"/>
    <x v="1"/>
    <s v="350809"/>
    <s v="4"/>
    <s v="Complete"/>
    <n v="2"/>
    <n v="2"/>
    <n v="1"/>
    <n v="2.1800000000000001E-3"/>
    <n v="0"/>
    <n v="0"/>
    <n v="0"/>
    <n v="0"/>
    <n v="0"/>
    <n v="0"/>
    <n v="0"/>
    <n v="0"/>
    <n v="2.1800000000000001E-3"/>
    <d v="2023-08-25T01:30:39"/>
    <s v="PlateAgilent 13_Vial4"/>
    <n v="0.85057700000000003"/>
    <n v="96.331153018335314"/>
    <n v="1.342349925636289"/>
    <n v="1.109181574619795E-2"/>
    <n v="3.6587274980260678"/>
    <n v="0.91468187450651706"/>
    <n v="419.57884151675091"/>
    <n v="1.6973078073843101E-2"/>
    <n v="8.1383802509054481E-3"/>
    <n v="4.6262056032429139E-2"/>
    <n v="1.1565514008107279E-2"/>
    <n v="4.8255147081680737E-2"/>
    <n v="2.261268830872865"/>
  </r>
  <r>
    <n v="1415"/>
    <x v="3"/>
    <x v="1"/>
    <s v="350810"/>
    <s v="5"/>
    <s v="Complete"/>
    <n v="2"/>
    <n v="2"/>
    <n v="1"/>
    <n v="2.0300000000000001E-3"/>
    <n v="0"/>
    <n v="0"/>
    <n v="0"/>
    <n v="0"/>
    <n v="0"/>
    <n v="0"/>
    <n v="0"/>
    <n v="0"/>
    <n v="2.0300000000000001E-3"/>
    <d v="2023-08-25T01:42:19"/>
    <s v="PlateAgilent 13_Vial5"/>
    <n v="0.87007699999999999"/>
    <n v="95.369914089880609"/>
    <n v="2.265284169909255"/>
    <n v="3.8865929015005088E-2"/>
    <n v="6.1742898219043116"/>
    <n v="1.5435724554760779"/>
    <n v="760.38051993895454"/>
    <n v="1.5546330210052769E-2"/>
    <n v="8.1640923374965736E-3"/>
    <n v="4.2373292348455119E-2"/>
    <n v="1.059332308711378E-2"/>
    <n v="3.3182888252103221E-2"/>
    <n v="2.3160725217479738"/>
  </r>
  <r>
    <n v="1415"/>
    <x v="3"/>
    <x v="1"/>
    <s v="350811"/>
    <s v="6"/>
    <s v="Complete"/>
    <n v="2"/>
    <n v="2"/>
    <n v="1"/>
    <n v="1.9E-3"/>
    <n v="0"/>
    <n v="0"/>
    <n v="0"/>
    <n v="0"/>
    <n v="0"/>
    <n v="0"/>
    <n v="0"/>
    <n v="0"/>
    <n v="1.9E-3"/>
    <d v="2023-08-25T01:54:01"/>
    <s v="PlateAgilent 13_Vial6"/>
    <n v="0.87840200000000002"/>
    <n v="94.296107629844158"/>
    <n v="2.5065172406734342"/>
    <n v="4.5599140081699831E-2"/>
    <n v="6.8317980115217116"/>
    <n v="1.7079495028804279"/>
    <n v="898.92079098969884"/>
    <n v="1.512400945782979E-2"/>
    <n v="7.7240052330013612E-3"/>
    <n v="4.1222209073046988E-2"/>
    <n v="1.030555226826175E-2"/>
    <n v="3.8851006339683553E-2"/>
    <n v="3.1434001136848821"/>
  </r>
  <r>
    <n v="1415"/>
    <x v="3"/>
    <x v="2"/>
    <s v="350812"/>
    <s v="7"/>
    <s v="Complete"/>
    <n v="2"/>
    <n v="2"/>
    <n v="1"/>
    <n v="0"/>
    <n v="2.16E-3"/>
    <n v="0"/>
    <n v="0"/>
    <n v="0"/>
    <n v="0"/>
    <n v="0"/>
    <n v="0"/>
    <n v="0"/>
    <n v="2.16E-3"/>
    <d v="2023-08-25T02:04:53"/>
    <s v="PlateAgilent 13_Vial7"/>
    <n v="0.82260200000000006"/>
    <n v="99.714748726556962"/>
    <n v="2.4631683010572381E-2"/>
    <n v="4.7615560374384872E-4"/>
    <n v="6.7136455429626152E-2"/>
    <n v="1.6784113857406541E-2"/>
    <n v="7.7704230821326581"/>
    <n v="0.16173979715207229"/>
    <n v="6.110856537107294E-3"/>
    <n v="0.44084022508880732"/>
    <n v="0.1102100562722018"/>
    <n v="4.8849239214727412E-2"/>
    <n v="5.0030554065656277E-2"/>
  </r>
  <r>
    <n v="1415"/>
    <x v="3"/>
    <x v="2"/>
    <s v="350813"/>
    <s v="8"/>
    <s v="Complete"/>
    <n v="2"/>
    <n v="2"/>
    <n v="1"/>
    <n v="0"/>
    <n v="1.8799999999999999E-3"/>
    <n v="0"/>
    <n v="0"/>
    <n v="0"/>
    <n v="0"/>
    <n v="0"/>
    <n v="0"/>
    <n v="0"/>
    <n v="1.8799999999999999E-3"/>
    <d v="2023-08-25T02:15:38"/>
    <s v="PlateAgilent 13_Vial8"/>
    <n v="0.817052"/>
    <n v="99.831147710970754"/>
    <n v="3.2472678182485802E-2"/>
    <n v="7.8912095573525573E-4"/>
    <n v="8.8507980171038711E-2"/>
    <n v="2.2126995042759681E-2"/>
    <n v="11.769678214233874"/>
    <n v="5.8587557712178717E-2"/>
    <n v="4.9865233045347139E-3"/>
    <n v="0.15968705651928311"/>
    <n v="3.9921764129820757E-2"/>
    <n v="3.3922881217307722E-2"/>
    <n v="4.3869171917265477E-2"/>
  </r>
  <r>
    <n v="1415"/>
    <x v="3"/>
    <x v="2"/>
    <s v="350814"/>
    <s v="9"/>
    <s v="Complete"/>
    <n v="2"/>
    <n v="2"/>
    <n v="1"/>
    <n v="0"/>
    <n v="1.9499999999999999E-3"/>
    <n v="0"/>
    <n v="0"/>
    <n v="0"/>
    <n v="0"/>
    <n v="0"/>
    <n v="0"/>
    <n v="0"/>
    <n v="1.9499999999999999E-3"/>
    <d v="2023-08-25T02:26:23"/>
    <s v="PlateAgilent 13_Vial9"/>
    <n v="0.82260200000000006"/>
    <n v="99.798586408812554"/>
    <n v="3.0271031889450489E-2"/>
    <n v="5.635869262303443E-4"/>
    <n v="8.2507142625316665E-2"/>
    <n v="2.062678565632917E-2"/>
    <n v="10.577838798117524"/>
    <n v="8.7272596962382834E-2"/>
    <n v="5.6437553378805502E-3"/>
    <n v="0.23787139570113319"/>
    <n v="5.9467848925283312E-2"/>
    <n v="4.0246791203149383E-2"/>
    <n v="4.3623171132467657E-2"/>
  </r>
  <r>
    <n v="1415"/>
    <x v="3"/>
    <x v="3"/>
    <s v="350815"/>
    <s v="10"/>
    <s v="Complete"/>
    <n v="2"/>
    <n v="2"/>
    <n v="1"/>
    <n v="0"/>
    <n v="0"/>
    <n v="1.9400000000000001E-3"/>
    <n v="0"/>
    <n v="0"/>
    <n v="0"/>
    <n v="0"/>
    <n v="0"/>
    <n v="0"/>
    <n v="1.9400000000000001E-3"/>
    <d v="2023-08-25T02:37:08"/>
    <s v="PlateAgilent 13_Vial10"/>
    <n v="0.817052"/>
    <n v="99.506550324017198"/>
    <n v="2.2132368207825409E-2"/>
    <n v="6.2453761600043164E-4"/>
    <n v="6.032428848239782E-2"/>
    <n v="1.508107212059945E-2"/>
    <n v="7.7737485157729118"/>
    <n v="0.34977762683500002"/>
    <n v="6.6103907258254673E-3"/>
    <n v="0.95335873087556056"/>
    <n v="0.23833968271889011"/>
    <n v="5.0911942333611508E-2"/>
    <n v="7.0627738606367396E-2"/>
  </r>
  <r>
    <n v="1415"/>
    <x v="3"/>
    <x v="3"/>
    <s v="350816"/>
    <s v="11"/>
    <s v="Complete"/>
    <n v="2"/>
    <n v="2"/>
    <n v="1"/>
    <n v="0"/>
    <n v="0"/>
    <n v="2.63E-3"/>
    <n v="0"/>
    <n v="0"/>
    <n v="0"/>
    <n v="0"/>
    <n v="0"/>
    <n v="0"/>
    <n v="2.63E-3"/>
    <d v="2023-08-25T02:47:57"/>
    <s v="PlateAgilent 13_Vial11"/>
    <n v="0.81982699999999997"/>
    <n v="99.61293745883151"/>
    <n v="1.5780558383394021E-2"/>
    <n v="4.2954179887498512E-4"/>
    <n v="4.3011707892904039E-2"/>
    <n v="1.075292697322601E-2"/>
    <n v="4.088565389059319"/>
    <n v="0.2458439224337173"/>
    <n v="6.3387261071843701E-3"/>
    <n v="0.67007559061357835"/>
    <n v="0.16751889765339459"/>
    <n v="3.5818651686308461E-2"/>
    <n v="8.9619408665067762E-2"/>
  </r>
  <r>
    <n v="1415"/>
    <x v="3"/>
    <x v="3"/>
    <s v="350817"/>
    <s v="12"/>
    <s v="Complete"/>
    <n v="2"/>
    <n v="2"/>
    <n v="1"/>
    <n v="0"/>
    <n v="0"/>
    <n v="1.8799999999999999E-3"/>
    <n v="0"/>
    <n v="0"/>
    <n v="0"/>
    <n v="0"/>
    <n v="0"/>
    <n v="0"/>
    <n v="1.8799999999999999E-3"/>
    <d v="2023-08-25T02:58:43"/>
    <s v="PlateAgilent 13_Vial12"/>
    <n v="0.81982699999999997"/>
    <n v="99.460492442156195"/>
    <n v="1.5390421091025539E-2"/>
    <n v="2.429026604543489E-4"/>
    <n v="4.1948344300197463E-2"/>
    <n v="1.048708607504936E-2"/>
    <n v="5.5782372739624257"/>
    <n v="0.40983450733530458"/>
    <n v="6.816611616658726E-3"/>
    <n v="1.117050593880637"/>
    <n v="0.27926264847015919"/>
    <n v="4.2611565303858893E-2"/>
    <n v="7.1671064113622035E-2"/>
  </r>
  <r>
    <n v="1415"/>
    <x v="3"/>
    <x v="4"/>
    <s v="350818"/>
    <s v="13"/>
    <s v="Complete"/>
    <n v="2"/>
    <n v="2"/>
    <n v="1"/>
    <n v="0"/>
    <n v="0"/>
    <n v="0"/>
    <n v="1.89E-3"/>
    <n v="0"/>
    <n v="0"/>
    <n v="0"/>
    <n v="0"/>
    <n v="0"/>
    <n v="1.89E-3"/>
    <d v="2023-08-25T03:09:35"/>
    <s v="PlateAgilent 13_Vial13"/>
    <n v="0.82260200000000006"/>
    <n v="99.065657233012416"/>
    <n v="1.8816895918279709E-2"/>
    <n v="1.0142538774560339E-3"/>
    <n v="5.1287591416277492E-2"/>
    <n v="1.282189785406937E-2"/>
    <n v="6.7840729386610423"/>
    <n v="0.27587049911423073"/>
    <n v="7.778164990238378E-3"/>
    <n v="0.75191644274496883"/>
    <n v="0.18797911068624221"/>
    <n v="5.0308289912887619E-2"/>
    <n v="0.5893470820421749"/>
  </r>
  <r>
    <n v="1415"/>
    <x v="3"/>
    <x v="4"/>
    <s v="350819"/>
    <s v="14"/>
    <s v="Complete"/>
    <n v="2"/>
    <n v="2"/>
    <n v="1"/>
    <n v="0"/>
    <n v="0"/>
    <n v="0"/>
    <n v="1.99E-3"/>
    <n v="0"/>
    <n v="0"/>
    <n v="0"/>
    <n v="0"/>
    <n v="0"/>
    <n v="1.99E-3"/>
    <d v="2023-08-25T03:21:27"/>
    <s v="PlateAgilent 13_Vial14"/>
    <n v="0.82822700000000005"/>
    <n v="99.417542697349347"/>
    <n v="1.5855923717228129E-2"/>
    <n v="5.7846037206504537E-4"/>
    <n v="4.3217124687758068E-2"/>
    <n v="1.0804281171939521E-2"/>
    <n v="5.4292870210751358"/>
    <n v="2.6597534944396331E-2"/>
    <n v="8.9296812002575571E-3"/>
    <n v="7.2494608613059369E-2"/>
    <n v="1.8123652153264839E-2"/>
    <n v="3.458193779925426E-2"/>
    <n v="0.50542190618977745"/>
  </r>
  <r>
    <n v="1415"/>
    <x v="3"/>
    <x v="4"/>
    <s v="350820"/>
    <s v="15"/>
    <s v="Complete"/>
    <n v="2"/>
    <n v="2"/>
    <n v="1"/>
    <n v="0"/>
    <n v="0"/>
    <n v="0"/>
    <n v="1.98E-3"/>
    <n v="0"/>
    <n v="0"/>
    <n v="0"/>
    <n v="0"/>
    <n v="0"/>
    <n v="1.98E-3"/>
    <d v="2023-08-25T03:32:12"/>
    <s v="PlateAgilent 13_Vial15"/>
    <n v="0.82260200000000006"/>
    <n v="99.334068026876338"/>
    <n v="1.5620058368791569E-2"/>
    <n v="3.0335382029595933E-4"/>
    <n v="4.2574246836256498E-2"/>
    <n v="1.0643561709064119E-2"/>
    <n v="5.3755362166990501"/>
    <n v="0.15190975368019441"/>
    <n v="6.1638347405401049E-3"/>
    <n v="0.41404732282801782"/>
    <n v="0.1035118307070044"/>
    <n v="4.1862772152673602E-2"/>
    <n v="0.45653938892200913"/>
  </r>
  <r>
    <n v="1415"/>
    <x v="3"/>
    <x v="5"/>
    <s v="350821"/>
    <s v="16"/>
    <s v="Complete"/>
    <n v="2"/>
    <n v="2"/>
    <n v="1"/>
    <n v="0"/>
    <n v="0"/>
    <n v="0"/>
    <n v="0"/>
    <n v="1.8799999999999999E-3"/>
    <n v="0"/>
    <n v="0"/>
    <n v="0"/>
    <n v="0"/>
    <n v="1.8799999999999999E-3"/>
    <d v="2023-08-25T03:44:22"/>
    <s v="PlateAgilent 14_Vial1"/>
    <n v="0.82822700000000005"/>
    <n v="99.503723350855694"/>
    <n v="1.5202214619860399E-2"/>
    <n v="6.2114732833341629E-4"/>
    <n v="4.1435366142857491E-2"/>
    <n v="1.0358841535714369E-2"/>
    <n v="5.5100220934650901"/>
    <n v="0.3479713027825741"/>
    <n v="8.6647868125782103E-3"/>
    <n v="0.94843538908908565"/>
    <n v="0.23710884727227141"/>
    <n v="4.176091216285753E-2"/>
    <n v="9.1342219579020958E-2"/>
  </r>
  <r>
    <n v="1415"/>
    <x v="3"/>
    <x v="5"/>
    <s v="350822"/>
    <s v="17"/>
    <s v="Complete"/>
    <n v="2"/>
    <n v="2"/>
    <n v="1"/>
    <n v="0"/>
    <n v="0"/>
    <n v="0"/>
    <n v="0"/>
    <n v="1.9E-3"/>
    <n v="0"/>
    <n v="0"/>
    <n v="0"/>
    <n v="0"/>
    <n v="1.9E-3"/>
    <d v="2023-08-25T03:55:05"/>
    <s v="PlateAgilent 14_Vial2"/>
    <n v="0.817052"/>
    <n v="99.724352057378439"/>
    <n v="1.545267754627465E-2"/>
    <n v="4.532695511449821E-4"/>
    <n v="4.2118031354518699E-2"/>
    <n v="1.052950783862967E-2"/>
    <n v="5.541846230857721"/>
    <n v="0.16282265853231839"/>
    <n v="5.7511344596145224E-3"/>
    <n v="0.44379168702342842"/>
    <n v="0.1109479217558571"/>
    <n v="3.1201553625359969E-2"/>
    <n v="6.6171052917605916E-2"/>
  </r>
  <r>
    <n v="1415"/>
    <x v="3"/>
    <x v="5"/>
    <s v="350823"/>
    <s v="18"/>
    <s v="Complete"/>
    <n v="2"/>
    <n v="2"/>
    <n v="1"/>
    <n v="0"/>
    <n v="0"/>
    <n v="0"/>
    <n v="0"/>
    <n v="2.33E-3"/>
    <n v="0"/>
    <n v="0"/>
    <n v="0"/>
    <n v="0"/>
    <n v="2.33E-3"/>
    <d v="2023-08-25T04:05:57"/>
    <s v="PlateAgilent 14_Vial3"/>
    <n v="0.81982699999999997"/>
    <n v="99.651236512326079"/>
    <n v="1.437937545153156E-2"/>
    <n v="7.6369456261253293E-4"/>
    <n v="3.919262434049877E-2"/>
    <n v="9.7981560851246926E-3"/>
    <n v="4.2052172039161766"/>
    <n v="0.21605227407247279"/>
    <n v="5.1054885992684908E-3"/>
    <n v="0.58887506235404774"/>
    <n v="0.14721876558851191"/>
    <n v="3.5768109119469052E-2"/>
    <n v="8.2563729030449021E-2"/>
  </r>
  <r>
    <n v="1415"/>
    <x v="3"/>
    <x v="6"/>
    <s v="350824"/>
    <s v="19"/>
    <s v="Complete"/>
    <n v="2"/>
    <n v="2"/>
    <n v="1"/>
    <n v="0"/>
    <n v="0"/>
    <n v="0"/>
    <n v="0"/>
    <n v="0"/>
    <n v="1.9400000000000001E-3"/>
    <n v="0"/>
    <n v="0"/>
    <n v="0"/>
    <n v="1.9400000000000001E-3"/>
    <d v="2023-08-25T04:16:44"/>
    <s v="PlateAgilent 14_Vial4"/>
    <n v="0.82537700000000003"/>
    <n v="99.403122261391729"/>
    <n v="1.459728767828194E-2"/>
    <n v="1.0217034531072821E-3"/>
    <n v="3.9786568915561628E-2"/>
    <n v="9.9466422288904087E-3"/>
    <n v="5.1271351695311385"/>
    <n v="0.16118705242804329"/>
    <n v="7.3675563172701571E-3"/>
    <n v="0.43933365643441169"/>
    <n v="0.10983341410860289"/>
    <n v="4.6033948521132059E-2"/>
    <n v="0.37505944998082069"/>
  </r>
  <r>
    <n v="1415"/>
    <x v="3"/>
    <x v="6"/>
    <s v="350825"/>
    <s v="20"/>
    <s v="Complete"/>
    <n v="2"/>
    <n v="2"/>
    <n v="1"/>
    <n v="0"/>
    <n v="0"/>
    <n v="0"/>
    <n v="0"/>
    <n v="0"/>
    <n v="1.89E-3"/>
    <n v="0"/>
    <n v="0"/>
    <n v="0"/>
    <n v="1.89E-3"/>
    <d v="2023-08-25T04:28:37"/>
    <s v="PlateAgilent 14_Vial5"/>
    <n v="0.817052"/>
    <n v="99.657794291159632"/>
    <n v="1.6239422034374409E-2"/>
    <n v="5.3243113020845923E-4"/>
    <n v="4.4262392997900621E-2"/>
    <n v="1.106559824947516E-2"/>
    <n v="5.8548138886111962"/>
    <n v="4.9069974430359917E-2"/>
    <n v="1.11062307570389E-2"/>
    <n v="0.13374580006825931"/>
    <n v="3.3436450017064842E-2"/>
    <n v="3.1926000697035301E-2"/>
    <n v="0.24497031167858771"/>
  </r>
  <r>
    <n v="1415"/>
    <x v="3"/>
    <x v="6"/>
    <s v="350826"/>
    <s v="21"/>
    <s v="Complete"/>
    <n v="2"/>
    <n v="2"/>
    <n v="1"/>
    <n v="0"/>
    <n v="0"/>
    <n v="0"/>
    <n v="0"/>
    <n v="0"/>
    <n v="2.3800000000000002E-3"/>
    <n v="0"/>
    <n v="0"/>
    <n v="0"/>
    <n v="2.3800000000000002E-3"/>
    <d v="2023-08-25T04:39:31"/>
    <s v="PlateAgilent 14_Vial6"/>
    <n v="0.817052"/>
    <n v="99.557073073164958"/>
    <n v="1.5105721031584991E-2"/>
    <n v="1.0297607457211749E-3"/>
    <n v="4.1172361885872033E-2"/>
    <n v="1.029309047146801E-2"/>
    <n v="4.3248279291882392"/>
    <n v="5.2733709903831291E-2"/>
    <n v="4.9816546997412947E-3"/>
    <n v="0.1437317280787439"/>
    <n v="3.5932932019685969E-2"/>
    <n v="3.9061004067960467E-2"/>
    <n v="0.33602649183165711"/>
  </r>
  <r>
    <n v="1415"/>
    <x v="3"/>
    <x v="7"/>
    <s v="350827"/>
    <s v="22"/>
    <s v="Complete"/>
    <n v="2"/>
    <n v="2"/>
    <n v="1"/>
    <n v="0"/>
    <n v="0"/>
    <n v="0"/>
    <n v="0"/>
    <n v="0"/>
    <n v="0"/>
    <n v="2E-3"/>
    <n v="0"/>
    <n v="0"/>
    <n v="2E-3"/>
    <d v="2023-08-25T04:51:28"/>
    <s v="PlateAgilent 14_Vial7"/>
    <n v="0.82260200000000006"/>
    <n v="99.016127706003857"/>
    <n v="2.7340035433557092E-2"/>
    <n v="8.1369073881358751E-4"/>
    <n v="7.4518378201829272E-2"/>
    <n v="1.8629594550457321E-2"/>
    <n v="9.3147972752286599"/>
    <n v="1.5714772131854619E-2"/>
    <n v="1.0167157387707289E-2"/>
    <n v="4.2832399977059968E-2"/>
    <n v="1.070809999426499E-2"/>
    <n v="4.712064779229698E-2"/>
    <n v="0.8936968386384252"/>
  </r>
  <r>
    <n v="1415"/>
    <x v="3"/>
    <x v="7"/>
    <s v="350828"/>
    <s v="23"/>
    <s v="Complete"/>
    <n v="2"/>
    <n v="2"/>
    <n v="1"/>
    <n v="0"/>
    <n v="0"/>
    <n v="0"/>
    <n v="0"/>
    <n v="0"/>
    <n v="0"/>
    <n v="2.0600000000000002E-3"/>
    <n v="0"/>
    <n v="0"/>
    <n v="2.0600000000000002E-3"/>
    <d v="2023-08-25T05:03:26"/>
    <s v="PlateAgilent 14_Vial8"/>
    <n v="0.817052"/>
    <n v="99.271918400190728"/>
    <n v="9.382451219785258E-2"/>
    <n v="9.2786885761801782E-4"/>
    <n v="0.2557293863628351"/>
    <n v="6.3932346590708775E-2"/>
    <n v="31.035119704227558"/>
    <n v="1.4657638644501611E-2"/>
    <n v="9.5102077408289222E-3"/>
    <n v="3.9951062342665357E-2"/>
    <n v="9.9877655856663392E-3"/>
    <n v="3.3345366995092759E-2"/>
    <n v="0.58625408197182383"/>
  </r>
  <r>
    <n v="1415"/>
    <x v="3"/>
    <x v="7"/>
    <s v="350829"/>
    <s v="24"/>
    <s v="Complete"/>
    <n v="2"/>
    <n v="2"/>
    <n v="1"/>
    <n v="0"/>
    <n v="0"/>
    <n v="0"/>
    <n v="0"/>
    <n v="0"/>
    <n v="0"/>
    <n v="1.9400000000000001E-3"/>
    <n v="0"/>
    <n v="0"/>
    <n v="1.9400000000000001E-3"/>
    <d v="2023-08-25T05:15:21"/>
    <s v="PlateAgilent 14_Vial9"/>
    <n v="0.817052"/>
    <n v="99.135484102135877"/>
    <n v="6.9069987998708199E-2"/>
    <n v="3.4182037085663382E-4"/>
    <n v="0.18825811329293859"/>
    <n v="4.7064528323234663E-2"/>
    <n v="24.260066145997246"/>
    <n v="1.6813543676691821E-2"/>
    <n v="1.0810307129872569E-2"/>
    <n v="4.5827226876043757E-2"/>
    <n v="1.1456806719010939E-2"/>
    <n v="3.900079303398224E-2"/>
    <n v="0.73963157315474248"/>
  </r>
  <r>
    <n v="1415"/>
    <x v="3"/>
    <x v="8"/>
    <s v="350830"/>
    <s v="25"/>
    <s v="Complete"/>
    <n v="2"/>
    <n v="2"/>
    <n v="1"/>
    <n v="0"/>
    <n v="0"/>
    <n v="0"/>
    <n v="0"/>
    <n v="0"/>
    <n v="0"/>
    <n v="0"/>
    <n v="2E-3"/>
    <n v="0"/>
    <n v="2E-3"/>
    <d v="2023-08-25T05:26:07"/>
    <s v="PlateAgilent 14_Vial10"/>
    <n v="0.81142700000000001"/>
    <n v="99.35597218307565"/>
    <n v="2.4759998978450569E-2"/>
    <n v="5.5938658595973195E-4"/>
    <n v="6.7486195203991781E-2"/>
    <n v="1.6871548800997949E-2"/>
    <n v="8.4357744004989748"/>
    <n v="0.34237876948286178"/>
    <n v="9.0689591532691852E-3"/>
    <n v="0.93319230308259238"/>
    <n v="0.23329807577064809"/>
    <n v="4.4808377838518647E-2"/>
    <n v="0.2320806706245164"/>
  </r>
  <r>
    <n v="1415"/>
    <x v="3"/>
    <x v="8"/>
    <s v="350831"/>
    <s v="26"/>
    <s v="Complete"/>
    <n v="2"/>
    <n v="2"/>
    <n v="1"/>
    <n v="0"/>
    <n v="0"/>
    <n v="0"/>
    <n v="0"/>
    <n v="0"/>
    <n v="0"/>
    <n v="0"/>
    <n v="1.9499999999999999E-3"/>
    <n v="0"/>
    <n v="1.9499999999999999E-3"/>
    <d v="2023-08-25T05:36:55"/>
    <s v="PlateAgilent 14_Vial11"/>
    <n v="0.81142700000000001"/>
    <n v="99.62747150770025"/>
    <n v="2.5714767399782259E-2"/>
    <n v="6.4612215597344743E-4"/>
    <n v="7.0088525200559082E-2"/>
    <n v="1.752213130013977E-2"/>
    <n v="8.9857083590460363"/>
    <n v="0.12793042014856501"/>
    <n v="5.3044218447498154E-3"/>
    <n v="0.34868892014853431"/>
    <n v="8.7172230037133563E-2"/>
    <n v="3.2421607007932431E-2"/>
    <n v="0.18646169774346169"/>
  </r>
  <r>
    <n v="1415"/>
    <x v="3"/>
    <x v="8"/>
    <s v="350832"/>
    <s v="27"/>
    <s v="Complete"/>
    <n v="2"/>
    <n v="2"/>
    <n v="1"/>
    <n v="0"/>
    <n v="0"/>
    <n v="0"/>
    <n v="0"/>
    <n v="0"/>
    <n v="0"/>
    <n v="0"/>
    <n v="2.1199999999999999E-3"/>
    <n v="0"/>
    <n v="2.1199999999999999E-3"/>
    <d v="2023-08-25T05:47:39"/>
    <s v="PlateAgilent 14_Vial12"/>
    <n v="0.80872699999999997"/>
    <n v="99.48373764503944"/>
    <n v="4.4674108002197933E-2"/>
    <n v="3.1120204961416771E-4"/>
    <n v="0.12176436581538209"/>
    <n v="3.044109145384552E-2"/>
    <n v="14.359005402757321"/>
    <n v="0.10466753768865961"/>
    <n v="5.5501573733364364E-3"/>
    <n v="0.28528328640585737"/>
    <n v="7.1320821601464357E-2"/>
    <n v="3.9402751839910197E-2"/>
    <n v="0.32751795742978612"/>
  </r>
  <r>
    <n v="1415"/>
    <x v="3"/>
    <x v="4"/>
    <s v="350833"/>
    <s v="28"/>
    <s v="Complete"/>
    <n v="2"/>
    <n v="2"/>
    <n v="1"/>
    <n v="0"/>
    <n v="0"/>
    <n v="0"/>
    <n v="1.9499999999999999E-3"/>
    <n v="0"/>
    <n v="0"/>
    <n v="0"/>
    <n v="0"/>
    <n v="0"/>
    <n v="1.9499999999999999E-3"/>
    <d v="2023-08-25T05:58:27"/>
    <s v="PlateAgilent 14_Vial13"/>
    <n v="0.81982699999999997"/>
    <n v="99.197347220917152"/>
    <n v="3.0421217400216881E-2"/>
    <n v="8.7999349806450048E-4"/>
    <n v="8.2916490327843359E-2"/>
    <n v="2.072912258196084E-2"/>
    <n v="10.630319272800431"/>
    <n v="0.30544670416311082"/>
    <n v="7.0509149380040817E-3"/>
    <n v="0.83252975573658827"/>
    <n v="0.2081324389341471"/>
    <n v="4.7002423161819698E-2"/>
    <n v="0.41978243435771401"/>
  </r>
  <r>
    <n v="1415"/>
    <x v="3"/>
    <x v="4"/>
    <s v="350834"/>
    <s v="29"/>
    <s v="Complete"/>
    <n v="2"/>
    <n v="2"/>
    <n v="1"/>
    <n v="0"/>
    <n v="0"/>
    <n v="0"/>
    <n v="2E-3"/>
    <n v="0"/>
    <n v="0"/>
    <n v="0"/>
    <n v="0"/>
    <n v="0"/>
    <n v="2E-3"/>
    <d v="2023-08-25T06:10:27"/>
    <s v="PlateAgilent 14_Vial14"/>
    <n v="0.817052"/>
    <n v="99.322834856412214"/>
    <n v="0.12804640931372821"/>
    <n v="2.1143965130361862E-3"/>
    <n v="0.34900506181916052"/>
    <n v="8.7251265454790117E-2"/>
    <n v="43.625632727395057"/>
    <n v="2.048699742249312E-2"/>
    <n v="1.02680392773906E-2"/>
    <n v="5.5839643143820797E-2"/>
    <n v="1.3959910785955199E-2"/>
    <n v="3.1849508992996753E-2"/>
    <n v="0.49678222785858001"/>
  </r>
  <r>
    <n v="1415"/>
    <x v="3"/>
    <x v="4"/>
    <s v="350835"/>
    <s v="30"/>
    <s v="Complete"/>
    <n v="2"/>
    <n v="2"/>
    <n v="1"/>
    <n v="0"/>
    <n v="0"/>
    <n v="0"/>
    <n v="1.98E-3"/>
    <n v="0"/>
    <n v="0"/>
    <n v="0"/>
    <n v="0"/>
    <n v="0"/>
    <n v="1.98E-3"/>
    <d v="2023-08-25T06:21:13"/>
    <s v="PlateAgilent 14_Vial15"/>
    <n v="0.81427700000000003"/>
    <n v="99.374050115477814"/>
    <n v="2.4913658437889442E-2"/>
    <n v="5.5278295532506258E-4"/>
    <n v="6.7905011549002831E-2"/>
    <n v="1.6976252887250711E-2"/>
    <n v="8.573865094571067"/>
    <n v="0.1148153130773"/>
    <n v="5.2432827496849488E-3"/>
    <n v="0.31294220316752941"/>
    <n v="7.8235550791882352E-2"/>
    <n v="3.9025336299315622E-2"/>
    <n v="0.44719557670767901"/>
  </r>
  <r>
    <n v="1416"/>
    <x v="4"/>
    <x v="0"/>
    <s v="350836"/>
    <s v="1"/>
    <s v="Complete"/>
    <n v="2"/>
    <n v="2"/>
    <n v="1"/>
    <n v="0"/>
    <n v="0"/>
    <n v="0"/>
    <n v="0"/>
    <n v="0"/>
    <n v="0"/>
    <n v="0"/>
    <n v="0"/>
    <n v="1.9400000000000001E-3"/>
    <n v="1.9400000000000001E-3"/>
    <d v="2023-08-25T06:33:02"/>
    <s v="PlateAgilent 16_Vial1"/>
    <n v="0.81982699999999997"/>
    <n v="98.931010152020093"/>
    <n v="1.4772657274976109E-2"/>
    <n v="4.7165553293279861E-4"/>
    <n v="4.0264558710538939E-2"/>
    <n v="1.006613967763473E-2"/>
    <n v="5.1887317925952212"/>
    <n v="0.56824108957354746"/>
    <n v="9.8996677095464398E-3"/>
    <n v="1.5488057623615119"/>
    <n v="0.38720144059037809"/>
    <n v="4.5358105168661671E-2"/>
    <n v="0.44061799596272461"/>
  </r>
  <r>
    <n v="1416"/>
    <x v="4"/>
    <x v="0"/>
    <s v="350837"/>
    <s v="2"/>
    <s v="Complete"/>
    <n v="2"/>
    <n v="2"/>
    <n v="1"/>
    <n v="0"/>
    <n v="0"/>
    <n v="0"/>
    <n v="0"/>
    <n v="0"/>
    <n v="0"/>
    <n v="0"/>
    <n v="0"/>
    <n v="1.89E-3"/>
    <n v="1.89E-3"/>
    <d v="2023-08-25T06:43:50"/>
    <s v="PlateAgilent 16_Vial2"/>
    <n v="0.82537700000000003"/>
    <n v="99.22207743730786"/>
    <n v="1.462328094059567E-2"/>
    <n v="5.2208541242957296E-4"/>
    <n v="3.9857416510346237E-2"/>
    <n v="9.964354127586561E-3"/>
    <n v="5.2721450410510906"/>
    <n v="0.28295777086897372"/>
    <n v="7.6919716134487229E-3"/>
    <n v="0.77123360853001588"/>
    <n v="0.192808402132504"/>
    <n v="3.2788102542516503E-2"/>
    <n v="0.44755340834005569"/>
  </r>
  <r>
    <n v="1416"/>
    <x v="4"/>
    <x v="0"/>
    <s v="350838"/>
    <s v="3"/>
    <s v="Complete"/>
    <n v="2"/>
    <n v="2"/>
    <n v="1"/>
    <n v="0"/>
    <n v="0"/>
    <n v="0"/>
    <n v="0"/>
    <n v="0"/>
    <n v="0"/>
    <n v="0"/>
    <n v="0"/>
    <n v="1.9499999999999999E-3"/>
    <n v="1.9499999999999999E-3"/>
    <d v="2023-08-25T06:54:36"/>
    <s v="PlateAgilent 16_Vial3"/>
    <n v="0.82537700000000003"/>
    <n v="99.103579389265775"/>
    <n v="1.465134773971284E-2"/>
    <n v="5.792596824539725E-4"/>
    <n v="3.9933915765682289E-2"/>
    <n v="9.9834789414205722E-3"/>
    <n v="5.1197327904720886"/>
    <n v="0.4003875867739457"/>
    <n v="1.001564942267261E-2"/>
    <n v="1.091301936716502"/>
    <n v="0.27282548417912539"/>
    <n v="3.8101025045988307E-2"/>
    <n v="0.4432806511745776"/>
  </r>
  <r>
    <n v="1416"/>
    <x v="4"/>
    <x v="1"/>
    <s v="350839"/>
    <s v="4"/>
    <s v="Complete"/>
    <n v="2"/>
    <n v="2"/>
    <n v="1"/>
    <n v="1.92E-3"/>
    <n v="0"/>
    <n v="0"/>
    <n v="0"/>
    <n v="0"/>
    <n v="0"/>
    <n v="0"/>
    <n v="0"/>
    <n v="0"/>
    <n v="1.92E-3"/>
    <d v="2023-08-25T07:06:38"/>
    <s v="PlateAgilent 16_Vial4"/>
    <n v="0.84495200000000004"/>
    <n v="96.989757274673025"/>
    <n v="1.012232421584661"/>
    <n v="2.838464857519275E-2"/>
    <n v="2.758954669357041"/>
    <n v="0.68973866733926015"/>
    <n v="359.23888923919799"/>
    <n v="4.2994996251236477E-2"/>
    <n v="9.3910049947475184E-3"/>
    <n v="0.11718775563485161"/>
    <n v="2.9296938908712902E-2"/>
    <n v="5.4628195286066397E-2"/>
    <n v="1.9003871122050029"/>
  </r>
  <r>
    <n v="1416"/>
    <x v="4"/>
    <x v="1"/>
    <s v="350840"/>
    <s v="5"/>
    <s v="Complete"/>
    <n v="2"/>
    <n v="2"/>
    <n v="1"/>
    <n v="1.9400000000000001E-3"/>
    <n v="0"/>
    <n v="0"/>
    <n v="0"/>
    <n v="0"/>
    <n v="0"/>
    <n v="0"/>
    <n v="0"/>
    <n v="0"/>
    <n v="1.9400000000000001E-3"/>
    <d v="2023-08-25T07:18:35"/>
    <s v="PlateAgilent 16_Vial5"/>
    <n v="0.84495200000000004"/>
    <n v="96.738822974781783"/>
    <n v="1.5521181678552041"/>
    <n v="2.3498704609644639E-2"/>
    <n v="4.2304747163641938"/>
    <n v="1.057618679091048"/>
    <n v="545.16426757270517"/>
    <n v="1.841638973522889E-2"/>
    <n v="9.0567076549212724E-3"/>
    <n v="5.019596623191068E-2"/>
    <n v="1.254899155797767E-2"/>
    <n v="3.356056959439891E-2"/>
    <n v="1.657081898033377"/>
  </r>
  <r>
    <n v="1416"/>
    <x v="4"/>
    <x v="1"/>
    <s v="350841"/>
    <s v="6"/>
    <s v="Complete"/>
    <n v="2"/>
    <n v="2"/>
    <n v="1"/>
    <n v="1.97E-3"/>
    <n v="0"/>
    <n v="0"/>
    <n v="0"/>
    <n v="0"/>
    <n v="0"/>
    <n v="0"/>
    <n v="0"/>
    <n v="0"/>
    <n v="1.97E-3"/>
    <d v="2023-08-25T07:30:18"/>
    <s v="PlateAgilent 16_Vial6"/>
    <n v="0.86722699999999997"/>
    <n v="94.439098859436754"/>
    <n v="2.4486414812030688"/>
    <n v="5.4891179612373067E-2"/>
    <n v="6.674051042121766"/>
    <n v="1.668512760530442"/>
    <n v="846.96079214743247"/>
    <n v="1.7975886976310151E-2"/>
    <n v="8.6805549320404241E-3"/>
    <n v="4.8995325827920357E-2"/>
    <n v="1.2248831456980089E-2"/>
    <n v="4.101153409401645E-2"/>
    <n v="3.0532722382898569"/>
  </r>
  <r>
    <n v="1416"/>
    <x v="4"/>
    <x v="2"/>
    <s v="350842"/>
    <s v="7"/>
    <s v="Complete"/>
    <n v="2"/>
    <n v="2"/>
    <n v="1"/>
    <n v="0"/>
    <n v="2.2100000000000002E-3"/>
    <n v="0"/>
    <n v="0"/>
    <n v="0"/>
    <n v="0"/>
    <n v="0"/>
    <n v="0"/>
    <n v="0"/>
    <n v="2.2100000000000002E-3"/>
    <d v="2023-08-25T07:41:02"/>
    <s v="PlateAgilent 16_Vial7"/>
    <n v="0.817052"/>
    <n v="99.606019420737596"/>
    <n v="1.930634519124096E-2"/>
    <n v="5.6940345978327028E-4"/>
    <n v="5.2621641114997723E-2"/>
    <n v="1.3155410278749431E-2"/>
    <n v="5.95267433427576"/>
    <n v="0.23054965082819101"/>
    <n v="7.2716668946657213E-3"/>
    <n v="0.6283893126790866"/>
    <n v="0.15709732816977159"/>
    <n v="5.1958357215403941E-2"/>
    <n v="9.2166226027566411E-2"/>
  </r>
  <r>
    <n v="1416"/>
    <x v="4"/>
    <x v="2"/>
    <s v="350843"/>
    <s v="8"/>
    <s v="Complete"/>
    <n v="2"/>
    <n v="2"/>
    <n v="1"/>
    <n v="0"/>
    <n v="1.91E-3"/>
    <n v="0"/>
    <n v="0"/>
    <n v="0"/>
    <n v="0"/>
    <n v="0"/>
    <n v="0"/>
    <n v="0"/>
    <n v="1.91E-3"/>
    <d v="2023-08-25T07:51:48"/>
    <s v="PlateAgilent 16_Vial8"/>
    <n v="0.81427700000000003"/>
    <n v="99.79255292357351"/>
    <n v="2.0267381123524459E-2"/>
    <n v="4.49271899681712E-4"/>
    <n v="5.5241053925982928E-2"/>
    <n v="1.381026348149573E-2"/>
    <n v="7.2305044405736805"/>
    <n v="6.35114506270609E-2"/>
    <n v="4.9938308044054931E-3"/>
    <n v="0.1731076870575354"/>
    <n v="4.3276921764383858E-2"/>
    <n v="3.5386483091875053E-2"/>
    <n v="8.8281761584044341E-2"/>
  </r>
  <r>
    <n v="1416"/>
    <x v="4"/>
    <x v="2"/>
    <s v="350844"/>
    <s v="9"/>
    <s v="Complete"/>
    <n v="2"/>
    <n v="2"/>
    <n v="1"/>
    <n v="0"/>
    <n v="1.83E-3"/>
    <n v="0"/>
    <n v="0"/>
    <n v="0"/>
    <n v="0"/>
    <n v="0"/>
    <n v="0"/>
    <n v="0"/>
    <n v="1.83E-3"/>
    <d v="2023-08-25T08:02:39"/>
    <s v="PlateAgilent 16_Vial9"/>
    <n v="0.81427700000000003"/>
    <n v="99.689007830245785"/>
    <n v="1.9268547318769591E-2"/>
    <n v="3.2259678606110762E-4"/>
    <n v="5.2518618711720623E-2"/>
    <n v="1.3129654677930151E-2"/>
    <n v="7.1746746873935248"/>
    <n v="0.16588500440208481"/>
    <n v="6.6386996005023628E-3"/>
    <n v="0.45213845922358309"/>
    <n v="0.1130346148058958"/>
    <n v="4.2758733598839881E-2"/>
    <n v="8.3079884434513432E-2"/>
  </r>
  <r>
    <n v="1416"/>
    <x v="4"/>
    <x v="3"/>
    <s v="350845"/>
    <s v="10"/>
    <s v="Complete"/>
    <n v="2"/>
    <n v="2"/>
    <n v="1"/>
    <n v="0"/>
    <n v="0"/>
    <n v="1.8400000000000001E-3"/>
    <n v="0"/>
    <n v="0"/>
    <n v="0"/>
    <n v="0"/>
    <n v="0"/>
    <n v="0"/>
    <n v="1.8400000000000001E-3"/>
    <d v="2023-08-25T08:13:07"/>
    <s v="PlateAgilent 16_Vial10"/>
    <n v="0.82260200000000006"/>
    <n v="99.251503409534934"/>
    <n v="1.507511709565643E-2"/>
    <n v="4.390138283490297E-4"/>
    <n v="4.1088947375399608E-2"/>
    <n v="1.02722368438499E-2"/>
    <n v="5.5827374151358153"/>
    <n v="0.60954731924975958"/>
    <n v="7.9620797155659437E-3"/>
    <n v="1.661390592494014"/>
    <n v="0.41534764812350361"/>
    <n v="5.2596059086958871E-2"/>
    <n v="7.12780950326804E-2"/>
  </r>
  <r>
    <n v="1416"/>
    <x v="4"/>
    <x v="3"/>
    <s v="350846"/>
    <s v="11"/>
    <s v="Complete"/>
    <n v="2"/>
    <n v="2"/>
    <n v="1"/>
    <n v="0"/>
    <n v="0"/>
    <n v="1.8400000000000001E-3"/>
    <n v="0"/>
    <n v="0"/>
    <n v="0"/>
    <n v="0"/>
    <n v="0"/>
    <n v="0"/>
    <n v="1.8400000000000001E-3"/>
    <d v="2023-08-25T08:23:56"/>
    <s v="PlateAgilent 16_Vial11"/>
    <n v="0.80872699999999997"/>
    <n v="99.552944090640224"/>
    <n v="1.488298454721898E-2"/>
    <n v="1.6990490564626441E-4"/>
    <n v="4.0565268247618753E-2"/>
    <n v="1.014131706190469E-2"/>
    <n v="5.5115853597308098"/>
    <n v="0.31768048064753529"/>
    <n v="7.3742230122498123E-3"/>
    <n v="0.86587430589704806"/>
    <n v="0.21646857647426199"/>
    <n v="3.6310754418160847E-2"/>
    <n v="7.8181689746870037E-2"/>
  </r>
  <r>
    <n v="1416"/>
    <x v="4"/>
    <x v="3"/>
    <s v="350847"/>
    <s v="12"/>
    <s v="Complete"/>
    <n v="2"/>
    <n v="2"/>
    <n v="1"/>
    <n v="0"/>
    <n v="0"/>
    <n v="1.8500000000000001E-3"/>
    <n v="0"/>
    <n v="0"/>
    <n v="0"/>
    <n v="0"/>
    <n v="0"/>
    <n v="0"/>
    <n v="1.8500000000000001E-3"/>
    <d v="2023-08-25T08:34:25"/>
    <s v="PlateAgilent 16_Vial12"/>
    <n v="0.81142700000000001"/>
    <n v="99.398279880958754"/>
    <n v="1.502937099443773E-2"/>
    <n v="3.4866119946692188E-4"/>
    <n v="4.0964261170066817E-2"/>
    <n v="1.0241065292516701E-2"/>
    <n v="5.5357109689279458"/>
    <n v="0.46706598383884079"/>
    <n v="9.2601360253439756E-3"/>
    <n v="1.2730414967272741"/>
    <n v="0.31826037418181852"/>
    <n v="4.2216104680133898E-2"/>
    <n v="7.7408659527834739E-2"/>
  </r>
  <r>
    <n v="1416"/>
    <x v="4"/>
    <x v="4"/>
    <s v="350848"/>
    <s v="13"/>
    <s v="Complete"/>
    <n v="2"/>
    <n v="2"/>
    <n v="1"/>
    <n v="0"/>
    <n v="0"/>
    <n v="0"/>
    <n v="2.14E-3"/>
    <n v="0"/>
    <n v="0"/>
    <n v="0"/>
    <n v="0"/>
    <n v="0"/>
    <n v="2.14E-3"/>
    <d v="2023-08-25T08:45:09"/>
    <s v="PlateAgilent 16_Vial13"/>
    <n v="0.81142700000000001"/>
    <n v="98.912910854295916"/>
    <n v="5.2583804821293031E-2"/>
    <n v="1.4419267579427191E-3"/>
    <n v="0.14332314471526911"/>
    <n v="3.5830786178817277E-2"/>
    <n v="16.74335802748471"/>
    <n v="0.33774686135768922"/>
    <n v="8.5539245059356259E-3"/>
    <n v="0.92056751032010431"/>
    <n v="0.23014187758002611"/>
    <n v="5.1839813656117333E-2"/>
    <n v="0.64491866586899249"/>
  </r>
  <r>
    <n v="1416"/>
    <x v="4"/>
    <x v="4"/>
    <s v="350849"/>
    <s v="14"/>
    <s v="Complete"/>
    <n v="2"/>
    <n v="2"/>
    <n v="1"/>
    <n v="0"/>
    <n v="0"/>
    <n v="0"/>
    <n v="1.9499999999999999E-3"/>
    <n v="0"/>
    <n v="0"/>
    <n v="0"/>
    <n v="0"/>
    <n v="0"/>
    <n v="1.9499999999999999E-3"/>
    <d v="2023-08-25T08:55:55"/>
    <s v="PlateAgilent 16_Vial14"/>
    <n v="0.817052"/>
    <n v="99.251365084769901"/>
    <n v="0.12850769661704289"/>
    <n v="1.9945522661310418E-3"/>
    <n v="0.35026235286443519"/>
    <n v="8.7565588216108811E-2"/>
    <n v="44.905429854414777"/>
    <n v="8.131443001157386E-2"/>
    <n v="4.7870163272255286E-3"/>
    <n v="0.22163173356503121"/>
    <n v="5.5407933391257803E-2"/>
    <n v="3.4512070626912777E-2"/>
    <n v="0.50430071797457932"/>
  </r>
  <r>
    <n v="1416"/>
    <x v="4"/>
    <x v="4"/>
    <s v="350850"/>
    <s v="15"/>
    <s v="Complete"/>
    <n v="2"/>
    <n v="2"/>
    <n v="1"/>
    <n v="0"/>
    <n v="0"/>
    <n v="0"/>
    <n v="1.99E-3"/>
    <n v="0"/>
    <n v="0"/>
    <n v="0"/>
    <n v="0"/>
    <n v="0"/>
    <n v="1.99E-3"/>
    <d v="2023-08-25T09:06:46"/>
    <s v="PlateAgilent 16_Vial15"/>
    <n v="0.81427700000000003"/>
    <n v="99.237604162962825"/>
    <n v="5.6420389367434633E-2"/>
    <n v="6.9780827836961692E-4"/>
    <n v="0.15378019254563749"/>
    <n v="3.8445048136409372E-2"/>
    <n v="19.319119666537372"/>
    <n v="0.23446189842320911"/>
    <n v="6.0134454901406608E-3"/>
    <n v="0.63905258876054094"/>
    <n v="0.15976314719013521"/>
    <n v="4.2647814797359407E-2"/>
    <n v="0.4288657344491702"/>
  </r>
  <r>
    <n v="1416"/>
    <x v="4"/>
    <x v="5"/>
    <s v="350851"/>
    <s v="16"/>
    <s v="Complete"/>
    <n v="2"/>
    <n v="2"/>
    <n v="1"/>
    <n v="0"/>
    <n v="0"/>
    <n v="0"/>
    <n v="0"/>
    <n v="1.8500000000000001E-3"/>
    <n v="0"/>
    <n v="0"/>
    <n v="0"/>
    <n v="0"/>
    <n v="1.8500000000000001E-3"/>
    <d v="2023-08-25T09:18:34"/>
    <s v="PlateAgilent 1_Vial1"/>
    <n v="0.83940199999999998"/>
    <n v="99.338520592916183"/>
    <n v="1.4390274318787749E-2"/>
    <n v="4.6177616720321108E-4"/>
    <n v="3.9222330443628821E-2"/>
    <n v="9.8055826109072052E-3"/>
    <n v="5.300314924814705"/>
    <n v="0.49593816746373892"/>
    <n v="1.441035807061398E-2"/>
    <n v="1.351735919201652"/>
    <n v="0.33793397980041312"/>
    <n v="4.5267705509935141E-2"/>
    <n v="0.10588325979136121"/>
  </r>
  <r>
    <n v="1416"/>
    <x v="4"/>
    <x v="5"/>
    <s v="350852"/>
    <s v="17"/>
    <s v="Complete"/>
    <n v="2"/>
    <n v="2"/>
    <n v="1"/>
    <n v="0"/>
    <n v="0"/>
    <n v="0"/>
    <n v="0"/>
    <n v="1.92E-3"/>
    <n v="0"/>
    <n v="0"/>
    <n v="0"/>
    <n v="0"/>
    <n v="1.92E-3"/>
    <d v="2023-08-25T09:29:22"/>
    <s v="PlateAgilent 1_Vial2"/>
    <n v="0.84217699999999995"/>
    <n v="99.661839348973203"/>
    <n v="1.444853619821914E-2"/>
    <n v="6.5705927594421982E-4"/>
    <n v="3.9381129826927673E-2"/>
    <n v="9.8452824567319165E-3"/>
    <n v="5.1277512795478728"/>
    <n v="0.20685248934039549"/>
    <n v="5.7084473905639841E-3"/>
    <n v="0.56380000201967428"/>
    <n v="0.1409500005049186"/>
    <n v="3.1920405949146378E-2"/>
    <n v="8.4939219539041572E-2"/>
  </r>
  <r>
    <n v="1416"/>
    <x v="4"/>
    <x v="5"/>
    <s v="350853"/>
    <s v="18"/>
    <s v="Complete"/>
    <n v="2"/>
    <n v="2"/>
    <n v="1"/>
    <n v="0"/>
    <n v="0"/>
    <n v="0"/>
    <n v="0"/>
    <n v="1.9599999999999999E-3"/>
    <n v="0"/>
    <n v="0"/>
    <n v="0"/>
    <n v="0"/>
    <n v="1.9599999999999999E-3"/>
    <d v="2023-08-25T09:40:07"/>
    <s v="PlateAgilent 1_Vial3"/>
    <n v="0.84217699999999995"/>
    <n v="99.528931417335286"/>
    <n v="1.3806220689664391E-2"/>
    <n v="9.5200837734431114E-4"/>
    <n v="3.7630425805065489E-2"/>
    <n v="9.4076064512663721E-3"/>
    <n v="4.7997992098297821"/>
    <n v="0.31722571525072729"/>
    <n v="7.5140166985774633E-3"/>
    <n v="0.86463479105022922"/>
    <n v="0.21615869776255731"/>
    <n v="3.8396889525175441E-2"/>
    <n v="0.1016397571991623"/>
  </r>
  <r>
    <n v="1416"/>
    <x v="4"/>
    <x v="6"/>
    <s v="350854"/>
    <s v="19"/>
    <s v="Complete"/>
    <n v="2"/>
    <n v="2"/>
    <n v="1"/>
    <n v="0"/>
    <n v="0"/>
    <n v="0"/>
    <n v="0"/>
    <n v="0"/>
    <n v="2.6900000000000001E-3"/>
    <n v="0"/>
    <n v="0"/>
    <n v="0"/>
    <n v="2.6900000000000001E-3"/>
    <d v="2023-08-25T09:50:55"/>
    <s v="PlateAgilent 1_Vial4"/>
    <n v="0.85327699999999995"/>
    <n v="99.226667355896481"/>
    <n v="1.421720059552195E-2"/>
    <n v="2.7467551451709651E-4"/>
    <n v="3.8750598312978779E-2"/>
    <n v="9.6876495782446947E-3"/>
    <n v="3.6013567205370611"/>
    <n v="0.26583236896811302"/>
    <n v="7.8031287155528517E-3"/>
    <n v="0.724556376570751"/>
    <n v="0.18113909414268781"/>
    <n v="4.6120241176760501E-2"/>
    <n v="0.44716283336312612"/>
  </r>
  <r>
    <n v="1416"/>
    <x v="4"/>
    <x v="6"/>
    <s v="350855"/>
    <s v="20"/>
    <s v="Complete"/>
    <n v="2"/>
    <n v="2"/>
    <n v="1"/>
    <n v="0"/>
    <n v="0"/>
    <n v="0"/>
    <n v="0"/>
    <n v="0"/>
    <n v="2.5699999999999998E-3"/>
    <n v="0"/>
    <n v="0"/>
    <n v="0"/>
    <n v="2.5699999999999998E-3"/>
    <d v="2023-08-25T10:01:48"/>
    <s v="PlateAgilent 1_Vial5"/>
    <n v="0.85057700000000003"/>
    <n v="99.589673396607637"/>
    <n v="1.4441128944493E-2"/>
    <n v="4.2233111923542852E-4"/>
    <n v="3.9360940513861763E-2"/>
    <n v="9.8402351284654389E-3"/>
    <n v="3.8288852639943345"/>
    <n v="9.1710053477219416E-2"/>
    <n v="4.8266965879182446E-3"/>
    <n v="0.24996618846869839"/>
    <n v="6.2491547117174612E-2"/>
    <n v="3.141921256128067E-2"/>
    <n v="0.2727562084093782"/>
  </r>
  <r>
    <n v="1416"/>
    <x v="4"/>
    <x v="6"/>
    <s v="350856"/>
    <s v="21"/>
    <s v="Complete"/>
    <n v="2"/>
    <n v="2"/>
    <n v="1"/>
    <n v="0"/>
    <n v="0"/>
    <n v="0"/>
    <n v="0"/>
    <n v="0"/>
    <n v="1.6000000000000001E-3"/>
    <n v="0"/>
    <n v="0"/>
    <n v="0"/>
    <n v="1.6000000000000001E-3"/>
    <d v="2023-08-25T10:12:38"/>
    <s v="PlateAgilent 1_Vial6"/>
    <n v="0.84495200000000004"/>
    <n v="99.426576916621883"/>
    <n v="1.4370913302058631E-2"/>
    <n v="1.1935994949380871E-3"/>
    <n v="3.9169559789015027E-2"/>
    <n v="9.7923899472537584E-3"/>
    <n v="6.120243717033599"/>
    <n v="0.18232779500209981"/>
    <n v="5.1897553015698046E-3"/>
    <n v="0.49695515639294702"/>
    <n v="0.1242387890982367"/>
    <n v="3.6937605839725877E-2"/>
    <n v="0.33978676923423179"/>
  </r>
  <r>
    <n v="1416"/>
    <x v="4"/>
    <x v="7"/>
    <s v="350857"/>
    <s v="22"/>
    <s v="Complete"/>
    <n v="2"/>
    <n v="2"/>
    <n v="1"/>
    <n v="0"/>
    <n v="0"/>
    <n v="0"/>
    <n v="0"/>
    <n v="0"/>
    <n v="0"/>
    <n v="1.99E-3"/>
    <n v="0"/>
    <n v="0"/>
    <n v="1.99E-3"/>
    <d v="2023-08-25T10:24:33"/>
    <s v="PlateAgilent 1_Vial7"/>
    <n v="0.85327699999999995"/>
    <n v="98.79941465194662"/>
    <n v="1.5852204409939171E-2"/>
    <n v="8.1667312746866178E-4"/>
    <n v="4.3206987292439707E-2"/>
    <n v="1.080174682310993E-2"/>
    <n v="5.4280134789497136"/>
    <n v="4.2058720000056199E-2"/>
    <n v="8.9675107633687776E-3"/>
    <n v="0.1146358281526652"/>
    <n v="2.8658957038166309E-2"/>
    <n v="5.1111799570543459E-2"/>
    <n v="1.0915626240728571"/>
  </r>
  <r>
    <n v="1416"/>
    <x v="4"/>
    <x v="7"/>
    <s v="350858"/>
    <s v="23"/>
    <s v="Complete"/>
    <n v="2"/>
    <n v="2"/>
    <n v="1"/>
    <n v="0"/>
    <n v="0"/>
    <n v="0"/>
    <n v="0"/>
    <n v="0"/>
    <n v="0"/>
    <n v="1.8699999999999999E-3"/>
    <n v="0"/>
    <n v="0"/>
    <n v="1.8699999999999999E-3"/>
    <d v="2023-08-25T10:36:29"/>
    <s v="PlateAgilent 1_Vial8"/>
    <n v="0.84217699999999995"/>
    <n v="99.295983713182892"/>
    <n v="6.2396024147829222E-2"/>
    <n v="1.2457647057390121E-3"/>
    <n v="0.170067465239326"/>
    <n v="4.2516866309831487E-2"/>
    <n v="22.736292144294914"/>
    <n v="1.636788446254335E-2"/>
    <n v="1.0700358164711101E-2"/>
    <n v="4.4612531966457647E-2"/>
    <n v="1.115313299161441E-2"/>
    <n v="3.204195895585768E-2"/>
    <n v="0.59321041925089424"/>
  </r>
  <r>
    <n v="1416"/>
    <x v="4"/>
    <x v="7"/>
    <s v="350859"/>
    <s v="24"/>
    <s v="Complete"/>
    <n v="2"/>
    <n v="2"/>
    <n v="1"/>
    <n v="0"/>
    <n v="0"/>
    <n v="0"/>
    <n v="0"/>
    <n v="0"/>
    <n v="0"/>
    <n v="1.97E-3"/>
    <n v="0"/>
    <n v="0"/>
    <n v="1.97E-3"/>
    <d v="2023-08-25T10:48:24"/>
    <s v="PlateAgilent 1_Vial9"/>
    <n v="0.84772700000000001"/>
    <n v="99.112396241894743"/>
    <n v="3.312462815140757E-2"/>
    <n v="3.637070674770513E-4"/>
    <n v="9.0284944011149684E-2"/>
    <n v="2.2571236002787421E-2"/>
    <n v="11.457480204460619"/>
    <n v="2.097948915252109E-2"/>
    <n v="1.0440529780861281E-2"/>
    <n v="5.718198540554488E-2"/>
    <n v="1.429549635138622E-2"/>
    <n v="4.008859444941322E-2"/>
    <n v="0.79341104635193038"/>
  </r>
  <r>
    <n v="1416"/>
    <x v="4"/>
    <x v="8"/>
    <s v="350860"/>
    <s v="25"/>
    <s v="Complete"/>
    <n v="2"/>
    <n v="2"/>
    <n v="1"/>
    <n v="0"/>
    <n v="0"/>
    <n v="0"/>
    <n v="0"/>
    <n v="0"/>
    <n v="0"/>
    <n v="0"/>
    <n v="1.8699999999999999E-3"/>
    <n v="0"/>
    <n v="1.8699999999999999E-3"/>
    <d v="2023-08-25T10:58:51"/>
    <s v="PlateAgilent 1_Vial10"/>
    <n v="0.84772700000000001"/>
    <n v="99.1669444429225"/>
    <n v="2.6563978868958511E-2"/>
    <n v="5.7314344256411483E-4"/>
    <n v="7.2403147710365157E-2"/>
    <n v="1.8100786927591289E-2"/>
    <n v="9.6795652019204752"/>
    <n v="0.44975340378451578"/>
    <n v="1.038133153855126E-2"/>
    <n v="1.225854089407598"/>
    <n v="0.30646352235189939"/>
    <n v="4.9891896480772767E-2"/>
    <n v="0.30684627794325159"/>
  </r>
  <r>
    <n v="1416"/>
    <x v="4"/>
    <x v="8"/>
    <s v="350861"/>
    <s v="26"/>
    <s v="Complete"/>
    <n v="2"/>
    <n v="2"/>
    <n v="1"/>
    <n v="0"/>
    <n v="0"/>
    <n v="0"/>
    <n v="0"/>
    <n v="0"/>
    <n v="0"/>
    <n v="0"/>
    <n v="1.9E-3"/>
    <n v="0"/>
    <n v="1.9E-3"/>
    <d v="2023-08-25T11:09:48"/>
    <s v="PlateAgilent 1_Vial11"/>
    <n v="0.84772700000000001"/>
    <n v="99.543414348984513"/>
    <n v="2.7683236042935079E-2"/>
    <n v="2.5633091546769642E-4"/>
    <n v="7.5453810523081408E-2"/>
    <n v="1.8863452630770348E-2"/>
    <n v="9.9281329635633409"/>
    <n v="0.14519130212836659"/>
    <n v="5.9762867545921552E-3"/>
    <n v="0.39573541848222882"/>
    <n v="9.8933854620557204E-2"/>
    <n v="3.2330455264341952E-2"/>
    <n v="0.25138065757985212"/>
  </r>
  <r>
    <n v="1416"/>
    <x v="4"/>
    <x v="8"/>
    <s v="350862"/>
    <s v="27"/>
    <s v="Complete"/>
    <n v="2"/>
    <n v="2"/>
    <n v="1"/>
    <n v="0"/>
    <n v="0"/>
    <n v="0"/>
    <n v="0"/>
    <n v="0"/>
    <n v="0"/>
    <n v="0"/>
    <n v="1.83E-3"/>
    <n v="0"/>
    <n v="1.83E-3"/>
    <d v="2023-08-25T11:20:33"/>
    <s v="PlateAgilent 1_Vial12"/>
    <n v="0.85057700000000003"/>
    <n v="99.34948544698571"/>
    <n v="3.1903231915122822E-2"/>
    <n v="3.5953805003166031E-4"/>
    <n v="8.695588955944826E-2"/>
    <n v="2.1738972389862068E-2"/>
    <n v="11.87921988517053"/>
    <n v="0.1932365188466181"/>
    <n v="6.5860874896355647E-3"/>
    <n v="0.5266881247762788"/>
    <n v="0.1316720311940697"/>
    <n v="4.0110223046002931E-2"/>
    <n v="0.38526457920653667"/>
  </r>
  <r>
    <n v="1416"/>
    <x v="4"/>
    <x v="4"/>
    <s v="350863"/>
    <s v="28"/>
    <s v="Complete"/>
    <n v="2"/>
    <n v="2"/>
    <n v="1"/>
    <n v="0"/>
    <n v="0"/>
    <n v="0"/>
    <n v="1.9300000000000001E-3"/>
    <n v="0"/>
    <n v="0"/>
    <n v="0"/>
    <n v="0"/>
    <n v="0"/>
    <n v="1.9300000000000001E-3"/>
    <d v="2023-08-25T11:31:18"/>
    <s v="PlateAgilent 1_Vial13"/>
    <n v="0.84495200000000004"/>
    <n v="98.896212885547143"/>
    <n v="0.13898078370209591"/>
    <n v="2.8424402445241209E-3"/>
    <n v="0.37880794367909709"/>
    <n v="9.4701985919774273E-2"/>
    <n v="49.068386486929676"/>
    <n v="0.39286645464468362"/>
    <n v="7.9569896171530832E-3"/>
    <n v="1.0708022351021289"/>
    <n v="0.26770055877553228"/>
    <n v="4.9471038941308033E-2"/>
    <n v="0.52246883716476722"/>
  </r>
  <r>
    <n v="1416"/>
    <x v="4"/>
    <x v="4"/>
    <s v="350864"/>
    <s v="29"/>
    <s v="Complete"/>
    <n v="2"/>
    <n v="2"/>
    <n v="1"/>
    <n v="0"/>
    <n v="0"/>
    <n v="0"/>
    <n v="2.0200000000000001E-3"/>
    <n v="0"/>
    <n v="0"/>
    <n v="0"/>
    <n v="0"/>
    <n v="0"/>
    <n v="2.0200000000000001E-3"/>
    <d v="2023-08-25T11:42:05"/>
    <s v="PlateAgilent 1_Vial14"/>
    <n v="0.85057700000000003"/>
    <n v="99.081586776928447"/>
    <n v="0.23956724022022061"/>
    <n v="4.6388758820110777E-3"/>
    <n v="0.65296777887812041"/>
    <n v="0.1632419447195301"/>
    <n v="80.812843920559459"/>
    <n v="7.7827351730210825E-2"/>
    <n v="5.9507075267798484E-3"/>
    <n v="0.2121273048373693"/>
    <n v="5.3031826209342332E-2"/>
    <n v="3.2356266709984843E-2"/>
    <n v="0.56866236441113704"/>
  </r>
  <r>
    <n v="1416"/>
    <x v="4"/>
    <x v="4"/>
    <s v="350865"/>
    <s v="30"/>
    <s v="Complete"/>
    <n v="2"/>
    <n v="2"/>
    <n v="1"/>
    <n v="0"/>
    <n v="0"/>
    <n v="0"/>
    <n v="1.9E-3"/>
    <n v="0"/>
    <n v="0"/>
    <n v="0"/>
    <n v="0"/>
    <n v="0"/>
    <n v="1.9E-3"/>
    <d v="2023-08-25T11:52:49"/>
    <s v="PlateAgilent 1_Vial15"/>
    <n v="0.84495200000000004"/>
    <n v="99.199694130449629"/>
    <n v="7.6248022478085958E-2"/>
    <n v="6.7851405906338858E-4"/>
    <n v="0.20782266321387671"/>
    <n v="5.1955665803469157E-2"/>
    <n v="27.345087264983768"/>
    <n v="0.17578626582566961"/>
    <n v="5.961720984930868E-3"/>
    <n v="0.47912547411721668"/>
    <n v="0.1197813685293042"/>
    <n v="3.9510124497473577E-2"/>
    <n v="0.50876145674913908"/>
  </r>
  <r>
    <n v="1419"/>
    <x v="5"/>
    <x v="0"/>
    <s v="350923"/>
    <s v="1"/>
    <s v="Complete"/>
    <n v="2"/>
    <n v="2"/>
    <n v="1"/>
    <n v="0"/>
    <n v="0"/>
    <n v="0"/>
    <n v="0"/>
    <n v="0"/>
    <n v="0"/>
    <n v="0"/>
    <n v="0"/>
    <n v="1.98E-3"/>
    <n v="1.98E-3"/>
    <d v="2023-08-25T12:04:44"/>
    <s v="PlateAgilent 2_Vial1"/>
    <n v="0.84495200000000004"/>
    <n v="99.249753570607396"/>
    <n v="2.1891030965859311E-2"/>
    <n v="9.6182759894060301E-4"/>
    <n v="5.9666496362313658E-2"/>
    <n v="1.4916624090578409E-2"/>
    <n v="7.5336485305951566"/>
    <n v="0.61838126282425276"/>
    <n v="9.5043518628220476E-3"/>
    <n v="1.6854685111162311"/>
    <n v="0.42136712777905772"/>
    <n v="5.0936492061700082E-2"/>
    <n v="5.903764354079484E-2"/>
  </r>
  <r>
    <n v="1419"/>
    <x v="5"/>
    <x v="0"/>
    <s v="350924"/>
    <s v="2"/>
    <s v="Complete"/>
    <n v="2"/>
    <n v="2"/>
    <n v="1"/>
    <n v="0"/>
    <n v="0"/>
    <n v="0"/>
    <n v="0"/>
    <n v="0"/>
    <n v="0"/>
    <n v="0"/>
    <n v="0"/>
    <n v="2.0200000000000001E-3"/>
    <n v="2.0200000000000001E-3"/>
    <d v="2023-08-25T12:15:30"/>
    <s v="PlateAgilent 2_Vial2"/>
    <n v="0.84217699999999995"/>
    <n v="99.635342984527284"/>
    <n v="1.4799252375968691E-2"/>
    <n v="5.8708148139962268E-4"/>
    <n v="4.0337046685139322E-2"/>
    <n v="1.008426167128483E-2"/>
    <n v="4.9922087481608068"/>
    <n v="0.26392929507153662"/>
    <n v="4.8587805284271094E-3"/>
    <n v="0.71936933207273834"/>
    <n v="0.17984233301818461"/>
    <n v="3.3273770435759707E-2"/>
    <n v="5.2654697589446763E-2"/>
  </r>
  <r>
    <n v="1419"/>
    <x v="5"/>
    <x v="0"/>
    <s v="350925"/>
    <s v="3"/>
    <s v="Complete"/>
    <n v="2"/>
    <n v="2"/>
    <n v="1"/>
    <n v="0"/>
    <n v="0"/>
    <n v="0"/>
    <n v="0"/>
    <n v="0"/>
    <n v="0"/>
    <n v="0"/>
    <n v="0"/>
    <n v="1.99E-3"/>
    <n v="1.99E-3"/>
    <d v="2023-08-25T12:26:15"/>
    <s v="PlateAgilent 2_Vial3"/>
    <n v="0.83940199999999998"/>
    <n v="99.485566826091542"/>
    <n v="1.6969406556391949E-2"/>
    <n v="4.4738670071582291E-4"/>
    <n v="4.6252048893752798E-2"/>
    <n v="1.1563012223438199E-2"/>
    <n v="5.8105589062503515"/>
    <n v="0.40281563595544367"/>
    <n v="7.4226055858577439E-3"/>
    <n v="1.097919861102123"/>
    <n v="0.27447996527553081"/>
    <n v="3.9806183284072247E-2"/>
    <n v="5.4841948112548278E-2"/>
  </r>
  <r>
    <n v="1419"/>
    <x v="5"/>
    <x v="1"/>
    <s v="350926"/>
    <s v="4"/>
    <s v="Complete"/>
    <n v="2"/>
    <n v="2"/>
    <n v="1"/>
    <n v="1.9599999999999999E-3"/>
    <n v="0"/>
    <n v="0"/>
    <n v="0"/>
    <n v="0"/>
    <n v="0"/>
    <n v="0"/>
    <n v="0"/>
    <n v="0"/>
    <n v="1.9599999999999999E-3"/>
    <d v="2023-08-25T12:37:01"/>
    <s v="PlateAgilent 2_Vial4"/>
    <n v="0.85057700000000003"/>
    <n v="97.725336325182084"/>
    <n v="0.67444499127758528"/>
    <n v="1.505801278854336E-2"/>
    <n v="1.838276583748145"/>
    <n v="0.45956914593703618"/>
    <n v="234.47405404950825"/>
    <n v="0.21658490454767479"/>
    <n v="4.0486285618872306E-3"/>
    <n v="0.59032680733401954"/>
    <n v="0.14758170183350491"/>
    <n v="4.8332391907925203E-2"/>
    <n v="1.3353013870847299"/>
  </r>
  <r>
    <n v="1419"/>
    <x v="5"/>
    <x v="1"/>
    <s v="350927"/>
    <s v="5"/>
    <s v="Complete"/>
    <n v="2"/>
    <n v="2"/>
    <n v="1"/>
    <n v="2.6800000000000001E-3"/>
    <n v="0"/>
    <n v="0"/>
    <n v="0"/>
    <n v="0"/>
    <n v="0"/>
    <n v="0"/>
    <n v="0"/>
    <n v="0"/>
    <n v="2.6800000000000001E-3"/>
    <d v="2023-08-25T12:47:47"/>
    <s v="PlateAgilent 2_Vial5"/>
    <n v="0.84772700000000001"/>
    <n v="98.046954888517121"/>
    <n v="0.81287197999096417"/>
    <n v="1.620350338944811E-2"/>
    <n v="2.2155750961569058"/>
    <n v="0.55389377403922657"/>
    <n v="206.67678135792036"/>
    <n v="6.5597684480185353E-2"/>
    <n v="3.9463595176824689E-3"/>
    <n v="0.17879395486294489"/>
    <n v="4.4698488715736208E-2"/>
    <n v="3.2028946323351321E-2"/>
    <n v="1.0425465006883841"/>
  </r>
  <r>
    <n v="1419"/>
    <x v="5"/>
    <x v="1"/>
    <s v="350928"/>
    <s v="6"/>
    <s v="Complete"/>
    <n v="2"/>
    <n v="2"/>
    <n v="1"/>
    <n v="1.9499999999999999E-3"/>
    <n v="0"/>
    <n v="0"/>
    <n v="0"/>
    <n v="0"/>
    <n v="0"/>
    <n v="0"/>
    <n v="0"/>
    <n v="0"/>
    <n v="1.9499999999999999E-3"/>
    <d v="2023-08-25T12:58:38"/>
    <s v="PlateAgilent 2_Vial6"/>
    <n v="0.85057700000000003"/>
    <n v="96.899942557653645"/>
    <n v="1.1144528949123651"/>
    <n v="2.1344741554728441E-2"/>
    <n v="3.037568203341507"/>
    <n v="0.75939205083537675"/>
    <n v="389.43182094121886"/>
    <n v="8.7996125522846635E-2"/>
    <n v="4.3388212152837072E-3"/>
    <n v="0.2398434551390039"/>
    <n v="5.9960863784750983E-2"/>
    <n v="3.7587748364621233E-2"/>
    <n v="1.8600206735465219"/>
  </r>
  <r>
    <n v="1419"/>
    <x v="5"/>
    <x v="2"/>
    <s v="350929"/>
    <s v="7"/>
    <s v="Complete"/>
    <n v="2"/>
    <n v="2"/>
    <n v="1"/>
    <n v="0"/>
    <n v="2.15E-3"/>
    <n v="0"/>
    <n v="0"/>
    <n v="0"/>
    <n v="0"/>
    <n v="0"/>
    <n v="0"/>
    <n v="0"/>
    <n v="2.15E-3"/>
    <d v="2023-08-25T13:09:27"/>
    <s v="PlateAgilent 2_Vial7"/>
    <n v="0.81142700000000001"/>
    <n v="99.059687572980124"/>
    <n v="0.41617404763363042"/>
    <n v="5.5787610255179313E-3"/>
    <n v="1.134329732480309"/>
    <n v="0.2835824331200773"/>
    <n v="131.89880610236153"/>
    <n v="0.4279017046269632"/>
    <n v="6.9390680362003904E-3"/>
    <n v="1.166294796365261"/>
    <n v="0.2915736990913152"/>
    <n v="4.9506090489782162E-2"/>
    <n v="4.6730584269486453E-2"/>
  </r>
  <r>
    <n v="1419"/>
    <x v="5"/>
    <x v="2"/>
    <s v="350930"/>
    <s v="8"/>
    <s v="Complete"/>
    <n v="2"/>
    <n v="2"/>
    <n v="1"/>
    <n v="0"/>
    <n v="1.8799999999999999E-3"/>
    <n v="0"/>
    <n v="0"/>
    <n v="0"/>
    <n v="0"/>
    <n v="0"/>
    <n v="0"/>
    <n v="0"/>
    <n v="1.8799999999999999E-3"/>
    <d v="2023-08-25T13:20:11"/>
    <s v="PlateAgilent 2_Vial8"/>
    <n v="0.805952"/>
    <n v="99.314681487303886"/>
    <n v="0.44953647213736858"/>
    <n v="4.5784148961183196E-3"/>
    <n v="1.2252628175138449"/>
    <n v="0.30631570437846117"/>
    <n v="162.93388530769212"/>
    <n v="0.1667736133991298"/>
    <n v="4.2625075411929954E-3"/>
    <n v="0.45456046417951201"/>
    <n v="0.113640116044878"/>
    <n v="3.2064740870772622E-2"/>
    <n v="3.6943686288843147E-2"/>
  </r>
  <r>
    <n v="1419"/>
    <x v="5"/>
    <x v="2"/>
    <s v="350931"/>
    <s v="9"/>
    <s v="Complete"/>
    <n v="2"/>
    <n v="2"/>
    <n v="1"/>
    <n v="0"/>
    <n v="1.98E-3"/>
    <n v="0"/>
    <n v="0"/>
    <n v="0"/>
    <n v="0"/>
    <n v="0"/>
    <n v="0"/>
    <n v="0"/>
    <n v="1.98E-3"/>
    <d v="2023-08-25T13:30:55"/>
    <s v="PlateAgilent 2_Vial9"/>
    <n v="0.79755200000000004"/>
    <n v="99.271126758482396"/>
    <n v="0.41570346641156702"/>
    <n v="5.6221811918207116E-3"/>
    <n v="1.1330471098017241"/>
    <n v="0.28326177745043102"/>
    <n v="143.06150376284396"/>
    <n v="0.23985065519583251"/>
    <n v="6.0986467205676404E-3"/>
    <n v="0.65374025865021279"/>
    <n v="0.1634350646625532"/>
    <n v="3.6147911464641587E-2"/>
    <n v="3.7171208445556998E-2"/>
  </r>
  <r>
    <n v="1419"/>
    <x v="5"/>
    <x v="3"/>
    <s v="350932"/>
    <s v="10"/>
    <s v="Complete"/>
    <n v="2"/>
    <n v="2"/>
    <n v="1"/>
    <n v="0"/>
    <n v="0"/>
    <n v="2.31E-3"/>
    <n v="0"/>
    <n v="0"/>
    <n v="0"/>
    <n v="0"/>
    <n v="0"/>
    <n v="0"/>
    <n v="2.31E-3"/>
    <d v="2023-08-25T13:41:22"/>
    <s v="PlateAgilent 2_Vial10"/>
    <n v="0.78637699999999999"/>
    <n v="99.324681335386572"/>
    <n v="6.6754361901331674E-2"/>
    <n v="7.9195245642289683E-4"/>
    <n v="0.18194661081820029"/>
    <n v="4.5486652704550067E-2"/>
    <n v="19.691191646991371"/>
    <n v="0.49113291455366381"/>
    <n v="6.4240033908077804E-3"/>
    <n v="1.3386386554991729"/>
    <n v="0.33465966387479329"/>
    <n v="4.953631165269972E-2"/>
    <n v="6.7895076505733828E-2"/>
  </r>
  <r>
    <n v="1419"/>
    <x v="5"/>
    <x v="3"/>
    <s v="350933"/>
    <s v="11"/>
    <s v="Complete"/>
    <n v="2"/>
    <n v="2"/>
    <n v="1"/>
    <n v="0"/>
    <n v="0"/>
    <n v="1.8699999999999999E-3"/>
    <n v="0"/>
    <n v="0"/>
    <n v="0"/>
    <n v="0"/>
    <n v="0"/>
    <n v="0"/>
    <n v="1.8699999999999999E-3"/>
    <d v="2023-08-25T13:52:10"/>
    <s v="PlateAgilent 2_Vial11"/>
    <n v="0.77797700000000003"/>
    <n v="99.639794304213211"/>
    <n v="1.630409513927877E-2"/>
    <n v="1.1356281094139289E-3"/>
    <n v="4.4438666905901272E-2"/>
    <n v="1.110966672647532E-2"/>
    <n v="5.9409982494520426"/>
    <n v="0.25807253813692238"/>
    <n v="4.7656351594702589E-3"/>
    <n v="0.70340607447746517"/>
    <n v="0.17585151861936629"/>
    <n v="3.297593712345849E-2"/>
    <n v="5.2853125387133597E-2"/>
  </r>
  <r>
    <n v="1419"/>
    <x v="5"/>
    <x v="3"/>
    <s v="350934"/>
    <s v="12"/>
    <s v="Complete"/>
    <n v="2"/>
    <n v="2"/>
    <n v="1"/>
    <n v="0"/>
    <n v="0"/>
    <n v="2.5100000000000001E-3"/>
    <n v="0"/>
    <n v="0"/>
    <n v="0"/>
    <n v="0"/>
    <n v="0"/>
    <n v="0"/>
    <n v="2.5100000000000001E-3"/>
    <d v="2023-08-25T14:03:01"/>
    <s v="PlateAgilent 2_Vial12"/>
    <n v="0.78082700000000005"/>
    <n v="99.502871496759838"/>
    <n v="1.9152113452704431E-2"/>
    <n v="3.634575029123966E-4"/>
    <n v="5.2201264958173697E-2"/>
    <n v="1.3050316239543421E-2"/>
    <n v="5.1993291791009639"/>
    <n v="0.37254249479015228"/>
    <n v="5.9833342640498244E-3"/>
    <n v="1.015406969405442"/>
    <n v="0.25385174235136038"/>
    <n v="3.9816385393068622E-2"/>
    <n v="6.5617509604233501E-2"/>
  </r>
  <r>
    <n v="1419"/>
    <x v="5"/>
    <x v="4"/>
    <s v="350935"/>
    <s v="13"/>
    <s v="Complete"/>
    <n v="2"/>
    <n v="2"/>
    <n v="1"/>
    <n v="0"/>
    <n v="0"/>
    <n v="0"/>
    <n v="2E-3"/>
    <n v="0"/>
    <n v="0"/>
    <n v="0"/>
    <n v="0"/>
    <n v="0"/>
    <n v="2E-3"/>
    <d v="2023-08-25T14:13:28"/>
    <s v="PlateAgilent 2_Vial13"/>
    <n v="0.78360200000000002"/>
    <n v="99.199489238247466"/>
    <n v="0.16707626179570159"/>
    <n v="2.008356906410979E-3"/>
    <n v="0.45538536682942699"/>
    <n v="0.1138463417073568"/>
    <n v="56.9231708536784"/>
    <n v="0.4561208234198541"/>
    <n v="5.0967163786884394E-3"/>
    <n v="1.2432092163133039"/>
    <n v="0.31080230407832599"/>
    <n v="4.9883494874626517E-2"/>
    <n v="0.12743018166235279"/>
  </r>
  <r>
    <n v="1419"/>
    <x v="5"/>
    <x v="4"/>
    <s v="350936"/>
    <s v="14"/>
    <s v="Complete"/>
    <n v="2"/>
    <n v="2"/>
    <n v="1"/>
    <n v="0"/>
    <n v="0"/>
    <n v="0"/>
    <n v="1.98E-3"/>
    <n v="0"/>
    <n v="0"/>
    <n v="0"/>
    <n v="0"/>
    <n v="0"/>
    <n v="1.98E-3"/>
    <d v="2023-08-25T15:54:38"/>
    <s v="PlateAgilent 2_Vial14"/>
    <n v="0.77797700000000003"/>
    <n v="99.441229417427934"/>
    <n v="0.21560353741592461"/>
    <n v="3.3839377050307491E-3"/>
    <n v="0.58765197952495085"/>
    <n v="0.14691299488123771"/>
    <n v="74.198482263251364"/>
    <n v="0.1929226858353417"/>
    <n v="3.204563442517292E-3"/>
    <n v="0.52583273718604129"/>
    <n v="0.13145818429651029"/>
    <n v="3.3072640064602823E-2"/>
    <n v="0.1171717192561933"/>
  </r>
  <r>
    <n v="1419"/>
    <x v="5"/>
    <x v="4"/>
    <s v="350937"/>
    <s v="15"/>
    <s v="Complete"/>
    <n v="2"/>
    <n v="2"/>
    <n v="1"/>
    <n v="0"/>
    <n v="0"/>
    <n v="0"/>
    <n v="2E-3"/>
    <n v="0"/>
    <n v="0"/>
    <n v="0"/>
    <n v="0"/>
    <n v="0"/>
    <n v="2E-3"/>
    <d v="2023-08-25T16:05:42"/>
    <s v="PlateAgilent 2_Vial15"/>
    <n v="0.78082700000000005"/>
    <n v="99.371919900747542"/>
    <n v="0.15802445477977861"/>
    <n v="2.072044988563602E-3"/>
    <n v="0.43071363660209139"/>
    <n v="0.10767840915052281"/>
    <n v="53.839204575261398"/>
    <n v="0.33039608897553191"/>
    <n v="3.986618767670376E-3"/>
    <n v="0.90053214358547173"/>
    <n v="0.22513303589636791"/>
    <n v="4.0850119173309322E-2"/>
    <n v="9.8809436323847866E-2"/>
  </r>
  <r>
    <n v="1419"/>
    <x v="5"/>
    <x v="5"/>
    <s v="350938"/>
    <s v="16"/>
    <s v="Complete"/>
    <n v="2"/>
    <n v="2"/>
    <n v="1"/>
    <n v="0"/>
    <n v="0"/>
    <n v="0"/>
    <n v="0"/>
    <n v="1.92E-3"/>
    <n v="0"/>
    <n v="0"/>
    <n v="0"/>
    <n v="0"/>
    <n v="1.92E-3"/>
    <d v="2023-08-25T19:51:08"/>
    <s v="PlateAgilent 4_Vial1"/>
    <n v="0.78082700000000005"/>
    <n v="99.305791470780704"/>
    <n v="2.571272146145917E-2"/>
    <n v="3.7555836926910473E-4"/>
    <n v="7.0082948762806893E-2"/>
    <n v="1.752073719070172E-2"/>
    <n v="9.1253839534904788"/>
    <n v="0.5797849539742127"/>
    <n v="6.8980112854660214E-3"/>
    <n v="1.580269878617323"/>
    <n v="0.39506746965433059"/>
    <n v="4.6199423397609497E-2"/>
    <n v="4.2511430386013342E-2"/>
  </r>
  <r>
    <n v="1419"/>
    <x v="5"/>
    <x v="5"/>
    <s v="350939"/>
    <s v="17"/>
    <s v="Complete"/>
    <n v="2"/>
    <n v="2"/>
    <n v="1"/>
    <n v="0"/>
    <n v="0"/>
    <n v="0"/>
    <n v="0"/>
    <n v="1.9599999999999999E-3"/>
    <n v="0"/>
    <n v="0"/>
    <n v="0"/>
    <n v="0"/>
    <n v="1.9599999999999999E-3"/>
    <d v="2023-08-25T20:02:08"/>
    <s v="PlateAgilent 4_Vial2"/>
    <n v="0.78360200000000002"/>
    <n v="99.664714638465938"/>
    <n v="2.1919639196214331E-2"/>
    <n v="4.5290102622050522E-4"/>
    <n v="5.9744471350109879E-2"/>
    <n v="1.493611783752747E-2"/>
    <n v="7.6204682844527909"/>
    <n v="0.24715136480812311"/>
    <n v="2.3456442369101339E-3"/>
    <n v="0.67363917360782288"/>
    <n v="0.16840979340195569"/>
    <n v="3.1759642422391599E-2"/>
    <n v="3.4454715107332543E-2"/>
  </r>
  <r>
    <n v="1419"/>
    <x v="5"/>
    <x v="5"/>
    <s v="350940"/>
    <s v="18"/>
    <s v="Complete"/>
    <n v="2"/>
    <n v="2"/>
    <n v="1"/>
    <n v="0"/>
    <n v="0"/>
    <n v="0"/>
    <n v="0"/>
    <n v="1.83E-3"/>
    <n v="0"/>
    <n v="0"/>
    <n v="0"/>
    <n v="0"/>
    <n v="1.83E-3"/>
    <d v="2023-08-25T20:13:08"/>
    <s v="PlateAgilent 4_Vial3"/>
    <n v="0.78915199999999996"/>
    <n v="99.533498832504392"/>
    <n v="2.1172565555823988E-2"/>
    <n v="6.4197892548475564E-4"/>
    <n v="5.7708237117183661E-2"/>
    <n v="1.442705927929592E-2"/>
    <n v="7.8836389504349293"/>
    <n v="0.37251356152996179"/>
    <n v="5.1912455258396502E-3"/>
    <n v="1.015328108511836"/>
    <n v="0.25383202712795899"/>
    <n v="3.7553454491726083E-2"/>
    <n v="3.5261585918087528E-2"/>
  </r>
  <r>
    <n v="1419"/>
    <x v="5"/>
    <x v="6"/>
    <s v="350941"/>
    <s v="19"/>
    <s v="Complete"/>
    <n v="2"/>
    <n v="2"/>
    <n v="1"/>
    <n v="0"/>
    <n v="0"/>
    <n v="0"/>
    <n v="0"/>
    <n v="0"/>
    <n v="1.6999999999999999E-3"/>
    <n v="0"/>
    <n v="0"/>
    <n v="0"/>
    <n v="1.6999999999999999E-3"/>
    <d v="2023-08-25T20:25:18"/>
    <s v="PlateAgilent 4_Vial4"/>
    <n v="0.77520100000000003"/>
    <n v="99.879700648066844"/>
    <n v="2.0508375269647831E-2"/>
    <n v="2.3518082266584112E-3"/>
    <n v="5.5897910899299283E-2"/>
    <n v="1.3974477724824821E-2"/>
    <n v="8.2202810146028362"/>
    <n v="1.326675768563499E-2"/>
    <n v="6.5975201051037026E-3"/>
    <n v="3.6160057990149742E-2"/>
    <n v="9.0400144975374356E-3"/>
    <n v="4.8380228732162252E-2"/>
    <n v="3.8143990245718712E-2"/>
  </r>
  <r>
    <n v="1419"/>
    <x v="5"/>
    <x v="6"/>
    <s v="350942"/>
    <s v="20"/>
    <s v="Complete"/>
    <n v="2"/>
    <n v="2"/>
    <n v="1"/>
    <n v="0"/>
    <n v="0"/>
    <n v="0"/>
    <n v="0"/>
    <n v="0"/>
    <n v="1.75E-3"/>
    <n v="0"/>
    <n v="0"/>
    <n v="0"/>
    <n v="1.75E-3"/>
    <d v="2023-08-25T20:37:28"/>
    <s v="PlateAgilent 4_Vial5"/>
    <n v="0.77520100000000003"/>
    <n v="99.90565810037458"/>
    <n v="2.089585453071223E-2"/>
    <n v="1.58257387685054E-3"/>
    <n v="5.6954029725170371E-2"/>
    <n v="1.4238507431292589E-2"/>
    <n v="8.1362899607386225"/>
    <n v="1.031148330910015E-2"/>
    <n v="6.1825215983949619E-3"/>
    <n v="2.8105121330832261E-2"/>
    <n v="7.0262803327080644E-3"/>
    <n v="3.1767531429258422E-2"/>
    <n v="3.1367030356351112E-2"/>
  </r>
  <r>
    <n v="1419"/>
    <x v="5"/>
    <x v="6"/>
    <s v="350943"/>
    <s v="21"/>
    <s v="Complete"/>
    <n v="2"/>
    <n v="2"/>
    <n v="1"/>
    <n v="0"/>
    <n v="0"/>
    <n v="0"/>
    <n v="0"/>
    <n v="0"/>
    <n v="1.75E-3"/>
    <n v="0"/>
    <n v="0"/>
    <n v="0"/>
    <n v="1.75E-3"/>
    <d v="2023-08-25T20:49:44"/>
    <s v="PlateAgilent 4_Vial6"/>
    <n v="0.77520100000000003"/>
    <n v="99.895710215798971"/>
    <n v="2.125151436837704E-2"/>
    <n v="1.3667955745957281E-3"/>
    <n v="5.7923421091129537E-2"/>
    <n v="1.4480855272782381E-2"/>
    <n v="8.2747744415899316"/>
    <n v="1.0373941222091849E-2"/>
    <n v="6.2582998266074857E-3"/>
    <n v="2.8275357481159238E-2"/>
    <n v="7.0688393702898096E-3"/>
    <n v="3.8238047603619513E-2"/>
    <n v="3.4426281006940951E-2"/>
  </r>
  <r>
    <n v="1419"/>
    <x v="5"/>
    <x v="7"/>
    <s v="350944"/>
    <s v="22"/>
    <s v="Complete"/>
    <n v="2"/>
    <n v="2"/>
    <n v="1"/>
    <n v="0"/>
    <n v="0"/>
    <n v="0"/>
    <n v="0"/>
    <n v="0"/>
    <n v="0"/>
    <n v="1.9599999999999999E-3"/>
    <n v="0"/>
    <n v="0"/>
    <n v="1.9599999999999999E-3"/>
    <d v="2023-08-25T21:00:45"/>
    <s v="PlateAgilent 4_Vial7"/>
    <n v="0.78082700000000005"/>
    <n v="99.261556951298914"/>
    <n v="2.0663024116467511E-2"/>
    <n v="4.1095482620844611E-4"/>
    <n v="5.6319423932221002E-2"/>
    <n v="1.4079855983055251E-2"/>
    <n v="7.1835999913547202"/>
    <n v="0.43212007606499508"/>
    <n v="6.3653060717588179E-3"/>
    <n v="1.1777924478214561"/>
    <n v="0.29444811195536402"/>
    <n v="4.968078531574481E-2"/>
    <n v="0.23597916320388049"/>
  </r>
  <r>
    <n v="1419"/>
    <x v="5"/>
    <x v="7"/>
    <s v="350945"/>
    <s v="23"/>
    <s v="Complete"/>
    <n v="2"/>
    <n v="2"/>
    <n v="1"/>
    <n v="0"/>
    <n v="0"/>
    <n v="0"/>
    <n v="0"/>
    <n v="0"/>
    <n v="0"/>
    <n v="2.0300000000000001E-3"/>
    <n v="0"/>
    <n v="0"/>
    <n v="2.0300000000000001E-3"/>
    <d v="2023-08-25T21:11:45"/>
    <s v="PlateAgilent 4_Vial8"/>
    <n v="0.78082700000000005"/>
    <n v="99.626434328618046"/>
    <n v="1.984797980486655E-2"/>
    <n v="6.7260214245002314E-4"/>
    <n v="5.409792789902336E-2"/>
    <n v="1.352448197475584E-2"/>
    <n v="6.6623063915053393"/>
    <n v="0.1443661517939272"/>
    <n v="2.467992913634161E-3"/>
    <n v="0.39348637733359698"/>
    <n v="9.8371594333399259E-2"/>
    <n v="3.2629636828590852E-2"/>
    <n v="0.17672190295458201"/>
  </r>
  <r>
    <n v="1419"/>
    <x v="5"/>
    <x v="7"/>
    <s v="350946"/>
    <s v="24"/>
    <s v="Complete"/>
    <n v="2"/>
    <n v="2"/>
    <n v="1"/>
    <n v="0"/>
    <n v="0"/>
    <n v="0"/>
    <n v="0"/>
    <n v="0"/>
    <n v="0"/>
    <n v="1.99E-3"/>
    <n v="0"/>
    <n v="0"/>
    <n v="1.99E-3"/>
    <d v="2023-08-25T21:22:46"/>
    <s v="PlateAgilent 4_Vial9"/>
    <n v="0.78082700000000005"/>
    <n v="99.475891502918785"/>
    <n v="1.9566477950829438E-2"/>
    <n v="3.2349719984297318E-4"/>
    <n v="5.3330662557519573E-2"/>
    <n v="1.333266563937989E-2"/>
    <n v="6.6998319795878842"/>
    <n v="0.26153416559959081"/>
    <n v="4.4213819587472347E-3"/>
    <n v="0.71284113410216288"/>
    <n v="0.17821028352554069"/>
    <n v="4.0379911470746953E-2"/>
    <n v="0.20262794206004639"/>
  </r>
  <r>
    <n v="1419"/>
    <x v="5"/>
    <x v="8"/>
    <s v="350947"/>
    <s v="25"/>
    <s v="Complete"/>
    <n v="2"/>
    <n v="2"/>
    <n v="1"/>
    <n v="0"/>
    <n v="0"/>
    <n v="0"/>
    <n v="0"/>
    <n v="0"/>
    <n v="0"/>
    <n v="0"/>
    <n v="2.1800000000000001E-3"/>
    <n v="0"/>
    <n v="2.1800000000000001E-3"/>
    <d v="2023-08-25T21:33:46"/>
    <s v="PlateAgilent 4_Vial10"/>
    <n v="0.77520100000000003"/>
    <n v="99.460727858069603"/>
    <n v="2.3288385131088739E-2"/>
    <n v="7.1256784027470506E-4"/>
    <n v="6.3475144175500486E-2"/>
    <n v="1.5868786043875122E-2"/>
    <n v="7.2792596531537255"/>
    <n v="0.40784449492853908"/>
    <n v="6.4422062864173887E-3"/>
    <n v="1.1116265885784471"/>
    <n v="0.27790664714461172"/>
    <n v="4.5416592884994937E-2"/>
    <n v="6.2722668985777053E-2"/>
  </r>
  <r>
    <n v="1419"/>
    <x v="5"/>
    <x v="8"/>
    <s v="350948"/>
    <s v="26"/>
    <s v="Complete"/>
    <n v="2"/>
    <n v="2"/>
    <n v="1"/>
    <n v="0"/>
    <n v="0"/>
    <n v="0"/>
    <n v="0"/>
    <n v="0"/>
    <n v="0"/>
    <n v="0"/>
    <n v="1.9599999999999999E-3"/>
    <n v="0"/>
    <n v="1.9599999999999999E-3"/>
    <d v="2023-08-25T21:44:52"/>
    <s v="PlateAgilent 4_Vial11"/>
    <n v="0.77520100000000003"/>
    <n v="99.72426116057008"/>
    <n v="2.6533481490740921E-2"/>
    <n v="2.5543316214635261E-4"/>
    <n v="7.2320023635061528E-2"/>
    <n v="1.8080005908765379E-2"/>
    <n v="9.2244928105945814"/>
    <n v="0.1622916848613879"/>
    <n v="2.793011723447968E-3"/>
    <n v="0.44234445785206272"/>
    <n v="0.11058611446301569"/>
    <n v="3.0494767984386901E-2"/>
    <n v="5.6418905093411229E-2"/>
  </r>
  <r>
    <n v="1419"/>
    <x v="5"/>
    <x v="8"/>
    <s v="350949"/>
    <s v="27"/>
    <s v="Complete"/>
    <n v="2"/>
    <n v="2"/>
    <n v="1"/>
    <n v="0"/>
    <n v="0"/>
    <n v="0"/>
    <n v="0"/>
    <n v="0"/>
    <n v="0"/>
    <n v="0"/>
    <n v="2.1099999999999999E-3"/>
    <n v="0"/>
    <n v="2.1099999999999999E-3"/>
    <d v="2023-08-25T21:55:59"/>
    <s v="PlateAgilent 4_Vial12"/>
    <n v="0.77250099999999999"/>
    <n v="99.6115741698205"/>
    <n v="2.177037733264198E-2"/>
    <n v="7.6622257813558313E-4"/>
    <n v="5.9337641153132822E-2"/>
    <n v="1.48344102882832E-2"/>
    <n v="7.0305262029778204"/>
    <n v="0.27635546369282221"/>
    <n v="5.1546582508489114E-3"/>
    <n v="0.75323826889877166"/>
    <n v="0.18830956722469289"/>
    <n v="3.7302181178904832E-2"/>
    <n v="5.2997807975131012E-2"/>
  </r>
  <r>
    <n v="1419"/>
    <x v="5"/>
    <x v="4"/>
    <s v="350950"/>
    <s v="28"/>
    <s v="Complete"/>
    <n v="2"/>
    <n v="2"/>
    <n v="1"/>
    <n v="0"/>
    <n v="0"/>
    <n v="0"/>
    <n v="2.0999999999999999E-3"/>
    <n v="0"/>
    <n v="0"/>
    <n v="0"/>
    <n v="0"/>
    <n v="0"/>
    <n v="2.0999999999999999E-3"/>
    <d v="2023-08-25T22:06:42"/>
    <s v="PlateAgilent 4_Vial13"/>
    <n v="0.78637699999999999"/>
    <n v="99.274105176411894"/>
    <n v="0.1223817520368255"/>
    <n v="1.841129331470164E-3"/>
    <n v="0.33356539370425131"/>
    <n v="8.3391348426062828E-2"/>
    <n v="39.71016591717278"/>
    <n v="0.47096632918377951"/>
    <n v="5.1772684367851467E-3"/>
    <n v="1.283672331871516"/>
    <n v="0.32091808296787899"/>
    <n v="4.79069490609038E-2"/>
    <n v="8.4639793306595545E-2"/>
  </r>
  <r>
    <n v="1419"/>
    <x v="5"/>
    <x v="4"/>
    <s v="350951"/>
    <s v="29"/>
    <s v="Complete"/>
    <n v="2"/>
    <n v="2"/>
    <n v="1"/>
    <n v="0"/>
    <n v="0"/>
    <n v="0"/>
    <n v="1.9499999999999999E-3"/>
    <n v="0"/>
    <n v="0"/>
    <n v="0"/>
    <n v="0"/>
    <n v="0"/>
    <n v="1.9499999999999999E-3"/>
    <d v="2023-08-25T22:17:43"/>
    <s v="PlateAgilent 4_Vial14"/>
    <n v="0.78360200000000002"/>
    <n v="99.557235970088342"/>
    <n v="0.1409690564811158"/>
    <n v="1.981730318843597E-3"/>
    <n v="0.38422720742787603"/>
    <n v="9.6056801856968993E-2"/>
    <n v="49.259898388189228"/>
    <n v="0.19869932794341599"/>
    <n v="3.2227233211720549E-3"/>
    <n v="0.5415776327035412"/>
    <n v="0.1353944081758853"/>
    <n v="3.1426243000372667E-2"/>
    <n v="7.1669402486760819E-2"/>
  </r>
  <r>
    <n v="1419"/>
    <x v="5"/>
    <x v="4"/>
    <s v="350952"/>
    <s v="30"/>
    <s v="Complete"/>
    <n v="2"/>
    <n v="2"/>
    <n v="1"/>
    <n v="0"/>
    <n v="0"/>
    <n v="0"/>
    <n v="1.9400000000000001E-3"/>
    <n v="0"/>
    <n v="0"/>
    <n v="0"/>
    <n v="0"/>
    <n v="0"/>
    <n v="1.9400000000000001E-3"/>
    <d v="2023-08-25T22:28:44"/>
    <s v="PlateAgilent 4_Vial15"/>
    <n v="0.78637699999999999"/>
    <n v="99.426291522264975"/>
    <n v="0.1337957632763436"/>
    <n v="1.480306698243998E-3"/>
    <n v="0.36467558039049008"/>
    <n v="9.1168895097622521E-2"/>
    <n v="46.994275823516759"/>
    <n v="0.3268642277052809"/>
    <n v="4.2674809566558966E-3"/>
    <n v="0.8909056537247485"/>
    <n v="0.2227264134311871"/>
    <n v="3.8054991041611162E-2"/>
    <n v="7.499349571179792E-2"/>
  </r>
  <r>
    <n v="1420"/>
    <x v="6"/>
    <x v="0"/>
    <s v="350953"/>
    <s v="1"/>
    <s v="Complete"/>
    <n v="2"/>
    <n v="2"/>
    <n v="1"/>
    <n v="0"/>
    <n v="0"/>
    <n v="0"/>
    <n v="0"/>
    <n v="0"/>
    <n v="0"/>
    <n v="0"/>
    <n v="0"/>
    <n v="1.9499999999999999E-3"/>
    <n v="1.9499999999999999E-3"/>
    <d v="2023-08-25T16:17:47"/>
    <s v="PlateAgilent 3_Vial1"/>
    <n v="0.78360200000000002"/>
    <n v="98.982292496638195"/>
    <n v="2.277523977403571E-2"/>
    <n v="3.3100303770003159E-4"/>
    <n v="6.2076508102686327E-2"/>
    <n v="1.551912702567158E-2"/>
    <n v="7.9585266798315795"/>
    <n v="0.52321274672115436"/>
    <n v="3.664467778310026E-3"/>
    <n v="1.426075889145701"/>
    <n v="0.35651897228642521"/>
    <n v="4.5269133886768953E-2"/>
    <n v="0.42645038297985072"/>
  </r>
  <r>
    <n v="1420"/>
    <x v="6"/>
    <x v="0"/>
    <s v="350954"/>
    <s v="2"/>
    <s v="Complete"/>
    <n v="2"/>
    <n v="2"/>
    <n v="1"/>
    <n v="0"/>
    <n v="0"/>
    <n v="0"/>
    <n v="0"/>
    <n v="0"/>
    <n v="0"/>
    <n v="0"/>
    <n v="0"/>
    <n v="1.97E-3"/>
    <n v="1.97E-3"/>
    <d v="2023-08-25T16:28:51"/>
    <s v="PlateAgilent 3_Vial2"/>
    <n v="0.78082700000000005"/>
    <n v="99.289695020560828"/>
    <n v="1.9341154547446209E-2"/>
    <n v="4.7050090950297391E-4"/>
    <n v="5.2716517977062102E-2"/>
    <n v="1.317912949426552E-2"/>
    <n v="6.6899134488657461"/>
    <n v="0.23415397117894049"/>
    <n v="2.2193973105137299E-3"/>
    <n v="0.63821329801043125"/>
    <n v="0.15955332450260781"/>
    <n v="3.24680760443153E-2"/>
    <n v="0.4243417776684657"/>
  </r>
  <r>
    <n v="1420"/>
    <x v="6"/>
    <x v="0"/>
    <s v="350955"/>
    <s v="3"/>
    <s v="Complete"/>
    <n v="2"/>
    <n v="2"/>
    <n v="1"/>
    <n v="0"/>
    <n v="0"/>
    <n v="0"/>
    <n v="0"/>
    <n v="0"/>
    <n v="0"/>
    <n v="0"/>
    <n v="0"/>
    <n v="1.92E-3"/>
    <n v="1.92E-3"/>
    <d v="2023-08-25T16:39:40"/>
    <s v="PlateAgilent 3_Vial3"/>
    <n v="0.77520100000000003"/>
    <n v="99.138383007890667"/>
    <n v="1.8707873531717479E-2"/>
    <n v="4.9379638016310435E-4"/>
    <n v="5.0990438493632079E-2"/>
    <n v="1.274760962340802E-2"/>
    <n v="6.6393800121916771"/>
    <n v="0.35738005689255181"/>
    <n v="2.547240680944671E-3"/>
    <n v="0.9740800192461766"/>
    <n v="0.24352000481154409"/>
    <n v="3.6521879175505943E-2"/>
    <n v="0.44900718250955279"/>
  </r>
  <r>
    <n v="1420"/>
    <x v="6"/>
    <x v="1"/>
    <s v="350956"/>
    <s v="4"/>
    <s v="Complete"/>
    <n v="2"/>
    <n v="2"/>
    <n v="1"/>
    <n v="2.3E-3"/>
    <n v="0"/>
    <n v="0"/>
    <n v="0"/>
    <n v="0"/>
    <n v="0"/>
    <n v="0"/>
    <n v="0"/>
    <n v="0"/>
    <n v="2.3E-3"/>
    <d v="2023-08-25T16:51:27"/>
    <s v="PlateAgilent 3_Vial4"/>
    <n v="0.83377699999999999"/>
    <n v="93.81764019277341"/>
    <n v="2.9876433953772401"/>
    <n v="6.1500702498698517E-2"/>
    <n v="8.143162104159444"/>
    <n v="2.035790526039861"/>
    <n v="885.12631566950483"/>
    <n v="1.8881878041618699E-2"/>
    <n v="5.1284728241320814E-3"/>
    <n v="5.1464707589191791E-2"/>
    <n v="1.2866176897297949E-2"/>
    <n v="4.2838806063644312E-2"/>
    <n v="3.1329957277440879"/>
  </r>
  <r>
    <n v="1420"/>
    <x v="6"/>
    <x v="1"/>
    <s v="350957"/>
    <s v="5"/>
    <s v="Complete"/>
    <n v="2"/>
    <n v="2"/>
    <n v="1"/>
    <n v="2.5400000000000002E-3"/>
    <n v="0"/>
    <n v="0"/>
    <n v="0"/>
    <n v="0"/>
    <n v="0"/>
    <n v="0"/>
    <n v="0"/>
    <n v="0"/>
    <n v="2.5400000000000002E-3"/>
    <d v="2023-08-25T17:03:08"/>
    <s v="PlateAgilent 3_Vial5"/>
    <n v="0.83377699999999999"/>
    <n v="94.750482566304342"/>
    <n v="2.7975405717539892"/>
    <n v="5.4563165652035138E-2"/>
    <n v="7.6250152223669803"/>
    <n v="1.9062538055917451"/>
    <n v="750.49362424871845"/>
    <n v="1.284446709113982E-2"/>
    <n v="4.1905163095777931E-3"/>
    <n v="3.5009056913061082E-2"/>
    <n v="8.7522642282652705E-3"/>
    <n v="2.9481679041772551E-2"/>
    <n v="2.4096507158087679"/>
  </r>
  <r>
    <n v="1420"/>
    <x v="6"/>
    <x v="1"/>
    <s v="350958"/>
    <s v="6"/>
    <s v="Complete"/>
    <n v="2"/>
    <n v="2"/>
    <n v="1"/>
    <n v="1.7700000000000001E-3"/>
    <n v="0"/>
    <n v="0"/>
    <n v="0"/>
    <n v="0"/>
    <n v="0"/>
    <n v="0"/>
    <n v="0"/>
    <n v="0"/>
    <n v="1.7700000000000001E-3"/>
    <d v="2023-08-25T17:14:54"/>
    <s v="PlateAgilent 3_Vial6"/>
    <n v="0.817052"/>
    <n v="95.500358223375287"/>
    <n v="2.2137231778487552"/>
    <n v="5.2136750272452063E-2"/>
    <n v="6.0337544697770831"/>
    <n v="1.508438617444271"/>
    <n v="852.22520759563326"/>
    <n v="1.7165579225546689E-2"/>
    <n v="4.2221916208607596E-3"/>
    <n v="4.678673983036339E-2"/>
    <n v="1.1696684957590849E-2"/>
    <n v="3.5863793354880387E-2"/>
    <n v="2.2328892261955269"/>
  </r>
  <r>
    <n v="1420"/>
    <x v="6"/>
    <x v="2"/>
    <s v="350959"/>
    <s v="7"/>
    <s v="Complete"/>
    <n v="2"/>
    <n v="2"/>
    <n v="1"/>
    <n v="0"/>
    <n v="1.91E-3"/>
    <n v="0"/>
    <n v="0"/>
    <n v="0"/>
    <n v="0"/>
    <n v="0"/>
    <n v="0"/>
    <n v="0"/>
    <n v="1.91E-3"/>
    <d v="2023-08-25T17:28:54"/>
    <s v="PlateAgilent 3_Vial7"/>
    <n v="0.78360200000000002"/>
    <n v="99.280173236218644"/>
    <n v="2.5780284265374011E-2"/>
    <n v="5.4492516989696307E-4"/>
    <n v="7.0267098874343431E-2"/>
    <n v="1.7566774718585861E-2"/>
    <n v="9.197264250568514"/>
    <n v="0.59861332868784278"/>
    <n v="9.2161291507859081E-3"/>
    <n v="1.631588756796754"/>
    <n v="0.40789718919918838"/>
    <n v="4.9368030631647991E-2"/>
    <n v="4.6065120196498791E-2"/>
  </r>
  <r>
    <n v="1420"/>
    <x v="6"/>
    <x v="2"/>
    <s v="350960"/>
    <s v="8"/>
    <s v="Complete"/>
    <n v="2"/>
    <n v="2"/>
    <n v="1"/>
    <n v="0"/>
    <n v="2.0999999999999999E-3"/>
    <n v="0"/>
    <n v="0"/>
    <n v="0"/>
    <n v="0"/>
    <n v="0"/>
    <n v="0"/>
    <n v="0"/>
    <n v="2.0999999999999999E-3"/>
    <d v="2023-08-25T17:39:41"/>
    <s v="PlateAgilent 3_Vial8"/>
    <n v="0.77250099999999999"/>
    <n v="99.775006923160447"/>
    <n v="4.2192287773419247E-2"/>
    <n v="9.3780399730405701E-4"/>
    <n v="0.114999882320599"/>
    <n v="2.8749970580149761E-2"/>
    <n v="13.690462181023697"/>
    <n v="0.1013165423290137"/>
    <n v="1.556524141761984E-3"/>
    <n v="0.27614976716922263"/>
    <n v="6.9037441792305657E-2"/>
    <n v="3.2240408561668953E-2"/>
    <n v="4.9243838175452137E-2"/>
  </r>
  <r>
    <n v="1420"/>
    <x v="6"/>
    <x v="2"/>
    <s v="350961"/>
    <s v="9"/>
    <s v="Complete"/>
    <n v="2"/>
    <n v="2"/>
    <n v="1"/>
    <n v="0"/>
    <n v="1.9400000000000001E-3"/>
    <n v="0"/>
    <n v="0"/>
    <n v="0"/>
    <n v="0"/>
    <n v="0"/>
    <n v="0"/>
    <n v="0"/>
    <n v="1.9400000000000001E-3"/>
    <d v="2023-08-25T17:55:03"/>
    <s v="PlateAgilent 3_Vial9"/>
    <n v="0.77250099999999999"/>
    <n v="99.681167502110554"/>
    <n v="3.6280584235323772E-2"/>
    <n v="6.9042974114250761E-4"/>
    <n v="9.8886861503947654E-2"/>
    <n v="2.472171537598691E-2"/>
    <n v="12.743152255663356"/>
    <n v="0.19027705488061231"/>
    <n v="2.8882867860179251E-3"/>
    <n v="0.51862176891403211"/>
    <n v="0.129655442228508"/>
    <n v="4.0169653802074268E-2"/>
    <n v="5.2105204971421751E-2"/>
  </r>
  <r>
    <n v="1420"/>
    <x v="6"/>
    <x v="3"/>
    <s v="350962"/>
    <s v="10"/>
    <s v="Complete"/>
    <n v="2"/>
    <n v="2"/>
    <n v="1"/>
    <n v="0"/>
    <n v="0"/>
    <n v="1.7600000000000001E-3"/>
    <n v="0"/>
    <n v="0"/>
    <n v="0"/>
    <n v="0"/>
    <n v="0"/>
    <n v="0"/>
    <n v="1.7600000000000001E-3"/>
    <d v="2023-08-25T18:05:46"/>
    <s v="PlateAgilent 3_Vial10"/>
    <n v="0.77520100000000003"/>
    <n v="99.338444421951749"/>
    <n v="2.6030556192968499E-2"/>
    <n v="6.9062143639364983E-4"/>
    <n v="7.0949243496983394E-2"/>
    <n v="1.7737310874245849E-2"/>
    <n v="10.07801754218514"/>
    <n v="0.5116364304233525"/>
    <n v="4.0023761465017666E-3"/>
    <n v="1.394523321550825"/>
    <n v="0.34863083038770631"/>
    <n v="4.7285768219475707E-2"/>
    <n v="7.6602823212459883E-2"/>
  </r>
  <r>
    <n v="1420"/>
    <x v="6"/>
    <x v="3"/>
    <s v="350963"/>
    <s v="11"/>
    <s v="Complete"/>
    <n v="2"/>
    <n v="2"/>
    <n v="1"/>
    <n v="0"/>
    <n v="0"/>
    <n v="2.5100000000000001E-3"/>
    <n v="0"/>
    <n v="0"/>
    <n v="0"/>
    <n v="0"/>
    <n v="0"/>
    <n v="0"/>
    <n v="2.5100000000000001E-3"/>
    <d v="2023-08-25T18:16:51"/>
    <s v="PlateAgilent 3_Vial11"/>
    <n v="0.77250099999999999"/>
    <n v="99.643510858343092"/>
    <n v="1.996747813562242E-2"/>
    <n v="5.0301639492744416E-4"/>
    <n v="5.4423634199858052E-2"/>
    <n v="1.360590854996451E-2"/>
    <n v="5.4206806971970156"/>
    <n v="0.23435552785494551"/>
    <n v="3.2425710362222072E-3"/>
    <n v="0.6387626636704774"/>
    <n v="0.15969066591761941"/>
    <n v="3.1371918532600282E-2"/>
    <n v="7.0794217133729048E-2"/>
  </r>
  <r>
    <n v="1420"/>
    <x v="6"/>
    <x v="3"/>
    <s v="350964"/>
    <s v="12"/>
    <s v="Complete"/>
    <n v="2"/>
    <n v="2"/>
    <n v="1"/>
    <n v="0"/>
    <n v="0"/>
    <n v="2.3800000000000002E-3"/>
    <n v="0"/>
    <n v="0"/>
    <n v="0"/>
    <n v="0"/>
    <n v="0"/>
    <n v="0"/>
    <n v="2.3800000000000002E-3"/>
    <d v="2023-08-25T18:27:52"/>
    <s v="PlateAgilent 3_Vial12"/>
    <n v="0.78360200000000002"/>
    <n v="99.50800554492028"/>
    <n v="1.988282502030372E-2"/>
    <n v="7.1809666107472555E-4"/>
    <n v="5.4192902499505549E-2"/>
    <n v="1.3548225624876391E-2"/>
    <n v="5.6925317751581472"/>
    <n v="0.36061498426996907"/>
    <n v="4.3755109863868533E-3"/>
    <n v="0.98289718198730303"/>
    <n v="0.24572429549682581"/>
    <n v="3.7103591416983557E-2"/>
    <n v="7.4393054372454859E-2"/>
  </r>
  <r>
    <n v="1420"/>
    <x v="6"/>
    <x v="4"/>
    <s v="350965"/>
    <s v="13"/>
    <s v="Complete"/>
    <n v="2"/>
    <n v="2"/>
    <n v="1"/>
    <n v="0"/>
    <n v="0"/>
    <n v="0"/>
    <n v="2.0699999999999998E-3"/>
    <n v="0"/>
    <n v="0"/>
    <n v="0"/>
    <n v="0"/>
    <n v="0"/>
    <n v="2.0699999999999998E-3"/>
    <d v="2023-08-25T18:38:53"/>
    <s v="PlateAgilent 3_Vial13"/>
    <n v="0.77797700000000003"/>
    <n v="98.865573613492472"/>
    <n v="0.2314542506012966"/>
    <n v="4.0803860377448533E-3"/>
    <n v="0.63085490231511321"/>
    <n v="0.1577137255787783"/>
    <n v="76.190205593612717"/>
    <n v="0.41643583955313668"/>
    <n v="4.6540033354612216E-3"/>
    <n v="1.1350432761520191"/>
    <n v="0.28376081903800487"/>
    <n v="5.1798199119467821E-2"/>
    <n v="0.43473809723362589"/>
  </r>
  <r>
    <n v="1420"/>
    <x v="6"/>
    <x v="4"/>
    <s v="350966"/>
    <s v="14"/>
    <s v="Complete"/>
    <n v="2"/>
    <n v="2"/>
    <n v="1"/>
    <n v="0"/>
    <n v="0"/>
    <n v="0"/>
    <n v="1.9599999999999999E-3"/>
    <n v="0"/>
    <n v="0"/>
    <n v="0"/>
    <n v="0"/>
    <n v="0"/>
    <n v="1.9599999999999999E-3"/>
    <d v="2023-08-25T18:49:59"/>
    <s v="PlateAgilent 3_Vial14"/>
    <n v="0.78637699999999999"/>
    <n v="99.147261839143084"/>
    <n v="0.30386807514500341"/>
    <n v="5.5054252951489031E-3"/>
    <n v="0.82822702268060522"/>
    <n v="0.2070567556701513"/>
    <n v="105.64120187252618"/>
    <n v="0.1153215674305804"/>
    <n v="1.733058544836849E-3"/>
    <n v="0.31432205702528138"/>
    <n v="7.8580514256320358E-2"/>
    <n v="3.1159848534339209E-2"/>
    <n v="0.40238866974700133"/>
  </r>
  <r>
    <n v="1420"/>
    <x v="6"/>
    <x v="4"/>
    <s v="350967"/>
    <s v="15"/>
    <s v="Complete"/>
    <n v="2"/>
    <n v="2"/>
    <n v="1"/>
    <n v="0"/>
    <n v="0"/>
    <n v="0"/>
    <n v="2.0300000000000001E-3"/>
    <n v="0"/>
    <n v="0"/>
    <n v="0"/>
    <n v="0"/>
    <n v="0"/>
    <n v="2.0300000000000001E-3"/>
    <d v="2023-08-25T19:01:00"/>
    <s v="PlateAgilent 3_Vial15"/>
    <n v="0.78360200000000002"/>
    <n v="99.106288430304417"/>
    <n v="0.23543097221625681"/>
    <n v="3.7053501393718991E-3"/>
    <n v="0.64169390967584494"/>
    <n v="0.16042347741896121"/>
    <n v="79.026343556138528"/>
    <n v="0.24653283604618581"/>
    <n v="1.758936427818237E-3"/>
    <n v="0.67195330307108703"/>
    <n v="0.16798832576777181"/>
    <n v="4.0217763800945119E-2"/>
    <n v="0.37152999763219602"/>
  </r>
  <r>
    <n v="1420"/>
    <x v="6"/>
    <x v="5"/>
    <s v="350968"/>
    <s v="16"/>
    <s v="Complete"/>
    <n v="2"/>
    <n v="2"/>
    <n v="1"/>
    <n v="0"/>
    <n v="0"/>
    <n v="0"/>
    <n v="0"/>
    <n v="2.0799999999999998E-3"/>
    <n v="0"/>
    <n v="0"/>
    <n v="0"/>
    <n v="0"/>
    <n v="2.0799999999999998E-3"/>
    <d v="2023-08-25T23:38:16"/>
    <s v="PlateAgilent 5_Vial1"/>
    <n v="0.78082700000000005"/>
    <n v="99.343207974145969"/>
    <n v="2.4424843266602561E-2"/>
    <n v="3.0680887787870142E-4"/>
    <n v="6.6572690166564572E-2"/>
    <n v="1.6643172541641139E-2"/>
    <n v="8.001525260404394"/>
    <n v="0.52624315830984525"/>
    <n v="3.47192474885247E-3"/>
    <n v="1.434335620828276"/>
    <n v="0.35858390520706901"/>
    <n v="4.5636361845475377E-2"/>
    <n v="6.0487662432095378E-2"/>
  </r>
  <r>
    <n v="1420"/>
    <x v="6"/>
    <x v="5"/>
    <s v="350969"/>
    <s v="17"/>
    <s v="Complete"/>
    <n v="2"/>
    <n v="2"/>
    <n v="1"/>
    <n v="0"/>
    <n v="0"/>
    <n v="0"/>
    <n v="0"/>
    <n v="1.9499999999999999E-3"/>
    <n v="0"/>
    <n v="0"/>
    <n v="0"/>
    <n v="0"/>
    <n v="1.9499999999999999E-3"/>
    <d v="2023-08-25T23:49:22"/>
    <s v="PlateAgilent 5_Vial2"/>
    <n v="0.78360200000000002"/>
    <n v="99.669877900207595"/>
    <n v="2.2103770478651891E-2"/>
    <n v="8.7646378990633962E-4"/>
    <n v="6.0246342116766938E-2"/>
    <n v="1.5061585529191729E-2"/>
    <n v="7.7238900149701175"/>
    <n v="0.2308755634762483"/>
    <n v="2.8881643796834378E-3"/>
    <n v="0.6292776246941798"/>
    <n v="0.15731940617354501"/>
    <n v="3.044372774942912E-2"/>
    <n v="4.6699038088074678E-2"/>
  </r>
  <r>
    <n v="1420"/>
    <x v="6"/>
    <x v="5"/>
    <s v="350970"/>
    <s v="18"/>
    <s v="Complete"/>
    <n v="2"/>
    <n v="2"/>
    <n v="1"/>
    <n v="0"/>
    <n v="0"/>
    <n v="0"/>
    <n v="0"/>
    <n v="1.9499999999999999E-3"/>
    <n v="0"/>
    <n v="0"/>
    <n v="0"/>
    <n v="0"/>
    <n v="1.9499999999999999E-3"/>
    <d v="2023-08-26T00:00:22"/>
    <s v="PlateAgilent 5_Vial3"/>
    <n v="0.78637699999999999"/>
    <n v="99.545974684468419"/>
    <n v="2.1269031527706268E-2"/>
    <n v="6.5261574631634515E-4"/>
    <n v="5.7971166102546552E-2"/>
    <n v="1.449279152563664E-2"/>
    <n v="7.4322007823777643"/>
    <n v="0.34559739203157741"/>
    <n v="3.0036873374720868E-3"/>
    <n v="0.94196502515740477"/>
    <n v="0.23549125628935119"/>
    <n v="3.6661632939852168E-2"/>
    <n v="5.0497259032456263E-2"/>
  </r>
  <r>
    <n v="1420"/>
    <x v="6"/>
    <x v="6"/>
    <s v="350971"/>
    <s v="19"/>
    <s v="Complete"/>
    <n v="2"/>
    <n v="2"/>
    <n v="1"/>
    <n v="0"/>
    <n v="0"/>
    <n v="0"/>
    <n v="0"/>
    <n v="0"/>
    <n v="1.82E-3"/>
    <n v="0"/>
    <n v="0"/>
    <n v="0"/>
    <n v="1.82E-3"/>
    <d v="2023-08-26T00:11:23"/>
    <s v="PlateAgilent 5_Vial4"/>
    <n v="0.78082700000000005"/>
    <n v="99.326782927047987"/>
    <n v="2.1051952626897821E-2"/>
    <n v="6.7306606040152888E-4"/>
    <n v="5.7379492852181017E-2"/>
    <n v="1.434487321304526E-2"/>
    <n v="7.8817984687061866"/>
    <n v="0.33036917774549868"/>
    <n v="3.5761344895095569E-3"/>
    <n v="0.90045879396519191"/>
    <n v="0.225114698491298"/>
    <n v="5.1652780746360621E-2"/>
    <n v="0.27014316183325771"/>
  </r>
  <r>
    <n v="1420"/>
    <x v="6"/>
    <x v="6"/>
    <s v="350972"/>
    <s v="20"/>
    <s v="Complete"/>
    <n v="2"/>
    <n v="2"/>
    <n v="1"/>
    <n v="0"/>
    <n v="0"/>
    <n v="0"/>
    <n v="0"/>
    <n v="0"/>
    <n v="1.9E-3"/>
    <n v="0"/>
    <n v="0"/>
    <n v="0"/>
    <n v="1.9E-3"/>
    <d v="2023-08-26T00:22:22"/>
    <s v="PlateAgilent 5_Vial5"/>
    <n v="0.78082700000000005"/>
    <n v="99.671369654946744"/>
    <n v="2.090412195037707E-2"/>
    <n v="8.958298451042405E-4"/>
    <n v="5.697656351839956E-2"/>
    <n v="1.424414087959989E-2"/>
    <n v="7.4969162524209949"/>
    <n v="7.6114806255594802E-2"/>
    <n v="1.5703446335538539E-3"/>
    <n v="0.207459567237855"/>
    <n v="5.1864891809463742E-2"/>
    <n v="3.3799168865038032E-2"/>
    <n v="0.19781224798226679"/>
  </r>
  <r>
    <n v="1420"/>
    <x v="6"/>
    <x v="6"/>
    <s v="350973"/>
    <s v="21"/>
    <s v="Complete"/>
    <n v="2"/>
    <n v="2"/>
    <n v="1"/>
    <n v="0"/>
    <n v="0"/>
    <n v="0"/>
    <n v="0"/>
    <n v="0"/>
    <n v="2.33E-3"/>
    <n v="0"/>
    <n v="0"/>
    <n v="0"/>
    <n v="2.33E-3"/>
    <d v="2023-08-26T00:33:27"/>
    <s v="PlateAgilent 5_Vial6"/>
    <n v="0.78360200000000002"/>
    <n v="99.547806987322957"/>
    <n v="2.0651061703341269E-2"/>
    <n v="7.2346747425276812E-4"/>
    <n v="5.6286819013777717E-2"/>
    <n v="1.4071704753444429E-2"/>
    <n v="6.0393582632808709"/>
    <n v="0.1586048890143032"/>
    <n v="3.5540487155261342E-3"/>
    <n v="0.43229567616874492"/>
    <n v="0.1080739190421862"/>
    <n v="3.9918815836692392E-2"/>
    <n v="0.23301824612270211"/>
  </r>
  <r>
    <n v="1420"/>
    <x v="6"/>
    <x v="7"/>
    <s v="350974"/>
    <s v="22"/>
    <s v="Complete"/>
    <n v="2"/>
    <n v="2"/>
    <n v="1"/>
    <n v="0"/>
    <n v="0"/>
    <n v="0"/>
    <n v="0"/>
    <n v="0"/>
    <n v="0"/>
    <n v="1.97E-3"/>
    <n v="0"/>
    <n v="0"/>
    <n v="1.97E-3"/>
    <d v="2023-08-26T00:45:34"/>
    <s v="PlateAgilent 5_Vial7"/>
    <n v="0.78360200000000002"/>
    <n v="99.072304114831283"/>
    <n v="2.145558085438647E-2"/>
    <n v="7.5884739613857138E-4"/>
    <n v="5.8479627523989677E-2"/>
    <n v="1.4619906880997419E-2"/>
    <n v="7.421272528425086"/>
    <n v="3.9802950001967763E-2"/>
    <n v="4.4569217213746857E-3"/>
    <n v="0.10848747028888669"/>
    <n v="2.7121867572221681E-2"/>
    <n v="5.0292058083427717E-2"/>
    <n v="0.81614529622893728"/>
  </r>
  <r>
    <n v="1420"/>
    <x v="6"/>
    <x v="7"/>
    <s v="350975"/>
    <s v="23"/>
    <s v="Complete"/>
    <n v="2"/>
    <n v="2"/>
    <n v="1"/>
    <n v="0"/>
    <n v="0"/>
    <n v="0"/>
    <n v="0"/>
    <n v="0"/>
    <n v="0"/>
    <n v="1.99E-3"/>
    <n v="0"/>
    <n v="0"/>
    <n v="1.99E-3"/>
    <d v="2023-08-26T00:57:49"/>
    <s v="PlateAgilent 5_Vial8"/>
    <n v="0.78360200000000002"/>
    <n v="99.422747533465866"/>
    <n v="5.0260641796498917E-2"/>
    <n v="8.1768721203838196E-4"/>
    <n v="0.13699109948706031"/>
    <n v="3.4247774871765092E-2"/>
    <n v="17.209937121489997"/>
    <n v="1.4282585730385501E-2"/>
    <n v="5.3473955905088012E-3"/>
    <n v="3.8928812939670862E-2"/>
    <n v="9.7322032349177138E-3"/>
    <n v="3.2506058965054922E-2"/>
    <n v="0.4802031800421982"/>
  </r>
  <r>
    <n v="1420"/>
    <x v="6"/>
    <x v="7"/>
    <s v="350976"/>
    <s v="24"/>
    <s v="Complete"/>
    <n v="2"/>
    <n v="2"/>
    <n v="1"/>
    <n v="0"/>
    <n v="0"/>
    <n v="0"/>
    <n v="0"/>
    <n v="0"/>
    <n v="0"/>
    <n v="2.0400000000000001E-3"/>
    <n v="0"/>
    <n v="0"/>
    <n v="2.0400000000000001E-3"/>
    <d v="2023-08-26T01:09:59"/>
    <s v="PlateAgilent 5_Vial9"/>
    <n v="0.78360200000000002"/>
    <n v="99.277633686869791"/>
    <n v="3.1568010020512502E-2"/>
    <n v="8.1012892013849862E-4"/>
    <n v="8.6042204133369951E-2"/>
    <n v="2.1510551033342491E-2"/>
    <n v="10.544387761442398"/>
    <n v="3.4255792152568368E-2"/>
    <n v="4.6037071361229899E-3"/>
    <n v="9.3368060236497907E-2"/>
    <n v="2.334201505912448E-2"/>
    <n v="3.8882981486952822E-2"/>
    <n v="0.61765952947018143"/>
  </r>
  <r>
    <n v="1420"/>
    <x v="6"/>
    <x v="8"/>
    <s v="350977"/>
    <s v="25"/>
    <s v="Complete"/>
    <n v="2"/>
    <n v="2"/>
    <n v="1"/>
    <n v="0"/>
    <n v="0"/>
    <n v="0"/>
    <n v="0"/>
    <n v="0"/>
    <n v="0"/>
    <n v="0"/>
    <n v="2.0899999999999998E-3"/>
    <n v="0"/>
    <n v="2.0899999999999998E-3"/>
    <d v="2023-08-26T01:20:43"/>
    <s v="PlateAgilent 5_Vial10"/>
    <n v="0.77520100000000003"/>
    <n v="98.768353201955279"/>
    <n v="2.523114888433188E-2"/>
    <n v="4.3889969852091269E-4"/>
    <n v="6.8770367895045689E-2"/>
    <n v="1.7192591973761419E-2"/>
    <n v="8.2261205616083348"/>
    <n v="0.924023550641356"/>
    <n v="1.567233322957693E-2"/>
    <n v="2.5185313523615669"/>
    <n v="0.62963283809039183"/>
    <n v="7.3014661664226543E-2"/>
    <n v="0.20937743685481361"/>
  </r>
  <r>
    <n v="1420"/>
    <x v="6"/>
    <x v="8"/>
    <s v="350978"/>
    <s v="26"/>
    <s v="Complete"/>
    <n v="2"/>
    <n v="2"/>
    <n v="1"/>
    <n v="0"/>
    <n v="0"/>
    <n v="0"/>
    <n v="0"/>
    <n v="0"/>
    <n v="0"/>
    <n v="0"/>
    <n v="1.9E-3"/>
    <n v="0"/>
    <n v="1.9E-3"/>
    <d v="2023-08-26T01:31:47"/>
    <s v="PlateAgilent 5_Vial11"/>
    <n v="0.76402700000000001"/>
    <n v="99.439463972820576"/>
    <n v="2.6012536860211249E-2"/>
    <n v="8.1083791458579936E-4"/>
    <n v="7.0900129754734864E-2"/>
    <n v="1.7725032438683719E-2"/>
    <n v="9.3289644414124844"/>
    <n v="0.3469907132400134"/>
    <n v="4.6981918041569069E-3"/>
    <n v="0.94576268068785185"/>
    <n v="0.23644067017196299"/>
    <n v="4.3787548224501982E-2"/>
    <n v="0.14374522885469321"/>
  </r>
  <r>
    <n v="1420"/>
    <x v="6"/>
    <x v="8"/>
    <s v="350979"/>
    <s v="27"/>
    <s v="Complete"/>
    <n v="2"/>
    <n v="2"/>
    <n v="1"/>
    <n v="0"/>
    <n v="0"/>
    <n v="0"/>
    <n v="0"/>
    <n v="0"/>
    <n v="0"/>
    <n v="0"/>
    <n v="1.9300000000000001E-3"/>
    <n v="0"/>
    <n v="1.9300000000000001E-3"/>
    <d v="2023-08-26T01:42:31"/>
    <s v="PlateAgilent 5_Vial12"/>
    <n v="0.76132599999999995"/>
    <n v="99.201433176553181"/>
    <n v="2.637788106835209E-2"/>
    <n v="7.2181555064864994E-4"/>
    <n v="7.1895916974625274E-2"/>
    <n v="1.7973979243656318E-2"/>
    <n v="9.3129426132934281"/>
    <n v="0.51362912205771483"/>
    <n v="4.1682955089486348E-3"/>
    <n v="1.3999546293927589"/>
    <n v="0.34998865734818979"/>
    <n v="5.4327325505216809E-2"/>
    <n v="0.20423249481553421"/>
  </r>
  <r>
    <n v="1420"/>
    <x v="6"/>
    <x v="4"/>
    <s v="350980"/>
    <s v="28"/>
    <s v="Complete"/>
    <n v="2"/>
    <n v="2"/>
    <n v="1"/>
    <n v="0"/>
    <n v="0"/>
    <n v="0"/>
    <n v="1.98E-3"/>
    <n v="0"/>
    <n v="0"/>
    <n v="0"/>
    <n v="0"/>
    <n v="0"/>
    <n v="1.98E-3"/>
    <d v="2023-08-26T01:53:20"/>
    <s v="PlateAgilent 5_Vial13"/>
    <n v="0.76402700000000001"/>
    <n v="98.769874743174"/>
    <n v="0.20297659856894251"/>
    <n v="4.0325219103626584E-3"/>
    <n v="0.55323582059869436"/>
    <n v="0.13830895514967359"/>
    <n v="69.853007651350296"/>
    <n v="0.53340077107278105"/>
    <n v="5.542587518197215E-3"/>
    <n v="1.4538445090368119"/>
    <n v="0.36346112725920299"/>
    <n v="5.9126135778525893E-2"/>
    <n v="0.43462175140574077"/>
  </r>
  <r>
    <n v="1420"/>
    <x v="6"/>
    <x v="4"/>
    <s v="350981"/>
    <s v="29"/>
    <s v="Complete"/>
    <n v="2"/>
    <n v="2"/>
    <n v="1"/>
    <n v="0"/>
    <n v="0"/>
    <n v="0"/>
    <n v="2E-3"/>
    <n v="0"/>
    <n v="0"/>
    <n v="0"/>
    <n v="0"/>
    <n v="0"/>
    <n v="2E-3"/>
    <d v="2023-08-26T02:04:21"/>
    <s v="PlateAgilent 5_Vial14"/>
    <n v="0.76132599999999995"/>
    <n v="99.052640540678297"/>
    <n v="0.31997999828893298"/>
    <n v="7.1699328792787804E-3"/>
    <n v="0.87214190294167837"/>
    <n v="0.21803547573541959"/>
    <n v="109.0177378677098"/>
    <n v="0.19179424470503351"/>
    <n v="3.074102709190969E-3"/>
    <n v="0.52275704245509746"/>
    <n v="0.13068926061377439"/>
    <n v="3.695027117148228E-2"/>
    <n v="0.39863494515625608"/>
  </r>
  <r>
    <n v="1420"/>
    <x v="6"/>
    <x v="4"/>
    <s v="350982"/>
    <s v="30"/>
    <s v="Complete"/>
    <n v="2"/>
    <n v="2"/>
    <n v="1"/>
    <n v="0"/>
    <n v="0"/>
    <n v="0"/>
    <n v="1.99E-3"/>
    <n v="0"/>
    <n v="0"/>
    <n v="0"/>
    <n v="0"/>
    <n v="0"/>
    <n v="1.99E-3"/>
    <d v="2023-08-26T02:15:22"/>
    <s v="PlateAgilent 5_Vial15"/>
    <n v="0.75847600000000004"/>
    <n v="99.021924034687686"/>
    <n v="0.20575972297749581"/>
    <n v="3.5050462623115908E-3"/>
    <n v="0.56082154292752351"/>
    <n v="0.1402053857318809"/>
    <n v="70.45496770446276"/>
    <n v="0.39787984064902182"/>
    <n v="4.8120390374059088E-3"/>
    <n v="1.0844667892410931"/>
    <n v="0.27111669731027332"/>
    <n v="4.9049228688470101E-2"/>
    <n v="0.3253871729973075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n v="1387"/>
    <s v="349929"/>
    <s v="1"/>
    <x v="0"/>
    <x v="0"/>
    <s v="Complete"/>
    <n v="2"/>
    <n v="2"/>
    <n v="1"/>
    <d v="2023-08-01T23:57:58"/>
    <s v="PlateAgilent 1_Vial1"/>
    <n v="0.98160199999999997"/>
    <n v="99.641181565493042"/>
    <n v="1.6242670189394199E-2"/>
    <n v="1.9824864094842879E-3"/>
    <n v="4.4271246214086513E-2"/>
    <n v="1.106781155352163E-2"/>
    <x v="0"/>
    <n v="0.30602360070039381"/>
    <n v="1.7990627835024441E-2"/>
    <n v="0.83410215290677692"/>
    <n v="0.2085255382266942"/>
    <n v="2.665822233867263E-2"/>
    <n v="9.8939412784825251E-3"/>
  </r>
  <r>
    <n v="1387"/>
    <s v="349930"/>
    <s v="2"/>
    <x v="0"/>
    <x v="0"/>
    <s v="Complete"/>
    <n v="2"/>
    <n v="2"/>
    <n v="1"/>
    <d v="2023-08-02T00:10:09"/>
    <s v="PlateAgilent 1_Vial2"/>
    <n v="0.90352699999999997"/>
    <n v="99.907017211938495"/>
    <n v="1.8098918054352219E-2"/>
    <n v="3.4707400970530799E-3"/>
    <n v="4.9330661033553068E-2"/>
    <n v="1.233266525838827E-2"/>
    <x v="1"/>
    <n v="3.8832075626763517E-2"/>
    <n v="1.9515303880253101E-2"/>
    <n v="0.1058412416819869"/>
    <n v="2.6460310420496711E-2"/>
    <n v="2.7073974500811959E-2"/>
    <n v="8.9778198795715369E-3"/>
  </r>
  <r>
    <n v="1387"/>
    <s v="349931"/>
    <s v="3"/>
    <x v="0"/>
    <x v="0"/>
    <s v="Complete"/>
    <n v="2"/>
    <n v="2"/>
    <n v="1"/>
    <d v="2023-08-02T00:22:22"/>
    <s v="PlateAgilent 1_Vial3"/>
    <n v="0.89512700000000001"/>
    <n v="99.908968101873597"/>
    <n v="1.8439002071414669E-2"/>
    <n v="3.248543545636467E-3"/>
    <n v="5.0257598727743151E-2"/>
    <n v="1.2564399681935789E-2"/>
    <x v="2"/>
    <n v="3.7042075118066661E-2"/>
    <n v="1.9024413865896081E-2"/>
    <n v="0.1009623915717628"/>
    <n v="2.5240597892940701E-2"/>
    <n v="2.6492730523447021E-2"/>
    <n v="9.058090413477049E-3"/>
  </r>
  <r>
    <n v="1387"/>
    <s v="349934"/>
    <s v="6"/>
    <x v="0"/>
    <x v="1"/>
    <s v="Complete"/>
    <n v="2"/>
    <n v="2"/>
    <n v="1"/>
    <d v="2023-08-02T00:56:45"/>
    <s v="PlateAgilent 1_Vial6"/>
    <n v="0.91747699999999999"/>
    <n v="96.754284448328718"/>
    <n v="3.1798876814846859"/>
    <n v="7.1087169965837665E-2"/>
    <n v="8.667145785676988"/>
    <n v="2.166786446419247"/>
    <x v="3"/>
    <n v="3.4434867791289167E-2"/>
    <n v="1.5711327153706631E-2"/>
    <n v="9.3856151270811344E-2"/>
    <n v="2.346403781770284E-2"/>
    <n v="2.3407765407286379E-2"/>
    <n v="7.9852369880232636E-3"/>
  </r>
  <r>
    <n v="1387"/>
    <s v="349935"/>
    <s v="7"/>
    <x v="0"/>
    <x v="2"/>
    <s v="Complete"/>
    <n v="2"/>
    <n v="2"/>
    <n v="1"/>
    <d v="2023-08-02T01:08:58"/>
    <s v="PlateAgilent 1_Vial7"/>
    <n v="0.88957699999999995"/>
    <n v="99.910081310703148"/>
    <n v="2.510421492638408E-2"/>
    <n v="3.277710178042033E-3"/>
    <n v="6.8424394946034833E-2"/>
    <n v="1.7106098736508708E-2"/>
    <x v="4"/>
    <n v="3.3311739138962411E-2"/>
    <n v="1.818619753069773E-2"/>
    <n v="9.0794936303230461E-2"/>
    <n v="2.2698734075807619E-2"/>
    <n v="2.321658730112822E-2"/>
    <n v="8.2861479303717699E-3"/>
  </r>
  <r>
    <n v="1387"/>
    <s v="349936"/>
    <s v="8"/>
    <x v="0"/>
    <x v="2"/>
    <s v="Complete"/>
    <n v="2"/>
    <n v="2"/>
    <n v="1"/>
    <d v="2023-08-02T01:21:11"/>
    <s v="PlateAgilent 1_Vial8"/>
    <n v="0.91470200000000002"/>
    <n v="99.914776258880096"/>
    <n v="2.326138737751066E-2"/>
    <n v="3.3543790853837771E-3"/>
    <n v="6.3401558725451598E-2"/>
    <n v="1.58503896813629E-2"/>
    <x v="5"/>
    <n v="3.2515822461071542E-2"/>
    <n v="1.7932462572877408E-2"/>
    <n v="8.8625574812666419E-2"/>
    <n v="2.2156393703166601E-2"/>
    <n v="2.0890112907679521E-2"/>
    <n v="8.5564183736617314E-3"/>
  </r>
  <r>
    <n v="1387"/>
    <s v="349937"/>
    <s v="9"/>
    <x v="0"/>
    <x v="2"/>
    <s v="Complete"/>
    <n v="2"/>
    <n v="2"/>
    <n v="1"/>
    <d v="2023-08-02T01:33:23"/>
    <s v="PlateAgilent 1_Vial9"/>
    <n v="0.89235200000000003"/>
    <n v="99.904416005309912"/>
    <n v="3.0099846215081279E-2"/>
    <n v="2.9867770765001291E-3"/>
    <n v="8.2040556586817151E-2"/>
    <n v="2.0510139146704291E-2"/>
    <x v="6"/>
    <n v="3.298708929728561E-2"/>
    <n v="1.902878756789339E-2"/>
    <n v="8.9910066210650327E-2"/>
    <n v="2.2477516552662578E-2"/>
    <n v="2.3336649912803879E-2"/>
    <n v="9.1604092649110597E-3"/>
  </r>
  <r>
    <n v="1387"/>
    <s v="349938"/>
    <s v="10"/>
    <x v="0"/>
    <x v="3"/>
    <s v="Complete"/>
    <n v="2"/>
    <n v="2"/>
    <n v="1"/>
    <d v="2023-08-02T01:45:36"/>
    <s v="PlateAgilent 1_Vial10"/>
    <n v="0.89235200000000003"/>
    <n v="99.914589770457098"/>
    <n v="2.1135282317777181E-2"/>
    <n v="3.0979214759941829E-3"/>
    <n v="5.7606617408602352E-2"/>
    <n v="1.440165435215059E-2"/>
    <x v="7"/>
    <n v="3.2680461641538719E-2"/>
    <n v="1.9395683724562251E-2"/>
    <n v="8.9074317636965522E-2"/>
    <n v="2.2268579409241381E-2"/>
    <n v="2.252125392176953E-2"/>
    <n v="9.0732316618066591E-3"/>
  </r>
  <r>
    <n v="1387"/>
    <s v="349939"/>
    <s v="11"/>
    <x v="0"/>
    <x v="3"/>
    <s v="Complete"/>
    <n v="2"/>
    <n v="2"/>
    <n v="1"/>
    <d v="2023-08-02T01:58:00"/>
    <s v="PlateAgilent 1_Vial11"/>
    <n v="0.89790199999999998"/>
    <n v="99.860885984786876"/>
    <n v="7.5513058174192821E-2"/>
    <n v="1.95886915817902E-3"/>
    <n v="0.20581943435576289"/>
    <n v="5.1454858588940743E-2"/>
    <x v="8"/>
    <n v="3.2521215473832688E-2"/>
    <n v="1.81028114747812E-2"/>
    <n v="8.8640274082737197E-2"/>
    <n v="2.2160068520684299E-2"/>
    <n v="2.2355724344308239E-2"/>
    <n v="8.7240172207768418E-3"/>
  </r>
  <r>
    <n v="1387"/>
    <s v="349940"/>
    <s v="12"/>
    <x v="0"/>
    <x v="3"/>
    <s v="Complete"/>
    <n v="2"/>
    <n v="2"/>
    <n v="1"/>
    <d v="2023-08-02T02:10:14"/>
    <s v="PlateAgilent 1_Vial12"/>
    <n v="0.88680199999999998"/>
    <n v="99.91209926367506"/>
    <n v="2.1440307314479969E-2"/>
    <n v="2.9572925167984411E-3"/>
    <n v="5.8437997752660391E-2"/>
    <n v="1.4609499438165099E-2"/>
    <x v="9"/>
    <n v="3.4430746702838279E-2"/>
    <n v="1.8919507641336611E-2"/>
    <n v="9.3844918775208563E-2"/>
    <n v="2.3461229693802141E-2"/>
    <n v="2.3524796436617579E-2"/>
    <n v="8.5048858710115704E-3"/>
  </r>
  <r>
    <n v="1387"/>
    <s v="349941"/>
    <s v="13"/>
    <x v="0"/>
    <x v="4"/>
    <s v="Complete"/>
    <n v="2"/>
    <n v="2"/>
    <n v="1"/>
    <d v="2023-08-02T02:22:24"/>
    <s v="PlateAgilent 1_Vial13"/>
    <n v="0.89512700000000001"/>
    <n v="99.714322885362222"/>
    <n v="0.22335607016897119"/>
    <n v="1.108385389392277E-3"/>
    <n v="0.60878238987564559"/>
    <n v="0.1521955974689114"/>
    <x v="10"/>
    <n v="3.2611383655256773E-2"/>
    <n v="1.807496034696467E-2"/>
    <n v="8.8886037723441336E-2"/>
    <n v="2.222150943086033E-2"/>
    <n v="2.120625429137056E-2"/>
    <n v="8.5034065221791036E-3"/>
  </r>
  <r>
    <n v="1387"/>
    <s v="349942"/>
    <s v="14"/>
    <x v="0"/>
    <x v="4"/>
    <s v="Complete"/>
    <n v="2"/>
    <n v="2"/>
    <n v="1"/>
    <d v="2023-08-02T02:34:35"/>
    <s v="PlateAgilent 1_Vial14"/>
    <n v="0.89790199999999998"/>
    <n v="99.693738630639004"/>
    <n v="0.24584429502354499"/>
    <n v="2.2468979196097632E-3"/>
    <n v="0.670076606149559"/>
    <n v="0.16751915153738969"/>
    <x v="11"/>
    <n v="3.175531077085729E-2"/>
    <n v="1.7627187857613351E-2"/>
    <n v="8.6552713645532034E-2"/>
    <n v="2.1638178411383008E-2"/>
    <n v="2.123803369816181E-2"/>
    <n v="7.4237298684309326E-3"/>
  </r>
  <r>
    <n v="1387"/>
    <s v="349943"/>
    <s v="15"/>
    <x v="0"/>
    <x v="4"/>
    <s v="Complete"/>
    <n v="2"/>
    <n v="2"/>
    <n v="1"/>
    <d v="2023-08-02T02:46:49"/>
    <s v="PlateAgilent 1_Vial15"/>
    <n v="0.89790199999999998"/>
    <n v="99.655781395425834"/>
    <n v="0.28258379125198901"/>
    <n v="2.0878387889075481E-3"/>
    <n v="0.77021428452050744"/>
    <n v="0.19255357113012689"/>
    <x v="12"/>
    <n v="3.2255058558016657E-2"/>
    <n v="1.7697059356543449E-2"/>
    <n v="8.7914833116795071E-2"/>
    <n v="2.1978708279198771E-2"/>
    <n v="2.1309888625914059E-2"/>
    <n v="8.0698661382426155E-3"/>
  </r>
  <r>
    <n v="1387"/>
    <s v="349944"/>
    <s v="16"/>
    <x v="0"/>
    <x v="5"/>
    <s v="Complete"/>
    <n v="2"/>
    <n v="2"/>
    <n v="1"/>
    <d v="2023-08-02T03:00:27"/>
    <s v="PlateAgilent 2_Vial1"/>
    <n v="0.88957699999999995"/>
    <n v="99.916912097978411"/>
    <n v="2.128343409315335E-2"/>
    <n v="3.4708480051916591E-3"/>
    <n v="5.8010421933859233E-2"/>
    <n v="1.450260548346481E-2"/>
    <x v="13"/>
    <n v="3.2168223711353902E-2"/>
    <n v="1.9330057424786891E-2"/>
    <n v="8.7678154859356872E-2"/>
    <n v="2.1919538714839221E-2"/>
    <n v="2.095546475544827E-2"/>
    <n v="8.6807794616382949E-3"/>
  </r>
  <r>
    <n v="1387"/>
    <s v="349945"/>
    <s v="17"/>
    <x v="0"/>
    <x v="5"/>
    <s v="Complete"/>
    <n v="2"/>
    <n v="2"/>
    <n v="1"/>
    <d v="2023-08-02T03:12:40"/>
    <s v="PlateAgilent 2_Vial2"/>
    <n v="0.89235200000000003"/>
    <n v="99.916781164058804"/>
    <n v="2.135270712941174E-2"/>
    <n v="3.6425822995681859E-3"/>
    <n v="5.8199233478293283E-2"/>
    <n v="1.4549808369573321E-2"/>
    <x v="14"/>
    <n v="3.2027704039768692E-2"/>
    <n v="1.8864805244219789E-2"/>
    <n v="8.7295152501608242E-2"/>
    <n v="2.182378812540206E-2"/>
    <n v="2.0822165783146562E-2"/>
    <n v="9.0162589888752396E-3"/>
  </r>
  <r>
    <n v="1387"/>
    <s v="349946"/>
    <s v="18"/>
    <x v="0"/>
    <x v="5"/>
    <s v="Complete"/>
    <n v="2"/>
    <n v="2"/>
    <n v="1"/>
    <d v="2023-08-02T03:24:54"/>
    <s v="PlateAgilent 2_Vial3"/>
    <n v="0.88395199999999996"/>
    <n v="99.914451664294546"/>
    <n v="2.3119889093163142E-2"/>
    <n v="3.1272783830935272E-3"/>
    <n v="6.3015889047241286E-2"/>
    <n v="1.5753972261810321E-2"/>
    <x v="15"/>
    <n v="3.2239065299269773E-2"/>
    <n v="1.9126003293007392E-2"/>
    <n v="8.7871241669853592E-2"/>
    <n v="2.1967810417463401E-2"/>
    <n v="2.091821980040286E-2"/>
    <n v="9.2711615126180938E-3"/>
  </r>
  <r>
    <n v="1387"/>
    <s v="349947"/>
    <s v="19"/>
    <x v="0"/>
    <x v="6"/>
    <s v="Complete"/>
    <n v="2"/>
    <n v="2"/>
    <n v="1"/>
    <d v="2023-08-02T03:37:03"/>
    <s v="PlateAgilent 2_Vial4"/>
    <n v="0.89235200000000003"/>
    <n v="99.920380422271819"/>
    <n v="1.9331108985022539E-2"/>
    <n v="3.1021272739964589E-3"/>
    <n v="5.2689137653369529E-2"/>
    <n v="1.3172284413342381E-2"/>
    <x v="16"/>
    <n v="3.144806028174077E-2"/>
    <n v="1.8725209572158671E-2"/>
    <n v="8.5715267468612341E-2"/>
    <n v="2.1428816867153089E-2"/>
    <n v="2.0285827683381E-2"/>
    <n v="8.5545807780357513E-3"/>
  </r>
  <r>
    <n v="1387"/>
    <s v="349948"/>
    <s v="20"/>
    <x v="0"/>
    <x v="6"/>
    <s v="Complete"/>
    <n v="2"/>
    <n v="2"/>
    <n v="1"/>
    <d v="2023-08-02T03:49:16"/>
    <s v="PlateAgilent 2_Vial5"/>
    <n v="0.88395199999999996"/>
    <n v="99.919610767825617"/>
    <n v="1.9542208652159151E-2"/>
    <n v="3.1299367168509118E-3"/>
    <n v="5.3264513821853141E-2"/>
    <n v="1.331612845546329E-2"/>
    <x v="17"/>
    <n v="3.1951749517145342E-2"/>
    <n v="1.937021073827408E-2"/>
    <n v="8.7088129805652281E-2"/>
    <n v="2.177203245141307E-2"/>
    <n v="1.985987326403307E-2"/>
    <n v="9.0354007410339329E-3"/>
  </r>
  <r>
    <n v="1387"/>
    <s v="349949"/>
    <s v="21"/>
    <x v="0"/>
    <x v="6"/>
    <s v="Complete"/>
    <n v="2"/>
    <n v="2"/>
    <n v="1"/>
    <d v="2023-08-02T04:01:41"/>
    <s v="PlateAgilent 2_Vial6"/>
    <n v="0.900752"/>
    <n v="99.918639577595229"/>
    <n v="2.0450283156932571E-2"/>
    <n v="3.2070011073233708E-3"/>
    <n v="5.5739574234506747E-2"/>
    <n v="1.393489355862669E-2"/>
    <x v="18"/>
    <n v="3.1723132542646033E-2"/>
    <n v="1.86543434428918E-2"/>
    <n v="8.6465008222269546E-2"/>
    <n v="2.161625205556739E-2"/>
    <n v="2.053937576679352E-2"/>
    <n v="8.6476309383919613E-3"/>
  </r>
  <r>
    <n v="1387"/>
    <s v="349950"/>
    <s v="22"/>
    <x v="0"/>
    <x v="7"/>
    <s v="Complete"/>
    <n v="2"/>
    <n v="2"/>
    <n v="1"/>
    <d v="2023-08-02T04:13:55"/>
    <s v="PlateAgilent 2_Vial7"/>
    <n v="0.88957699999999995"/>
    <n v="99.869013559354443"/>
    <n v="7.0854457763473322E-2"/>
    <n v="2.6313330362795419E-3"/>
    <n v="0.193121888731111"/>
    <n v="4.8280472182777749E-2"/>
    <x v="19"/>
    <n v="3.1575605220611307E-2"/>
    <n v="1.9504547680842092E-2"/>
    <n v="8.6062905715665175E-2"/>
    <n v="2.151572642891629E-2"/>
    <n v="2.0209189381101351E-2"/>
    <n v="8.347188280370425E-3"/>
  </r>
  <r>
    <n v="1387"/>
    <s v="349951"/>
    <s v="23"/>
    <x v="0"/>
    <x v="7"/>
    <s v="Complete"/>
    <n v="2"/>
    <n v="2"/>
    <n v="1"/>
    <d v="2023-08-02T04:26:09"/>
    <s v="PlateAgilent 2_Vial8"/>
    <n v="0.89512700000000001"/>
    <n v="99.86779280062531"/>
    <n v="7.243814931037082E-2"/>
    <n v="2.384083895926245E-3"/>
    <n v="0.1974384202854885"/>
    <n v="4.9359605071372117E-2"/>
    <x v="20"/>
    <n v="3.1441038640399863E-2"/>
    <n v="1.9171802566423181E-2"/>
    <n v="8.5696129185989733E-2"/>
    <n v="2.142403229649743E-2"/>
    <n v="2.003501509911371E-2"/>
    <n v="8.2929963248089093E-3"/>
  </r>
  <r>
    <n v="1387"/>
    <s v="349952"/>
    <s v="24"/>
    <x v="0"/>
    <x v="7"/>
    <s v="Complete"/>
    <n v="2"/>
    <n v="2"/>
    <n v="1"/>
    <d v="2023-08-02T04:38:19"/>
    <s v="PlateAgilent 2_Vial9"/>
    <n v="0.96487699999999998"/>
    <n v="99.87741802189295"/>
    <n v="6.8891494028619438E-2"/>
    <n v="2.332102063771158E-3"/>
    <n v="0.1877716076626828"/>
    <n v="4.6942901915670687E-2"/>
    <x v="21"/>
    <n v="2.9268506103485911E-2"/>
    <n v="1.797222204407747E-2"/>
    <n v="7.9774644496075034E-2"/>
    <n v="1.9943661124018758E-2"/>
    <n v="1.7055318815892499E-2"/>
    <n v="7.3666591590590786E-3"/>
  </r>
  <r>
    <n v="1387"/>
    <s v="349953"/>
    <s v="25"/>
    <x v="0"/>
    <x v="8"/>
    <s v="Complete"/>
    <n v="2"/>
    <n v="2"/>
    <n v="1"/>
    <d v="2023-08-02T04:50:32"/>
    <s v="PlateAgilent 2_Vial10"/>
    <n v="0.89235200000000003"/>
    <n v="99.901134067572912"/>
    <n v="3.707266844476366E-2"/>
    <n v="2.6762571382329759E-3"/>
    <n v="0.1010457771655672"/>
    <n v="2.526144429139179E-2"/>
    <x v="22"/>
    <n v="3.1370706564629057E-2"/>
    <n v="1.9069671167208119E-2"/>
    <n v="8.5504431108833059E-2"/>
    <n v="2.1376107777208261E-2"/>
    <n v="2.1227211447552841E-2"/>
    <n v="9.1953459701353216E-3"/>
  </r>
  <r>
    <n v="1387"/>
    <s v="349954"/>
    <s v="26"/>
    <x v="0"/>
    <x v="8"/>
    <s v="Complete"/>
    <n v="2"/>
    <n v="2"/>
    <n v="1"/>
    <d v="2023-08-02T05:02:56"/>
    <s v="PlateAgilent 2_Vial11"/>
    <n v="0.89512700000000001"/>
    <n v="99.908399797853065"/>
    <n v="2.988430660281545E-2"/>
    <n v="2.615037739933177E-3"/>
    <n v="8.1453078842564253E-2"/>
    <n v="2.036326971064106E-2"/>
    <x v="23"/>
    <n v="3.1923658687058022E-2"/>
    <n v="1.9098045696627149E-2"/>
    <n v="8.7011565051172052E-2"/>
    <n v="2.1752891262793009E-2"/>
    <n v="2.1119105996469909E-2"/>
    <n v="8.6731308605810607E-3"/>
  </r>
  <r>
    <n v="1387"/>
    <s v="349955"/>
    <s v="27"/>
    <x v="0"/>
    <x v="8"/>
    <s v="Complete"/>
    <n v="2"/>
    <n v="2"/>
    <n v="1"/>
    <d v="2023-08-02T05:15:06"/>
    <s v="PlateAgilent 2_Vial12"/>
    <n v="0.88680199999999998"/>
    <n v="99.903564570988408"/>
    <n v="3.5363027859353968E-2"/>
    <n v="3.0085050342827991E-3"/>
    <n v="9.6385957172196349E-2"/>
    <n v="2.4096489293049091E-2"/>
    <x v="24"/>
    <n v="3.1449380179964112E-2"/>
    <n v="1.933372258581862E-2"/>
    <n v="8.5718865001440478E-2"/>
    <n v="2.1429716250360119E-2"/>
    <n v="2.0934541247958221E-2"/>
    <n v="8.6884797243115749E-3"/>
  </r>
  <r>
    <n v="1387"/>
    <s v="349956"/>
    <s v="28"/>
    <x v="0"/>
    <x v="4"/>
    <s v="Complete"/>
    <n v="2"/>
    <n v="2"/>
    <n v="1"/>
    <d v="2023-08-02T05:27:19"/>
    <s v="PlateAgilent 2_Vial13"/>
    <n v="0.88957699999999995"/>
    <n v="99.632933628946716"/>
    <n v="0.30604331929665762"/>
    <n v="2.6077713535563288E-3"/>
    <n v="0.83415589818510949"/>
    <n v="0.2085389745462774"/>
    <x v="25"/>
    <n v="3.2246290894117922E-2"/>
    <n v="1.8890709193305912E-2"/>
    <n v="8.7890935850972532E-2"/>
    <n v="2.197273396274313E-2"/>
    <n v="2.0923170741590079E-2"/>
    <n v="7.8535901209172629E-3"/>
  </r>
  <r>
    <n v="1387"/>
    <s v="349957"/>
    <s v="29"/>
    <x v="0"/>
    <x v="4"/>
    <s v="Complete"/>
    <n v="2"/>
    <n v="2"/>
    <n v="1"/>
    <d v="2023-08-02T05:39:34"/>
    <s v="PlateAgilent 2_Vial14"/>
    <n v="0.89408637499999999"/>
    <n v="99.558116369641539"/>
    <n v="0.3813961119663668"/>
    <n v="2.2855173873893792E-3"/>
    <n v="1.039538510668244"/>
    <n v="0.25988462766706089"/>
    <x v="26"/>
    <n v="3.1521077162098378E-2"/>
    <n v="1.839702757314016E-2"/>
    <n v="8.591428328623367E-2"/>
    <n v="2.1478570821558421E-2"/>
    <n v="2.1112838484340351E-2"/>
    <n v="7.8536027456629614E-3"/>
  </r>
  <r>
    <n v="1387"/>
    <s v="349958"/>
    <s v="30"/>
    <x v="0"/>
    <x v="4"/>
    <s v="Complete"/>
    <n v="2"/>
    <n v="2"/>
    <n v="1"/>
    <d v="2023-08-02T05:51:48"/>
    <s v="PlateAgilent 2_Vial15"/>
    <n v="0.89235200000000003"/>
    <n v="99.582218398697648"/>
    <n v="0.3586892776651025"/>
    <n v="2.2708564774897438E-3"/>
    <n v="0.97764844946696838"/>
    <n v="0.2444121123667421"/>
    <x v="27"/>
    <n v="3.1084595540514549E-2"/>
    <n v="1.8820977392397839E-2"/>
    <n v="8.4724602949703881E-2"/>
    <n v="2.118115073742597E-2"/>
    <n v="2.076497236729383E-2"/>
    <n v="7.2427557294534491E-3"/>
  </r>
  <r>
    <n v="1388"/>
    <s v="349959"/>
    <s v="1"/>
    <x v="1"/>
    <x v="0"/>
    <s v="Complete"/>
    <n v="2"/>
    <n v="2"/>
    <n v="1"/>
    <d v="2023-08-02T06:05:28"/>
    <s v="PlateAgilent 6_Vial1"/>
    <n v="0.89790199999999998"/>
    <n v="99.101651350700735"/>
    <n v="0.83536906363873309"/>
    <n v="8.4374043417815014E-3"/>
    <n v="2.2768934580799112"/>
    <n v="0.56922336451997779"/>
    <x v="28"/>
    <n v="3.1685980298564287E-2"/>
    <n v="1.760287323570181E-2"/>
    <n v="8.6363745552648724E-2"/>
    <n v="2.1590936388162181E-2"/>
    <n v="2.0670701714127378E-2"/>
    <n v="1.0622903647829701E-2"/>
  </r>
  <r>
    <n v="1388"/>
    <s v="349960"/>
    <s v="2"/>
    <x v="1"/>
    <x v="0"/>
    <s v="Complete"/>
    <n v="2"/>
    <n v="2"/>
    <n v="1"/>
    <d v="2023-08-02T06:17:38"/>
    <s v="PlateAgilent 6_Vial2"/>
    <n v="0.88957699999999995"/>
    <n v="99.255029232769289"/>
    <n v="0.68377241280406631"/>
    <n v="5.6526432035567589E-3"/>
    <n v="1.8636995326922809"/>
    <n v="0.46592488317307018"/>
    <x v="29"/>
    <n v="2.9509884420897099E-2"/>
    <n v="1.8711460273728289E-2"/>
    <n v="8.0432548571959694E-2"/>
    <n v="2.010813714298992E-2"/>
    <n v="2.1079547006409401E-2"/>
    <n v="1.0608922999339901E-2"/>
  </r>
  <r>
    <n v="1388"/>
    <s v="349961"/>
    <s v="3"/>
    <x v="1"/>
    <x v="0"/>
    <s v="Complete"/>
    <n v="2"/>
    <n v="2"/>
    <n v="1"/>
    <d v="2023-08-02T06:29:53"/>
    <s v="PlateAgilent 6_Vial3"/>
    <n v="0.900752"/>
    <n v="99.175163312035536"/>
    <n v="0.7647280206212026"/>
    <n v="6.7212042453430338E-3"/>
    <n v="2.0843532555280539"/>
    <n v="0.52108831388201349"/>
    <x v="30"/>
    <n v="2.915711179279358E-2"/>
    <n v="1.726309301806116E-2"/>
    <n v="7.9471026624259297E-2"/>
    <n v="1.9867756656064821E-2"/>
    <n v="2.0792464264362789E-2"/>
    <n v="1.0159091286106351E-2"/>
  </r>
  <r>
    <n v="1388"/>
    <s v="349962"/>
    <s v="4"/>
    <x v="1"/>
    <x v="1"/>
    <s v="Complete"/>
    <n v="2"/>
    <n v="2"/>
    <n v="1"/>
    <d v="2023-08-02T06:41:56"/>
    <s v="PlateAgilent 6_Vial4"/>
    <n v="0.88957699999999995"/>
    <n v="97.718941028909512"/>
    <n v="2.2221765716509729"/>
    <n v="4.2243494603842559E-2"/>
    <n v="6.0567951566837834"/>
    <n v="1.5141987891709461"/>
    <x v="31"/>
    <n v="2.763712852779596E-2"/>
    <n v="1.484863066047486E-2"/>
    <n v="7.5328139242975184E-2"/>
    <n v="1.8832034810743799E-2"/>
    <n v="2.1418577118040221E-2"/>
    <n v="9.826693793684841E-3"/>
  </r>
  <r>
    <n v="1388"/>
    <s v="349963"/>
    <s v="5"/>
    <x v="1"/>
    <x v="1"/>
    <s v="Complete"/>
    <n v="2"/>
    <n v="2"/>
    <n v="1"/>
    <d v="2023-08-02T06:54:08"/>
    <s v="PlateAgilent 6_Vial5"/>
    <n v="0.88957699999999995"/>
    <n v="97.812190966809652"/>
    <n v="2.1316257336523878"/>
    <n v="4.2951939932664003E-2"/>
    <n v="5.809988541934886"/>
    <n v="1.4524971354837219"/>
    <x v="32"/>
    <n v="2.5798740462722208E-2"/>
    <n v="1.380429943124355E-2"/>
    <n v="7.0317403340755077E-2"/>
    <n v="1.7579350835188769E-2"/>
    <n v="2.1336510736998701E-2"/>
    <n v="9.0480483382217522E-3"/>
  </r>
  <r>
    <n v="1388"/>
    <s v="349964"/>
    <s v="6"/>
    <x v="1"/>
    <x v="1"/>
    <s v="Complete"/>
    <n v="2"/>
    <n v="2"/>
    <n v="1"/>
    <d v="2023-08-02T07:06:19"/>
    <s v="PlateAgilent 6_Vial6"/>
    <n v="0.89865200000000001"/>
    <n v="97.518116858310549"/>
    <n v="2.429073632673572"/>
    <n v="5.1145155623793417E-2"/>
    <n v="6.6207166438960998"/>
    <n v="1.655179160974025"/>
    <x v="33"/>
    <n v="2.3555606371799181E-2"/>
    <n v="1.2632767805486131E-2"/>
    <n v="6.4203486080075409E-2"/>
    <n v="1.6050871520018849E-2"/>
    <n v="2.0555699161342079E-2"/>
    <n v="8.6982034827385261E-3"/>
  </r>
  <r>
    <n v="1388"/>
    <s v="349965"/>
    <s v="7"/>
    <x v="1"/>
    <x v="2"/>
    <s v="Complete"/>
    <n v="2"/>
    <n v="2"/>
    <n v="1"/>
    <d v="2023-08-02T07:18:25"/>
    <s v="PlateAgilent 6_Vial7"/>
    <n v="0.90907700000000002"/>
    <n v="96.451827680553038"/>
    <n v="3.4940108387722031"/>
    <n v="7.74371459929072E-2"/>
    <n v="9.5233242018897588"/>
    <n v="2.3808310504724401"/>
    <x v="34"/>
    <n v="2.4797706579256191E-2"/>
    <n v="1.137120798678525E-2"/>
    <n v="6.7588971561569858E-2"/>
    <n v="1.6897242890392461E-2"/>
    <n v="2.0697258674267281E-2"/>
    <n v="8.6665154212449934E-3"/>
  </r>
  <r>
    <n v="1388"/>
    <s v="349966"/>
    <s v="8"/>
    <x v="1"/>
    <x v="2"/>
    <s v="Complete"/>
    <n v="2"/>
    <n v="2"/>
    <n v="1"/>
    <d v="2023-08-02T07:30:31"/>
    <s v="PlateAgilent 6_Vial8"/>
    <n v="0.90630200000000005"/>
    <n v="96.374101453757277"/>
    <n v="3.5760428104798359"/>
    <n v="8.1530483668559986E-2"/>
    <n v="9.7469116770123474"/>
    <n v="2.4367279192530868"/>
    <x v="35"/>
    <n v="2.1328209636207341E-2"/>
    <n v="9.8129040363529665E-3"/>
    <n v="5.8132462772452813E-2"/>
    <n v="1.45331156931132E-2"/>
    <n v="2.0344367004588349E-2"/>
    <n v="8.1831591220975861E-3"/>
  </r>
  <r>
    <n v="1388"/>
    <s v="349967"/>
    <s v="9"/>
    <x v="1"/>
    <x v="2"/>
    <s v="Complete"/>
    <n v="2"/>
    <n v="2"/>
    <n v="1"/>
    <d v="2023-08-02T07:42:38"/>
    <s v="PlateAgilent 6_Vial9"/>
    <n v="0.90907700000000002"/>
    <n v="96.650515839714473"/>
    <n v="3.3019898389320468"/>
    <n v="5.9977664964934278E-2"/>
    <n v="8.999949112506398"/>
    <n v="2.249987278126599"/>
    <x v="36"/>
    <n v="1.96896368237197E-2"/>
    <n v="9.9779049678879357E-3"/>
    <n v="5.3666346082555647E-2"/>
    <n v="1.341658652063891E-2"/>
    <n v="2.0110647264816411E-2"/>
    <n v="7.6940372649409632E-3"/>
  </r>
  <r>
    <n v="1388"/>
    <s v="349968"/>
    <s v="10"/>
    <x v="1"/>
    <x v="3"/>
    <s v="Complete"/>
    <n v="2"/>
    <n v="2"/>
    <n v="1"/>
    <d v="2023-08-02T07:54:57"/>
    <s v="PlateAgilent 6_Vial10"/>
    <n v="0.85890200000000005"/>
    <n v="99.925176906639919"/>
    <n v="2.427127840723374E-2"/>
    <n v="2.0157133330016468E-3"/>
    <n v="6.61541316648111E-2"/>
    <n v="1.6538532916202772E-2"/>
    <x v="37"/>
    <n v="1.9247407206832691E-2"/>
    <n v="1.141248585934319E-2"/>
    <n v="5.2460998930635411E-2"/>
    <n v="1.3115249732658849E-2"/>
    <n v="2.1748644917783791E-2"/>
    <n v="9.5557628282304467E-3"/>
  </r>
  <r>
    <n v="1388"/>
    <s v="349969"/>
    <s v="11"/>
    <x v="1"/>
    <x v="3"/>
    <s v="Complete"/>
    <n v="2"/>
    <n v="2"/>
    <n v="1"/>
    <d v="2023-08-02T08:07:15"/>
    <s v="PlateAgilent 6_Vial11"/>
    <n v="0.88117699999999999"/>
    <n v="99.932209568222049"/>
    <n v="2.0268455920925708E-2"/>
    <n v="1.5703491435101931E-3"/>
    <n v="5.5243983408625019E-2"/>
    <n v="1.381099585215625E-2"/>
    <x v="38"/>
    <n v="1.8256305685018188E-2"/>
    <n v="1.097281572462093E-2"/>
    <n v="4.9759638933554673E-2"/>
    <n v="1.243990973338867E-2"/>
    <n v="2.0493242738346119E-2"/>
    <n v="8.772427433658303E-3"/>
  </r>
  <r>
    <n v="1388"/>
    <s v="349970"/>
    <s v="12"/>
    <x v="1"/>
    <x v="3"/>
    <s v="Complete"/>
    <n v="2"/>
    <n v="2"/>
    <n v="1"/>
    <d v="2023-08-02T08:19:29"/>
    <s v="PlateAgilent 6_Vial12"/>
    <n v="0.86167700000000003"/>
    <n v="99.931923025982456"/>
    <n v="1.9589325782904971E-2"/>
    <n v="1.5217335769717639E-3"/>
    <n v="5.3392936924201877E-2"/>
    <n v="1.3348234231050469E-2"/>
    <x v="39"/>
    <n v="1.8774313111444819E-2"/>
    <n v="1.048829940455169E-2"/>
    <n v="5.117152712980904E-2"/>
    <n v="1.279288178245226E-2"/>
    <n v="2.0029665321531769E-2"/>
    <n v="9.6836698016567711E-3"/>
  </r>
  <r>
    <n v="1388"/>
    <s v="349971"/>
    <s v="13"/>
    <x v="1"/>
    <x v="4"/>
    <s v="Complete"/>
    <n v="2"/>
    <n v="2"/>
    <n v="1"/>
    <d v="2023-08-02T08:31:43"/>
    <s v="PlateAgilent 6_Vial13"/>
    <n v="0.88395199999999996"/>
    <n v="99.015802959220665"/>
    <n v="0.94011994977935265"/>
    <n v="3.8017368733673971E-3"/>
    <n v="2.5624039201776498"/>
    <n v="0.64060098004441257"/>
    <x v="40"/>
    <n v="1.791982342239783E-2"/>
    <n v="9.308457922589896E-3"/>
    <n v="4.8842518231019837E-2"/>
    <n v="1.2210629557754959E-2"/>
    <n v="1.7688876889964851E-2"/>
    <n v="8.4683906876271593E-3"/>
  </r>
  <r>
    <n v="1388"/>
    <s v="349972"/>
    <s v="14"/>
    <x v="1"/>
    <x v="4"/>
    <s v="Complete"/>
    <n v="2"/>
    <n v="2"/>
    <n v="1"/>
    <d v="2023-08-02T08:43:57"/>
    <s v="PlateAgilent 6_Vial14"/>
    <n v="0.88395199999999996"/>
    <n v="99.024978995722421"/>
    <n v="0.93422410770136455"/>
    <n v="4.8924811184826254E-3"/>
    <n v="2.5463341315757479"/>
    <n v="0.63658353289393699"/>
    <x v="41"/>
    <n v="1.6892129306538051E-2"/>
    <n v="9.9269413408810923E-3"/>
    <n v="4.604142095418759E-2"/>
    <n v="1.1510355238546899E-2"/>
    <n v="1.60908040626234E-2"/>
    <n v="7.8139632070616874E-3"/>
  </r>
  <r>
    <n v="1388"/>
    <s v="349973"/>
    <s v="15"/>
    <x v="1"/>
    <x v="4"/>
    <s v="Complete"/>
    <n v="2"/>
    <n v="2"/>
    <n v="1"/>
    <d v="2023-08-02T08:56:14"/>
    <s v="PlateAgilent 6_Vial15"/>
    <n v="0.89512700000000001"/>
    <n v="98.624491886250468"/>
    <n v="1.337444459363893"/>
    <n v="1.093378899711933E-2"/>
    <n v="3.6453570913990858"/>
    <n v="0.91133927284977156"/>
    <x v="42"/>
    <n v="1.5717760226731801E-2"/>
    <n v="9.4655279155909863E-3"/>
    <n v="4.2840544369729179E-2"/>
    <n v="1.071013609243229E-2"/>
    <n v="1.486137448634519E-2"/>
    <n v="7.4845196725636968E-3"/>
  </r>
  <r>
    <n v="1388"/>
    <s v="349974"/>
    <s v="16"/>
    <x v="1"/>
    <x v="5"/>
    <s v="Complete"/>
    <n v="2"/>
    <n v="2"/>
    <n v="1"/>
    <d v="2023-08-02T09:09:49"/>
    <s v="PlateAgilent 7_Vial1"/>
    <n v="0.87562700000000004"/>
    <n v="99.942047030272846"/>
    <n v="2.02165308513052E-2"/>
    <n v="1.192550913380453E-3"/>
    <n v="5.510245572167153E-2"/>
    <n v="1.3775613930417881E-2"/>
    <x v="43"/>
    <n v="1.750922568339696E-2"/>
    <n v="1.0323509373803901E-2"/>
    <n v="4.7723387362369668E-2"/>
    <n v="1.193084684059242E-2"/>
    <n v="1.267221560299046E-2"/>
    <n v="7.5549975894534929E-3"/>
  </r>
  <r>
    <n v="1388"/>
    <s v="349975"/>
    <s v="17"/>
    <x v="1"/>
    <x v="5"/>
    <s v="Complete"/>
    <n v="2"/>
    <n v="2"/>
    <n v="1"/>
    <d v="2023-08-02T09:22:04"/>
    <s v="PlateAgilent 7_Vial2"/>
    <n v="0.88395199999999996"/>
    <n v="99.942646525036196"/>
    <n v="1.8977580646356049E-2"/>
    <n v="9.2358335761885408E-4"/>
    <n v="5.1725555930520743E-2"/>
    <n v="1.2931388982630181E-2"/>
    <x v="44"/>
    <n v="1.746008875908657E-2"/>
    <n v="1.034138846056794E-2"/>
    <n v="4.758945908278369E-2"/>
    <n v="1.1897364770695921E-2"/>
    <n v="1.2979903690379539E-2"/>
    <n v="7.9359018679820079E-3"/>
  </r>
  <r>
    <n v="1388"/>
    <s v="349976"/>
    <s v="18"/>
    <x v="1"/>
    <x v="5"/>
    <s v="Complete"/>
    <n v="2"/>
    <n v="2"/>
    <n v="1"/>
    <d v="2023-08-02T09:33:08"/>
    <s v="PlateAgilent 7_Vial3"/>
    <n v="0.95092699999999997"/>
    <n v="99.884704548847637"/>
    <n v="1.685004696415416E-2"/>
    <n v="6.3285898642608928E-4"/>
    <n v="4.5926720740539273E-2"/>
    <n v="1.148168018513482E-2"/>
    <x v="45"/>
    <n v="8.0819477408596199E-2"/>
    <n v="5.4730669779380686E-3"/>
    <n v="0.2202826839140056"/>
    <n v="5.5070670978501393E-2"/>
    <n v="1.105012576788196E-2"/>
    <n v="6.5758010117377072E-3"/>
  </r>
  <r>
    <n v="1388"/>
    <s v="349977"/>
    <s v="19"/>
    <x v="1"/>
    <x v="6"/>
    <s v="Complete"/>
    <n v="2"/>
    <n v="2"/>
    <n v="1"/>
    <d v="2023-08-02T09:45:21"/>
    <s v="PlateAgilent 7_Vial4"/>
    <n v="0.87285199999999996"/>
    <n v="99.943680092438669"/>
    <n v="1.6560320594067049E-2"/>
    <n v="1.2487463672314089E-3"/>
    <n v="4.5137038544491533E-2"/>
    <n v="1.128425963612288E-2"/>
    <x v="46"/>
    <n v="1.6088677780863508E-2"/>
    <n v="1.0732493852118699E-2"/>
    <n v="4.3851522378432067E-2"/>
    <n v="1.096288059460802E-2"/>
    <n v="1.465614739774523E-2"/>
    <n v="9.01476178865359E-3"/>
  </r>
  <r>
    <n v="1388"/>
    <s v="349978"/>
    <s v="20"/>
    <x v="1"/>
    <x v="6"/>
    <s v="Complete"/>
    <n v="2"/>
    <n v="2"/>
    <n v="1"/>
    <d v="2023-08-02T09:57:41"/>
    <s v="PlateAgilent 7_Vial5"/>
    <n v="0.87562700000000004"/>
    <n v="99.942616460871321"/>
    <n v="1.643887111821396E-2"/>
    <n v="1.487205494468256E-3"/>
    <n v="4.480601417563039E-2"/>
    <n v="1.1201503543907599E-2"/>
    <x v="47"/>
    <n v="1.6824242094125839E-2"/>
    <n v="1.0459801664311409E-2"/>
    <n v="4.5856386630369873E-2"/>
    <n v="1.146409665759247E-2"/>
    <n v="1.5274499057631889E-2"/>
    <n v="8.8459268587098086E-3"/>
  </r>
  <r>
    <n v="1388"/>
    <s v="349979"/>
    <s v="21"/>
    <x v="1"/>
    <x v="6"/>
    <s v="Complete"/>
    <n v="2"/>
    <n v="2"/>
    <n v="1"/>
    <d v="2023-08-02T10:09:59"/>
    <s v="PlateAgilent 7_Vial6"/>
    <n v="0.87285199999999996"/>
    <n v="99.94260030268228"/>
    <n v="1.6392499788280411E-2"/>
    <n v="1.6006638084264319E-3"/>
    <n v="4.4679623838276658E-2"/>
    <n v="1.1169905959569159E-2"/>
    <x v="48"/>
    <n v="1.6688398576311572E-2"/>
    <n v="1.027696335042903E-2"/>
    <n v="4.5486129661926958E-2"/>
    <n v="1.1371532415481739E-2"/>
    <n v="1.5042837318625031E-2"/>
    <n v="9.2759616345053642E-3"/>
  </r>
  <r>
    <n v="1388"/>
    <s v="349980"/>
    <s v="22"/>
    <x v="1"/>
    <x v="7"/>
    <s v="Complete"/>
    <n v="2"/>
    <n v="2"/>
    <n v="1"/>
    <d v="2023-08-02T10:22:12"/>
    <s v="PlateAgilent 7_Vial7"/>
    <n v="0.88117699999999999"/>
    <n v="99.593772691195895"/>
    <n v="0.36731197081065281"/>
    <n v="4.9515342717528464E-3"/>
    <n v="1.0011505810022401"/>
    <n v="0.25028764525055991"/>
    <x v="49"/>
    <n v="1.6306017309690571E-2"/>
    <n v="9.9957113134639189E-3"/>
    <n v="4.4443906000124947E-2"/>
    <n v="1.111097650003124E-2"/>
    <n v="1.468594930784094E-2"/>
    <n v="7.9233713759271091E-3"/>
  </r>
  <r>
    <n v="1388"/>
    <s v="349981"/>
    <s v="23"/>
    <x v="1"/>
    <x v="7"/>
    <s v="Complete"/>
    <n v="2"/>
    <n v="2"/>
    <n v="1"/>
    <d v="2023-08-02T10:34:26"/>
    <s v="PlateAgilent 7_Vial8"/>
    <n v="0.88395199999999996"/>
    <n v="99.566239265545093"/>
    <n v="0.39491973218713949"/>
    <n v="2.1044127058901479E-3"/>
    <n v="1.076398676731984"/>
    <n v="0.26909966918299588"/>
    <x v="50"/>
    <n v="1.5989074121459491E-2"/>
    <n v="9.6812790240465071E-3"/>
    <n v="4.3580041268621778E-2"/>
    <n v="1.0895010317155439E-2"/>
    <n v="1.498599688559797E-2"/>
    <n v="7.8659312607163197E-3"/>
  </r>
  <r>
    <n v="1388"/>
    <s v="349982"/>
    <s v="24"/>
    <x v="1"/>
    <x v="7"/>
    <s v="Complete"/>
    <n v="2"/>
    <n v="2"/>
    <n v="1"/>
    <d v="2023-08-02T10:46:40"/>
    <s v="PlateAgilent 7_Vial9"/>
    <n v="0.87562700000000004"/>
    <n v="99.602682721804911"/>
    <n v="0.35936926728894092"/>
    <n v="2.2754053296006739E-3"/>
    <n v="0.97950183857780748"/>
    <n v="0.2448754596444519"/>
    <x v="51"/>
    <n v="1.553641702170367E-2"/>
    <n v="1.004749136762067E-2"/>
    <n v="4.2346272825368569E-2"/>
    <n v="1.0586568206342141E-2"/>
    <n v="1.4466590451031471E-2"/>
    <n v="7.9450034334336839E-3"/>
  </r>
  <r>
    <n v="1388"/>
    <s v="349983"/>
    <s v="25"/>
    <x v="1"/>
    <x v="8"/>
    <s v="Complete"/>
    <n v="2"/>
    <n v="2"/>
    <n v="1"/>
    <d v="2023-08-02T10:59:00"/>
    <s v="PlateAgilent 7_Vial10"/>
    <n v="0.87285199999999996"/>
    <n v="99.786340394194866"/>
    <n v="0.17500263390335721"/>
    <n v="2.4090843067217501E-3"/>
    <n v="0.47698959612613612"/>
    <n v="0.119247399031534"/>
    <x v="52"/>
    <n v="1.550103376434799E-2"/>
    <n v="9.6764407148851022E-3"/>
    <n v="4.2249831730401782E-2"/>
    <n v="1.056245793260044E-2"/>
    <n v="1.535037787137055E-2"/>
    <n v="7.8055602660647488E-3"/>
  </r>
  <r>
    <n v="1388"/>
    <s v="349984"/>
    <s v="26"/>
    <x v="1"/>
    <x v="8"/>
    <s v="Complete"/>
    <n v="2"/>
    <n v="2"/>
    <n v="1"/>
    <d v="2023-08-02T11:11:15"/>
    <s v="PlateAgilent 7_Vial11"/>
    <n v="0.87562700000000004"/>
    <n v="99.797379385063778"/>
    <n v="0.16593276493596409"/>
    <n v="1.768144427480941E-3"/>
    <n v="0.45226863599439943"/>
    <n v="0.1130671589985998"/>
    <x v="53"/>
    <n v="1.5158838155510539E-2"/>
    <n v="9.7212944494131023E-3"/>
    <n v="4.1317138652504158E-2"/>
    <n v="1.032928466312604E-2"/>
    <n v="1.44522002614908E-2"/>
    <n v="7.0768115832624797E-3"/>
  </r>
  <r>
    <n v="1388"/>
    <s v="349985"/>
    <s v="27"/>
    <x v="1"/>
    <x v="8"/>
    <s v="Complete"/>
    <n v="2"/>
    <n v="2"/>
    <n v="1"/>
    <d v="2023-08-02T11:23:28"/>
    <s v="PlateAgilent 7_Vial12"/>
    <n v="0.88117699999999999"/>
    <n v="99.735826018222298"/>
    <n v="0.2267053115969333"/>
    <n v="2.7903217364383028E-3"/>
    <n v="0.61791112857185726"/>
    <n v="0.15447778214296429"/>
    <x v="54"/>
    <n v="1.581832291520284E-2"/>
    <n v="1.0061924654070589E-2"/>
    <n v="4.3114639422410762E-2"/>
    <n v="1.0778659855602691E-2"/>
    <n v="1.43926463038758E-2"/>
    <n v="7.2577009617060279E-3"/>
  </r>
  <r>
    <n v="1388"/>
    <s v="349986"/>
    <s v="28"/>
    <x v="1"/>
    <x v="4"/>
    <s v="Complete"/>
    <n v="2"/>
    <n v="2"/>
    <n v="1"/>
    <d v="2023-08-02T11:35:41"/>
    <s v="PlateAgilent 7_Vial13"/>
    <n v="0.88395199999999996"/>
    <n v="98.784492258198867"/>
    <n v="1.1772570156194591"/>
    <n v="8.5482982393629784E-3"/>
    <n v="3.2087479821994469"/>
    <n v="0.80218699554986173"/>
    <x v="55"/>
    <n v="1.6477259098547491E-2"/>
    <n v="9.6734747231114054E-3"/>
    <n v="4.4910644985047238E-2"/>
    <n v="1.1227661246261809E-2"/>
    <n v="1.412488822858164E-2"/>
    <n v="7.6485788545541606E-3"/>
  </r>
  <r>
    <n v="1388"/>
    <s v="349987"/>
    <s v="29"/>
    <x v="1"/>
    <x v="4"/>
    <s v="Complete"/>
    <n v="2"/>
    <n v="2"/>
    <n v="1"/>
    <d v="2023-08-02T11:47:54"/>
    <s v="PlateAgilent 7_Vial14"/>
    <n v="0.88957699999999995"/>
    <n v="98.776223219247285"/>
    <n v="1.185900443650747"/>
    <n v="1.3202817914797309E-2"/>
    <n v="3.232306629025679"/>
    <n v="0.80807665725641964"/>
    <x v="56"/>
    <n v="1.6224984440089161E-2"/>
    <n v="9.762890211580692E-3"/>
    <n v="4.4223041691502797E-2"/>
    <n v="1.1055760422875699E-2"/>
    <n v="1.385731660685746E-2"/>
    <n v="7.794036055020848E-3"/>
  </r>
  <r>
    <n v="1388"/>
    <s v="349988"/>
    <s v="30"/>
    <x v="1"/>
    <x v="4"/>
    <s v="Complete"/>
    <n v="2"/>
    <n v="2"/>
    <n v="1"/>
    <d v="2023-08-02T12:00:10"/>
    <s v="PlateAgilent 7_Vial15"/>
    <n v="0.88957699999999995"/>
    <n v="98.55036806340506"/>
    <n v="1.4112349247526099"/>
    <n v="1.5537388094780511E-2"/>
    <n v="3.846481403066083"/>
    <n v="0.96162035076652064"/>
    <x v="57"/>
    <n v="1.652255000138917E-2"/>
    <n v="9.3007930143183797E-3"/>
    <n v="4.5034090495396348E-2"/>
    <n v="1.125852262384909E-2"/>
    <n v="1.3798692870313741E-2"/>
    <n v="8.0757689706292719E-3"/>
  </r>
  <r>
    <n v="1390"/>
    <s v="350019"/>
    <s v="1"/>
    <x v="2"/>
    <x v="0"/>
    <s v="Complete"/>
    <n v="2"/>
    <n v="2"/>
    <n v="1"/>
    <d v="2023-08-02T22:48:11"/>
    <s v="PlateAgilent 3_Vial1"/>
    <n v="0.89865200000000001"/>
    <n v="99.449701637030785"/>
    <n v="2.4525779755308851E-2"/>
    <n v="1.9604504756481982E-3"/>
    <n v="6.6847804054330356E-2"/>
    <n v="1.6711951013582589E-2"/>
    <x v="58"/>
    <n v="0.48008575259667369"/>
    <n v="2.1029468237757792E-2"/>
    <n v="1.308528358284363"/>
    <n v="0.32713208957109069"/>
    <n v="3.091095346132151E-2"/>
    <n v="1.477587715589442E-2"/>
  </r>
  <r>
    <n v="1390"/>
    <s v="350020"/>
    <s v="2"/>
    <x v="2"/>
    <x v="0"/>
    <s v="Complete"/>
    <n v="2"/>
    <n v="2"/>
    <n v="1"/>
    <d v="2023-08-02T22:59:20"/>
    <s v="PlateAgilent 3_Vial2"/>
    <n v="0.96765199999999996"/>
    <n v="99.579268514345586"/>
    <n v="2.793008622664411E-2"/>
    <n v="1.900152918690742E-3"/>
    <n v="7.6126628793325588E-2"/>
    <n v="1.90316571983314E-2"/>
    <x v="59"/>
    <n v="0.35719417197779668"/>
    <n v="1.8879198772669178E-2"/>
    <n v="0.9735733687550534"/>
    <n v="0.24339334218876341"/>
    <n v="2.2646265153996099E-2"/>
    <n v="1.296096229597214E-2"/>
  </r>
  <r>
    <n v="1390"/>
    <s v="350021"/>
    <s v="3"/>
    <x v="2"/>
    <x v="0"/>
    <s v="Complete"/>
    <n v="2"/>
    <n v="2"/>
    <n v="1"/>
    <d v="2023-08-02T23:10:22"/>
    <s v="PlateAgilent 3_Vial3"/>
    <n v="0.88117699999999999"/>
    <n v="99.606223402305403"/>
    <n v="2.2585837546724771E-2"/>
    <n v="1.8030009004301041E-3"/>
    <n v="6.1560270775879417E-2"/>
    <n v="1.5390067693969859E-2"/>
    <x v="60"/>
    <n v="0.33506510493181452"/>
    <n v="1.891590658961366E-2"/>
    <n v="0.91325807796497149"/>
    <n v="0.2283145194912429"/>
    <n v="2.294436250082306E-2"/>
    <n v="1.3181292715248309E-2"/>
  </r>
  <r>
    <n v="1390"/>
    <s v="350022"/>
    <s v="4"/>
    <x v="2"/>
    <x v="1"/>
    <s v="Complete"/>
    <n v="2"/>
    <n v="2"/>
    <n v="1"/>
    <d v="2023-08-02T23:22:31"/>
    <s v="PlateAgilent 3_Vial4"/>
    <n v="0.900752"/>
    <n v="97.410790732817176"/>
    <n v="2.5273840083747112"/>
    <n v="3.951768692763457E-2"/>
    <n v="6.8886727617828249"/>
    <n v="1.722168190445706"/>
    <x v="61"/>
    <n v="3.4008117853480943E-2"/>
    <n v="1.721714469543242E-2"/>
    <n v="9.2692995745995571E-2"/>
    <n v="2.3173248936498889E-2"/>
    <n v="2.036895036332324E-2"/>
    <n v="7.4481905913109086E-3"/>
  </r>
  <r>
    <n v="1390"/>
    <s v="350023"/>
    <s v="5"/>
    <x v="2"/>
    <x v="1"/>
    <s v="Complete"/>
    <n v="2"/>
    <n v="2"/>
    <n v="1"/>
    <d v="2023-08-02T23:34:48"/>
    <s v="PlateAgilent 3_Vial5"/>
    <n v="0.89790199999999998"/>
    <n v="98.938538591634412"/>
    <n v="1.0038722206742341"/>
    <n v="7.5955712270900444E-3"/>
    <n v="2.7361679902833989"/>
    <n v="0.68404199757084971"/>
    <x v="62"/>
    <n v="3.2170630886512258E-2"/>
    <n v="1.8249828595315432E-2"/>
    <n v="8.7684715889216711E-2"/>
    <n v="2.1921178972304181E-2"/>
    <n v="1.8442047166598599E-2"/>
    <n v="6.9765096382432088E-3"/>
  </r>
  <r>
    <n v="1390"/>
    <s v="350024"/>
    <s v="6"/>
    <x v="2"/>
    <x v="1"/>
    <s v="Complete"/>
    <n v="2"/>
    <n v="2"/>
    <n v="1"/>
    <d v="2023-08-02T23:46:59"/>
    <s v="PlateAgilent 3_Vial6"/>
    <n v="0.911852"/>
    <n v="98.001514026062594"/>
    <n v="1.945099180621126"/>
    <n v="3.1584392479074352E-2"/>
    <n v="5.3015891926638608"/>
    <n v="1.325397298165965"/>
    <x v="63"/>
    <n v="3.0640464727317941E-2"/>
    <n v="1.7682979570241161E-2"/>
    <n v="8.3514073870862626E-2"/>
    <n v="2.087851846771566E-2"/>
    <n v="1.6121587602506631E-2"/>
    <n v="6.6247409864583729E-3"/>
  </r>
  <r>
    <n v="1390"/>
    <s v="350025"/>
    <s v="7"/>
    <x v="2"/>
    <x v="2"/>
    <s v="Complete"/>
    <n v="2"/>
    <n v="2"/>
    <n v="1"/>
    <d v="2023-08-02T23:59:15"/>
    <s v="PlateAgilent 3_Vial7"/>
    <n v="0.88680199999999998"/>
    <n v="99.817850367060672"/>
    <n v="0.1255431046396476"/>
    <n v="3.6127348798992661E-3"/>
    <n v="0.34218202002351678"/>
    <n v="8.5545505005879208E-2"/>
    <x v="64"/>
    <n v="3.09492372508792E-2"/>
    <n v="1.8700892765692801E-2"/>
    <n v="8.4355668525887439E-2"/>
    <n v="2.108891713147186E-2"/>
    <n v="1.7849586773264141E-2"/>
    <n v="7.8077042755397112E-3"/>
  </r>
  <r>
    <n v="1390"/>
    <s v="350026"/>
    <s v="8"/>
    <x v="2"/>
    <x v="2"/>
    <s v="Complete"/>
    <n v="2"/>
    <n v="2"/>
    <n v="1"/>
    <d v="2023-08-03T00:11:28"/>
    <s v="PlateAgilent 3_Vial8"/>
    <n v="0.88013637499999997"/>
    <n v="99.827270625125067"/>
    <n v="0.1160244930884801"/>
    <n v="3.7271331230395921E-3"/>
    <n v="0.3162379609073534"/>
    <n v="7.905949022683835E-2"/>
    <x v="65"/>
    <n v="3.114805429155687E-2"/>
    <n v="1.959842164907941E-2"/>
    <n v="8.4897566998045335E-2"/>
    <n v="2.122439174951133E-2"/>
    <n v="1.8099299688817488E-2"/>
    <n v="7.4575278060836966E-3"/>
  </r>
  <r>
    <n v="1390"/>
    <s v="350027"/>
    <s v="9"/>
    <x v="2"/>
    <x v="2"/>
    <s v="Complete"/>
    <n v="2"/>
    <n v="2"/>
    <n v="1"/>
    <d v="2023-08-03T00:22:32"/>
    <s v="PlateAgilent 3_Vial9"/>
    <n v="0.94807699999999995"/>
    <n v="99.809750863464899"/>
    <n v="2.2848590827078751E-2"/>
    <n v="1.78287386608588E-3"/>
    <n v="6.2276434745994737E-2"/>
    <n v="1.5569108686498681E-2"/>
    <x v="66"/>
    <n v="0.14452284632084411"/>
    <n v="1.458982479650702E-2"/>
    <n v="0.39391346610044697"/>
    <n v="9.8478366525111757E-2"/>
    <n v="1.412633035111239E-2"/>
    <n v="8.7513690360753009E-3"/>
  </r>
  <r>
    <n v="1390"/>
    <s v="350028"/>
    <s v="10"/>
    <x v="2"/>
    <x v="3"/>
    <s v="Complete"/>
    <n v="2"/>
    <n v="2"/>
    <n v="1"/>
    <d v="2023-08-03T00:34:45"/>
    <s v="PlateAgilent 3_Vial10"/>
    <n v="0.96210200000000001"/>
    <n v="99.927269703264187"/>
    <n v="2.053259858699619E-2"/>
    <n v="3.2740721891313012E-3"/>
    <n v="5.5963934307639587E-2"/>
    <n v="1.39909835769099E-2"/>
    <x v="67"/>
    <n v="3.0043991714038661E-2"/>
    <n v="1.8410713830698051E-2"/>
    <n v="8.1888318787305736E-2"/>
    <n v="2.0472079696826431E-2"/>
    <n v="1.3944818914979821E-2"/>
    <n v="8.2088875197978434E-3"/>
  </r>
  <r>
    <n v="1390"/>
    <s v="350029"/>
    <s v="11"/>
    <x v="2"/>
    <x v="3"/>
    <s v="Complete"/>
    <n v="2"/>
    <n v="2"/>
    <n v="1"/>
    <d v="2023-08-03T00:47:04"/>
    <s v="PlateAgilent 3_Vial11"/>
    <n v="0.87562700000000004"/>
    <n v="99.91495771748157"/>
    <n v="2.7039390209248761E-2"/>
    <n v="2.779319728989866E-3"/>
    <n v="7.3698935425903569E-2"/>
    <n v="1.8424733856475889E-2"/>
    <x v="68"/>
    <n v="3.2096566192839522E-2"/>
    <n v="1.9655452474692178E-2"/>
    <n v="8.74828441371511E-2"/>
    <n v="2.1870711034287778E-2"/>
    <n v="1.6845120573542351E-2"/>
    <n v="9.0612055427889242E-3"/>
  </r>
  <r>
    <n v="1390"/>
    <s v="350030"/>
    <s v="12"/>
    <x v="2"/>
    <x v="3"/>
    <s v="Complete"/>
    <n v="2"/>
    <n v="2"/>
    <n v="1"/>
    <d v="2023-08-03T00:59:17"/>
    <s v="PlateAgilent 3_Vial12"/>
    <n v="0.95722700000000005"/>
    <n v="99.927358972727149"/>
    <n v="2.070449826250129E-2"/>
    <n v="3.0098145033628258E-3"/>
    <n v="5.6432466437496977E-2"/>
    <n v="1.4108116609374241E-2"/>
    <x v="69"/>
    <n v="3.0174560072343561E-2"/>
    <n v="1.7851021227516219E-2"/>
    <n v="8.2244197708128755E-2"/>
    <n v="2.0561049427032189E-2"/>
    <n v="1.3495483391705251E-2"/>
    <n v="8.2664855463096265E-3"/>
  </r>
  <r>
    <n v="1390"/>
    <s v="350031"/>
    <s v="13"/>
    <x v="2"/>
    <x v="4"/>
    <s v="Complete"/>
    <n v="2"/>
    <n v="2"/>
    <n v="1"/>
    <d v="2023-08-03T01:11:34"/>
    <s v="PlateAgilent 3_Vial13"/>
    <n v="0.89512700000000001"/>
    <n v="98.741997508721653"/>
    <n v="1.200021633381134"/>
    <n v="5.6682696571792564E-3"/>
    <n v="3.2707955387985308"/>
    <n v="0.8176988846996327"/>
    <x v="70"/>
    <n v="3.347248533341507E-2"/>
    <n v="1.7546553843144599E-2"/>
    <n v="9.1233068351077973E-2"/>
    <n v="2.280826708776949E-2"/>
    <n v="1.7234461814174769E-2"/>
    <n v="7.2739107496089866E-3"/>
  </r>
  <r>
    <n v="1390"/>
    <s v="350032"/>
    <s v="14"/>
    <x v="2"/>
    <x v="4"/>
    <s v="Complete"/>
    <n v="2"/>
    <n v="2"/>
    <n v="1"/>
    <d v="2023-08-03T01:23:46"/>
    <s v="PlateAgilent 3_Vial14"/>
    <n v="0.89512700000000001"/>
    <n v="98.664805969098964"/>
    <n v="1.2810250267240419"/>
    <n v="1.1287812013859779E-2"/>
    <n v="3.4915795065233679"/>
    <n v="0.87289487663084209"/>
    <x v="71"/>
    <n v="3.032161919622341E-2"/>
    <n v="1.8136818568605651E-2"/>
    <n v="8.2645024087375396E-2"/>
    <n v="2.0661256021843849E-2"/>
    <n v="1.7188538310550599E-2"/>
    <n v="6.6588466702113174E-3"/>
  </r>
  <r>
    <n v="1390"/>
    <s v="350033"/>
    <s v="15"/>
    <x v="2"/>
    <x v="4"/>
    <s v="Complete"/>
    <n v="2"/>
    <n v="2"/>
    <n v="1"/>
    <d v="2023-08-03T01:34:50"/>
    <s v="PlateAgilent 3_Vial15"/>
    <n v="0.96210200000000001"/>
    <n v="99.89565986505383"/>
    <n v="2.1595966817738461E-2"/>
    <n v="1.9579165865851881E-3"/>
    <n v="5.8862265444731048E-2"/>
    <n v="1.471556636118276E-2"/>
    <x v="72"/>
    <n v="6.1105104145195571E-2"/>
    <n v="1.237707443904628E-2"/>
    <n v="0.1665489158497927"/>
    <n v="4.1637228962448168E-2"/>
    <n v="1.236074686685726E-2"/>
    <n v="9.2783171163748103E-3"/>
  </r>
  <r>
    <n v="1390"/>
    <s v="350034"/>
    <s v="16"/>
    <x v="2"/>
    <x v="5"/>
    <s v="Complete"/>
    <n v="2"/>
    <n v="2"/>
    <n v="1"/>
    <d v="2023-08-03T01:47:14"/>
    <s v="PlateAgilent 5_Vial1"/>
    <n v="0.96661137499999994"/>
    <n v="99.792212352961528"/>
    <n v="2.0780779791151529E-2"/>
    <n v="2.2458769323974561E-3"/>
    <n v="5.6640380425596458E-2"/>
    <n v="1.4160095106399109E-2"/>
    <x v="73"/>
    <n v="0.16570742982511111"/>
    <n v="1.52414880348262E-2"/>
    <n v="0.45165445950390049"/>
    <n v="0.11291361487597509"/>
    <n v="1.230086160517189E-2"/>
    <n v="8.9985758170488123E-3"/>
  </r>
  <r>
    <n v="1390"/>
    <s v="350035"/>
    <s v="17"/>
    <x v="2"/>
    <x v="5"/>
    <s v="Complete"/>
    <n v="2"/>
    <n v="2"/>
    <n v="1"/>
    <d v="2023-08-03T01:58:24"/>
    <s v="PlateAgilent 5_Vial2"/>
    <n v="0.97042700000000004"/>
    <n v="99.791976828260999"/>
    <n v="2.2625941448322109E-2"/>
    <n v="2.059246233570327E-3"/>
    <n v="6.1669578523993449E-2"/>
    <n v="1.541739463099836E-2"/>
    <x v="74"/>
    <n v="0.1648126766781261"/>
    <n v="1.440905457879019E-2"/>
    <n v="0.44921570796803129"/>
    <n v="0.11230392699200779"/>
    <n v="1.199313213590926E-2"/>
    <n v="8.5914214766399828E-3"/>
  </r>
  <r>
    <n v="1390"/>
    <s v="350036"/>
    <s v="18"/>
    <x v="2"/>
    <x v="5"/>
    <s v="Complete"/>
    <n v="2"/>
    <n v="2"/>
    <n v="1"/>
    <d v="2023-08-03T02:09:28"/>
    <s v="PlateAgilent 5_Vial3"/>
    <n v="0.96210200000000001"/>
    <n v="99.78072904583226"/>
    <n v="2.8756518747850041E-2"/>
    <n v="1.69708651101047E-3"/>
    <n v="7.837916468791796E-2"/>
    <n v="1.959479117197949E-2"/>
    <x v="75"/>
    <n v="0.17034603326857831"/>
    <n v="1.527787573705376E-2"/>
    <n v="0.46429750111840901"/>
    <n v="0.11607437527960229"/>
    <n v="1.174665247128181E-2"/>
    <n v="8.4217496800291902E-3"/>
  </r>
  <r>
    <n v="1390"/>
    <s v="350037"/>
    <s v="19"/>
    <x v="2"/>
    <x v="6"/>
    <s v="Complete"/>
    <n v="2"/>
    <n v="2"/>
    <n v="1"/>
    <d v="2023-08-03T02:20:32"/>
    <s v="PlateAgilent 5_Vial4"/>
    <n v="0.89235200000000003"/>
    <n v="99.85155100732176"/>
    <n v="2.051503788322627E-2"/>
    <n v="1.880877279075792E-3"/>
    <n v="5.591607061089357E-2"/>
    <n v="1.3979017652723391E-2"/>
    <x v="76"/>
    <n v="0.1050462307849527"/>
    <n v="1.3734092609512111E-2"/>
    <n v="0.28631545753967208"/>
    <n v="7.157886438491802E-2"/>
    <n v="1.4408562653760761E-2"/>
    <n v="8.4791613563062647E-3"/>
  </r>
  <r>
    <n v="1390"/>
    <s v="350038"/>
    <s v="20"/>
    <x v="2"/>
    <x v="6"/>
    <s v="Complete"/>
    <n v="2"/>
    <n v="2"/>
    <n v="1"/>
    <d v="2023-08-03T02:31:36"/>
    <s v="PlateAgilent 5_Vial5"/>
    <n v="0.89512700000000001"/>
    <n v="99.86449584728345"/>
    <n v="2.057610889850706E-2"/>
    <n v="1.239171234040102E-3"/>
    <n v="5.608252661366369E-2"/>
    <n v="1.4020631653415921E-2"/>
    <x v="77"/>
    <n v="9.2421364958400462E-2"/>
    <n v="1.261981462106535E-2"/>
    <n v="0.2519049488665322"/>
    <n v="6.2976237216633049E-2"/>
    <n v="1.4426494767037621E-2"/>
    <n v="8.0801840926049921E-3"/>
  </r>
  <r>
    <n v="1390"/>
    <s v="350039"/>
    <s v="21"/>
    <x v="2"/>
    <x v="6"/>
    <s v="Complete"/>
    <n v="2"/>
    <n v="2"/>
    <n v="1"/>
    <d v="2023-08-03T02:42:44"/>
    <s v="PlateAgilent 5_Vial6"/>
    <n v="0.96487699999999998"/>
    <n v="99.796459946103766"/>
    <n v="1.988088276429548E-2"/>
    <n v="1.489490210173957E-3"/>
    <n v="5.4187608659702798E-2"/>
    <n v="1.3546902164925699E-2"/>
    <x v="78"/>
    <n v="0.16327814912289859"/>
    <n v="1.3816644788917381E-2"/>
    <n v="0.44503317846840912"/>
    <n v="0.11125829461710229"/>
    <n v="1.179287825682826E-2"/>
    <n v="8.5881437522108695E-3"/>
  </r>
  <r>
    <n v="1390"/>
    <s v="350040"/>
    <s v="22"/>
    <x v="2"/>
    <x v="7"/>
    <s v="Complete"/>
    <n v="2"/>
    <n v="2"/>
    <n v="1"/>
    <d v="2023-08-03T02:53:54"/>
    <s v="PlateAgilent 5_Vial7"/>
    <n v="0.96765199999999996"/>
    <n v="99.840800849366971"/>
    <n v="1.7563081130863571E-2"/>
    <n v="1.467430184322214E-3"/>
    <n v="4.78701765138431E-2"/>
    <n v="1.196754412846078E-2"/>
    <x v="79"/>
    <n v="0.1220152523966225"/>
    <n v="1.3515885075003569E-2"/>
    <n v="0.33256645722277328"/>
    <n v="8.3141614305693334E-2"/>
    <n v="1.152931729207474E-2"/>
    <n v="8.0914998134637792E-3"/>
  </r>
  <r>
    <n v="1390"/>
    <s v="350041"/>
    <s v="23"/>
    <x v="2"/>
    <x v="7"/>
    <s v="Complete"/>
    <n v="2"/>
    <n v="2"/>
    <n v="1"/>
    <d v="2023-08-03T03:06:08"/>
    <s v="PlateAgilent 5_Vial8"/>
    <n v="0.89235200000000003"/>
    <n v="99.662847175038053"/>
    <n v="0.28484064724107022"/>
    <n v="3.0627071142727072E-3"/>
    <n v="0.77636560237633545"/>
    <n v="0.19409140059408389"/>
    <x v="80"/>
    <n v="3.0500968245124029E-2"/>
    <n v="1.910489951054218E-2"/>
    <n v="8.3133860332251314E-2"/>
    <n v="2.0783465083062828E-2"/>
    <n v="1.3927913528668619E-2"/>
    <n v="7.8832959470817379E-3"/>
  </r>
  <r>
    <n v="1390"/>
    <s v="350042"/>
    <s v="24"/>
    <x v="2"/>
    <x v="7"/>
    <s v="Complete"/>
    <n v="2"/>
    <n v="2"/>
    <n v="1"/>
    <d v="2023-08-03T03:17:12"/>
    <s v="PlateAgilent 5_Vial9"/>
    <n v="0.96487699999999998"/>
    <n v="99.845175995215413"/>
    <n v="1.8174877631923079E-2"/>
    <n v="1.7050859096715231E-3"/>
    <n v="4.953769750734377E-2"/>
    <n v="1.2384424376835941E-2"/>
    <x v="81"/>
    <n v="0.11789049970371809"/>
    <n v="1.3121853309789331E-2"/>
    <n v="0.32132397431137238"/>
    <n v="8.0330993577843096E-2"/>
    <n v="1.107447830638747E-2"/>
    <n v="7.6841491425564184E-3"/>
  </r>
  <r>
    <n v="1390"/>
    <s v="350043"/>
    <s v="25"/>
    <x v="2"/>
    <x v="8"/>
    <s v="Complete"/>
    <n v="2"/>
    <n v="2"/>
    <n v="1"/>
    <d v="2023-08-03T03:29:19"/>
    <s v="PlateAgilent 5_Vial10"/>
    <n v="0.89304574999999997"/>
    <n v="99.833749742814518"/>
    <n v="0.1148086070045999"/>
    <n v="1.6445421191169751E-3"/>
    <n v="0.31292392500315269"/>
    <n v="7.8230981250788187E-2"/>
    <x v="82"/>
    <n v="2.9590840913088421E-2"/>
    <n v="1.9965995487464229E-2"/>
    <n v="8.0653204705257983E-2"/>
    <n v="2.0163301176314499E-2"/>
    <n v="1.428043911520248E-2"/>
    <n v="7.5703701525806841E-3"/>
  </r>
  <r>
    <n v="1390"/>
    <s v="350044"/>
    <s v="26"/>
    <x v="2"/>
    <x v="8"/>
    <s v="Complete"/>
    <n v="2"/>
    <n v="2"/>
    <n v="1"/>
    <d v="2023-08-03T03:41:38"/>
    <s v="PlateAgilent 5_Vial11"/>
    <n v="0.88957699999999995"/>
    <n v="99.873210830392424"/>
    <n v="7.3792252186985152E-2"/>
    <n v="2.0819039893466089E-3"/>
    <n v="0.20112918178903361"/>
    <n v="5.0282295447258388E-2"/>
    <x v="83"/>
    <n v="3.0998613567272681E-2"/>
    <n v="1.9678403253001121E-2"/>
    <n v="8.4490249295841618E-2"/>
    <n v="2.1122562323960401E-2"/>
    <n v="1.404692957729985E-2"/>
    <n v="7.9513742760277933E-3"/>
  </r>
  <r>
    <n v="1390"/>
    <s v="350045"/>
    <s v="27"/>
    <x v="2"/>
    <x v="8"/>
    <s v="Complete"/>
    <n v="2"/>
    <n v="2"/>
    <n v="1"/>
    <d v="2023-08-03T03:53:54"/>
    <s v="PlateAgilent 5_Vial12"/>
    <n v="0.95370200000000005"/>
    <n v="99.860352647435704"/>
    <n v="9.0416020003388997E-2"/>
    <n v="2.0109153924588062E-3"/>
    <n v="0.24643915295906749"/>
    <n v="6.1609788239766893E-2"/>
    <x v="84"/>
    <n v="3.0131158069391411E-2"/>
    <n v="1.7867817007253331E-2"/>
    <n v="8.2125900609408262E-2"/>
    <n v="2.0531475152352069E-2"/>
    <n v="1.2145482445730721E-2"/>
    <n v="6.9546920457968942E-3"/>
  </r>
  <r>
    <n v="1390"/>
    <s v="350046"/>
    <s v="28"/>
    <x v="2"/>
    <x v="4"/>
    <s v="Complete"/>
    <n v="2"/>
    <n v="2"/>
    <n v="1"/>
    <d v="2023-08-03T04:05:00"/>
    <s v="PlateAgilent 5_Vial13"/>
    <n v="0.96487699999999998"/>
    <n v="99.772168537969719"/>
    <n v="3.6026088286768843E-2"/>
    <n v="1.3605836216788951E-3"/>
    <n v="9.8193203831435191E-2"/>
    <n v="2.4548300957858801E-2"/>
    <x v="85"/>
    <n v="0.17202757469510099"/>
    <n v="1.380002837647957E-2"/>
    <n v="0.46888073365620808"/>
    <n v="0.11722018341405201"/>
    <n v="1.151092357201668E-2"/>
    <n v="8.2668754763871831E-3"/>
  </r>
  <r>
    <n v="1390"/>
    <s v="350047"/>
    <s v="29"/>
    <x v="2"/>
    <x v="4"/>
    <s v="Complete"/>
    <n v="2"/>
    <n v="2"/>
    <n v="1"/>
    <d v="2023-08-03T04:16:05"/>
    <s v="PlateAgilent 5_Vial14"/>
    <n v="0.96765199999999996"/>
    <n v="99.895834316505798"/>
    <n v="1.8155038349657569E-2"/>
    <n v="2.1159445612496351E-3"/>
    <n v="4.9483623285578149E-2"/>
    <n v="1.2370905821394541E-2"/>
    <x v="86"/>
    <n v="6.4593437917005433E-2"/>
    <n v="1.3449622992391341E-2"/>
    <n v="0.17605676655955749"/>
    <n v="4.4014191639889372E-2"/>
    <n v="1.179684559979946E-2"/>
    <n v="9.620361627731432E-3"/>
  </r>
  <r>
    <n v="1390"/>
    <s v="350048"/>
    <s v="30"/>
    <x v="2"/>
    <x v="4"/>
    <s v="Complete"/>
    <n v="2"/>
    <n v="2"/>
    <n v="1"/>
    <d v="2023-08-03T04:27:09"/>
    <s v="PlateAgilent 5_Vial15"/>
    <n v="0.96765199999999996"/>
    <n v="99.898153799014381"/>
    <n v="1.8053594301221911E-2"/>
    <n v="1.5038153640551089E-3"/>
    <n v="4.9207125986003512E-2"/>
    <n v="1.230178149650088E-2"/>
    <x v="87"/>
    <n v="6.2815002399337461E-2"/>
    <n v="1.271232243518495E-2"/>
    <n v="0.17120943814861889"/>
    <n v="4.2802359537154742E-2"/>
    <n v="1.0885885122640101E-2"/>
    <n v="1.0091719162421089E-2"/>
  </r>
  <r>
    <n v="1391"/>
    <s v="350049"/>
    <s v="1"/>
    <x v="3"/>
    <x v="0"/>
    <s v="Complete"/>
    <n v="2"/>
    <n v="2"/>
    <n v="1"/>
    <d v="2023-08-03T04:40:41"/>
    <s v="PlateAgilent 8_Vial1"/>
    <n v="0.89790199999999998"/>
    <n v="99.924611209921011"/>
    <n v="1.9869908252842659E-2"/>
    <n v="3.108460590589863E-3"/>
    <n v="5.4157696379705633E-2"/>
    <n v="1.353942409492641E-2"/>
    <x v="88"/>
    <n v="3.2154490574564112E-2"/>
    <n v="1.99223969474276E-2"/>
    <n v="8.7640723632038744E-2"/>
    <n v="2.191018090800969E-2"/>
    <n v="1.4633590120235259E-2"/>
    <n v="8.7308011313399179E-3"/>
  </r>
  <r>
    <n v="1391"/>
    <s v="350050"/>
    <s v="2"/>
    <x v="3"/>
    <x v="0"/>
    <s v="Complete"/>
    <n v="2"/>
    <n v="2"/>
    <n v="1"/>
    <d v="2023-08-03T04:51:45"/>
    <s v="PlateAgilent 8_Vial2"/>
    <n v="0.96765199999999996"/>
    <n v="99.794213473069362"/>
    <n v="5.6407218507224827E-2"/>
    <n v="1.580086778900478E-3"/>
    <n v="0.15374429386713209"/>
    <n v="3.8436073466783023E-2"/>
    <x v="89"/>
    <n v="0.12980011983968989"/>
    <n v="1.4025675996235269E-2"/>
    <n v="0.35378499945119968"/>
    <n v="8.8446249862799919E-2"/>
    <n v="1.154828413889227E-2"/>
    <n v="8.0309044448263443E-3"/>
  </r>
  <r>
    <n v="1391"/>
    <s v="350051"/>
    <s v="3"/>
    <x v="3"/>
    <x v="0"/>
    <s v="Complete"/>
    <n v="2"/>
    <n v="2"/>
    <n v="1"/>
    <d v="2023-08-03T05:02:56"/>
    <s v="PlateAgilent 8_Vial3"/>
    <n v="0.96210200000000001"/>
    <n v="99.817549435449763"/>
    <n v="1.756714669138916E-2"/>
    <n v="1.8097810839617159E-3"/>
    <n v="4.7881257661765708E-2"/>
    <n v="1.1970314415441431E-2"/>
    <x v="90"/>
    <n v="0.14581082982990851"/>
    <n v="1.537484004709553E-2"/>
    <n v="0.39742401174254882"/>
    <n v="9.9356002935637205E-2"/>
    <n v="1.135671590761256E-2"/>
    <n v="7.7158721213193273E-3"/>
  </r>
  <r>
    <n v="1391"/>
    <s v="350052"/>
    <s v="4"/>
    <x v="3"/>
    <x v="1"/>
    <s v="Complete"/>
    <n v="2"/>
    <n v="2"/>
    <n v="1"/>
    <d v="2023-08-03T05:13:59"/>
    <s v="PlateAgilent 8_Vial4"/>
    <n v="0.96487699999999998"/>
    <n v="99.878724519810078"/>
    <n v="1.6653050371550931E-2"/>
    <n v="1.7595834247283899E-3"/>
    <n v="4.5389784106797337E-2"/>
    <n v="1.134744602669934E-2"/>
    <x v="91"/>
    <n v="8.5482984270148027E-2"/>
    <n v="1.309492702780969E-2"/>
    <n v="0.23299360262881469"/>
    <n v="5.8248400657203679E-2"/>
    <n v="1.1438779593339251E-2"/>
    <n v="7.7006659548984353E-3"/>
  </r>
  <r>
    <n v="1391"/>
    <s v="350053"/>
    <s v="5"/>
    <x v="3"/>
    <x v="1"/>
    <s v="Complete"/>
    <n v="2"/>
    <n v="2"/>
    <n v="1"/>
    <d v="2023-08-03T05:25:03"/>
    <s v="PlateAgilent 8_Vial5"/>
    <n v="0.96487699999999998"/>
    <n v="99.876956178880846"/>
    <n v="1.6773501744300749E-2"/>
    <n v="1.684880899346135E-3"/>
    <n v="4.5718088032054273E-2"/>
    <n v="1.142952200801357E-2"/>
    <x v="92"/>
    <n v="8.6923728981708442E-2"/>
    <n v="1.2711587893787219E-2"/>
    <n v="0.23692051631439709"/>
    <n v="5.9230129078599293E-2"/>
    <n v="1.1737183432850681E-2"/>
    <n v="7.6094069603151451E-3"/>
  </r>
  <r>
    <n v="1391"/>
    <s v="350055"/>
    <s v="7"/>
    <x v="3"/>
    <x v="2"/>
    <s v="Complete"/>
    <n v="2"/>
    <n v="2"/>
    <n v="1"/>
    <d v="2023-08-03T05:48:00"/>
    <s v="PlateAgilent 8_Vial7"/>
    <n v="0.89235200000000003"/>
    <n v="99.927295088408414"/>
    <n v="1.6843461694488158E-2"/>
    <n v="2.1169129491981401E-3"/>
    <n v="4.5908771838581032E-2"/>
    <n v="1.147719295964526E-2"/>
    <x v="93"/>
    <n v="2.9602448329067371E-2"/>
    <n v="1.9632346765800768E-2"/>
    <n v="8.0684842038573332E-2"/>
    <n v="2.0171210509643329E-2"/>
    <n v="1.553770498299409E-2"/>
    <n v="1.072129658502686E-2"/>
  </r>
  <r>
    <n v="1391"/>
    <s v="350056"/>
    <s v="8"/>
    <x v="3"/>
    <x v="2"/>
    <s v="Complete"/>
    <n v="2"/>
    <n v="2"/>
    <n v="1"/>
    <d v="2023-08-03T06:00:20"/>
    <s v="PlateAgilent 8_Vial8"/>
    <n v="0.900752"/>
    <n v="99.926935467900407"/>
    <n v="1.8658679420895209E-2"/>
    <n v="1.8421998657632891E-3"/>
    <n v="5.0856354345699448E-2"/>
    <n v="1.271408858642486E-2"/>
    <x v="94"/>
    <n v="3.2038357375431058E-2"/>
    <n v="2.155764889794877E-2"/>
    <n v="8.7324189380434833E-2"/>
    <n v="2.1831047345108712E-2"/>
    <n v="1.2238093761720111E-2"/>
    <n v="1.012940154155182E-2"/>
  </r>
  <r>
    <n v="1391"/>
    <s v="350057"/>
    <s v="9"/>
    <x v="3"/>
    <x v="2"/>
    <s v="Complete"/>
    <n v="2"/>
    <n v="2"/>
    <n v="1"/>
    <d v="2023-08-03T06:12:33"/>
    <s v="PlateAgilent 8_Vial9"/>
    <n v="0.96210200000000001"/>
    <n v="99.929510172951581"/>
    <n v="1.8257331296638899E-2"/>
    <n v="2.4621352858900762E-3"/>
    <n v="4.9762434354753957E-2"/>
    <n v="1.2440608588688489E-2"/>
    <x v="95"/>
    <n v="3.2206942797732653E-2"/>
    <n v="2.006239095305316E-2"/>
    <n v="8.7783688135983834E-2"/>
    <n v="2.1945922033995958E-2"/>
    <n v="1.0855389884633519E-2"/>
    <n v="9.1701630694276757E-3"/>
  </r>
  <r>
    <n v="1391"/>
    <s v="350058"/>
    <s v="10"/>
    <x v="3"/>
    <x v="3"/>
    <s v="Complete"/>
    <n v="2"/>
    <n v="2"/>
    <n v="1"/>
    <d v="2023-08-03T06:24:46"/>
    <s v="PlateAgilent 8_Vial10"/>
    <n v="0.911852"/>
    <n v="99.928123527443731"/>
    <n v="1.75797107498687E-2"/>
    <n v="2.517442796265197E-3"/>
    <n v="4.7915502433093962E-2"/>
    <n v="1.1978875608273491E-2"/>
    <x v="96"/>
    <n v="3.2159399381073588E-2"/>
    <n v="2.075903057749481E-2"/>
    <n v="8.7654103142862053E-2"/>
    <n v="2.191352578571551E-2"/>
    <n v="1.30916794902781E-2"/>
    <n v="9.0456829350548124E-3"/>
  </r>
  <r>
    <n v="1391"/>
    <s v="350059"/>
    <s v="11"/>
    <x v="3"/>
    <x v="3"/>
    <s v="Complete"/>
    <n v="2"/>
    <n v="2"/>
    <n v="1"/>
    <d v="2023-08-03T06:37:05"/>
    <s v="PlateAgilent 8_Vial11"/>
    <n v="0.87562700000000004"/>
    <n v="99.866053705133908"/>
    <n v="7.5148978261102325E-2"/>
    <n v="1.8854191700127089E-3"/>
    <n v="0.2048270931159244"/>
    <n v="5.1206773278981092E-2"/>
    <x v="97"/>
    <n v="3.32198880522208E-2"/>
    <n v="2.1067263892860452E-2"/>
    <n v="9.0544585712548378E-2"/>
    <n v="2.2636146428137091E-2"/>
    <n v="1.6172804351529142E-2"/>
    <n v="9.4046242012413486E-3"/>
  </r>
  <r>
    <n v="1391"/>
    <s v="350060"/>
    <s v="12"/>
    <x v="3"/>
    <x v="3"/>
    <s v="Complete"/>
    <n v="2"/>
    <n v="2"/>
    <n v="1"/>
    <d v="2023-08-03T06:49:15"/>
    <s v="PlateAgilent 8_Vial12"/>
    <n v="0.88680199999999998"/>
    <n v="99.923861293955099"/>
    <n v="1.8163002776021651E-2"/>
    <n v="3.080584298300203E-3"/>
    <n v="4.9505331236081779E-2"/>
    <n v="1.2376332809020439E-2"/>
    <x v="98"/>
    <n v="3.2074238753829948E-2"/>
    <n v="2.0855604222687191E-2"/>
    <n v="8.7421988160997138E-2"/>
    <n v="2.1855497040249281E-2"/>
    <n v="1.6140587305702229E-2"/>
    <n v="9.7608772093618242E-3"/>
  </r>
  <r>
    <n v="1391"/>
    <s v="350061"/>
    <s v="13"/>
    <x v="3"/>
    <x v="4"/>
    <s v="Complete"/>
    <n v="2"/>
    <n v="2"/>
    <n v="1"/>
    <d v="2023-08-03T07:01:35"/>
    <s v="PlateAgilent 8_Vial13"/>
    <n v="0.89790199999999998"/>
    <n v="99.922241943621842"/>
    <n v="1.9986803654409229E-2"/>
    <n v="2.435775171731954E-3"/>
    <n v="5.447630810078994E-2"/>
    <n v="1.361907702519748E-2"/>
    <x v="99"/>
    <n v="3.3063175039439313E-2"/>
    <n v="2.0475500707293079E-2"/>
    <n v="9.0117446560370629E-2"/>
    <n v="2.2529361640092661E-2"/>
    <n v="1.5759345138119898E-2"/>
    <n v="8.9487325461933449E-3"/>
  </r>
  <r>
    <n v="1391"/>
    <s v="350062"/>
    <s v="14"/>
    <x v="3"/>
    <x v="4"/>
    <s v="Complete"/>
    <n v="2"/>
    <n v="2"/>
    <n v="1"/>
    <d v="2023-08-03T07:12:40"/>
    <s v="PlateAgilent 8_Vial14"/>
    <n v="0.96210200000000001"/>
    <n v="99.884657602935107"/>
    <n v="1.6832027861544609E-2"/>
    <n v="1.29173878120137E-3"/>
    <n v="4.5877607625584481E-2"/>
    <n v="1.146940190639612E-2"/>
    <x v="100"/>
    <n v="7.8164380890924742E-2"/>
    <n v="1.3993994087884969E-2"/>
    <n v="0.21304591617290181"/>
    <n v="5.3261479043225438E-2"/>
    <n v="1.1243615727341441E-2"/>
    <n v="9.1023725850605895E-3"/>
  </r>
  <r>
    <n v="1391"/>
    <s v="350063"/>
    <s v="15"/>
    <x v="3"/>
    <x v="4"/>
    <s v="Complete"/>
    <n v="2"/>
    <n v="2"/>
    <n v="1"/>
    <d v="2023-08-03T07:23:45"/>
    <s v="PlateAgilent 8_Vial15"/>
    <n v="0.96765199999999996"/>
    <n v="99.909891569353306"/>
    <n v="1.6762666606319278E-2"/>
    <n v="1.605775617658256E-3"/>
    <n v="4.5688555630315653E-2"/>
    <n v="1.142213890757891E-2"/>
    <x v="101"/>
    <n v="5.3603530421171323E-2"/>
    <n v="1.321633048898453E-2"/>
    <n v="0.14610252289487999"/>
    <n v="3.6525630723720011E-2"/>
    <n v="1.07509580188787E-2"/>
    <n v="8.9912756003182655E-3"/>
  </r>
  <r>
    <n v="1391"/>
    <s v="350064"/>
    <s v="16"/>
    <x v="3"/>
    <x v="5"/>
    <s v="Complete"/>
    <n v="2"/>
    <n v="2"/>
    <n v="1"/>
    <d v="2023-08-03T07:37:22"/>
    <s v="PlateAgilent 10_Vial1"/>
    <n v="0.89790199999999998"/>
    <n v="99.925675611829632"/>
    <n v="2.0153923493614379E-2"/>
    <n v="2.6176297294944972E-3"/>
    <n v="5.4931812242808457E-2"/>
    <n v="1.373295306070212E-2"/>
    <x v="102"/>
    <n v="3.2303588664997482E-2"/>
    <n v="2.118310529497499E-2"/>
    <n v="8.8047107446686146E-2"/>
    <n v="2.201177686167154E-2"/>
    <n v="1.3649854546824901E-2"/>
    <n v="8.2170214649183032E-3"/>
  </r>
  <r>
    <n v="1391"/>
    <s v="350065"/>
    <s v="17"/>
    <x v="3"/>
    <x v="5"/>
    <s v="Complete"/>
    <n v="2"/>
    <n v="2"/>
    <n v="1"/>
    <d v="2023-08-03T07:48:27"/>
    <s v="PlateAgilent 10_Vial2"/>
    <n v="0.97042700000000004"/>
    <n v="99.805093218258463"/>
    <n v="1.7696065272034722E-2"/>
    <n v="1.882649043332978E-3"/>
    <n v="4.8232639925813448E-2"/>
    <n v="1.205815998145336E-2"/>
    <x v="103"/>
    <n v="0.15892663178143179"/>
    <n v="1.460308404815063E-2"/>
    <n v="0.43317262269878332"/>
    <n v="0.1082931556746958"/>
    <n v="1.052230929874234E-2"/>
    <n v="7.7617753893258054E-3"/>
  </r>
  <r>
    <n v="1391"/>
    <s v="350066"/>
    <s v="18"/>
    <x v="3"/>
    <x v="5"/>
    <s v="Complete"/>
    <n v="2"/>
    <n v="2"/>
    <n v="1"/>
    <d v="2023-08-03T07:59:38"/>
    <s v="PlateAgilent 10_Vial3"/>
    <n v="0.96765199999999996"/>
    <n v="99.793809079585259"/>
    <n v="1.7155652188222091E-2"/>
    <n v="1.5730953122340689E-3"/>
    <n v="4.6759682560317928E-2"/>
    <n v="1.168992064007948E-2"/>
    <x v="104"/>
    <n v="0.16996438041155179"/>
    <n v="1.43135339514195E-2"/>
    <n v="0.46325726281985852"/>
    <n v="0.1158143157049646"/>
    <n v="1.141938330276092E-2"/>
    <n v="7.6515045122110478E-3"/>
  </r>
  <r>
    <n v="1391"/>
    <s v="350067"/>
    <s v="19"/>
    <x v="3"/>
    <x v="6"/>
    <s v="Complete"/>
    <n v="2"/>
    <n v="2"/>
    <n v="1"/>
    <d v="2023-08-03T08:10:42"/>
    <s v="PlateAgilent 10_Vial4"/>
    <n v="0.97320200000000001"/>
    <n v="99.802814354598524"/>
    <n v="1.8514197303798201E-2"/>
    <n v="1.506491609395886E-3"/>
    <n v="5.0462551891734063E-2"/>
    <n v="1.2615637972933511E-2"/>
    <x v="105"/>
    <n v="0.15995911474522051"/>
    <n v="1.4642450738476609E-2"/>
    <n v="0.43598677252567508"/>
    <n v="0.1089966931314188"/>
    <n v="1.0831489220399511E-2"/>
    <n v="7.8808441320592348E-3"/>
  </r>
  <r>
    <n v="1391"/>
    <s v="350068"/>
    <s v="20"/>
    <x v="3"/>
    <x v="6"/>
    <s v="Complete"/>
    <n v="2"/>
    <n v="2"/>
    <n v="1"/>
    <d v="2023-08-03T08:21:47"/>
    <s v="PlateAgilent 10_Vial5"/>
    <n v="0.97597699999999998"/>
    <n v="99.848545479837895"/>
    <n v="1.7243146465872741E-2"/>
    <n v="1.106697403528357E-3"/>
    <n v="4.6998158171964899E-2"/>
    <n v="1.174953954299122E-2"/>
    <x v="106"/>
    <n v="0.11591282819033891"/>
    <n v="1.3793442308497481E-2"/>
    <n v="0.31593360551864968"/>
    <n v="7.8983401379662421E-2"/>
    <n v="1.096266405783887E-2"/>
    <n v="7.33588144806322E-3"/>
  </r>
  <r>
    <n v="1391"/>
    <s v="350069"/>
    <s v="21"/>
    <x v="3"/>
    <x v="6"/>
    <s v="Complete"/>
    <n v="2"/>
    <n v="2"/>
    <n v="1"/>
    <d v="2023-08-03T08:34:05"/>
    <s v="PlateAgilent 10_Vial6"/>
    <n v="0.91470200000000002"/>
    <n v="99.92835407567253"/>
    <n v="1.822158100325871E-2"/>
    <n v="2.6939523912877031E-3"/>
    <n v="4.9664992861329187E-2"/>
    <n v="1.24162482153323E-2"/>
    <x v="107"/>
    <n v="3.0948452196590169E-2"/>
    <n v="2.0681875562276051E-2"/>
    <n v="8.4353528771073993E-2"/>
    <n v="2.1088382192768498E-2"/>
    <n v="1.3642851721194119E-2"/>
    <n v="8.8330394064341823E-3"/>
  </r>
  <r>
    <n v="1391"/>
    <s v="350070"/>
    <s v="22"/>
    <x v="3"/>
    <x v="7"/>
    <s v="Complete"/>
    <n v="2"/>
    <n v="2"/>
    <n v="1"/>
    <d v="2023-08-03T08:46:19"/>
    <s v="PlateAgilent 10_Vial7"/>
    <n v="0.89790199999999998"/>
    <n v="99.926241804400476"/>
    <n v="1.8789129220823791E-2"/>
    <n v="2.5080123655374419E-3"/>
    <n v="5.1211910122174409E-2"/>
    <n v="1.28029775305436E-2"/>
    <x v="108"/>
    <n v="3.1888121989261359E-2"/>
    <n v="2.1073281820456979E-2"/>
    <n v="8.6914705736820003E-2"/>
    <n v="2.1728676434205001E-2"/>
    <n v="1.427106835129581E-2"/>
    <n v="8.809876038141538E-3"/>
  </r>
  <r>
    <n v="1391"/>
    <s v="350071"/>
    <s v="23"/>
    <x v="3"/>
    <x v="7"/>
    <s v="Complete"/>
    <n v="2"/>
    <n v="2"/>
    <n v="1"/>
    <d v="2023-08-03T08:58:38"/>
    <s v="PlateAgilent 10_Vial8"/>
    <n v="0.900752"/>
    <n v="99.925208588235677"/>
    <n v="1.8809768582217602E-2"/>
    <n v="2.759926535335223E-3"/>
    <n v="5.1268165050662923E-2"/>
    <n v="1.2817041262665731E-2"/>
    <x v="109"/>
    <n v="3.2025739373927539E-2"/>
    <n v="2.048858300257015E-2"/>
    <n v="8.7289797581255366E-2"/>
    <n v="2.1822449395313841E-2"/>
    <n v="1.520404026573852E-2"/>
    <n v="8.7518635424458889E-3"/>
  </r>
  <r>
    <n v="1391"/>
    <s v="350072"/>
    <s v="24"/>
    <x v="3"/>
    <x v="7"/>
    <s v="Complete"/>
    <n v="2"/>
    <n v="2"/>
    <n v="1"/>
    <d v="2023-08-03T09:09:43"/>
    <s v="PlateAgilent 10_Vial9"/>
    <n v="0.97597699999999998"/>
    <n v="99.866145884490848"/>
    <n v="1.706259400554648E-2"/>
    <n v="1.1963549357405089E-3"/>
    <n v="4.6506041892285563E-2"/>
    <n v="1.1626510473071391E-2"/>
    <x v="110"/>
    <n v="9.753736240839056E-2"/>
    <n v="1.356136056961189E-2"/>
    <n v="0.26584918217904752"/>
    <n v="6.6462295544761879E-2"/>
    <n v="1.1760526363252199E-2"/>
    <n v="7.4936327319548076E-3"/>
  </r>
  <r>
    <n v="1391"/>
    <s v="350073"/>
    <s v="25"/>
    <x v="3"/>
    <x v="8"/>
    <s v="Complete"/>
    <n v="2"/>
    <n v="2"/>
    <n v="1"/>
    <d v="2023-08-03T09:20:48"/>
    <s v="PlateAgilent 10_Vial10"/>
    <n v="0.97597699999999998"/>
    <n v="99.86436226891189"/>
    <n v="1.7860195803993249E-2"/>
    <n v="1.884577484726393E-3"/>
    <n v="4.8679996370711888E-2"/>
    <n v="1.216999909267797E-2"/>
    <x v="111"/>
    <n v="9.8118390595941907E-2"/>
    <n v="1.401097341906757E-2"/>
    <n v="0.2674328406322744"/>
    <n v="6.6858210158068601E-2"/>
    <n v="1.128637849736901E-2"/>
    <n v="8.3727661908107407E-3"/>
  </r>
  <r>
    <n v="1391"/>
    <s v="350074"/>
    <s v="26"/>
    <x v="3"/>
    <x v="8"/>
    <s v="Complete"/>
    <n v="2"/>
    <n v="2"/>
    <n v="1"/>
    <d v="2023-08-03T09:33:07"/>
    <s v="PlateAgilent 10_Vial11"/>
    <n v="0.90630200000000005"/>
    <n v="99.92677699843496"/>
    <n v="1.9103008242201631E-2"/>
    <n v="2.5281592261564381E-3"/>
    <n v="5.2067423118179731E-2"/>
    <n v="1.3016855779544929E-2"/>
    <x v="112"/>
    <n v="3.1506856705477732E-2"/>
    <n v="2.0965042547779391E-2"/>
    <n v="8.5875523813253654E-2"/>
    <n v="2.146888095331341E-2"/>
    <n v="1.385408238514468E-2"/>
    <n v="8.7590542322153464E-3"/>
  </r>
  <r>
    <n v="1391"/>
    <s v="350075"/>
    <s v="27"/>
    <x v="3"/>
    <x v="8"/>
    <s v="Complete"/>
    <n v="2"/>
    <n v="2"/>
    <n v="1"/>
    <d v="2023-08-03T09:45:21"/>
    <s v="PlateAgilent 10_Vial12"/>
    <n v="0.90352699999999997"/>
    <n v="99.924224225468976"/>
    <n v="1.9032356716953081E-2"/>
    <n v="3.0144840221450731E-3"/>
    <n v="5.1874854345114213E-2"/>
    <n v="1.296871358627855E-2"/>
    <x v="113"/>
    <n v="3.2000999089627342E-2"/>
    <n v="2.1194366853761311E-2"/>
    <n v="8.7222365120650708E-2"/>
    <n v="2.180559128016268E-2"/>
    <n v="1.61633691316726E-2"/>
    <n v="8.5790495927734779E-3"/>
  </r>
  <r>
    <n v="1391"/>
    <s v="350076"/>
    <s v="28"/>
    <x v="3"/>
    <x v="4"/>
    <s v="Complete"/>
    <n v="2"/>
    <n v="2"/>
    <n v="1"/>
    <d v="2023-08-03T09:57:40"/>
    <s v="PlateAgilent 10_Vial13"/>
    <n v="0.89512700000000001"/>
    <n v="99.923267445952547"/>
    <n v="2.0341895680268011E-2"/>
    <n v="2.7004153897076432E-3"/>
    <n v="5.5444151831047887E-2"/>
    <n v="1.386103795776197E-2"/>
    <x v="114"/>
    <n v="3.2184089542046573E-2"/>
    <n v="2.0919934517929711E-2"/>
    <n v="8.7721398986633725E-2"/>
    <n v="2.1930349746658431E-2"/>
    <n v="1.530405642990976E-2"/>
    <n v="8.9025123952306134E-3"/>
  </r>
  <r>
    <n v="1391"/>
    <s v="350077"/>
    <s v="29"/>
    <x v="3"/>
    <x v="4"/>
    <s v="Complete"/>
    <n v="2"/>
    <n v="2"/>
    <n v="1"/>
    <d v="2023-08-03T10:09:54"/>
    <s v="PlateAgilent 10_Vial14"/>
    <n v="0.89512700000000001"/>
    <n v="99.815985829416149"/>
    <n v="0.12701736414871481"/>
    <n v="1.2168248259262411E-3"/>
    <n v="0.34620028210409431"/>
    <n v="8.6550070526023579E-2"/>
    <x v="115"/>
    <n v="3.3281671469441929E-2"/>
    <n v="2.0857051792674171E-2"/>
    <n v="9.0712983447886864E-2"/>
    <n v="2.2678245861971719E-2"/>
    <n v="1.577327180833887E-2"/>
    <n v="7.9418631573595962E-3"/>
  </r>
  <r>
    <n v="1391"/>
    <s v="350078"/>
    <s v="30"/>
    <x v="3"/>
    <x v="4"/>
    <s v="Complete"/>
    <n v="2"/>
    <n v="2"/>
    <n v="1"/>
    <d v="2023-08-03T10:22:08"/>
    <s v="PlateAgilent 10_Vial15"/>
    <n v="0.89790199999999998"/>
    <n v="99.918944533787723"/>
    <n v="2.3690231981524309E-2"/>
    <n v="2.6714290405835759E-3"/>
    <n v="6.4570423501408653E-2"/>
    <n v="1.614260587535216E-2"/>
    <x v="116"/>
    <n v="3.3265819981599623E-2"/>
    <n v="2.087807426370478E-2"/>
    <n v="9.0669778413681068E-2"/>
    <n v="2.266744460342027E-2"/>
    <n v="1.5316947150319711E-2"/>
    <n v="8.7824670988332597E-3"/>
  </r>
  <r>
    <n v="1392"/>
    <s v="350079"/>
    <s v="1"/>
    <x v="4"/>
    <x v="0"/>
    <s v="Complete"/>
    <n v="2"/>
    <n v="2"/>
    <n v="1"/>
    <d v="2023-08-03T10:34:32"/>
    <s v="PlateAgilent 12_Vial1"/>
    <n v="0.978827"/>
    <n v="99.823176840151746"/>
    <n v="1.755019202298299E-2"/>
    <n v="1.705327205676888E-3"/>
    <n v="4.7835045783377751E-2"/>
    <n v="1.195876144584444E-2"/>
    <x v="117"/>
    <n v="0.13955516015862299"/>
    <n v="1.562645092003679E-2"/>
    <n v="0.3803734720823696"/>
    <n v="9.50933680205924E-2"/>
    <n v="1.1584597997543361E-2"/>
    <n v="8.1332096691026836E-3"/>
  </r>
  <r>
    <n v="1392"/>
    <s v="350080"/>
    <s v="2"/>
    <x v="4"/>
    <x v="0"/>
    <s v="Complete"/>
    <n v="2"/>
    <n v="2"/>
    <n v="1"/>
    <d v="2023-08-03T10:45:35"/>
    <s v="PlateAgilent 12_Vial2"/>
    <n v="0.96765199999999996"/>
    <n v="99.813681179899817"/>
    <n v="1.812994514262687E-2"/>
    <n v="1.671054469805598E-3"/>
    <n v="4.9415228893904643E-2"/>
    <n v="1.2353807223476161E-2"/>
    <x v="118"/>
    <n v="0.14848183627393299"/>
    <n v="1.580410050012189E-2"/>
    <n v="0.40470414379867031"/>
    <n v="0.10117603594966761"/>
    <n v="1.152929440886538E-2"/>
    <n v="8.1777442747528791E-3"/>
  </r>
  <r>
    <n v="1392"/>
    <s v="350081"/>
    <s v="3"/>
    <x v="4"/>
    <x v="0"/>
    <s v="Complete"/>
    <n v="2"/>
    <n v="2"/>
    <n v="1"/>
    <d v="2023-08-03T10:56:46"/>
    <s v="PlateAgilent 12_Vial3"/>
    <n v="0.978827"/>
    <n v="99.818031291644928"/>
    <n v="1.667310232812514E-2"/>
    <n v="2.3413065151432588E-3"/>
    <n v="4.5444437996596247E-2"/>
    <n v="1.136110949914906E-2"/>
    <x v="119"/>
    <n v="0.14625509675409321"/>
    <n v="1.4817815784660441E-2"/>
    <n v="0.3986349118073792"/>
    <n v="9.96587279518448E-2"/>
    <n v="1.1031138401386619E-2"/>
    <n v="8.0093708714548961E-3"/>
  </r>
  <r>
    <n v="1392"/>
    <s v="350082"/>
    <s v="4"/>
    <x v="4"/>
    <x v="1"/>
    <s v="Complete"/>
    <n v="2"/>
    <n v="2"/>
    <n v="1"/>
    <d v="2023-08-03T11:08:30"/>
    <s v="PlateAgilent 12_Vial4"/>
    <n v="0.97320200000000001"/>
    <n v="99.914261374383159"/>
    <n v="1.7249487007369699E-2"/>
    <n v="2.854218519826372E-3"/>
    <n v="4.7015440039445369E-2"/>
    <n v="1.1753860009861341E-2"/>
    <x v="120"/>
    <n v="4.9669478054036952E-2"/>
    <n v="1.7071827273206681E-2"/>
    <n v="0.1353798154253755"/>
    <n v="3.3844953856343868E-2"/>
    <n v="1.059686707509333E-2"/>
    <n v="8.2227934803400238E-3"/>
  </r>
  <r>
    <n v="1392"/>
    <s v="350083"/>
    <s v="5"/>
    <x v="4"/>
    <x v="1"/>
    <s v="Complete"/>
    <n v="2"/>
    <n v="2"/>
    <n v="1"/>
    <d v="2023-08-03T11:19:35"/>
    <s v="PlateAgilent 12_Vial5"/>
    <n v="0.97320200000000001"/>
    <n v="99.895823751694252"/>
    <n v="1.6385723232949932E-2"/>
    <n v="1.892772694368956E-3"/>
    <n v="4.4661153565469243E-2"/>
    <n v="1.1165288391367311E-2"/>
    <x v="121"/>
    <n v="6.9042567277929179E-2"/>
    <n v="1.44377532369021E-2"/>
    <n v="0.18818337499764479"/>
    <n v="4.704584374941119E-2"/>
    <n v="1.082177489256508E-2"/>
    <n v="7.9261829022905517E-3"/>
  </r>
  <r>
    <n v="1392"/>
    <s v="350084"/>
    <s v="6"/>
    <x v="4"/>
    <x v="1"/>
    <s v="Complete"/>
    <n v="2"/>
    <n v="2"/>
    <n v="1"/>
    <d v="2023-08-03T11:30:44"/>
    <s v="PlateAgilent 12_Vial6"/>
    <n v="0.97320200000000001"/>
    <n v="99.897427574900433"/>
    <n v="1.6181169542477381E-2"/>
    <n v="1.4790449781648359E-3"/>
    <n v="4.4103619201395071E-2"/>
    <n v="1.1025904800348769E-2"/>
    <x v="122"/>
    <n v="6.8507912002799376E-2"/>
    <n v="1.4612146002368881E-2"/>
    <n v="0.18672611119502269"/>
    <n v="4.6681527798755687E-2"/>
    <n v="1.091950237235613E-2"/>
    <n v="6.9638411819310797E-3"/>
  </r>
  <r>
    <n v="1392"/>
    <s v="350085"/>
    <s v="7"/>
    <x v="4"/>
    <x v="2"/>
    <s v="Complete"/>
    <n v="2"/>
    <n v="2"/>
    <n v="1"/>
    <d v="2023-08-03T11:42:58"/>
    <s v="PlateAgilent 12_Vial7"/>
    <n v="0.90352699999999997"/>
    <n v="99.879890447298621"/>
    <n v="6.5731510870616461E-2"/>
    <n v="2.080782185060239E-3"/>
    <n v="0.17915871392113139"/>
    <n v="4.4789678480282841E-2"/>
    <x v="123"/>
    <n v="3.2631931637305781E-2"/>
    <n v="2.0520610247737849E-2"/>
    <n v="8.8942043587125486E-2"/>
    <n v="2.2235510896781371E-2"/>
    <n v="1.3350193006037811E-2"/>
    <n v="8.3959171874136637E-3"/>
  </r>
  <r>
    <n v="1392"/>
    <s v="350086"/>
    <s v="8"/>
    <x v="4"/>
    <x v="2"/>
    <s v="Complete"/>
    <n v="2"/>
    <n v="2"/>
    <n v="1"/>
    <d v="2023-08-03T11:54:07"/>
    <s v="PlateAgilent 12_Vial8"/>
    <n v="0.97597699999999998"/>
    <n v="99.842300956001679"/>
    <n v="2.128912240273044E-2"/>
    <n v="1.141833475638139E-3"/>
    <n v="5.802592606901022E-2"/>
    <n v="1.450648151725255E-2"/>
    <x v="124"/>
    <n v="0.11741352085977309"/>
    <n v="1.477695415081421E-2"/>
    <n v="0.320023914186222"/>
    <n v="8.0005978546555501E-2"/>
    <n v="1.127098712521964E-2"/>
    <n v="7.725413610580747E-3"/>
  </r>
  <r>
    <n v="1392"/>
    <s v="350087"/>
    <s v="9"/>
    <x v="4"/>
    <x v="2"/>
    <s v="Complete"/>
    <n v="2"/>
    <n v="2"/>
    <n v="1"/>
    <d v="2023-08-03T12:06:22"/>
    <s v="PlateAgilent 12_Vial9"/>
    <n v="0.95932700000000004"/>
    <n v="99.926626415280992"/>
    <n v="2.2876353740178459E-2"/>
    <n v="2.7200166918485728E-3"/>
    <n v="6.2352105725404249E-2"/>
    <n v="1.558802643135106E-2"/>
    <x v="125"/>
    <n v="3.1280359702240669E-2"/>
    <n v="2.0043244676501679E-2"/>
    <n v="8.5258180452824628E-2"/>
    <n v="2.131454511320616E-2"/>
    <n v="1.12187017221422E-2"/>
    <n v="7.9981695544598386E-3"/>
  </r>
  <r>
    <n v="1392"/>
    <s v="350088"/>
    <s v="10"/>
    <x v="4"/>
    <x v="3"/>
    <s v="Complete"/>
    <n v="2"/>
    <n v="2"/>
    <n v="1"/>
    <d v="2023-08-03T12:18:36"/>
    <s v="PlateAgilent 12_Vial10"/>
    <n v="0.93420199999999998"/>
    <n v="99.927867895613062"/>
    <n v="1.837143179866858E-2"/>
    <n v="2.6849744770600218E-3"/>
    <n v="5.0073428259057029E-2"/>
    <n v="1.2518357064764261E-2"/>
    <x v="126"/>
    <n v="3.3651993871402983E-2"/>
    <n v="2.0741523883110239E-2"/>
    <n v="9.1722339301613109E-2"/>
    <n v="2.2930584825403281E-2"/>
    <n v="1.207960484917809E-2"/>
    <n v="8.0290738676911146E-3"/>
  </r>
  <r>
    <n v="1392"/>
    <s v="350089"/>
    <s v="11"/>
    <x v="4"/>
    <x v="3"/>
    <s v="Complete"/>
    <n v="2"/>
    <n v="2"/>
    <n v="1"/>
    <d v="2023-08-03T12:30:58"/>
    <s v="PlateAgilent 12_Vial11"/>
    <n v="0.96487699999999998"/>
    <n v="99.917670486943862"/>
    <n v="2.8971160603314759E-2"/>
    <n v="2.517696838432888E-3"/>
    <n v="7.8964195493833808E-2"/>
    <n v="1.9741048873458449E-2"/>
    <x v="127"/>
    <n v="3.3481951792530149E-2"/>
    <n v="2.0604635217093839E-2"/>
    <n v="9.1258870262794001E-2"/>
    <n v="2.28147175656985E-2"/>
    <n v="1.1968057841877841E-2"/>
    <n v="7.9083428184125153E-3"/>
  </r>
  <r>
    <n v="1392"/>
    <s v="350090"/>
    <s v="12"/>
    <x v="4"/>
    <x v="3"/>
    <s v="Complete"/>
    <n v="2"/>
    <n v="2"/>
    <n v="1"/>
    <d v="2023-08-03T12:43:15"/>
    <s v="PlateAgilent 12_Vial12"/>
    <n v="0.97320200000000001"/>
    <n v="99.927815955996664"/>
    <n v="1.9289228449703051E-2"/>
    <n v="2.762109079543038E-3"/>
    <n v="5.2574987487843318E-2"/>
    <n v="1.3143746871960829E-2"/>
    <x v="128"/>
    <n v="3.3716818590585222E-2"/>
    <n v="2.0619068850744458E-2"/>
    <n v="9.1899026451583668E-2"/>
    <n v="2.297475661289592E-2"/>
    <n v="1.120555145710975E-2"/>
    <n v="7.9724455059285836E-3"/>
  </r>
  <r>
    <n v="1392"/>
    <s v="350091"/>
    <s v="13"/>
    <x v="4"/>
    <x v="4"/>
    <s v="Complete"/>
    <n v="2"/>
    <n v="2"/>
    <n v="1"/>
    <d v="2023-08-03T12:55:31"/>
    <s v="PlateAgilent 12_Vial13"/>
    <n v="0.978827"/>
    <n v="99.863405305713385"/>
    <n v="8.04765419239689E-2"/>
    <n v="1.827358994503428E-3"/>
    <n v="0.21934797422043589"/>
    <n v="5.4836993555108973E-2"/>
    <x v="129"/>
    <n v="3.6542267244550543E-2"/>
    <n v="2.0585292514695781E-2"/>
    <n v="9.9600108328295911E-2"/>
    <n v="2.4900027082073981E-2"/>
    <n v="1.143440284643505E-2"/>
    <n v="8.1414822716575682E-3"/>
  </r>
  <r>
    <n v="1392"/>
    <s v="350092"/>
    <s v="14"/>
    <x v="4"/>
    <x v="4"/>
    <s v="Complete"/>
    <n v="2"/>
    <n v="2"/>
    <n v="1"/>
    <d v="2023-08-03T13:07:42"/>
    <s v="PlateAgilent 12_Vial14"/>
    <n v="0.98227699999999996"/>
    <n v="99.903624805892875"/>
    <n v="4.0980788727798458E-2"/>
    <n v="2.4412330886747031E-3"/>
    <n v="0.1116978037884726"/>
    <n v="2.7924450947118151E-2"/>
    <x v="130"/>
    <n v="3.5984720711741081E-2"/>
    <n v="2.021170468134598E-2"/>
    <n v="9.8080451797565207E-2"/>
    <n v="2.4520112949391298E-2"/>
    <n v="1.132280474061393E-2"/>
    <n v="8.0868799269699018E-3"/>
  </r>
  <r>
    <n v="1392"/>
    <s v="350093"/>
    <s v="15"/>
    <x v="4"/>
    <x v="4"/>
    <s v="Complete"/>
    <n v="2"/>
    <n v="2"/>
    <n v="1"/>
    <d v="2023-08-03T13:19:33"/>
    <s v="PlateAgilent 12_Vial15"/>
    <n v="0.98160199999999997"/>
    <n v="99.916707786781529"/>
    <n v="2.065787813604162E-2"/>
    <n v="2.6587700226180289E-3"/>
    <n v="5.6305397976895252E-2"/>
    <n v="1.407634949422381E-2"/>
    <x v="131"/>
    <n v="4.2977795306074769E-2"/>
    <n v="1.7542464579637519E-2"/>
    <n v="0.1171408725011371"/>
    <n v="2.9285218125284281E-2"/>
    <n v="1.0594062230675119E-2"/>
    <n v="9.0624775456775546E-3"/>
  </r>
  <r>
    <n v="1392"/>
    <s v="350094"/>
    <s v="16"/>
    <x v="4"/>
    <x v="5"/>
    <s v="Complete"/>
    <n v="2"/>
    <n v="2"/>
    <n v="1"/>
    <d v="2023-08-03T13:31:58"/>
    <s v="PlateAgilent 13_Vial1"/>
    <n v="0.93420199999999998"/>
    <n v="99.861986925749378"/>
    <n v="1.8637878021948481E-2"/>
    <n v="1.5828398268620391E-3"/>
    <n v="5.0799657765418622E-2"/>
    <n v="1.269991444135465E-2"/>
    <x v="132"/>
    <n v="9.9120557439869347E-2"/>
    <n v="1.4941378195861769E-2"/>
    <n v="0.27016436042414183"/>
    <n v="6.7541090106035456E-2"/>
    <n v="1.2196126739162309E-2"/>
    <n v="8.0585120496318163E-3"/>
  </r>
  <r>
    <n v="1392"/>
    <s v="350095"/>
    <s v="17"/>
    <x v="4"/>
    <x v="5"/>
    <s v="Complete"/>
    <n v="2"/>
    <n v="2"/>
    <n v="1"/>
    <d v="2023-08-03T13:43:02"/>
    <s v="PlateAgilent 13_Vial2"/>
    <n v="0.978827"/>
    <n v="99.804935502326032"/>
    <n v="1.7882262074425379E-2"/>
    <n v="1.7557442355888189E-3"/>
    <n v="4.8740140502183893E-2"/>
    <n v="1.218503512554597E-2"/>
    <x v="133"/>
    <n v="0.15811566817424419"/>
    <n v="1.5727497182217581E-2"/>
    <n v="0.430962249089898"/>
    <n v="0.1077405622724745"/>
    <n v="1.1143181995218569E-2"/>
    <n v="7.9233854300769478E-3"/>
  </r>
  <r>
    <n v="1392"/>
    <s v="350096"/>
    <s v="18"/>
    <x v="4"/>
    <x v="5"/>
    <s v="Complete"/>
    <n v="2"/>
    <n v="2"/>
    <n v="1"/>
    <d v="2023-08-03T13:54:13"/>
    <s v="PlateAgilent 13_Vial3"/>
    <n v="0.97597699999999998"/>
    <n v="99.776005801827722"/>
    <n v="4.0588006203562621E-2"/>
    <n v="1.189674446997027E-3"/>
    <n v="0.1106272303152521"/>
    <n v="2.765680757881302E-2"/>
    <x v="134"/>
    <n v="0.16328461251337109"/>
    <n v="1.520855988030477E-2"/>
    <n v="0.44505079517475388"/>
    <n v="0.1112626987936885"/>
    <n v="1.190377541239228E-2"/>
    <n v="8.2178040429469919E-3"/>
  </r>
  <r>
    <n v="1392"/>
    <s v="350097"/>
    <s v="19"/>
    <x v="4"/>
    <x v="6"/>
    <s v="Complete"/>
    <n v="2"/>
    <n v="2"/>
    <n v="1"/>
    <d v="2023-08-03T14:05:19"/>
    <s v="PlateAgilent 13_Vial4"/>
    <n v="0.97320200000000001"/>
    <n v="99.881667277687029"/>
    <n v="1.861101240837084E-2"/>
    <n v="1.63690777756882E-3"/>
    <n v="5.072643247798006E-2"/>
    <n v="1.268160811949502E-2"/>
    <x v="135"/>
    <n v="8.1840879012926832E-2"/>
    <n v="1.461201926941663E-2"/>
    <n v="0.22306663023450099"/>
    <n v="5.5766657558625247E-2"/>
    <n v="1.067765413537629E-2"/>
    <n v="7.2031767562893466E-3"/>
  </r>
  <r>
    <n v="1392"/>
    <s v="350098"/>
    <s v="20"/>
    <x v="4"/>
    <x v="6"/>
    <s v="Complete"/>
    <n v="2"/>
    <n v="2"/>
    <n v="1"/>
    <d v="2023-08-03T14:16:24"/>
    <s v="PlateAgilent 13_Vial5"/>
    <n v="0.978827"/>
    <n v="99.797739348210513"/>
    <n v="4.9661317246125991E-2"/>
    <n v="1.119072720621181E-3"/>
    <n v="0.13535757221461531"/>
    <n v="3.3839393053653813E-2"/>
    <x v="136"/>
    <n v="0.13409665242220609"/>
    <n v="1.6389120218099101E-2"/>
    <n v="0.36549568800237281"/>
    <n v="9.1373922000593188E-2"/>
    <n v="1.0702475437916451E-2"/>
    <n v="7.8002066832405636E-3"/>
  </r>
  <r>
    <n v="1392"/>
    <s v="350099"/>
    <s v="21"/>
    <x v="4"/>
    <x v="6"/>
    <s v="Complete"/>
    <n v="2"/>
    <n v="2"/>
    <n v="1"/>
    <d v="2023-08-03T14:27:34"/>
    <s v="PlateAgilent 13_Vial6"/>
    <n v="0.97597699999999998"/>
    <n v="99.821067144477553"/>
    <n v="1.7145509711791219E-2"/>
    <n v="1.680493274972734E-3"/>
    <n v="4.6732038086468752E-2"/>
    <n v="1.168300952161719E-2"/>
    <x v="137"/>
    <n v="0.14286247479210951"/>
    <n v="1.5453906644399039E-2"/>
    <n v="0.38938793452846049"/>
    <n v="9.7346983632115136E-2"/>
    <n v="1.104906495825473E-2"/>
    <n v="7.8758060602919684E-3"/>
  </r>
  <r>
    <n v="1392"/>
    <s v="350100"/>
    <s v="22"/>
    <x v="4"/>
    <x v="7"/>
    <s v="Complete"/>
    <n v="2"/>
    <n v="2"/>
    <n v="1"/>
    <d v="2023-08-03T14:39:52"/>
    <s v="PlateAgilent 13_Vial7"/>
    <n v="0.978827"/>
    <n v="99.929123877145756"/>
    <n v="2.0321682997297981E-2"/>
    <n v="3.0942726407903751E-3"/>
    <n v="5.5389059863164593E-2"/>
    <n v="1.384726496579115E-2"/>
    <x v="138"/>
    <n v="3.2768239527059193E-2"/>
    <n v="2.078233788895037E-2"/>
    <n v="8.9313566254139706E-2"/>
    <n v="2.232839156353493E-2"/>
    <n v="1.03928134198281E-2"/>
    <n v="7.393386910058042E-3"/>
  </r>
  <r>
    <n v="1392"/>
    <s v="350101"/>
    <s v="23"/>
    <x v="4"/>
    <x v="7"/>
    <s v="Complete"/>
    <n v="2"/>
    <n v="2"/>
    <n v="1"/>
    <d v="2023-08-03T14:51:50"/>
    <s v="PlateAgilent 13_Vial8"/>
    <n v="0.98160199999999997"/>
    <n v="99.924413640905669"/>
    <n v="1.7802627922022519E-2"/>
    <n v="2.7566291844364301E-3"/>
    <n v="4.8523088556477377E-2"/>
    <n v="1.2130772139119349E-2"/>
    <x v="139"/>
    <n v="3.864882437749198E-2"/>
    <n v="1.9249055620326791E-2"/>
    <n v="0.1053417695458823"/>
    <n v="2.6335442386470571E-2"/>
    <n v="1.1187326153372829E-2"/>
    <n v="7.9475806414339087E-3"/>
  </r>
  <r>
    <n v="1392"/>
    <s v="350102"/>
    <s v="24"/>
    <x v="4"/>
    <x v="7"/>
    <s v="Complete"/>
    <n v="2"/>
    <n v="2"/>
    <n v="1"/>
    <d v="2023-08-03T15:03:00"/>
    <s v="PlateAgilent 13_Vial9"/>
    <n v="0.98437699999999995"/>
    <n v="99.849655824191586"/>
    <n v="1.712564844766486E-2"/>
    <n v="1.7225573885038491E-3"/>
    <n v="4.6677903950639567E-2"/>
    <n v="1.166947598765989E-2"/>
    <x v="140"/>
    <n v="0.11431510544759239"/>
    <n v="1.619626116606207E-2"/>
    <n v="0.3115788303430656"/>
    <n v="7.7894707585766401E-2"/>
    <n v="1.110485129014852E-2"/>
    <n v="7.7985706230134146E-3"/>
  </r>
  <r>
    <n v="1392"/>
    <s v="350103"/>
    <s v="25"/>
    <x v="4"/>
    <x v="8"/>
    <s v="Complete"/>
    <n v="2"/>
    <n v="2"/>
    <n v="1"/>
    <d v="2023-08-03T15:15:18"/>
    <s v="PlateAgilent 13_Vial10"/>
    <n v="0.91470200000000002"/>
    <n v="99.81992876195325"/>
    <n v="0.1248275073074836"/>
    <n v="1.2131919506893621E-3"/>
    <n v="0.34023157805104709"/>
    <n v="8.5057894512761772E-2"/>
    <x v="141"/>
    <n v="3.4569617772914132E-2"/>
    <n v="2.1570864382353332E-2"/>
    <n v="9.4223427681912567E-2"/>
    <n v="2.3555856920478142E-2"/>
    <n v="1.221670333555039E-2"/>
    <n v="8.4574096308125766E-3"/>
  </r>
  <r>
    <n v="1392"/>
    <s v="350104"/>
    <s v="26"/>
    <x v="4"/>
    <x v="8"/>
    <s v="Complete"/>
    <n v="2"/>
    <n v="2"/>
    <n v="1"/>
    <d v="2023-08-03T15:27:40"/>
    <s v="PlateAgilent 13_Vial11"/>
    <n v="0.978827"/>
    <n v="99.925730231425803"/>
    <n v="2.3449232971431609E-2"/>
    <n v="2.8178149527917831E-3"/>
    <n v="6.3913553270790305E-2"/>
    <n v="1.597838831769758E-2"/>
    <x v="142"/>
    <n v="3.2735498639842993E-2"/>
    <n v="2.0314674535667911E-2"/>
    <n v="8.9224327239721818E-2"/>
    <n v="2.2306081809930451E-2"/>
    <n v="1.045438576314006E-2"/>
    <n v="7.6306511997712443E-3"/>
  </r>
  <r>
    <n v="1392"/>
    <s v="350105"/>
    <s v="27"/>
    <x v="4"/>
    <x v="8"/>
    <s v="Complete"/>
    <n v="2"/>
    <n v="2"/>
    <n v="1"/>
    <d v="2023-08-03T15:39:56"/>
    <s v="PlateAgilent 13_Vial12"/>
    <n v="0.98437699999999995"/>
    <n v="99.921495122392656"/>
    <n v="2.616401615532531E-2"/>
    <n v="2.9186542272340412E-3"/>
    <n v="7.131300381374947E-2"/>
    <n v="1.7828250953437371E-2"/>
    <x v="143"/>
    <n v="3.3217503143191857E-2"/>
    <n v="2.0485583020459379E-2"/>
    <n v="9.0538085371558427E-2"/>
    <n v="2.263452134288961E-2"/>
    <n v="1.165912263188297E-2"/>
    <n v="7.4642356769271667E-3"/>
  </r>
  <r>
    <n v="1392"/>
    <s v="350106"/>
    <s v="28"/>
    <x v="4"/>
    <x v="4"/>
    <s v="Complete"/>
    <n v="2"/>
    <n v="2"/>
    <n v="1"/>
    <d v="2023-08-03T15:52:04"/>
    <s v="PlateAgilent 13_Vial13"/>
    <n v="0.97597699999999998"/>
    <n v="99.850364498972041"/>
    <n v="9.5778827257977872E-2"/>
    <n v="1.599154068324403E-3"/>
    <n v="0.26105609448396638"/>
    <n v="6.526402362099161E-2"/>
    <x v="144"/>
    <n v="3.4605333321169697E-2"/>
    <n v="1.9924402664174039E-2"/>
    <n v="9.4320774473545768E-2"/>
    <n v="2.3580193618386439E-2"/>
    <n v="1.1507076719731659E-2"/>
    <n v="7.7442637290958708E-3"/>
  </r>
  <r>
    <n v="1392"/>
    <s v="350107"/>
    <s v="29"/>
    <x v="4"/>
    <x v="4"/>
    <s v="Complete"/>
    <n v="2"/>
    <n v="2"/>
    <n v="1"/>
    <d v="2023-08-03T16:03:15"/>
    <s v="PlateAgilent 13_Vial14"/>
    <n v="0.98160199999999997"/>
    <n v="99.890957736493931"/>
    <n v="1.7334191326453662E-2"/>
    <n v="2.195306996852961E-3"/>
    <n v="4.7246311301487723E-2"/>
    <n v="1.1811577825371931E-2"/>
    <x v="145"/>
    <n v="7.1315881729633782E-2"/>
    <n v="1.525971208080917E-2"/>
    <n v="0.19437955226652581"/>
    <n v="4.8594888066631453E-2"/>
    <n v="1.094547679528454E-2"/>
    <n v="9.4467136546978296E-3"/>
  </r>
  <r>
    <n v="1392"/>
    <s v="350108"/>
    <s v="30"/>
    <x v="4"/>
    <x v="4"/>
    <s v="Complete"/>
    <n v="2"/>
    <n v="2"/>
    <n v="1"/>
    <d v="2023-08-03T16:15:25"/>
    <s v="PlateAgilent 13_Vial15"/>
    <n v="0.90907700000000002"/>
    <n v="99.014382802525375"/>
    <n v="0.92951671470171893"/>
    <n v="1.184152787337004E-2"/>
    <n v="2.5335035961967902"/>
    <n v="0.63337589904919744"/>
    <x v="146"/>
    <n v="3.520032231446367E-2"/>
    <n v="1.9773396783100559E-2"/>
    <n v="9.5942484691733193E-2"/>
    <n v="2.3985621172933302E-2"/>
    <n v="1.276708441141209E-2"/>
    <n v="8.1330760470192769E-3"/>
  </r>
  <r>
    <n v="1393"/>
    <s v="350109"/>
    <s v="1"/>
    <x v="5"/>
    <x v="0"/>
    <s v="Complete"/>
    <n v="2"/>
    <n v="2"/>
    <n v="1"/>
    <d v="2023-08-03T16:27:50"/>
    <s v="PlateAgilent 14_Vial1"/>
    <n v="0.98160199999999997"/>
    <n v="99.823608634201463"/>
    <n v="2.723013277900381E-2"/>
    <n v="1.482788406149895E-3"/>
    <n v="7.4218826008589103E-2"/>
    <n v="1.8554706502147279E-2"/>
    <x v="147"/>
    <n v="0.13131770776110441"/>
    <n v="1.4915708443149539E-2"/>
    <n v="0.35792135805092901"/>
    <n v="8.9480339512732238E-2"/>
    <n v="1.0486421073372731E-2"/>
    <n v="7.3571041850607937E-3"/>
  </r>
  <r>
    <n v="1393"/>
    <s v="350110"/>
    <s v="2"/>
    <x v="5"/>
    <x v="0"/>
    <s v="Complete"/>
    <n v="2"/>
    <n v="2"/>
    <n v="1"/>
    <d v="2023-08-03T16:38:54"/>
    <s v="PlateAgilent 14_Vial2"/>
    <n v="0.98160199999999997"/>
    <n v="99.828394166171478"/>
    <n v="1.7732056657096869E-2"/>
    <n v="1.592497027835935E-3"/>
    <n v="4.8330738542056537E-2"/>
    <n v="1.2082684635514131E-2"/>
    <x v="148"/>
    <n v="0.1350009618121599"/>
    <n v="1.4100799779662001E-2"/>
    <n v="0.36796048616606969"/>
    <n v="9.1990121541517436E-2"/>
    <n v="1.114321693267112E-2"/>
    <n v="7.7295984265851932E-3"/>
  </r>
  <r>
    <n v="1393"/>
    <s v="350111"/>
    <s v="3"/>
    <x v="5"/>
    <x v="0"/>
    <s v="Complete"/>
    <n v="2"/>
    <n v="2"/>
    <n v="1"/>
    <d v="2023-08-03T16:49:59"/>
    <s v="PlateAgilent 14_Vial3"/>
    <n v="0.98437699999999995"/>
    <n v="99.82200692953478"/>
    <n v="1.9926685100093201E-2"/>
    <n v="1.624464340054548E-3"/>
    <n v="5.4312448138780882E-2"/>
    <n v="1.357811203469522E-2"/>
    <x v="149"/>
    <n v="0.1390365943897188"/>
    <n v="1.506419544943014E-2"/>
    <n v="0.37896006206014649"/>
    <n v="9.4740015515036635E-2"/>
    <n v="1.082681011355404E-2"/>
    <n v="8.2029808618488635E-3"/>
  </r>
  <r>
    <n v="1393"/>
    <s v="350112"/>
    <s v="4"/>
    <x v="5"/>
    <x v="1"/>
    <s v="Complete"/>
    <n v="2"/>
    <n v="2"/>
    <n v="1"/>
    <d v="2023-08-03T17:01:10"/>
    <s v="PlateAgilent 14_Vial4"/>
    <n v="0.98160199999999997"/>
    <n v="99.89754265379861"/>
    <n v="1.6474701901171021E-2"/>
    <n v="1.6007324331477511E-3"/>
    <n v="4.4903675052557587E-2"/>
    <n v="1.12259187631394E-2"/>
    <x v="150"/>
    <n v="6.7402502279004628E-2"/>
    <n v="1.417903608172302E-2"/>
    <n v="0.1837131911837849"/>
    <n v="4.5928297795946232E-2"/>
    <n v="1.1059719959900179E-2"/>
    <n v="7.5204220613138938E-3"/>
  </r>
  <r>
    <n v="1393"/>
    <s v="350113"/>
    <s v="5"/>
    <x v="5"/>
    <x v="1"/>
    <s v="Complete"/>
    <n v="2"/>
    <n v="2"/>
    <n v="1"/>
    <d v="2023-08-03T17:12:41"/>
    <s v="PlateAgilent 14_Vial5"/>
    <n v="0.97597699999999998"/>
    <n v="99.910668671073466"/>
    <n v="1.7219545174503199E-2"/>
    <n v="2.754823395572422E-3"/>
    <n v="4.6933830166223968E-2"/>
    <n v="1.173345754155599E-2"/>
    <x v="151"/>
    <n v="5.3619366066210733E-2"/>
    <n v="1.4522322452738179E-2"/>
    <n v="0.14614568474772341"/>
    <n v="3.6536421186930859E-2"/>
    <n v="1.1133484064196821E-2"/>
    <n v="7.3589336216220401E-3"/>
  </r>
  <r>
    <n v="1393"/>
    <s v="350114"/>
    <s v="6"/>
    <x v="5"/>
    <x v="1"/>
    <s v="Complete"/>
    <n v="2"/>
    <n v="2"/>
    <n v="1"/>
    <d v="2023-08-03T17:24:37"/>
    <s v="PlateAgilent 14_Vial6"/>
    <n v="0.978827"/>
    <n v="99.919701723118663"/>
    <n v="1.7670116453926521E-2"/>
    <n v="2.908820166765449E-3"/>
    <n v="4.8161913468769302E-2"/>
    <n v="1.2040478367192331E-2"/>
    <x v="152"/>
    <n v="4.3551425472998173E-2"/>
    <n v="1.8045305526210309E-2"/>
    <n v="0.118704366807158"/>
    <n v="2.967609170178951E-2"/>
    <n v="1.104760794838403E-2"/>
    <n v="8.0291270060402382E-3"/>
  </r>
  <r>
    <n v="1393"/>
    <s v="350115"/>
    <s v="7"/>
    <x v="5"/>
    <x v="2"/>
    <s v="Complete"/>
    <n v="2"/>
    <n v="2"/>
    <n v="1"/>
    <d v="2023-08-03T17:36:52"/>
    <s v="PlateAgilent 14_Vial7"/>
    <n v="0.900752"/>
    <n v="99.920220146478243"/>
    <n v="2.2923245625800049E-2"/>
    <n v="3.2608283199550081E-3"/>
    <n v="6.2479914896531291E-2"/>
    <n v="1.5619978724132819E-2"/>
    <x v="153"/>
    <n v="3.2986882186367278E-2"/>
    <n v="2.1168021020491899E-2"/>
    <n v="8.9909501706270684E-2"/>
    <n v="2.2477375426567671E-2"/>
    <n v="1.503848866688052E-2"/>
    <n v="8.8312370427006265E-3"/>
  </r>
  <r>
    <n v="1393"/>
    <s v="350116"/>
    <s v="8"/>
    <x v="5"/>
    <x v="2"/>
    <s v="Complete"/>
    <n v="2"/>
    <n v="2"/>
    <n v="1"/>
    <d v="2023-08-03T17:49:09"/>
    <s v="PlateAgilent 14_Vial8"/>
    <n v="0.89790199999999998"/>
    <n v="99.919710842036721"/>
    <n v="2.2582044936420721E-2"/>
    <n v="2.7988548504460091E-3"/>
    <n v="6.1549933584850683E-2"/>
    <n v="1.5387483396212671E-2"/>
    <x v="154"/>
    <n v="3.362739881794434E-2"/>
    <n v="2.1604900935918488E-2"/>
    <n v="9.1655302684196152E-2"/>
    <n v="2.2913825671049041E-2"/>
    <n v="1.4577290577713649E-2"/>
    <n v="9.5024236312086473E-3"/>
  </r>
  <r>
    <n v="1393"/>
    <s v="350117"/>
    <s v="9"/>
    <x v="5"/>
    <x v="2"/>
    <s v="Complete"/>
    <n v="2"/>
    <n v="2"/>
    <n v="1"/>
    <d v="2023-08-03T18:01:33"/>
    <s v="PlateAgilent 14_Vial9"/>
    <n v="0.93975200000000003"/>
    <n v="99.919493548863841"/>
    <n v="2.668149277239296E-2"/>
    <n v="2.591493202150135E-3"/>
    <n v="7.2723445228683431E-2"/>
    <n v="1.8180861307170861E-2"/>
    <x v="155"/>
    <n v="3.3035021181677698E-2"/>
    <n v="2.0825661036636731E-2"/>
    <n v="9.0040710016790815E-2"/>
    <n v="2.25101775041977E-2"/>
    <n v="1.186784052462905E-2"/>
    <n v="8.9220966574594125E-3"/>
  </r>
  <r>
    <n v="1393"/>
    <s v="350118"/>
    <s v="10"/>
    <x v="5"/>
    <x v="3"/>
    <s v="Complete"/>
    <n v="2"/>
    <n v="2"/>
    <n v="1"/>
    <d v="2023-08-03T18:13:50"/>
    <s v="PlateAgilent 14_Vial10"/>
    <n v="0.98437699999999995"/>
    <n v="99.929991414486651"/>
    <n v="1.8887835629976191E-2"/>
    <n v="3.168966230675968E-3"/>
    <n v="5.1480945674305938E-2"/>
    <n v="1.287023641857649E-2"/>
    <x v="156"/>
    <n v="3.2552093594012441E-2"/>
    <n v="1.9793966143897571E-2"/>
    <n v="8.872443591359172E-2"/>
    <n v="2.218110897839793E-2"/>
    <n v="1.104309280798915E-2"/>
    <n v="7.5255634813678873E-3"/>
  </r>
  <r>
    <n v="1393"/>
    <s v="350119"/>
    <s v="11"/>
    <x v="5"/>
    <x v="3"/>
    <s v="Complete"/>
    <n v="2"/>
    <n v="2"/>
    <n v="1"/>
    <d v="2023-08-03T18:26:13"/>
    <s v="PlateAgilent 14_Vial11"/>
    <n v="0.978827"/>
    <n v="99.927846048170238"/>
    <n v="1.9696639327524291E-2"/>
    <n v="2.6945083515898301E-3"/>
    <n v="5.3685432203644932E-2"/>
    <n v="1.342135805091123E-2"/>
    <x v="157"/>
    <n v="3.2786224585826168E-2"/>
    <n v="2.0208326196391058E-2"/>
    <n v="8.9362586578726949E-2"/>
    <n v="2.2340646644681741E-2"/>
    <n v="1.16599321732162E-2"/>
    <n v="8.011155743199062E-3"/>
  </r>
  <r>
    <n v="1393"/>
    <s v="350120"/>
    <s v="12"/>
    <x v="5"/>
    <x v="3"/>
    <s v="Complete"/>
    <n v="2"/>
    <n v="2"/>
    <n v="1"/>
    <d v="2023-08-03T18:38:31"/>
    <s v="PlateAgilent 14_Vial12"/>
    <n v="0.97597699999999998"/>
    <n v="99.927062564045784"/>
    <n v="2.1129514728548571E-2"/>
    <n v="2.870040984925847E-3"/>
    <n v="5.759089718773814E-2"/>
    <n v="1.439772429693453E-2"/>
    <x v="158"/>
    <n v="3.2306135335382763E-2"/>
    <n v="2.0102828204066042E-2"/>
    <n v="8.8054048686663208E-2"/>
    <n v="2.2013512171665799E-2"/>
    <n v="1.1583519819263871E-2"/>
    <n v="7.9182660710174248E-3"/>
  </r>
  <r>
    <n v="1393"/>
    <s v="350121"/>
    <s v="13"/>
    <x v="5"/>
    <x v="4"/>
    <s v="Complete"/>
    <n v="2"/>
    <n v="2"/>
    <n v="1"/>
    <d v="2023-08-03T18:50:47"/>
    <s v="PlateAgilent 14_Vial13"/>
    <n v="0.978827"/>
    <n v="99.904805458354957"/>
    <n v="4.3242841343921902E-2"/>
    <n v="2.95603944009297E-3"/>
    <n v="0.11786328564274361"/>
    <n v="2.9465821410685909E-2"/>
    <x v="159"/>
    <n v="3.3179742087555628E-2"/>
    <n v="1.9816350502126E-2"/>
    <n v="9.043516331675569E-2"/>
    <n v="2.2608790829188919E-2"/>
    <n v="1.0974113911927199E-2"/>
    <n v="7.7978443016419527E-3"/>
  </r>
  <r>
    <n v="1393"/>
    <s v="350122"/>
    <s v="14"/>
    <x v="5"/>
    <x v="4"/>
    <s v="Complete"/>
    <n v="2"/>
    <n v="2"/>
    <n v="1"/>
    <d v="2023-08-03T19:02:25"/>
    <s v="PlateAgilent 14_Vial14"/>
    <n v="0.98715200000000003"/>
    <n v="99.909038768608227"/>
    <n v="1.9345764017971182E-2"/>
    <n v="1.8612644144364739E-3"/>
    <n v="5.2729081613591557E-2"/>
    <n v="1.3182270403397889E-2"/>
    <x v="160"/>
    <n v="5.1339012663129603E-2"/>
    <n v="1.5243768576814009E-2"/>
    <n v="0.13993032201574759"/>
    <n v="3.4982580503936912E-2"/>
    <n v="1.129545280047517E-2"/>
    <n v="8.9810019101946876E-3"/>
  </r>
  <r>
    <n v="1393"/>
    <s v="350123"/>
    <s v="15"/>
    <x v="5"/>
    <x v="4"/>
    <s v="Complete"/>
    <n v="2"/>
    <n v="2"/>
    <n v="1"/>
    <d v="2023-08-03T19:14:42"/>
    <s v="PlateAgilent 14_Vial15"/>
    <n v="0.90907700000000002"/>
    <n v="99.349845320165201"/>
    <n v="0.5950960852876046"/>
    <n v="7.8281207720187901E-3"/>
    <n v="1.622002109604441"/>
    <n v="0.40550052740111031"/>
    <x v="161"/>
    <n v="3.3186165383105592E-2"/>
    <n v="1.914097541714661E-2"/>
    <n v="9.0452670739826033E-2"/>
    <n v="2.2613167684956512E-2"/>
    <n v="1.407782196600324E-2"/>
    <n v="7.7946071980675366E-3"/>
  </r>
  <r>
    <n v="1393"/>
    <s v="350124"/>
    <s v="16"/>
    <x v="5"/>
    <x v="5"/>
    <s v="Complete"/>
    <n v="2"/>
    <n v="2"/>
    <n v="1"/>
    <d v="2023-08-03T19:28:16"/>
    <s v="PlateAgilent 16_Vial1"/>
    <n v="0.89512700000000001"/>
    <n v="99.923314408697308"/>
    <n v="2.1857628295894872E-2"/>
    <n v="2.982259382002556E-3"/>
    <n v="5.957545358369655E-2"/>
    <n v="1.4893863395924139E-2"/>
    <x v="162"/>
    <n v="3.291272452113872E-2"/>
    <n v="2.00718386424476E-2"/>
    <n v="8.9707376549648415E-2"/>
    <n v="2.24268441374121E-2"/>
    <n v="1.3647018300786171E-2"/>
    <n v="8.2682201848716334E-3"/>
  </r>
  <r>
    <n v="1393"/>
    <s v="350125"/>
    <s v="17"/>
    <x v="5"/>
    <x v="5"/>
    <s v="Complete"/>
    <n v="2"/>
    <n v="2"/>
    <n v="1"/>
    <d v="2023-08-03T19:40:29"/>
    <s v="PlateAgilent 16_Vial2"/>
    <n v="0.89512700000000001"/>
    <n v="99.919090978966665"/>
    <n v="2.6061909156551589E-2"/>
    <n v="2.727897390223439E-3"/>
    <n v="7.1034699567576673E-2"/>
    <n v="1.7758674891894172E-2"/>
    <x v="163"/>
    <n v="3.2532309293028659E-2"/>
    <n v="2.0746493363576191E-2"/>
    <n v="8.8670511549566997E-2"/>
    <n v="2.2167627887391749E-2"/>
    <n v="1.361282331285635E-2"/>
    <n v="8.7019792709001047E-3"/>
  </r>
  <r>
    <n v="1393"/>
    <s v="350126"/>
    <s v="18"/>
    <x v="5"/>
    <x v="5"/>
    <s v="Complete"/>
    <n v="2"/>
    <n v="2"/>
    <n v="1"/>
    <d v="2023-08-03T19:51:34"/>
    <s v="PlateAgilent 16_Vial3"/>
    <n v="0.97597699999999998"/>
    <n v="99.847183054278062"/>
    <n v="1.9316823612724379E-2"/>
    <n v="1.2913880900661909E-3"/>
    <n v="5.2650201245322242E-2"/>
    <n v="1.3162550311330561E-2"/>
    <x v="164"/>
    <n v="0.1142624935472436"/>
    <n v="1.4177961233208801E-2"/>
    <n v="0.31143543062079238"/>
    <n v="7.7858857655198108E-2"/>
    <n v="1.148621190646169E-2"/>
    <n v="7.7514166555102213E-3"/>
  </r>
  <r>
    <n v="1393"/>
    <s v="350127"/>
    <s v="19"/>
    <x v="5"/>
    <x v="6"/>
    <s v="Complete"/>
    <n v="2"/>
    <n v="2"/>
    <n v="1"/>
    <d v="2023-08-03T20:03:50"/>
    <s v="PlateAgilent 16_Vial4"/>
    <n v="0.98437699999999995"/>
    <n v="99.925594097026874"/>
    <n v="1.9526444788469429E-2"/>
    <n v="2.7472477377348111E-3"/>
    <n v="5.32215476172479E-2"/>
    <n v="1.330538690431197E-2"/>
    <x v="165"/>
    <n v="3.6530877704270118E-2"/>
    <n v="2.0020656174093949E-2"/>
    <n v="9.9569064839993782E-2"/>
    <n v="2.4892266209998449E-2"/>
    <n v="1.0503487594921699E-2"/>
    <n v="7.8450928854745666E-3"/>
  </r>
  <r>
    <n v="1393"/>
    <s v="350128"/>
    <s v="20"/>
    <x v="5"/>
    <x v="6"/>
    <s v="Complete"/>
    <n v="2"/>
    <n v="2"/>
    <n v="1"/>
    <d v="2023-08-03T20:16:01"/>
    <s v="PlateAgilent 16_Vial5"/>
    <n v="0.98160199999999997"/>
    <n v="99.933150185885452"/>
    <n v="1.8389618603078701E-2"/>
    <n v="2.4835520721797392E-3"/>
    <n v="5.0122998464355757E-2"/>
    <n v="1.2530749616088939E-2"/>
    <x v="166"/>
    <n v="3.028434451215992E-2"/>
    <n v="1.8927122700081619E-2"/>
    <n v="8.2543427693649141E-2"/>
    <n v="2.0635856923412289E-2"/>
    <n v="1.0317933349038589E-2"/>
    <n v="7.8579176502737783E-3"/>
  </r>
  <r>
    <n v="1393"/>
    <s v="350129"/>
    <s v="21"/>
    <x v="5"/>
    <x v="6"/>
    <s v="Complete"/>
    <n v="2"/>
    <n v="2"/>
    <n v="1"/>
    <d v="2023-08-03T20:27:53"/>
    <s v="PlateAgilent 16_Vial6"/>
    <n v="0.97597699999999998"/>
    <n v="99.916130162767786"/>
    <n v="2.128588873848776E-2"/>
    <n v="2.2207347185844318E-3"/>
    <n v="5.8017112349086568E-2"/>
    <n v="1.450427808727164E-2"/>
    <x v="167"/>
    <n v="4.3464958407445867E-2"/>
    <n v="1.7898923927931021E-2"/>
    <n v="0.1184686909789943"/>
    <n v="2.961717274474859E-2"/>
    <n v="1.0911623264890291E-2"/>
    <n v="8.2073668213891431E-3"/>
  </r>
  <r>
    <n v="1393"/>
    <s v="350130"/>
    <s v="22"/>
    <x v="5"/>
    <x v="7"/>
    <s v="Complete"/>
    <n v="2"/>
    <n v="2"/>
    <n v="1"/>
    <d v="2023-08-03T20:40:11"/>
    <s v="PlateAgilent 16_Vial7"/>
    <n v="0.97597699999999998"/>
    <n v="99.930876899293708"/>
    <n v="1.8130109538019461E-2"/>
    <n v="2.651253015951083E-3"/>
    <n v="4.9415676972257322E-2"/>
    <n v="1.235391924306433E-2"/>
    <x v="168"/>
    <n v="3.2284396620693392E-2"/>
    <n v="2.0045647697930619E-2"/>
    <n v="8.7994797345647899E-2"/>
    <n v="2.1998699336411971E-2"/>
    <n v="1.0965300540009271E-2"/>
    <n v="7.7432940075844352E-3"/>
  </r>
  <r>
    <n v="1393"/>
    <s v="350131"/>
    <s v="23"/>
    <x v="5"/>
    <x v="7"/>
    <s v="Complete"/>
    <n v="2"/>
    <n v="2"/>
    <n v="1"/>
    <d v="2023-08-03T20:52:28"/>
    <s v="PlateAgilent 16_Vial8"/>
    <n v="0.98437699999999995"/>
    <n v="99.930063512333447"/>
    <n v="1.9634671592073431E-2"/>
    <n v="2.605629768420548E-3"/>
    <n v="5.3516532087993639E-2"/>
    <n v="1.337913302199841E-2"/>
    <x v="169"/>
    <n v="3.142877015173598E-2"/>
    <n v="1.9821976652423499E-2"/>
    <n v="8.566269002383349E-2"/>
    <n v="2.1415672505958369E-2"/>
    <n v="1.0943736557309019E-2"/>
    <n v="7.929309365430872E-3"/>
  </r>
  <r>
    <n v="1393"/>
    <s v="350132"/>
    <s v="24"/>
    <x v="5"/>
    <x v="7"/>
    <s v="Complete"/>
    <n v="2"/>
    <n v="2"/>
    <n v="1"/>
    <d v="2023-08-03T21:04:46"/>
    <s v="PlateAgilent 16_Vial9"/>
    <n v="0.93697699999999995"/>
    <n v="99.877481380614881"/>
    <n v="7.1667552385333483E-2"/>
    <n v="1.825556597739661E-3"/>
    <n v="0.1953380706630217"/>
    <n v="4.8834517665755417E-2"/>
    <x v="170"/>
    <n v="3.1426558305740059E-2"/>
    <n v="1.990811633854157E-2"/>
    <n v="8.5656661385836705E-2"/>
    <n v="2.141416534645918E-2"/>
    <n v="1.1677725913513241E-2"/>
    <n v="7.7467827805401479E-3"/>
  </r>
  <r>
    <n v="1393"/>
    <s v="350133"/>
    <s v="25"/>
    <x v="5"/>
    <x v="8"/>
    <s v="Complete"/>
    <n v="2"/>
    <n v="2"/>
    <n v="1"/>
    <d v="2023-08-03T21:17:01"/>
    <s v="PlateAgilent 16_Vial10"/>
    <n v="0.900752"/>
    <n v="99.914658025363821"/>
    <n v="3.0849588311118899E-2"/>
    <n v="2.8823554374867188E-3"/>
    <n v="8.4084063999312647E-2"/>
    <n v="2.1021015999828158E-2"/>
    <x v="171"/>
    <n v="3.1715050221871141E-2"/>
    <n v="2.0925186423585661E-2"/>
    <n v="8.6442978937131473E-2"/>
    <n v="2.1610744734282868E-2"/>
    <n v="1.418019559865258E-2"/>
    <n v="8.5971405045293884E-3"/>
  </r>
  <r>
    <n v="1393"/>
    <s v="350134"/>
    <s v="26"/>
    <x v="5"/>
    <x v="8"/>
    <s v="Complete"/>
    <n v="2"/>
    <n v="2"/>
    <n v="1"/>
    <d v="2023-08-03T21:29:19"/>
    <s v="PlateAgilent 16_Vial11"/>
    <n v="0.90630200000000005"/>
    <n v="99.916075625563451"/>
    <n v="2.9203059565704799E-2"/>
    <n v="2.7293153147612769E-3"/>
    <n v="7.9596262508742743E-2"/>
    <n v="1.9899065627185689E-2"/>
    <x v="172"/>
    <n v="3.1525333551626587E-2"/>
    <n v="1.9898536523997829E-2"/>
    <n v="8.5925884560321575E-2"/>
    <n v="2.148147114008039E-2"/>
    <n v="1.4003284273623341E-2"/>
    <n v="9.1926970455832591E-3"/>
  </r>
  <r>
    <n v="1393"/>
    <s v="350135"/>
    <s v="27"/>
    <x v="5"/>
    <x v="8"/>
    <s v="Complete"/>
    <n v="2"/>
    <n v="2"/>
    <n v="1"/>
    <d v="2023-08-03T21:41:27"/>
    <s v="PlateAgilent 16_Vial12"/>
    <n v="0.92025199999999996"/>
    <n v="99.919246375757339"/>
    <n v="2.8315668089704329E-2"/>
    <n v="2.9069163480482641E-3"/>
    <n v="7.7177576044989357E-2"/>
    <n v="1.9294394011247339E-2"/>
    <x v="173"/>
    <n v="3.070728206535292E-2"/>
    <n v="1.9899499495045419E-2"/>
    <n v="8.3696192130300523E-2"/>
    <n v="2.0924048032575131E-2"/>
    <n v="1.323256653037299E-2"/>
    <n v="8.4981075572248231E-3"/>
  </r>
  <r>
    <n v="1393"/>
    <s v="350136"/>
    <s v="28"/>
    <x v="5"/>
    <x v="4"/>
    <s v="Complete"/>
    <n v="2"/>
    <n v="2"/>
    <n v="1"/>
    <d v="2023-08-03T21:53:34"/>
    <s v="PlateAgilent 16_Vial13"/>
    <n v="0.98437699999999995"/>
    <n v="99.921113447125066"/>
    <n v="1.9935165645332511E-2"/>
    <n v="2.5745807587879061E-3"/>
    <n v="5.4335562830019543E-2"/>
    <n v="1.3583890707504889E-2"/>
    <x v="174"/>
    <n v="3.8995199430659988E-2"/>
    <n v="1.9125069045559679E-2"/>
    <n v="0.1062858541749743"/>
    <n v="2.6571463543743571E-2"/>
    <n v="1.1294058433053479E-2"/>
    <n v="8.6621293659018949E-3"/>
  </r>
  <r>
    <n v="1393"/>
    <s v="350137"/>
    <s v="29"/>
    <x v="5"/>
    <x v="4"/>
    <s v="Complete"/>
    <n v="2"/>
    <n v="2"/>
    <n v="1"/>
    <d v="2023-08-03T22:04:38"/>
    <s v="PlateAgilent 16_Vial14"/>
    <n v="0.978827"/>
    <n v="99.910443963475871"/>
    <n v="1.7785633929210891E-2"/>
    <n v="1.7698428852903679E-3"/>
    <n v="4.8476769494946767E-2"/>
    <n v="1.211919237373669E-2"/>
    <x v="175"/>
    <n v="5.1843573228518972E-2"/>
    <n v="1.3668074008286631E-2"/>
    <n v="0.14130555926182911"/>
    <n v="3.5326389815457271E-2"/>
    <n v="1.113790196390769E-2"/>
    <n v="8.7889274025014404E-3"/>
  </r>
  <r>
    <n v="1393"/>
    <s v="350138"/>
    <s v="30"/>
    <x v="5"/>
    <x v="4"/>
    <s v="Complete"/>
    <n v="2"/>
    <n v="2"/>
    <n v="1"/>
    <d v="2023-08-03T22:15:44"/>
    <s v="PlateAgilent 16_Vial15"/>
    <n v="0.98437699999999995"/>
    <n v="99.903322084744943"/>
    <n v="1.7610526386255421E-2"/>
    <n v="1.67014595790522E-3"/>
    <n v="4.7999493957259193E-2"/>
    <n v="1.19998734893148E-2"/>
    <x v="176"/>
    <n v="5.9304113361573027E-2"/>
    <n v="1.466505741153072E-2"/>
    <n v="0.16164011049443211"/>
    <n v="4.0410027623608027E-2"/>
    <n v="1.042678730084173E-2"/>
    <n v="9.3364882063900183E-3"/>
  </r>
  <r>
    <n v="1394"/>
    <s v="350139"/>
    <s v="1"/>
    <x v="6"/>
    <x v="0"/>
    <s v="Complete"/>
    <n v="2"/>
    <n v="2"/>
    <n v="1"/>
    <d v="2023-08-03T22:28:09"/>
    <s v="PlateAgilent 9_Vial1"/>
    <n v="0.978827"/>
    <n v="99.826208270535972"/>
    <n v="1.773249760146604E-2"/>
    <n v="1.3299367743123569E-3"/>
    <n v="4.8331940386119522E-2"/>
    <n v="1.2082985096529881E-2"/>
    <x v="177"/>
    <n v="0.13725985463089499"/>
    <n v="1.3617308278749541E-2"/>
    <n v="0.3741173556329358"/>
    <n v="9.352933890823395E-2"/>
    <n v="1.08727185784721E-2"/>
    <n v="7.9266586532010571E-3"/>
  </r>
  <r>
    <n v="1394"/>
    <s v="350140"/>
    <s v="2"/>
    <x v="6"/>
    <x v="0"/>
    <s v="Complete"/>
    <n v="2"/>
    <n v="2"/>
    <n v="1"/>
    <d v="2023-08-03T22:39:14"/>
    <s v="PlateAgilent 9_Vial2"/>
    <n v="0.97597699999999998"/>
    <n v="99.831873240044246"/>
    <n v="2.2004765825855879E-2"/>
    <n v="1.7691874080270329E-3"/>
    <n v="5.9976493667640969E-2"/>
    <n v="1.4994123416910241E-2"/>
    <x v="178"/>
    <n v="0.1278029662820214"/>
    <n v="1.3254151441425371E-2"/>
    <n v="0.34834153012947361"/>
    <n v="8.7085382532368402E-2"/>
    <n v="1.1012779331115E-2"/>
    <n v="7.3062485167640339E-3"/>
  </r>
  <r>
    <n v="1394"/>
    <s v="350141"/>
    <s v="3"/>
    <x v="6"/>
    <x v="0"/>
    <s v="Complete"/>
    <n v="2"/>
    <n v="2"/>
    <n v="1"/>
    <d v="2023-08-03T22:50:19"/>
    <s v="PlateAgilent 9_Vial3"/>
    <n v="0.98160199999999997"/>
    <n v="99.827512424862789"/>
    <n v="3.4881828009705997E-2"/>
    <n v="1.5436029191335961E-3"/>
    <n v="9.5074392215600947E-2"/>
    <n v="2.376859805390024E-2"/>
    <x v="179"/>
    <n v="0.1189259750609903"/>
    <n v="1.301524792918431E-2"/>
    <n v="0.32414628024727382"/>
    <n v="8.1036570061818441E-2"/>
    <n v="1.1018320851549759E-2"/>
    <n v="7.6614512149717181E-3"/>
  </r>
  <r>
    <n v="1394"/>
    <s v="350142"/>
    <s v="4"/>
    <x v="6"/>
    <x v="1"/>
    <s v="Complete"/>
    <n v="2"/>
    <n v="2"/>
    <n v="1"/>
    <d v="2023-08-03T23:01:30"/>
    <s v="PlateAgilent 9_Vial4"/>
    <n v="0.97597699999999998"/>
    <n v="99.911763095961334"/>
    <n v="1.5861316862332751E-2"/>
    <n v="1.662155844406402E-3"/>
    <n v="4.3231824318546039E-2"/>
    <n v="1.080795607963651E-2"/>
    <x v="180"/>
    <n v="5.375863713479434E-2"/>
    <n v="1.355648756455758E-2"/>
    <n v="0.14652528389588501"/>
    <n v="3.663132097397126E-2"/>
    <n v="1.1479215135922099E-2"/>
    <n v="7.1377349056091673E-3"/>
  </r>
  <r>
    <n v="1394"/>
    <s v="350143"/>
    <s v="5"/>
    <x v="6"/>
    <x v="1"/>
    <s v="Complete"/>
    <n v="2"/>
    <n v="2"/>
    <n v="1"/>
    <d v="2023-08-03T23:13:15"/>
    <s v="PlateAgilent 9_Vial5"/>
    <n v="0.98160199999999997"/>
    <n v="99.916652718415818"/>
    <n v="1.6922968418235339E-2"/>
    <n v="2.653566679487903E-3"/>
    <n v="4.6125476462983553E-2"/>
    <n v="1.153136911574589E-2"/>
    <x v="181"/>
    <n v="4.7996426686132798E-2"/>
    <n v="1.6886429806587031E-2"/>
    <n v="0.13081972350861279"/>
    <n v="3.2704930877153197E-2"/>
    <n v="1.0806287446371989E-2"/>
    <n v="7.6215990334384844E-3"/>
  </r>
  <r>
    <n v="1394"/>
    <s v="350144"/>
    <s v="6"/>
    <x v="6"/>
    <x v="1"/>
    <s v="Complete"/>
    <n v="2"/>
    <n v="2"/>
    <n v="1"/>
    <d v="2023-08-03T23:24:25"/>
    <s v="PlateAgilent 9_Vial6"/>
    <n v="0.98160199999999997"/>
    <n v="99.909187553157494"/>
    <n v="1.5965957793704511E-2"/>
    <n v="1.418655743438971E-3"/>
    <n v="4.3517035086407092E-2"/>
    <n v="1.087925877160177E-2"/>
    <x v="182"/>
    <n v="5.6597856201705321E-2"/>
    <n v="1.3369730707408821E-2"/>
    <n v="0.15426389860032069"/>
    <n v="3.8565974650080173E-2"/>
    <n v="1.1167268810947621E-2"/>
    <n v="7.0813640361411133E-3"/>
  </r>
  <r>
    <n v="1394"/>
    <s v="350145"/>
    <s v="7"/>
    <x v="6"/>
    <x v="2"/>
    <s v="Complete"/>
    <n v="2"/>
    <n v="2"/>
    <n v="1"/>
    <d v="2023-08-03T23:36:40"/>
    <s v="PlateAgilent 9_Vial7"/>
    <n v="0.90352699999999997"/>
    <n v="99.89484332613236"/>
    <n v="4.8097344232201467E-2"/>
    <n v="2.7157149799205628E-3"/>
    <n v="0.13109478576606379"/>
    <n v="3.2773696441515961E-2"/>
    <x v="183"/>
    <n v="3.2190948790617409E-2"/>
    <n v="2.070839637054744E-2"/>
    <n v="8.7740094649279232E-2"/>
    <n v="2.1935023662319812E-2"/>
    <n v="1.4600904854389861E-2"/>
    <n v="1.0267475990440251E-2"/>
  </r>
  <r>
    <n v="1394"/>
    <s v="350146"/>
    <s v="8"/>
    <x v="6"/>
    <x v="2"/>
    <s v="Complete"/>
    <n v="2"/>
    <n v="2"/>
    <n v="1"/>
    <d v="2023-08-03T23:48:51"/>
    <s v="PlateAgilent 9_Vial8"/>
    <n v="0.90352699999999997"/>
    <n v="99.921223773470274"/>
    <n v="2.170456962538574E-2"/>
    <n v="2.5795087825224161E-3"/>
    <n v="5.9158274757290602E-2"/>
    <n v="1.4789568689322651E-2"/>
    <x v="184"/>
    <n v="3.1915951559247618E-2"/>
    <n v="2.0393993642942969E-2"/>
    <n v="8.6990558397160175E-2"/>
    <n v="2.174763959929004E-2"/>
    <n v="1.492752227904418E-2"/>
    <n v="1.022818306603419E-2"/>
  </r>
  <r>
    <n v="1394"/>
    <s v="350147"/>
    <s v="9"/>
    <x v="6"/>
    <x v="2"/>
    <s v="Complete"/>
    <n v="2"/>
    <n v="2"/>
    <n v="1"/>
    <d v="2023-08-04T00:01:07"/>
    <s v="PlateAgilent 9_Vial9"/>
    <n v="0.90352699999999997"/>
    <n v="99.922104456907576"/>
    <n v="2.0407105333404649E-2"/>
    <n v="2.538379385427138E-3"/>
    <n v="5.5621888162321352E-2"/>
    <n v="1.390547204058034E-2"/>
    <x v="185"/>
    <n v="3.1572206143630883E-2"/>
    <n v="2.0272543196120391E-2"/>
    <n v="8.6053641144498802E-2"/>
    <n v="2.15134102861247E-2"/>
    <n v="1.520735891150435E-2"/>
    <n v="1.070887270389384E-2"/>
  </r>
  <r>
    <n v="1394"/>
    <s v="350148"/>
    <s v="10"/>
    <x v="6"/>
    <x v="3"/>
    <s v="Complete"/>
    <n v="2"/>
    <n v="2"/>
    <n v="1"/>
    <d v="2023-08-04T00:13:21"/>
    <s v="PlateAgilent 9_Vial10"/>
    <n v="0.89512700000000001"/>
    <n v="99.924153708005292"/>
    <n v="1.9691908185279449E-2"/>
    <n v="3.09090909670369E-3"/>
    <n v="5.3672536936995252E-2"/>
    <n v="1.341813423424881E-2"/>
    <x v="186"/>
    <n v="3.1646394550901333E-2"/>
    <n v="2.1319407973067691E-2"/>
    <n v="8.6255850092055095E-2"/>
    <n v="2.156396252301377E-2"/>
    <n v="1.515305031425437E-2"/>
    <n v="9.3549389442640074E-3"/>
  </r>
  <r>
    <n v="1394"/>
    <s v="350149"/>
    <s v="11"/>
    <x v="6"/>
    <x v="3"/>
    <s v="Complete"/>
    <n v="2"/>
    <n v="2"/>
    <n v="1"/>
    <d v="2023-08-04T00:25:40"/>
    <s v="PlateAgilent 9_Vial11"/>
    <n v="0.978827"/>
    <n v="99.931443386436769"/>
    <n v="1.7725231617749779E-2"/>
    <n v="2.7852020634516442E-3"/>
    <n v="4.8312136120543803E-2"/>
    <n v="1.2078034030135951E-2"/>
    <x v="187"/>
    <n v="3.1254141698588207E-2"/>
    <n v="1.9631720795778119E-2"/>
    <n v="8.5186720299943022E-2"/>
    <n v="2.1296680074985759E-2"/>
    <n v="1.145697203868829E-2"/>
    <n v="8.1202682082049966E-3"/>
  </r>
  <r>
    <n v="1394"/>
    <s v="350150"/>
    <s v="12"/>
    <x v="6"/>
    <x v="3"/>
    <s v="Complete"/>
    <n v="2"/>
    <n v="2"/>
    <n v="1"/>
    <d v="2023-08-04T00:37:55"/>
    <s v="PlateAgilent 9_Vial12"/>
    <n v="0.98332699999999995"/>
    <n v="99.931685478351866"/>
    <n v="1.7930785673539281E-2"/>
    <n v="2.7374382636137832E-3"/>
    <n v="4.8872397094143018E-2"/>
    <n v="1.2218099273535749E-2"/>
    <x v="188"/>
    <n v="3.1096403013506031E-2"/>
    <n v="1.8746759865541099E-2"/>
    <n v="8.4756785561175788E-2"/>
    <n v="2.118919639029395E-2"/>
    <n v="1.1466357525287451E-2"/>
    <n v="7.8209754357987278E-3"/>
  </r>
  <r>
    <n v="1394"/>
    <s v="350151"/>
    <s v="13"/>
    <x v="6"/>
    <x v="4"/>
    <s v="Complete"/>
    <n v="2"/>
    <n v="2"/>
    <n v="1"/>
    <d v="2023-08-04T00:49:50"/>
    <s v="PlateAgilent 9_Vial13"/>
    <n v="0.98160199999999997"/>
    <n v="99.9172652015436"/>
    <n v="2.148605201493169E-2"/>
    <n v="2.5287603005746352E-3"/>
    <n v="5.8562680140043379E-2"/>
    <n v="1.4640670035010839E-2"/>
    <x v="189"/>
    <n v="4.2435856492776043E-2"/>
    <n v="1.8728695423954791E-2"/>
    <n v="0.1156637565862807"/>
    <n v="2.8915939146570181E-2"/>
    <n v="1.084953790460577E-2"/>
    <n v="7.9633520440932776E-3"/>
  </r>
  <r>
    <n v="1394"/>
    <s v="350152"/>
    <s v="14"/>
    <x v="6"/>
    <x v="4"/>
    <s v="Complete"/>
    <n v="2"/>
    <n v="2"/>
    <n v="1"/>
    <d v="2023-08-04T01:01:27"/>
    <s v="PlateAgilent 9_Vial14"/>
    <n v="0.978827"/>
    <n v="99.895993198317711"/>
    <n v="3.075612161194478E-2"/>
    <n v="2.007103383172241E-3"/>
    <n v="8.3829309873069469E-2"/>
    <n v="2.0957327468267371E-2"/>
    <x v="190"/>
    <n v="5.3354413851623497E-2"/>
    <n v="1.442687092877595E-2"/>
    <n v="0.14542352733208999"/>
    <n v="3.6355881833022498E-2"/>
    <n v="1.135706963689077E-2"/>
    <n v="8.5391965818285946E-3"/>
  </r>
  <r>
    <n v="1394"/>
    <s v="350153"/>
    <s v="15"/>
    <x v="6"/>
    <x v="4"/>
    <s v="Complete"/>
    <n v="2"/>
    <n v="2"/>
    <n v="1"/>
    <d v="2023-08-04T01:13:36"/>
    <s v="PlateAgilent 9_Vial15"/>
    <n v="0.90630200000000005"/>
    <n v="99.735595365317678"/>
    <n v="0.21176034007825559"/>
    <n v="1.6226431173454029E-3"/>
    <n v="0.57717690777865849"/>
    <n v="0.14429422694466459"/>
    <x v="191"/>
    <n v="3.0700170387186979E-2"/>
    <n v="1.9116115455130461E-2"/>
    <n v="8.3676808442064002E-2"/>
    <n v="2.0919202110516E-2"/>
    <n v="1.417547880169041E-2"/>
    <n v="7.768645415190986E-3"/>
  </r>
  <r>
    <n v="1394"/>
    <s v="350154"/>
    <s v="16"/>
    <x v="6"/>
    <x v="5"/>
    <s v="Complete"/>
    <n v="2"/>
    <n v="2"/>
    <n v="1"/>
    <d v="2023-08-04T04:25:21"/>
    <s v="PlateAgilent 1_Vial1"/>
    <n v="0.89512700000000001"/>
    <n v="99.938293930408804"/>
    <n v="2.0955963768387788E-2"/>
    <n v="1.4478288298799919E-3"/>
    <n v="5.7117864293615497E-2"/>
    <n v="1.4279466073403871E-2"/>
    <x v="192"/>
    <n v="2.053114469732668E-2"/>
    <n v="1.2630255412592941E-2"/>
    <n v="5.5959971565875073E-2"/>
    <n v="1.398999289146877E-2"/>
    <n v="1.2997979630137E-2"/>
    <n v="7.2209814953425157E-3"/>
  </r>
  <r>
    <n v="1394"/>
    <s v="350155"/>
    <s v="17"/>
    <x v="6"/>
    <x v="5"/>
    <s v="Complete"/>
    <n v="2"/>
    <n v="2"/>
    <n v="1"/>
    <d v="2023-08-04T04:37:32"/>
    <s v="PlateAgilent 1_Vial2"/>
    <n v="0.96765199999999996"/>
    <n v="99.947705777648451"/>
    <n v="1.49861354915918E-2"/>
    <n v="1.2514513872512699E-3"/>
    <n v="4.0846417886335563E-2"/>
    <n v="1.0211604471583891E-2"/>
    <x v="193"/>
    <n v="1.998568370898909E-2"/>
    <n v="1.153557032462185E-2"/>
    <n v="5.4473255562083989E-2"/>
    <n v="1.3618313890521001E-2"/>
    <n v="1.1110461937507881E-2"/>
    <n v="6.2119412134600824E-3"/>
  </r>
  <r>
    <n v="1394"/>
    <s v="350156"/>
    <s v="18"/>
    <x v="6"/>
    <x v="5"/>
    <s v="Complete"/>
    <n v="2"/>
    <n v="2"/>
    <n v="1"/>
    <d v="2023-08-04T04:49:29"/>
    <s v="PlateAgilent 1_Vial3"/>
    <n v="0.96765199999999996"/>
    <n v="99.92391818590778"/>
    <n v="1.6095541799749188E-2"/>
    <n v="9.6595861387865629E-4"/>
    <n v="4.3870231043113592E-2"/>
    <n v="1.09675577607784E-2"/>
    <x v="194"/>
    <n v="4.2716934095501993E-2"/>
    <n v="1.073729631486544E-2"/>
    <n v="0.116429865582551"/>
    <n v="2.910746639563775E-2"/>
    <n v="1.1185465914612849E-2"/>
    <n v="6.0838722823510346E-3"/>
  </r>
  <r>
    <n v="1394"/>
    <s v="350157"/>
    <s v="19"/>
    <x v="6"/>
    <x v="6"/>
    <s v="Complete"/>
    <n v="2"/>
    <n v="2"/>
    <n v="1"/>
    <d v="2023-08-04T05:01:49"/>
    <s v="PlateAgilent 1_Vial4"/>
    <n v="0.97597699999999998"/>
    <n v="99.60339072654439"/>
    <n v="0.36127929669578313"/>
    <n v="5.9238661264230516E-3"/>
    <n v="0.98470784111067111"/>
    <n v="0.24617696027766781"/>
    <x v="195"/>
    <n v="1.8139913396753232E-2"/>
    <n v="1.081397645674804E-2"/>
    <n v="4.9442398505034263E-2"/>
    <n v="1.2360599626258569E-2"/>
    <n v="1.128221275957811E-2"/>
    <n v="5.9078506034983443E-3"/>
  </r>
  <r>
    <n v="1394"/>
    <s v="350158"/>
    <s v="20"/>
    <x v="6"/>
    <x v="6"/>
    <s v="Complete"/>
    <n v="2"/>
    <n v="2"/>
    <n v="1"/>
    <d v="2023-08-04T05:14:02"/>
    <s v="PlateAgilent 1_Vial5"/>
    <n v="0.89235200000000003"/>
    <n v="99.57387267210575"/>
    <n v="0.38834046252006382"/>
    <n v="3.7878472005838438E-3"/>
    <n v="1.058466128453674"/>
    <n v="0.2646165321134184"/>
    <x v="196"/>
    <n v="1.8192963725775231E-2"/>
    <n v="1.121877384622511E-2"/>
    <n v="4.9586993214554682E-2"/>
    <n v="1.2396748303638671E-2"/>
    <n v="1.3686406650499069E-2"/>
    <n v="5.9074949979135523E-3"/>
  </r>
  <r>
    <n v="1394"/>
    <s v="350159"/>
    <s v="21"/>
    <x v="6"/>
    <x v="6"/>
    <s v="Complete"/>
    <n v="2"/>
    <n v="2"/>
    <n v="1"/>
    <d v="2023-08-04T05:26:22"/>
    <s v="PlateAgilent 1_Vial6"/>
    <n v="0.900752"/>
    <n v="99.366848740656778"/>
    <n v="0.59611216877996198"/>
    <n v="8.1763378189318656E-3"/>
    <n v="1.624771560805488"/>
    <n v="0.40619289020137189"/>
    <x v="197"/>
    <n v="1.79393028947556E-2"/>
    <n v="1.182712519238649E-2"/>
    <n v="4.8895611749931157E-2"/>
    <n v="1.2223902937482789E-2"/>
    <n v="1.312395415582597E-2"/>
    <n v="5.9758335126814267E-3"/>
  </r>
  <r>
    <n v="1394"/>
    <s v="350160"/>
    <s v="22"/>
    <x v="6"/>
    <x v="7"/>
    <s v="Complete"/>
    <n v="2"/>
    <n v="2"/>
    <n v="1"/>
    <d v="2023-08-04T05:37:26"/>
    <s v="PlateAgilent 1_Vial7"/>
    <n v="0.96210200000000001"/>
    <n v="99.88919593754359"/>
    <n v="1.5400528930760689E-2"/>
    <n v="5.6006598791380566E-4"/>
    <n v="4.1975894367790402E-2"/>
    <n v="1.0493973591947601E-2"/>
    <x v="198"/>
    <n v="7.8538821579347759E-2"/>
    <n v="6.1721719584307954E-3"/>
    <n v="0.214066496885091"/>
    <n v="5.3516624221272763E-2"/>
    <n v="1.129731835228738E-2"/>
    <n v="5.567393594007544E-3"/>
  </r>
  <r>
    <n v="1394"/>
    <s v="350161"/>
    <s v="23"/>
    <x v="6"/>
    <x v="7"/>
    <s v="Complete"/>
    <n v="2"/>
    <n v="2"/>
    <n v="1"/>
    <d v="2023-08-04T05:49:36"/>
    <s v="PlateAgilent 1_Vial8"/>
    <n v="0.96765199999999996"/>
    <n v="99.940083906168525"/>
    <n v="1.9059445573169301E-2"/>
    <n v="1.1621733413495819E-3"/>
    <n v="5.194868810577194E-2"/>
    <n v="1.298717202644298E-2"/>
    <x v="199"/>
    <n v="2.385219327702014E-2"/>
    <n v="1.0528519029803059E-2"/>
    <n v="6.5011867445442573E-2"/>
    <n v="1.625296686136064E-2"/>
    <n v="1.1007248049706399E-2"/>
    <n v="5.9972069315870763E-3"/>
  </r>
  <r>
    <n v="1394"/>
    <s v="350162"/>
    <s v="24"/>
    <x v="6"/>
    <x v="7"/>
    <s v="Complete"/>
    <n v="2"/>
    <n v="2"/>
    <n v="1"/>
    <d v="2023-08-04T06:01:56"/>
    <s v="PlateAgilent 1_Vial9"/>
    <n v="0.89790199999999998"/>
    <n v="99.924979507857643"/>
    <n v="1.710804855138057E-2"/>
    <n v="1.0825842280004661E-3"/>
    <n v="4.6629933430235047E-2"/>
    <n v="1.165748335755876E-2"/>
    <x v="200"/>
    <n v="1.6830280605960889E-2"/>
    <n v="1.117072047850399E-2"/>
    <n v="4.5872845281632192E-2"/>
    <n v="1.146821132040805E-2"/>
    <n v="2.912417384008853E-2"/>
    <n v="1.1957989144921509E-2"/>
  </r>
  <r>
    <n v="1394"/>
    <s v="350163"/>
    <s v="25"/>
    <x v="6"/>
    <x v="8"/>
    <s v="Complete"/>
    <n v="2"/>
    <n v="2"/>
    <n v="1"/>
    <d v="2023-08-04T06:14:09"/>
    <s v="PlateAgilent 1_Vial10"/>
    <n v="0.89235200000000003"/>
    <n v="99.934678767051935"/>
    <n v="1.760112526665732E-2"/>
    <n v="1.162660075086618E-3"/>
    <n v="4.797387013583311E-2"/>
    <n v="1.1993467533958279E-2"/>
    <x v="201"/>
    <n v="1.6574187951364529E-2"/>
    <n v="1.1508089546471541E-2"/>
    <n v="4.5174835605079289E-2"/>
    <n v="1.129370890126982E-2"/>
    <n v="2.3436039520544402E-2"/>
    <n v="7.7098802094905626E-3"/>
  </r>
  <r>
    <n v="1394"/>
    <s v="350164"/>
    <s v="26"/>
    <x v="6"/>
    <x v="8"/>
    <s v="Complete"/>
    <n v="2"/>
    <n v="2"/>
    <n v="1"/>
    <d v="2023-08-04T06:26:28"/>
    <s v="PlateAgilent 1_Vial11"/>
    <n v="0.89512700000000001"/>
    <n v="99.939879070836241"/>
    <n v="1.668042087436147E-2"/>
    <n v="1.243012189968952E-3"/>
    <n v="4.5464385527302698E-2"/>
    <n v="1.136609638182568E-2"/>
    <x v="202"/>
    <n v="1.6420617563548859E-2"/>
    <n v="1.1341486413096111E-2"/>
    <n v="4.4756262034914729E-2"/>
    <n v="1.118906550872868E-2"/>
    <n v="1.998840732729799E-2"/>
    <n v="7.0314833985478326E-3"/>
  </r>
  <r>
    <n v="1394"/>
    <s v="350165"/>
    <s v="27"/>
    <x v="6"/>
    <x v="8"/>
    <s v="Complete"/>
    <n v="2"/>
    <n v="2"/>
    <n v="1"/>
    <d v="2023-08-04T06:38:41"/>
    <s v="PlateAgilent 1_Vial12"/>
    <n v="0.95647700000000002"/>
    <n v="99.94805099903958"/>
    <n v="1.508579322326479E-2"/>
    <n v="9.1976527134559184E-4"/>
    <n v="4.1118046376269007E-2"/>
    <n v="1.027951159406725E-2"/>
    <x v="203"/>
    <n v="1.5306930529861359E-2"/>
    <n v="1.042768920612374E-2"/>
    <n v="4.1720781273505869E-2"/>
    <n v="1.0430195318376471E-2"/>
    <n v="1.475781996176E-2"/>
    <n v="6.7984572455293433E-3"/>
  </r>
  <r>
    <n v="1394"/>
    <s v="350166"/>
    <s v="28"/>
    <x v="6"/>
    <x v="4"/>
    <s v="Complete"/>
    <n v="2"/>
    <n v="2"/>
    <n v="1"/>
    <d v="2023-08-04T06:50:48"/>
    <s v="PlateAgilent 1_Vial13"/>
    <n v="0.91747699999999999"/>
    <n v="99.826874829838658"/>
    <n v="0.13595356475602741"/>
    <n v="1.4676335786296909E-3"/>
    <n v="0.37055691390735102"/>
    <n v="9.2639228476837754E-2"/>
    <x v="204"/>
    <n v="1.5675405360870209E-2"/>
    <n v="1.0472703189163549E-2"/>
    <n v="4.27251013623259E-2"/>
    <n v="1.068127534058147E-2"/>
    <n v="1.4789281465833439E-2"/>
    <n v="6.7069185786071822E-3"/>
  </r>
  <r>
    <n v="1394"/>
    <s v="350167"/>
    <s v="29"/>
    <x v="6"/>
    <x v="4"/>
    <s v="Complete"/>
    <n v="2"/>
    <n v="2"/>
    <n v="1"/>
    <d v="2023-08-04T07:03:07"/>
    <s v="PlateAgilent 1_Vial14"/>
    <n v="0.96765199999999996"/>
    <n v="99.932534801924987"/>
    <n v="1.505343735551146E-2"/>
    <n v="1.0476167488971621E-3"/>
    <n v="4.1029856776217101E-2"/>
    <n v="1.025746419405428E-2"/>
    <x v="205"/>
    <n v="3.2813600047778058E-2"/>
    <n v="1.027230947650312E-2"/>
    <n v="8.9437201515936454E-2"/>
    <n v="2.235930037898411E-2"/>
    <n v="1.2825895477559199E-2"/>
    <n v="6.7722651941751937E-3"/>
  </r>
  <r>
    <n v="1394"/>
    <s v="350168"/>
    <s v="30"/>
    <x v="6"/>
    <x v="4"/>
    <s v="Complete"/>
    <n v="2"/>
    <n v="2"/>
    <n v="1"/>
    <d v="2023-08-04T07:15:21"/>
    <s v="PlateAgilent 1_Vial15"/>
    <n v="0.96765199999999996"/>
    <n v="99.935018921275898"/>
    <n v="1.561474699747111E-2"/>
    <n v="1.123151127643705E-3"/>
    <n v="4.2559770089224118E-2"/>
    <n v="1.0639942522306029E-2"/>
    <x v="206"/>
    <n v="3.0889185863420689E-2"/>
    <n v="9.9758631297017682E-3"/>
    <n v="8.4191991634792934E-2"/>
    <n v="2.104799790869823E-2"/>
    <n v="1.157883086110565E-2"/>
    <n v="6.8983150021094874E-3"/>
  </r>
  <r>
    <n v="1395"/>
    <s v="350169"/>
    <s v="1"/>
    <x v="7"/>
    <x v="0"/>
    <s v="Complete"/>
    <n v="2"/>
    <n v="2"/>
    <n v="1"/>
    <d v="2023-08-04T01:26:01"/>
    <s v="PlateAgilent 11_Vial1"/>
    <n v="0.978827"/>
    <n v="99.803102560041751"/>
    <n v="2.1561776440308159E-2"/>
    <n v="1.5418771008698551E-3"/>
    <n v="5.8769075679765088E-2"/>
    <n v="1.469226891994127E-2"/>
    <x v="207"/>
    <n v="0.15604848340246241"/>
    <n v="1.359319381786727E-2"/>
    <n v="0.42532790172370472"/>
    <n v="0.10633197543092621"/>
    <n v="1.1347563833634699E-2"/>
    <n v="7.9396162818481438E-3"/>
  </r>
  <r>
    <n v="1395"/>
    <s v="350170"/>
    <s v="2"/>
    <x v="7"/>
    <x v="0"/>
    <s v="Complete"/>
    <n v="2"/>
    <n v="2"/>
    <n v="1"/>
    <d v="2023-08-04T01:37:05"/>
    <s v="PlateAgilent 11_Vial2"/>
    <n v="0.98437699999999995"/>
    <n v="99.810678270378816"/>
    <n v="1.7382800143886039E-2"/>
    <n v="1.0719614650885609E-3"/>
    <n v="4.7378800165672703E-2"/>
    <n v="1.1844700041418171E-2"/>
    <x v="208"/>
    <n v="0.15351556720984319"/>
    <n v="1.3716647280765449E-2"/>
    <n v="0.41842415036413377"/>
    <n v="0.1046060375910334"/>
    <n v="1.0867487467934081E-2"/>
    <n v="7.5558747995095373E-3"/>
  </r>
  <r>
    <n v="1395"/>
    <s v="350171"/>
    <s v="3"/>
    <x v="7"/>
    <x v="0"/>
    <s v="Complete"/>
    <n v="2"/>
    <n v="2"/>
    <n v="1"/>
    <d v="2023-08-04T01:48:09"/>
    <s v="PlateAgilent 11_Vial3"/>
    <n v="0.98160199999999997"/>
    <n v="99.810678773444863"/>
    <n v="1.8033484057310652E-2"/>
    <n v="1.46348818674564E-3"/>
    <n v="4.9152313227433693E-2"/>
    <n v="1.228807830685842E-2"/>
    <x v="209"/>
    <n v="0.15286661189960349"/>
    <n v="1.518567422954863E-2"/>
    <n v="0.41665534880708938"/>
    <n v="0.1041638372017723"/>
    <n v="1.064630678958609E-2"/>
    <n v="7.7748238086446054E-3"/>
  </r>
  <r>
    <n v="1395"/>
    <s v="350172"/>
    <s v="4"/>
    <x v="7"/>
    <x v="1"/>
    <s v="Complete"/>
    <n v="2"/>
    <n v="2"/>
    <n v="1"/>
    <d v="2023-08-04T01:59:19"/>
    <s v="PlateAgilent 11_Vial4"/>
    <n v="0.978827"/>
    <n v="99.815332953516787"/>
    <n v="1.717015185209805E-2"/>
    <n v="1.771790650161731E-3"/>
    <n v="4.6799203044449483E-2"/>
    <n v="1.1699800761112371E-2"/>
    <x v="210"/>
    <n v="0.14899946744453041"/>
    <n v="1.5303548623994041E-2"/>
    <n v="0.40611500646683962"/>
    <n v="0.10152875161670991"/>
    <n v="1.0666501585378241E-2"/>
    <n v="7.8309256012202306E-3"/>
  </r>
  <r>
    <n v="1395"/>
    <s v="350173"/>
    <s v="5"/>
    <x v="7"/>
    <x v="1"/>
    <s v="Complete"/>
    <n v="2"/>
    <n v="2"/>
    <n v="1"/>
    <d v="2023-08-04T02:10:24"/>
    <s v="PlateAgilent 11_Vial5"/>
    <n v="0.978827"/>
    <n v="99.813047539602252"/>
    <n v="1.7898874417866799E-2"/>
    <n v="1.055176908770632E-3"/>
    <n v="4.8785419334919658E-2"/>
    <n v="1.219635483372992E-2"/>
    <x v="211"/>
    <n v="0.15072161157351779"/>
    <n v="1.3748244714012261E-2"/>
    <n v="0.41080890629128669"/>
    <n v="0.1027022265728217"/>
    <n v="1.1046523582101271E-2"/>
    <n v="7.2854508242721364E-3"/>
  </r>
  <r>
    <n v="1395"/>
    <s v="350174"/>
    <s v="6"/>
    <x v="7"/>
    <x v="1"/>
    <s v="Complete"/>
    <n v="2"/>
    <n v="2"/>
    <n v="1"/>
    <d v="2023-08-04T02:22:43"/>
    <s v="PlateAgilent 11_Vial6"/>
    <n v="0.89790199999999998"/>
    <n v="99.925249402845367"/>
    <n v="2.0130680531359479E-2"/>
    <n v="2.7170432217023251E-3"/>
    <n v="5.4868460903851689E-2"/>
    <n v="1.371711522596292E-2"/>
    <x v="212"/>
    <n v="3.073933622644355E-2"/>
    <n v="2.0503520392221909E-2"/>
    <n v="8.378355939450538E-2"/>
    <n v="2.0945889848626349E-2"/>
    <n v="1.4247492518754601E-2"/>
    <n v="9.6330878780744398E-3"/>
  </r>
  <r>
    <n v="1395"/>
    <s v="350175"/>
    <s v="7"/>
    <x v="7"/>
    <x v="2"/>
    <s v="Complete"/>
    <n v="2"/>
    <n v="2"/>
    <n v="1"/>
    <d v="2023-08-04T02:34:57"/>
    <s v="PlateAgilent 11_Vial7"/>
    <n v="0.900752"/>
    <n v="99.910693614677214"/>
    <n v="3.459998329409876E-2"/>
    <n v="2.438013763332659E-3"/>
    <n v="9.430619236586596E-2"/>
    <n v="2.357654809146649E-2"/>
    <x v="213"/>
    <n v="3.0791746961821919E-2"/>
    <n v="1.97749958750113E-2"/>
    <n v="8.3926410818756556E-2"/>
    <n v="2.0981602704689139E-2"/>
    <n v="1.430426821255442E-2"/>
    <n v="9.6103868543046238E-3"/>
  </r>
  <r>
    <n v="1395"/>
    <s v="350176"/>
    <s v="8"/>
    <x v="7"/>
    <x v="2"/>
    <s v="Complete"/>
    <n v="2"/>
    <n v="2"/>
    <n v="1"/>
    <d v="2023-08-04T02:47:12"/>
    <s v="PlateAgilent 11_Vial8"/>
    <n v="0.90907700000000002"/>
    <n v="99.915316201399492"/>
    <n v="3.2369153932861681E-2"/>
    <n v="2.5890870592606171E-3"/>
    <n v="8.8225813046372809E-2"/>
    <n v="2.2056453261593199E-2"/>
    <x v="214"/>
    <n v="2.8638237643398481E-2"/>
    <n v="1.8921569940088818E-2"/>
    <n v="7.8056776075910786E-2"/>
    <n v="1.95141940189777E-2"/>
    <n v="1.463379991202915E-2"/>
    <n v="9.0426071122173702E-3"/>
  </r>
  <r>
    <n v="1395"/>
    <s v="350177"/>
    <s v="9"/>
    <x v="7"/>
    <x v="2"/>
    <s v="Complete"/>
    <n v="2"/>
    <n v="2"/>
    <n v="1"/>
    <d v="2023-08-04T02:59:26"/>
    <s v="PlateAgilent 11_Vial9"/>
    <n v="0.89512700000000001"/>
    <n v="99.918930076238254"/>
    <n v="3.1425549303808663E-2"/>
    <n v="1.727442802167142E-3"/>
    <n v="8.565391123623603E-2"/>
    <n v="2.1413477809059011E-2"/>
    <x v="215"/>
    <n v="2.6054853209398592E-2"/>
    <n v="1.8233908302869251E-2"/>
    <n v="7.1015467780558825E-2"/>
    <n v="1.775386694513971E-2"/>
    <n v="1.488006622756971E-2"/>
    <n v="8.7094550209693943E-3"/>
  </r>
  <r>
    <n v="1395"/>
    <s v="350178"/>
    <s v="10"/>
    <x v="7"/>
    <x v="3"/>
    <s v="Complete"/>
    <n v="2"/>
    <n v="2"/>
    <n v="1"/>
    <d v="2023-08-04T03:10:30"/>
    <s v="PlateAgilent 11_Vial10"/>
    <n v="0.97597699999999998"/>
    <n v="99.873178435723545"/>
    <n v="1.644357346971104E-2"/>
    <n v="1.2481967181887661E-3"/>
    <n v="4.4818830969820332E-2"/>
    <n v="1.120470774245508E-2"/>
    <x v="216"/>
    <n v="9.1559741530094024E-2"/>
    <n v="1.063070088582313E-2"/>
    <n v="0.2495564961494853"/>
    <n v="6.2389124037371319E-2"/>
    <n v="1.1116891559204881E-2"/>
    <n v="7.7013577174472724E-3"/>
  </r>
  <r>
    <n v="1395"/>
    <s v="350179"/>
    <s v="11"/>
    <x v="7"/>
    <x v="3"/>
    <s v="Complete"/>
    <n v="2"/>
    <n v="2"/>
    <n v="1"/>
    <d v="2023-08-04T03:22:42"/>
    <s v="PlateAgilent 11_Vial11"/>
    <n v="0.97597699999999998"/>
    <n v="99.937199619916555"/>
    <n v="2.1606352522845981E-2"/>
    <n v="1.532858583904257E-3"/>
    <n v="5.8890572866020813E-2"/>
    <n v="1.47226432165052E-2"/>
    <x v="217"/>
    <n v="2.222501970982569E-2"/>
    <n v="1.4418739608472409E-2"/>
    <n v="6.0576820695964387E-2"/>
    <n v="1.51442051739911E-2"/>
    <n v="1.11322977413774E-2"/>
    <n v="7.8367101093905905E-3"/>
  </r>
  <r>
    <n v="1395"/>
    <s v="350180"/>
    <s v="12"/>
    <x v="7"/>
    <x v="3"/>
    <s v="Complete"/>
    <n v="2"/>
    <n v="2"/>
    <n v="1"/>
    <d v="2023-08-04T03:34:56"/>
    <s v="PlateAgilent 11_Vial12"/>
    <n v="0.89512700000000001"/>
    <n v="99.929494816221904"/>
    <n v="2.4877861459278418E-2"/>
    <n v="2.07725935157436E-3"/>
    <n v="6.7807442809668092E-2"/>
    <n v="1.695186070241702E-2"/>
    <x v="218"/>
    <n v="2.1954092847439339E-2"/>
    <n v="1.5556255205663189E-2"/>
    <n v="5.9838378697767078E-2"/>
    <n v="1.4959594674441769E-2"/>
    <n v="1.4842647219089381E-2"/>
    <n v="8.8305822522939097E-3"/>
  </r>
  <r>
    <n v="1395"/>
    <s v="350181"/>
    <s v="13"/>
    <x v="7"/>
    <x v="4"/>
    <s v="Complete"/>
    <n v="2"/>
    <n v="2"/>
    <n v="1"/>
    <d v="2023-08-04T03:47:09"/>
    <s v="PlateAgilent 11_Vial13"/>
    <n v="0.90352699999999997"/>
    <n v="99.737000348817475"/>
    <n v="0.21980156280222429"/>
    <n v="3.0206905030130461E-3"/>
    <n v="0.599094175501522"/>
    <n v="0.1497735438753805"/>
    <x v="219"/>
    <n v="2.1770974996434111E-2"/>
    <n v="1.4023205997739581E-2"/>
    <n v="5.9339270153819651E-2"/>
    <n v="1.4834817538454909E-2"/>
    <n v="1.398824714430094E-2"/>
    <n v="7.4388662395640419E-3"/>
  </r>
  <r>
    <n v="1395"/>
    <s v="350182"/>
    <s v="14"/>
    <x v="7"/>
    <x v="4"/>
    <s v="Complete"/>
    <n v="2"/>
    <n v="2"/>
    <n v="1"/>
    <d v="2023-08-04T03:59:32"/>
    <s v="PlateAgilent 11_Vial14"/>
    <n v="0.97320200000000001"/>
    <n v="99.930142205092793"/>
    <n v="1.574854100214693E-2"/>
    <n v="1.3457347597254561E-3"/>
    <n v="4.2924440876348717E-2"/>
    <n v="1.0731110219087179E-2"/>
    <x v="220"/>
    <n v="3.5138122369395168E-2"/>
    <n v="1.297192642415676E-2"/>
    <n v="9.5772951662340775E-2"/>
    <n v="2.394323791558519E-2"/>
    <n v="1.1600149341047909E-2"/>
    <n v="7.3709821946197993E-3"/>
  </r>
  <r>
    <n v="1395"/>
    <s v="350183"/>
    <s v="15"/>
    <x v="7"/>
    <x v="4"/>
    <s v="Complete"/>
    <n v="2"/>
    <n v="2"/>
    <n v="1"/>
    <d v="2023-08-04T04:11:47"/>
    <s v="PlateAgilent 11_Vial15"/>
    <n v="0.97597699999999998"/>
    <n v="99.94083794110621"/>
    <n v="1.7738946671494261E-2"/>
    <n v="1.12945879893365E-3"/>
    <n v="4.8349518060463843E-2"/>
    <n v="1.2087379515115961E-2"/>
    <x v="221"/>
    <n v="2.3833672667758019E-2"/>
    <n v="1.2887967099869471E-2"/>
    <n v="6.4961387417028671E-2"/>
    <n v="1.6240346854257171E-2"/>
    <n v="1.043651279554926E-2"/>
    <n v="7.1529267589909157E-3"/>
  </r>
  <r>
    <n v="1395"/>
    <s v="350184"/>
    <s v="16"/>
    <x v="7"/>
    <x v="5"/>
    <s v="Complete"/>
    <n v="2"/>
    <n v="2"/>
    <n v="1"/>
    <d v="2023-08-04T07:28:57"/>
    <s v="PlateAgilent 2_Vial1"/>
    <n v="0.89790199999999998"/>
    <n v="99.944828111384368"/>
    <n v="1.8671997670796199E-2"/>
    <n v="8.75909111536088E-4"/>
    <n v="5.0892654751582993E-2"/>
    <n v="1.272316368789575E-2"/>
    <x v="222"/>
    <n v="1.7079574131802701E-2"/>
    <n v="1.0898492197925779E-2"/>
    <n v="4.6552323158941242E-2"/>
    <n v="1.163808078973531E-2"/>
    <n v="1.2894356842069431E-2"/>
    <n v="6.5259599709533919E-3"/>
  </r>
  <r>
    <n v="1395"/>
    <s v="350185"/>
    <s v="17"/>
    <x v="7"/>
    <x v="5"/>
    <s v="Complete"/>
    <n v="2"/>
    <n v="2"/>
    <n v="1"/>
    <d v="2023-08-04T07:40:01"/>
    <s v="PlateAgilent 2_Vial2"/>
    <n v="0.97320200000000001"/>
    <n v="99.824571306298424"/>
    <n v="1.5289570160970239E-2"/>
    <n v="3.1409018787990109E-4"/>
    <n v="4.1673463612272567E-2"/>
    <n v="1.041836590306814E-2"/>
    <x v="223"/>
    <n v="0.14309353954077861"/>
    <n v="6.1736212469360573E-3"/>
    <n v="0.39001772779892929"/>
    <n v="9.7504431949732323E-2"/>
    <n v="1.021836971013323E-2"/>
    <n v="6.8272142897002758E-3"/>
  </r>
  <r>
    <n v="1395"/>
    <s v="350186"/>
    <s v="18"/>
    <x v="7"/>
    <x v="5"/>
    <s v="Complete"/>
    <n v="2"/>
    <n v="2"/>
    <n v="1"/>
    <d v="2023-08-04T07:51:05"/>
    <s v="PlateAgilent 2_Vial3"/>
    <n v="0.97320200000000001"/>
    <n v="99.819758988482675"/>
    <n v="1.4299080380585709E-2"/>
    <n v="4.2670332432876421E-4"/>
    <n v="3.8973770986082797E-2"/>
    <n v="9.7434427465207009E-3"/>
    <x v="224"/>
    <n v="0.14823731490724051"/>
    <n v="5.8939057220250956E-3"/>
    <n v="0.40403767298425253"/>
    <n v="0.1010094182460631"/>
    <n v="1.096627461006076E-2"/>
    <n v="6.7383416194462236E-3"/>
  </r>
  <r>
    <n v="1395"/>
    <s v="350187"/>
    <s v="19"/>
    <x v="7"/>
    <x v="6"/>
    <s v="Complete"/>
    <n v="2"/>
    <n v="2"/>
    <n v="1"/>
    <d v="2023-08-04T08:02:14"/>
    <s v="PlateAgilent 2_Vial4"/>
    <n v="0.97042700000000004"/>
    <n v="99.832807323699654"/>
    <n v="1.4379347644965051E-2"/>
    <n v="2.7286010257463578E-4"/>
    <n v="3.9192548550537019E-2"/>
    <n v="9.7981371376342549E-3"/>
    <x v="225"/>
    <n v="0.1356720104762025"/>
    <n v="6.0756118511864198E-3"/>
    <n v="0.36978950567339591"/>
    <n v="9.2447376418348964E-2"/>
    <n v="1.075846117675699E-2"/>
    <n v="6.3828570024219329E-3"/>
  </r>
  <r>
    <n v="1395"/>
    <s v="350188"/>
    <s v="20"/>
    <x v="7"/>
    <x v="6"/>
    <s v="Complete"/>
    <n v="2"/>
    <n v="2"/>
    <n v="1"/>
    <d v="2023-08-04T08:13:19"/>
    <s v="PlateAgilent 2_Vial5"/>
    <n v="0.97320200000000001"/>
    <n v="99.825247281569062"/>
    <n v="2.1601411263144729E-2"/>
    <n v="3.6146863506386108E-4"/>
    <n v="5.8877104900329769E-2"/>
    <n v="1.471927622508244E-2"/>
    <x v="226"/>
    <n v="0.13571800373696091"/>
    <n v="5.7367699703806249E-3"/>
    <n v="0.36991486554018371"/>
    <n v="9.2478716385045928E-2"/>
    <n v="1.1120372586632491E-2"/>
    <n v="6.3129308441989924E-3"/>
  </r>
  <r>
    <n v="1395"/>
    <s v="350189"/>
    <s v="21"/>
    <x v="7"/>
    <x v="6"/>
    <s v="Complete"/>
    <n v="2"/>
    <n v="2"/>
    <n v="1"/>
    <d v="2023-08-04T08:24:29"/>
    <s v="PlateAgilent 2_Vial6"/>
    <n v="0.97320200000000001"/>
    <n v="99.915502495005882"/>
    <n v="1.6445584217294629E-2"/>
    <n v="2.0634768019667799E-4"/>
    <n v="4.4824311491206838E-2"/>
    <n v="1.1206077872801709E-2"/>
    <x v="227"/>
    <n v="5.2066160009831233E-2"/>
    <n v="5.5104839208879076E-3"/>
    <n v="0.14191224486737139"/>
    <n v="3.5478061216842841E-2"/>
    <n v="1.057665713566513E-2"/>
    <n v="5.4091036313284237E-3"/>
  </r>
  <r>
    <n v="1395"/>
    <s v="350190"/>
    <s v="22"/>
    <x v="7"/>
    <x v="7"/>
    <s v="Complete"/>
    <n v="2"/>
    <n v="2"/>
    <n v="1"/>
    <d v="2023-08-04T08:36:43"/>
    <s v="PlateAgilent 2_Vial7"/>
    <n v="0.96765199999999996"/>
    <n v="99.953177358790469"/>
    <n v="1.354881462856296E-2"/>
    <n v="8.166438883016559E-4"/>
    <n v="3.6928836289601433E-2"/>
    <n v="9.2322090724003564E-3"/>
    <x v="228"/>
    <n v="1.6672356301535241E-2"/>
    <n v="1.041288639282281E-2"/>
    <n v="4.5442404616218603E-2"/>
    <n v="1.1360601154054651E-2"/>
    <n v="1.101115456354612E-2"/>
    <n v="5.5903157158834101E-3"/>
  </r>
  <r>
    <n v="1395"/>
    <s v="350191"/>
    <s v="23"/>
    <x v="7"/>
    <x v="7"/>
    <s v="Complete"/>
    <n v="2"/>
    <n v="2"/>
    <n v="1"/>
    <d v="2023-08-04T08:48:58"/>
    <s v="PlateAgilent 2_Vial8"/>
    <n v="0.89235200000000003"/>
    <n v="99.909534594438455"/>
    <n v="5.4469468475593648E-2"/>
    <n v="5.5385271263685043E-4"/>
    <n v="0.14846273561646259"/>
    <n v="3.7115683904115647E-2"/>
    <x v="229"/>
    <n v="1.6054768278626709E-2"/>
    <n v="1.1156811888626951E-2"/>
    <n v="4.3759098170772982E-2"/>
    <n v="1.0939774542693251E-2"/>
    <n v="1.383207321383086E-2"/>
    <n v="6.1090955934897306E-3"/>
  </r>
  <r>
    <n v="1395"/>
    <s v="350192"/>
    <s v="24"/>
    <x v="7"/>
    <x v="7"/>
    <s v="Complete"/>
    <n v="2"/>
    <n v="2"/>
    <n v="1"/>
    <d v="2023-08-04T09:01:18"/>
    <s v="PlateAgilent 2_Vial9"/>
    <n v="0.96765199999999996"/>
    <n v="99.952599252785234"/>
    <n v="1.443169323246745E-2"/>
    <n v="1.3408886498049099E-3"/>
    <n v="3.9335222406837629E-2"/>
    <n v="9.8338056017094073E-3"/>
    <x v="230"/>
    <n v="1.5683541497999959E-2"/>
    <n v="1.048696000346603E-2"/>
    <n v="4.2747277330064143E-2"/>
    <n v="1.0686819332516039E-2"/>
    <n v="1.159446037229948E-2"/>
    <n v="5.6910521119901379E-3"/>
  </r>
  <r>
    <n v="1395"/>
    <s v="350193"/>
    <s v="25"/>
    <x v="7"/>
    <x v="8"/>
    <s v="Complete"/>
    <n v="2"/>
    <n v="2"/>
    <n v="1"/>
    <d v="2023-08-04T09:13:31"/>
    <s v="PlateAgilent 2_Vial10"/>
    <n v="0.89512700000000001"/>
    <n v="99.942206595113561"/>
    <n v="1.9729073582418089E-2"/>
    <n v="9.1262573876620308E-4"/>
    <n v="5.3773835456769628E-2"/>
    <n v="1.344345886419241E-2"/>
    <x v="231"/>
    <n v="1.6379256367703921E-2"/>
    <n v="1.1761828704038489E-2"/>
    <n v="4.4643527388233538E-2"/>
    <n v="1.1160881847058379E-2"/>
    <n v="1.458066788104116E-2"/>
    <n v="7.1044070552810559E-3"/>
  </r>
  <r>
    <n v="1395"/>
    <s v="350194"/>
    <s v="26"/>
    <x v="7"/>
    <x v="8"/>
    <s v="Complete"/>
    <n v="2"/>
    <n v="2"/>
    <n v="1"/>
    <d v="2023-08-04T09:25:49"/>
    <s v="PlateAgilent 2_Vial11"/>
    <n v="0.89235200000000003"/>
    <n v="99.939117770754919"/>
    <n v="2.2927682190434739E-2"/>
    <n v="9.0972188447369269E-4"/>
    <n v="6.2492007258378002E-2"/>
    <n v="1.56230018145945E-2"/>
    <x v="232"/>
    <n v="1.612109919171292E-2"/>
    <n v="1.125556616537139E-2"/>
    <n v="4.3939890623651959E-2"/>
    <n v="1.098497265591299E-2"/>
    <n v="1.4590738034565639E-2"/>
    <n v="7.242709828369007E-3"/>
  </r>
  <r>
    <n v="1395"/>
    <s v="350195"/>
    <s v="27"/>
    <x v="7"/>
    <x v="8"/>
    <s v="Complete"/>
    <n v="2"/>
    <n v="2"/>
    <n v="1"/>
    <d v="2023-08-04T09:38:03"/>
    <s v="PlateAgilent 2_Vial12"/>
    <n v="0.89512700000000001"/>
    <n v="99.941406701716204"/>
    <n v="2.1181047049640089E-2"/>
    <n v="1.0850585980372309E-3"/>
    <n v="5.7731354393876333E-2"/>
    <n v="1.443283859846908E-2"/>
    <x v="233"/>
    <n v="1.6139148303782651E-2"/>
    <n v="1.060221357618254E-2"/>
    <n v="4.3989085532805887E-2"/>
    <n v="1.099727138320147E-2"/>
    <n v="1.411135371000762E-2"/>
    <n v="7.1617492203599094E-3"/>
  </r>
  <r>
    <n v="1395"/>
    <s v="350196"/>
    <s v="28"/>
    <x v="7"/>
    <x v="4"/>
    <s v="Complete"/>
    <n v="2"/>
    <n v="2"/>
    <n v="1"/>
    <d v="2023-08-04T09:50:17"/>
    <s v="PlateAgilent 2_Vial13"/>
    <n v="0.89512700000000001"/>
    <n v="99.589921460871949"/>
    <n v="0.37249418509409837"/>
    <n v="6.2273792767333462E-3"/>
    <n v="1.015275295830617"/>
    <n v="0.2538188239576542"/>
    <x v="234"/>
    <n v="1.6973626552205551E-2"/>
    <n v="1.0588252828546099E-2"/>
    <n v="4.6263550972629477E-2"/>
    <n v="1.1565887743157369E-2"/>
    <n v="1.445600145704848E-2"/>
    <n v="6.1547260247070993E-3"/>
  </r>
  <r>
    <n v="1395"/>
    <s v="350197"/>
    <s v="29"/>
    <x v="7"/>
    <x v="4"/>
    <s v="Complete"/>
    <n v="2"/>
    <n v="2"/>
    <n v="1"/>
    <d v="2023-08-04T10:02:37"/>
    <s v="PlateAgilent 2_Vial14"/>
    <n v="0.97320200000000001"/>
    <n v="99.92677658380731"/>
    <n v="3.7795710638943783E-2"/>
    <n v="7.6376640514969562E-4"/>
    <n v="0.1030165109567773"/>
    <n v="2.5754127739194339E-2"/>
    <x v="235"/>
    <n v="1.791486808396945E-2"/>
    <n v="1.0464453348407871E-2"/>
    <n v="4.8829011892155653E-2"/>
    <n v="1.220725297303891E-2"/>
    <n v="1.1660646202551439E-2"/>
    <n v="5.8521912672201736E-3"/>
  </r>
  <r>
    <n v="1395"/>
    <s v="350198"/>
    <s v="30"/>
    <x v="7"/>
    <x v="4"/>
    <s v="Complete"/>
    <n v="2"/>
    <n v="2"/>
    <n v="1"/>
    <d v="2023-08-04T10:14:51"/>
    <s v="PlateAgilent 2_Vial15"/>
    <n v="0.97320200000000001"/>
    <n v="99.941702541304281"/>
    <n v="2.3739024177448911E-2"/>
    <n v="6.8957908208057243E-4"/>
    <n v="6.4703412184544881E-2"/>
    <n v="1.617585304613622E-2"/>
    <x v="236"/>
    <n v="1.8470477361713939E-2"/>
    <n v="1.034538901712131E-2"/>
    <n v="5.0343388213723653E-2"/>
    <n v="1.258584705343091E-2"/>
    <n v="1.0351223044359001E-2"/>
    <n v="5.736734112200808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78687-2327-499E-8A9E-B9F37C4C7280}" name="Neutral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43" firstHeaderRow="1" firstDataRow="1" firstDataCol="1"/>
  <pivotFields count="24">
    <pivotField showAll="0"/>
    <pivotField axis="axisRow" multipleItemSelectionAllowed="1" showAll="0">
      <items count="9">
        <item x="6"/>
        <item x="2"/>
        <item x="0"/>
        <item h="1" x="1"/>
        <item x="5"/>
        <item x="3"/>
        <item x="4"/>
        <item x="7"/>
        <item t="default"/>
      </items>
    </pivotField>
    <pivotField showAll="0"/>
    <pivotField showAll="0"/>
    <pivotField axis="axisRow" showAll="0">
      <items count="10">
        <item x="4"/>
        <item x="6"/>
        <item x="2"/>
        <item x="0"/>
        <item h="1" x="8"/>
        <item h="1" x="7"/>
        <item x="1"/>
        <item h="1" x="5"/>
        <item h="1" x="3"/>
        <item t="default"/>
      </items>
    </pivotField>
    <pivotField showAll="0"/>
    <pivotField showAll="0"/>
    <pivotField showAll="0"/>
    <pivotField numFmtId="164" showAll="0"/>
    <pivotField showAll="0"/>
    <pivotField showAll="0"/>
    <pivotField showAll="0"/>
    <pivotField showAll="0"/>
    <pivotField showAll="0"/>
    <pivotField showAll="0"/>
    <pivotField showAll="0"/>
    <pivotField dataField="1" showAll="0">
      <items count="241">
        <item x="2"/>
        <item x="1"/>
        <item x="0"/>
        <item x="18"/>
        <item x="20"/>
        <item x="16"/>
        <item x="17"/>
        <item x="19"/>
        <item x="8"/>
        <item x="15"/>
        <item x="7"/>
        <item x="26"/>
        <item x="25"/>
        <item x="6"/>
        <item x="107"/>
        <item x="109"/>
        <item x="108"/>
        <item x="32"/>
        <item x="115"/>
        <item x="30"/>
        <item x="114"/>
        <item x="106"/>
        <item x="110"/>
        <item x="105"/>
        <item x="86"/>
        <item x="24"/>
        <item x="41"/>
        <item x="31"/>
        <item x="116"/>
        <item x="85"/>
        <item x="36"/>
        <item x="84"/>
        <item x="101"/>
        <item x="228"/>
        <item x="230"/>
        <item x="229"/>
        <item x="95"/>
        <item x="226"/>
        <item x="227"/>
        <item x="50"/>
        <item x="45"/>
        <item x="40"/>
        <item x="93"/>
        <item x="100"/>
        <item x="94"/>
        <item x="91"/>
        <item x="38"/>
        <item x="70"/>
        <item x="48"/>
        <item x="37"/>
        <item x="234"/>
        <item x="99"/>
        <item x="10"/>
        <item x="235"/>
        <item x="52"/>
        <item x="69"/>
        <item x="90"/>
        <item x="92"/>
        <item x="71"/>
        <item x="225"/>
        <item x="42"/>
        <item x="53"/>
        <item x="212"/>
        <item x="54"/>
        <item x="218"/>
        <item x="47"/>
        <item x="51"/>
        <item x="210"/>
        <item x="55"/>
        <item x="211"/>
        <item x="39"/>
        <item x="236"/>
        <item x="217"/>
        <item x="56"/>
        <item x="33"/>
        <item x="44"/>
        <item x="167"/>
        <item x="169"/>
        <item x="198"/>
        <item x="9"/>
        <item x="170"/>
        <item x="43"/>
        <item x="168"/>
        <item x="139"/>
        <item x="58"/>
        <item x="199"/>
        <item x="200"/>
        <item x="216"/>
        <item x="57"/>
        <item x="49"/>
        <item x="181"/>
        <item x="152"/>
        <item x="182"/>
        <item x="180"/>
        <item x="165"/>
        <item x="196"/>
        <item x="96"/>
        <item x="136"/>
        <item x="206"/>
        <item x="151"/>
        <item x="197"/>
        <item x="158"/>
        <item x="140"/>
        <item x="166"/>
        <item x="150"/>
        <item x="137"/>
        <item x="195"/>
        <item x="138"/>
        <item x="188"/>
        <item x="145"/>
        <item x="131"/>
        <item x="46"/>
        <item x="34"/>
        <item x="135"/>
        <item x="157"/>
        <item x="176"/>
        <item x="205"/>
        <item x="146"/>
        <item x="130"/>
        <item x="11"/>
        <item x="175"/>
        <item x="59"/>
        <item x="219"/>
        <item x="233"/>
        <item x="121"/>
        <item x="122"/>
        <item x="174"/>
        <item x="128"/>
        <item x="204"/>
        <item x="129"/>
        <item x="156"/>
        <item x="120"/>
        <item x="144"/>
        <item x="187"/>
        <item x="14"/>
        <item x="98"/>
        <item x="220"/>
        <item x="12"/>
        <item x="113"/>
        <item x="13"/>
        <item x="127"/>
        <item x="27"/>
        <item x="186"/>
        <item x="29"/>
        <item x="111"/>
        <item x="126"/>
        <item x="97"/>
        <item x="191"/>
        <item x="159"/>
        <item x="221"/>
        <item x="160"/>
        <item x="232"/>
        <item x="28"/>
        <item x="189"/>
        <item x="190"/>
        <item x="161"/>
        <item x="35"/>
        <item x="112"/>
        <item x="231"/>
        <item x="103"/>
        <item x="102"/>
        <item x="178"/>
        <item x="177"/>
        <item x="104"/>
        <item x="179"/>
        <item x="118"/>
        <item x="119"/>
        <item x="117"/>
        <item x="164"/>
        <item x="163"/>
        <item x="208"/>
        <item x="162"/>
        <item x="207"/>
        <item x="203"/>
        <item x="201"/>
        <item x="193"/>
        <item x="209"/>
        <item x="192"/>
        <item x="173"/>
        <item x="194"/>
        <item x="143"/>
        <item x="141"/>
        <item x="142"/>
        <item x="22"/>
        <item x="172"/>
        <item x="23"/>
        <item x="21"/>
        <item x="223"/>
        <item x="224"/>
        <item x="202"/>
        <item x="222"/>
        <item x="238"/>
        <item x="239"/>
        <item x="237"/>
        <item x="147"/>
        <item x="148"/>
        <item x="171"/>
        <item x="134"/>
        <item x="133"/>
        <item x="149"/>
        <item x="132"/>
        <item x="67"/>
        <item x="88"/>
        <item x="73"/>
        <item x="72"/>
        <item x="89"/>
        <item x="66"/>
        <item x="82"/>
        <item x="83"/>
        <item x="68"/>
        <item x="87"/>
        <item x="81"/>
        <item x="74"/>
        <item x="64"/>
        <item x="61"/>
        <item x="60"/>
        <item x="62"/>
        <item x="79"/>
        <item x="154"/>
        <item x="63"/>
        <item x="75"/>
        <item x="78"/>
        <item x="4"/>
        <item x="214"/>
        <item x="65"/>
        <item x="77"/>
        <item x="213"/>
        <item x="80"/>
        <item x="3"/>
        <item x="153"/>
        <item x="76"/>
        <item x="215"/>
        <item x="155"/>
        <item x="5"/>
        <item x="124"/>
        <item x="125"/>
        <item x="185"/>
        <item x="183"/>
        <item x="123"/>
        <item x="184"/>
        <item t="default"/>
      </items>
    </pivotField>
    <pivotField showAll="0">
      <items count="74">
        <item x="70"/>
        <item x="55"/>
        <item x="52"/>
        <item x="29"/>
        <item x="34"/>
        <item x="60"/>
        <item x="61"/>
        <item x="6"/>
        <item x="5"/>
        <item x="46"/>
        <item x="17"/>
        <item x="33"/>
        <item x="37"/>
        <item x="64"/>
        <item x="42"/>
        <item x="28"/>
        <item x="22"/>
        <item x="0"/>
        <item x="27"/>
        <item x="12"/>
        <item x="36"/>
        <item x="54"/>
        <item x="10"/>
        <item x="18"/>
        <item x="31"/>
        <item x="43"/>
        <item x="69"/>
        <item x="9"/>
        <item x="40"/>
        <item x="51"/>
        <item x="2"/>
        <item x="72"/>
        <item x="63"/>
        <item x="45"/>
        <item x="66"/>
        <item x="48"/>
        <item x="14"/>
        <item x="13"/>
        <item x="44"/>
        <item x="58"/>
        <item x="49"/>
        <item x="57"/>
        <item x="16"/>
        <item x="39"/>
        <item x="4"/>
        <item x="3"/>
        <item x="15"/>
        <item x="67"/>
        <item x="8"/>
        <item x="30"/>
        <item x="32"/>
        <item x="35"/>
        <item x="50"/>
        <item x="68"/>
        <item x="11"/>
        <item x="41"/>
        <item x="71"/>
        <item x="59"/>
        <item x="53"/>
        <item x="62"/>
        <item x="26"/>
        <item x="19"/>
        <item x="21"/>
        <item x="23"/>
        <item x="20"/>
        <item x="24"/>
        <item x="25"/>
        <item x="65"/>
        <item x="56"/>
        <item x="1"/>
        <item x="47"/>
        <item x="7"/>
        <item x="38"/>
        <item t="default"/>
      </items>
    </pivotField>
    <pivotField showAll="0"/>
    <pivotField showAll="0"/>
    <pivotField showAll="0"/>
    <pivotField showAll="0"/>
    <pivotField showAll="0"/>
    <pivotField showAll="0"/>
  </pivotFields>
  <rowFields count="2">
    <field x="4"/>
    <field x="1"/>
  </rowFields>
  <rowItems count="40">
    <i>
      <x/>
    </i>
    <i r="1">
      <x/>
    </i>
    <i r="1">
      <x v="1"/>
    </i>
    <i r="1">
      <x v="2"/>
    </i>
    <i r="1">
      <x v="4"/>
    </i>
    <i r="1">
      <x v="5"/>
    </i>
    <i r="1">
      <x v="6"/>
    </i>
    <i r="1">
      <x v="7"/>
    </i>
    <i>
      <x v="1"/>
    </i>
    <i r="1">
      <x/>
    </i>
    <i r="1">
      <x v="1"/>
    </i>
    <i r="1">
      <x v="2"/>
    </i>
    <i r="1">
      <x v="4"/>
    </i>
    <i r="1">
      <x v="5"/>
    </i>
    <i r="1">
      <x v="6"/>
    </i>
    <i r="1">
      <x v="7"/>
    </i>
    <i>
      <x v="2"/>
    </i>
    <i r="1">
      <x/>
    </i>
    <i r="1">
      <x v="1"/>
    </i>
    <i r="1">
      <x v="2"/>
    </i>
    <i r="1">
      <x v="4"/>
    </i>
    <i r="1">
      <x v="5"/>
    </i>
    <i r="1">
      <x v="6"/>
    </i>
    <i r="1">
      <x v="7"/>
    </i>
    <i>
      <x v="3"/>
    </i>
    <i r="1">
      <x/>
    </i>
    <i r="1">
      <x v="1"/>
    </i>
    <i r="1">
      <x v="2"/>
    </i>
    <i r="1">
      <x v="4"/>
    </i>
    <i r="1">
      <x v="5"/>
    </i>
    <i r="1">
      <x v="6"/>
    </i>
    <i r="1">
      <x v="7"/>
    </i>
    <i>
      <x v="6"/>
    </i>
    <i r="1">
      <x/>
    </i>
    <i r="1">
      <x v="1"/>
    </i>
    <i r="1">
      <x v="2"/>
    </i>
    <i r="1">
      <x v="4"/>
    </i>
    <i r="1">
      <x v="5"/>
    </i>
    <i r="1">
      <x v="6"/>
    </i>
    <i r="1">
      <x v="7"/>
    </i>
  </rowItems>
  <colItems count="1">
    <i/>
  </colItems>
  <dataFields count="1">
    <dataField name="Average of H2 umol/hg" fld="16" subtotal="average" baseField="4" baseItem="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6A7E0D-28BC-4378-8A89-6785085AC908}" name="NeutralSt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5" firstHeaderRow="1" firstDataRow="1" firstDataCol="1"/>
  <pivotFields count="24">
    <pivotField showAll="0"/>
    <pivotField axis="axisRow" showAll="0">
      <items count="9">
        <item x="6"/>
        <item x="2"/>
        <item x="0"/>
        <item x="1"/>
        <item x="5"/>
        <item x="3"/>
        <item x="4"/>
        <item x="7"/>
        <item t="default"/>
      </items>
    </pivotField>
    <pivotField showAll="0"/>
    <pivotField showAll="0"/>
    <pivotField axis="axisRow" showAll="0">
      <items count="10">
        <item x="4"/>
        <item x="6"/>
        <item x="2"/>
        <item x="0"/>
        <item x="8"/>
        <item x="7"/>
        <item x="1"/>
        <item x="5"/>
        <item x="3"/>
        <item t="default"/>
      </items>
    </pivotField>
    <pivotField showAll="0"/>
    <pivotField showAll="0"/>
    <pivotField showAll="0"/>
    <pivotField numFmtId="16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4"/>
    <field x="1"/>
  </rowFields>
  <rowItems count="82">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i>
      <x v="6"/>
    </i>
    <i r="1">
      <x/>
    </i>
    <i r="1">
      <x v="1"/>
    </i>
    <i r="1">
      <x v="2"/>
    </i>
    <i r="1">
      <x v="3"/>
    </i>
    <i r="1">
      <x v="4"/>
    </i>
    <i r="1">
      <x v="5"/>
    </i>
    <i r="1">
      <x v="6"/>
    </i>
    <i r="1">
      <x v="7"/>
    </i>
    <i>
      <x v="7"/>
    </i>
    <i r="1">
      <x/>
    </i>
    <i r="1">
      <x v="1"/>
    </i>
    <i r="1">
      <x v="2"/>
    </i>
    <i r="1">
      <x v="3"/>
    </i>
    <i r="1">
      <x v="4"/>
    </i>
    <i r="1">
      <x v="5"/>
    </i>
    <i r="1">
      <x v="6"/>
    </i>
    <i r="1">
      <x v="7"/>
    </i>
    <i>
      <x v="8"/>
    </i>
    <i r="1">
      <x/>
    </i>
    <i r="1">
      <x v="1"/>
    </i>
    <i r="1">
      <x v="2"/>
    </i>
    <i r="1">
      <x v="3"/>
    </i>
    <i r="1">
      <x v="4"/>
    </i>
    <i r="1">
      <x v="5"/>
    </i>
    <i r="1">
      <x v="6"/>
    </i>
    <i r="1">
      <x v="7"/>
    </i>
    <i t="grand">
      <x/>
    </i>
  </rowItems>
  <colItems count="1">
    <i/>
  </colItems>
  <dataFields count="1">
    <dataField name="StdDev of H2 umol/hg" fld="16" subtotal="stdDev" baseField="4"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2D1AB-61C4-4D84-8474-9F696E40AA3D}" name="HighPivot"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44" firstHeaderRow="1" firstDataRow="1" firstDataCol="1"/>
  <pivotFields count="24">
    <pivotField showAll="0"/>
    <pivotField showAll="0"/>
    <pivotField showAll="0"/>
    <pivotField axis="axisRow" showAll="0" sortType="ascending">
      <items count="9">
        <item x="6"/>
        <item x="1"/>
        <item x="0"/>
        <item h="1" x="3"/>
        <item x="5"/>
        <item x="2"/>
        <item x="4"/>
        <item x="7"/>
        <item t="default"/>
      </items>
    </pivotField>
    <pivotField axis="axisRow" showAll="0">
      <items count="10">
        <item x="4"/>
        <item x="6"/>
        <item x="2"/>
        <item x="0"/>
        <item h="1" x="8"/>
        <item h="1" x="7"/>
        <item x="1"/>
        <item h="1" x="5"/>
        <item h="1"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items count="239">
        <item m="1" x="237"/>
        <item x="228"/>
        <item x="224"/>
        <item x="225"/>
        <item x="230"/>
        <item x="193"/>
        <item x="205"/>
        <item x="203"/>
        <item x="223"/>
        <item x="198"/>
        <item x="206"/>
        <item x="220"/>
        <item x="180"/>
        <item x="182"/>
        <item x="194"/>
        <item x="122"/>
        <item x="0"/>
        <item x="121"/>
        <item x="48"/>
        <item x="47"/>
        <item x="216"/>
        <item x="227"/>
        <item x="150"/>
        <item x="46"/>
        <item x="91"/>
        <item x="119"/>
        <item x="202"/>
        <item x="101"/>
        <item x="92"/>
        <item x="100"/>
        <item x="93"/>
        <item x="45"/>
        <item x="181"/>
        <item x="110"/>
        <item x="200"/>
        <item x="140"/>
        <item x="137"/>
        <item x="104"/>
        <item x="210"/>
        <item x="151"/>
        <item x="106"/>
        <item x="120"/>
        <item x="145"/>
        <item x="208"/>
        <item x="117"/>
        <item x="79"/>
        <item x="90"/>
        <item x="96"/>
        <item x="201"/>
        <item x="176"/>
        <item x="152"/>
        <item x="103"/>
        <item x="187"/>
        <item x="148"/>
        <item x="177"/>
        <item x="221"/>
        <item x="175"/>
        <item x="139"/>
        <item x="111"/>
        <item x="133"/>
        <item x="211"/>
        <item x="188"/>
        <item x="209"/>
        <item x="87"/>
        <item x="1"/>
        <item x="118"/>
        <item x="168"/>
        <item x="86"/>
        <item x="98"/>
        <item x="81"/>
        <item x="107"/>
        <item x="95"/>
        <item x="126"/>
        <item x="166"/>
        <item x="2"/>
        <item x="105"/>
        <item x="135"/>
        <item x="132"/>
        <item x="94"/>
        <item x="222"/>
        <item x="108"/>
        <item x="109"/>
        <item x="156"/>
        <item x="44"/>
        <item x="113"/>
        <item x="199"/>
        <item x="112"/>
        <item x="128"/>
        <item x="164"/>
        <item x="16"/>
        <item x="160"/>
        <item x="165"/>
        <item x="17"/>
        <item x="39"/>
        <item x="169"/>
        <item x="186"/>
        <item x="157"/>
        <item x="231"/>
        <item x="88"/>
        <item x="78"/>
        <item x="149"/>
        <item x="174"/>
        <item x="99"/>
        <item x="212"/>
        <item x="102"/>
        <item x="43"/>
        <item x="38"/>
        <item x="138"/>
        <item x="114"/>
        <item x="185"/>
        <item x="18"/>
        <item x="76"/>
        <item x="67"/>
        <item x="77"/>
        <item x="131"/>
        <item x="69"/>
        <item x="73"/>
        <item x="192"/>
        <item x="158"/>
        <item x="7"/>
        <item x="233"/>
        <item x="13"/>
        <item x="167"/>
        <item x="124"/>
        <item x="14"/>
        <item x="9"/>
        <item x="189"/>
        <item x="207"/>
        <item x="72"/>
        <item x="226"/>
        <item x="217"/>
        <item x="184"/>
        <item x="162"/>
        <item x="178"/>
        <item x="154"/>
        <item x="60"/>
        <item x="74"/>
        <item x="66"/>
        <item x="125"/>
        <item x="153"/>
        <item x="232"/>
        <item x="15"/>
        <item x="5"/>
        <item x="142"/>
        <item x="116"/>
        <item x="236"/>
        <item x="37"/>
        <item x="58"/>
        <item x="218"/>
        <item x="4"/>
        <item x="163"/>
        <item x="143"/>
        <item x="155"/>
        <item x="68"/>
        <item x="147"/>
        <item x="59"/>
        <item x="173"/>
        <item x="75"/>
        <item x="127"/>
        <item x="172"/>
        <item x="23"/>
        <item x="6"/>
        <item x="190"/>
        <item x="171"/>
        <item x="215"/>
        <item x="214"/>
        <item x="213"/>
        <item x="179"/>
        <item x="24"/>
        <item x="85"/>
        <item x="22"/>
        <item x="235"/>
        <item x="134"/>
        <item x="130"/>
        <item x="159"/>
        <item x="183"/>
        <item x="136"/>
        <item x="229"/>
        <item x="89"/>
        <item x="123"/>
        <item x="21"/>
        <item x="19"/>
        <item x="170"/>
        <item x="20"/>
        <item x="83"/>
        <item x="97"/>
        <item x="8"/>
        <item x="129"/>
        <item x="84"/>
        <item x="144"/>
        <item x="82"/>
        <item x="65"/>
        <item x="141"/>
        <item x="64"/>
        <item x="115"/>
        <item x="204"/>
        <item x="53"/>
        <item x="52"/>
        <item x="191"/>
        <item x="219"/>
        <item x="10"/>
        <item x="54"/>
        <item x="11"/>
        <item x="12"/>
        <item x="80"/>
        <item x="25"/>
        <item x="27"/>
        <item x="51"/>
        <item x="195"/>
        <item x="49"/>
        <item x="234"/>
        <item x="26"/>
        <item x="196"/>
        <item x="50"/>
        <item x="161"/>
        <item x="197"/>
        <item x="29"/>
        <item x="30"/>
        <item x="28"/>
        <item x="146"/>
        <item x="41"/>
        <item x="40"/>
        <item x="62"/>
        <item x="55"/>
        <item x="56"/>
        <item x="70"/>
        <item x="71"/>
        <item x="42"/>
        <item x="57"/>
        <item x="63"/>
        <item x="32"/>
        <item x="31"/>
        <item x="33"/>
        <item x="61"/>
        <item x="3"/>
        <item x="36"/>
        <item x="34"/>
        <item x="35"/>
        <item t="default"/>
      </items>
    </pivotField>
    <pivotField showAll="0"/>
    <pivotField showAll="0"/>
    <pivotField showAll="0"/>
    <pivotField showAll="0"/>
    <pivotField showAll="0"/>
    <pivotField showAll="0"/>
  </pivotFields>
  <rowFields count="2">
    <field x="4"/>
    <field x="3"/>
  </rowFields>
  <rowItems count="41">
    <i>
      <x/>
    </i>
    <i r="1">
      <x/>
    </i>
    <i r="1">
      <x v="1"/>
    </i>
    <i r="1">
      <x v="2"/>
    </i>
    <i r="1">
      <x v="4"/>
    </i>
    <i r="1">
      <x v="5"/>
    </i>
    <i r="1">
      <x v="6"/>
    </i>
    <i r="1">
      <x v="7"/>
    </i>
    <i>
      <x v="1"/>
    </i>
    <i r="1">
      <x/>
    </i>
    <i r="1">
      <x v="1"/>
    </i>
    <i r="1">
      <x v="2"/>
    </i>
    <i r="1">
      <x v="4"/>
    </i>
    <i r="1">
      <x v="5"/>
    </i>
    <i r="1">
      <x v="6"/>
    </i>
    <i r="1">
      <x v="7"/>
    </i>
    <i>
      <x v="2"/>
    </i>
    <i r="1">
      <x/>
    </i>
    <i r="1">
      <x v="1"/>
    </i>
    <i r="1">
      <x v="2"/>
    </i>
    <i r="1">
      <x v="4"/>
    </i>
    <i r="1">
      <x v="5"/>
    </i>
    <i r="1">
      <x v="6"/>
    </i>
    <i r="1">
      <x v="7"/>
    </i>
    <i>
      <x v="3"/>
    </i>
    <i r="1">
      <x/>
    </i>
    <i r="1">
      <x v="1"/>
    </i>
    <i r="1">
      <x v="2"/>
    </i>
    <i r="1">
      <x v="4"/>
    </i>
    <i r="1">
      <x v="5"/>
    </i>
    <i r="1">
      <x v="6"/>
    </i>
    <i r="1">
      <x v="7"/>
    </i>
    <i>
      <x v="6"/>
    </i>
    <i r="1">
      <x/>
    </i>
    <i r="1">
      <x v="1"/>
    </i>
    <i r="1">
      <x v="2"/>
    </i>
    <i r="1">
      <x v="4"/>
    </i>
    <i r="1">
      <x v="5"/>
    </i>
    <i r="1">
      <x v="6"/>
    </i>
    <i r="1">
      <x v="7"/>
    </i>
    <i t="grand">
      <x/>
    </i>
  </rowItems>
  <colItems count="1">
    <i/>
  </colItems>
  <dataFields count="1">
    <dataField name="Average of h2 umol/hg" fld="17" subtotal="average" baseField="3"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02917-C7BD-4133-AF6C-3F51AB6EFC2A}" name="Highst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5" firstHeaderRow="1" firstDataRow="1" firstDataCol="1"/>
  <pivotFields count="24">
    <pivotField showAll="0"/>
    <pivotField showAll="0"/>
    <pivotField showAll="0"/>
    <pivotField axis="axisRow" showAll="0">
      <items count="9">
        <item x="6"/>
        <item x="1"/>
        <item x="0"/>
        <item x="3"/>
        <item x="5"/>
        <item x="2"/>
        <item x="4"/>
        <item x="7"/>
        <item t="default"/>
      </items>
    </pivotField>
    <pivotField axis="axisRow" showAll="0">
      <items count="10">
        <item x="4"/>
        <item x="6"/>
        <item x="2"/>
        <item x="0"/>
        <item x="8"/>
        <item x="7"/>
        <item x="1"/>
        <item x="5"/>
        <item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4"/>
    <field x="3"/>
  </rowFields>
  <rowItems count="82">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i>
      <x v="6"/>
    </i>
    <i r="1">
      <x/>
    </i>
    <i r="1">
      <x v="1"/>
    </i>
    <i r="1">
      <x v="2"/>
    </i>
    <i r="1">
      <x v="3"/>
    </i>
    <i r="1">
      <x v="4"/>
    </i>
    <i r="1">
      <x v="5"/>
    </i>
    <i r="1">
      <x v="6"/>
    </i>
    <i r="1">
      <x v="7"/>
    </i>
    <i>
      <x v="7"/>
    </i>
    <i r="1">
      <x/>
    </i>
    <i r="1">
      <x v="1"/>
    </i>
    <i r="1">
      <x v="2"/>
    </i>
    <i r="1">
      <x v="3"/>
    </i>
    <i r="1">
      <x v="4"/>
    </i>
    <i r="1">
      <x v="5"/>
    </i>
    <i r="1">
      <x v="6"/>
    </i>
    <i r="1">
      <x v="7"/>
    </i>
    <i>
      <x v="8"/>
    </i>
    <i r="1">
      <x/>
    </i>
    <i r="1">
      <x v="1"/>
    </i>
    <i r="1">
      <x v="2"/>
    </i>
    <i r="1">
      <x v="3"/>
    </i>
    <i r="1">
      <x v="4"/>
    </i>
    <i r="1">
      <x v="5"/>
    </i>
    <i r="1">
      <x v="6"/>
    </i>
    <i r="1">
      <x v="7"/>
    </i>
    <i t="grand">
      <x/>
    </i>
  </rowItems>
  <colItems count="1">
    <i/>
  </colItems>
  <dataFields count="1">
    <dataField name="StdDev of h2 umol/hg" fld="17" subtotal="stdDev"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3A972C-3D63-4426-BECA-A5FA029BB6D9}" name="Low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5" firstHeaderRow="1" firstDataRow="1" firstDataCol="1"/>
  <pivotFields count="34">
    <pivotField showAll="0"/>
    <pivotField axis="axisRow" showAll="0">
      <items count="9">
        <item x="6"/>
        <item x="1"/>
        <item x="2"/>
        <item x="0"/>
        <item x="5"/>
        <item x="3"/>
        <item x="4"/>
        <item x="7"/>
        <item t="default"/>
      </items>
    </pivotField>
    <pivotField axis="axisRow" showAll="0">
      <items count="10">
        <item x="4"/>
        <item x="6"/>
        <item x="2"/>
        <item x="0"/>
        <item x="8"/>
        <item x="7"/>
        <item x="1"/>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1"/>
  </rowFields>
  <rowItems count="82">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i>
      <x v="6"/>
    </i>
    <i r="1">
      <x/>
    </i>
    <i r="1">
      <x v="1"/>
    </i>
    <i r="1">
      <x v="2"/>
    </i>
    <i r="1">
      <x v="3"/>
    </i>
    <i r="1">
      <x v="4"/>
    </i>
    <i r="1">
      <x v="5"/>
    </i>
    <i r="1">
      <x v="6"/>
    </i>
    <i r="1">
      <x v="7"/>
    </i>
    <i>
      <x v="7"/>
    </i>
    <i r="1">
      <x/>
    </i>
    <i r="1">
      <x v="1"/>
    </i>
    <i r="1">
      <x v="2"/>
    </i>
    <i r="1">
      <x v="3"/>
    </i>
    <i r="1">
      <x v="4"/>
    </i>
    <i r="1">
      <x v="5"/>
    </i>
    <i r="1">
      <x v="6"/>
    </i>
    <i r="1">
      <x v="7"/>
    </i>
    <i>
      <x v="8"/>
    </i>
    <i r="1">
      <x/>
    </i>
    <i r="1">
      <x v="1"/>
    </i>
    <i r="1">
      <x v="2"/>
    </i>
    <i r="1">
      <x v="3"/>
    </i>
    <i r="1">
      <x v="4"/>
    </i>
    <i r="1">
      <x v="5"/>
    </i>
    <i r="1">
      <x v="6"/>
    </i>
    <i r="1">
      <x v="7"/>
    </i>
    <i t="grand">
      <x/>
    </i>
  </rowItems>
  <colItems count="1">
    <i/>
  </colItems>
  <dataFields count="1">
    <dataField name="Average of h2 umol/hg" fld="27" subtotal="average"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88EC60-8DDE-4821-940C-9FBD63F0534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4" firstHeaderRow="1" firstDataRow="1" firstDataCol="1"/>
  <pivotFields count="34">
    <pivotField showAll="0"/>
    <pivotField axis="axisRow" showAll="0">
      <items count="8">
        <item x="2"/>
        <item x="0"/>
        <item x="5"/>
        <item x="6"/>
        <item x="4"/>
        <item x="3"/>
        <item x="1"/>
        <item t="default"/>
      </items>
    </pivotField>
    <pivotField axis="axisRow" showAll="0">
      <items count="10">
        <item x="4"/>
        <item x="6"/>
        <item x="2"/>
        <item x="0"/>
        <item h="1" x="8"/>
        <item h="1" x="7"/>
        <item x="1"/>
        <item h="1" x="5"/>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1"/>
  </rowFields>
  <rowItems count="4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6"/>
    </i>
    <i r="1">
      <x/>
    </i>
    <i r="1">
      <x v="1"/>
    </i>
    <i r="1">
      <x v="2"/>
    </i>
    <i r="1">
      <x v="3"/>
    </i>
    <i r="1">
      <x v="4"/>
    </i>
    <i r="1">
      <x v="5"/>
    </i>
    <i r="1">
      <x v="6"/>
    </i>
    <i t="grand">
      <x/>
    </i>
  </rowItems>
  <colItems count="1">
    <i/>
  </colItems>
  <dataFields count="1">
    <dataField name="Average of h2 umol/hg" fld="27" subtotal="average" baseField="1" baseItem="2"/>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 count="1" selected="0">
            <x v="6"/>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E6C06D-FE1D-448F-AD00-66E2F510AB40}" name="Low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5" firstHeaderRow="1" firstDataRow="1" firstDataCol="1"/>
  <pivotFields count="34">
    <pivotField showAll="0"/>
    <pivotField axis="axisRow" showAll="0">
      <items count="9">
        <item x="6"/>
        <item x="1"/>
        <item x="2"/>
        <item x="0"/>
        <item x="5"/>
        <item x="3"/>
        <item x="4"/>
        <item x="7"/>
        <item t="default"/>
      </items>
    </pivotField>
    <pivotField axis="axisRow" showAll="0">
      <items count="10">
        <item x="4"/>
        <item n="Pt/BiVO4" x="6"/>
        <item x="2"/>
        <item x="0"/>
        <item x="8"/>
        <item x="7"/>
        <item x="1"/>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1"/>
  </rowFields>
  <rowItems count="82">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i>
      <x v="6"/>
    </i>
    <i r="1">
      <x/>
    </i>
    <i r="1">
      <x v="1"/>
    </i>
    <i r="1">
      <x v="2"/>
    </i>
    <i r="1">
      <x v="3"/>
    </i>
    <i r="1">
      <x v="4"/>
    </i>
    <i r="1">
      <x v="5"/>
    </i>
    <i r="1">
      <x v="6"/>
    </i>
    <i r="1">
      <x v="7"/>
    </i>
    <i>
      <x v="7"/>
    </i>
    <i r="1">
      <x/>
    </i>
    <i r="1">
      <x v="1"/>
    </i>
    <i r="1">
      <x v="2"/>
    </i>
    <i r="1">
      <x v="3"/>
    </i>
    <i r="1">
      <x v="4"/>
    </i>
    <i r="1">
      <x v="5"/>
    </i>
    <i r="1">
      <x v="6"/>
    </i>
    <i r="1">
      <x v="7"/>
    </i>
    <i>
      <x v="8"/>
    </i>
    <i r="1">
      <x/>
    </i>
    <i r="1">
      <x v="1"/>
    </i>
    <i r="1">
      <x v="2"/>
    </i>
    <i r="1">
      <x v="3"/>
    </i>
    <i r="1">
      <x v="4"/>
    </i>
    <i r="1">
      <x v="5"/>
    </i>
    <i r="1">
      <x v="6"/>
    </i>
    <i r="1">
      <x v="7"/>
    </i>
    <i t="grand">
      <x/>
    </i>
  </rowItems>
  <colItems count="1">
    <i/>
  </colItems>
  <dataFields count="1">
    <dataField name="StdDev of h2 umol/hg" fld="27" subtotal="stdDev" baseField="1" baseItem="2"/>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omass" xr10:uid="{9EF61584-68FE-4ED1-8C1C-E02A713F8270}" sourceName="Biomass">
  <pivotTables>
    <pivotTable tabId="2" name="NeutralPivot"/>
  </pivotTables>
  <data>
    <tabular pivotCacheId="315367216">
      <items count="8">
        <i x="6" s="1"/>
        <i x="2" s="1"/>
        <i x="0" s="1"/>
        <i x="1"/>
        <i x="5" s="1"/>
        <i x="3"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yst" xr10:uid="{396B0BDA-0BAB-4077-937C-21CD1A7076B8}" sourceName="Catalyst">
  <pivotTables>
    <pivotTable tabId="2" name="NeutralPivot"/>
  </pivotTables>
  <data>
    <tabular pivotCacheId="315367216">
      <items count="9">
        <i x="4" s="1"/>
        <i x="6" s="1"/>
        <i x="2" s="1"/>
        <i x="0" s="1"/>
        <i x="8"/>
        <i x="7"/>
        <i x="1" s="1"/>
        <i x="5"/>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2_umol_hg" xr10:uid="{51450B46-683D-4782-B95C-6982A851F368}" sourceName="H2 umol/hg">
  <pivotTables>
    <pivotTable tabId="2" name="NeutralPivot"/>
  </pivotTables>
  <data>
    <tabular pivotCacheId="315367216">
      <items count="240">
        <i x="2" s="1"/>
        <i x="1" s="1"/>
        <i x="0" s="1"/>
        <i x="18" s="1"/>
        <i x="20" s="1"/>
        <i x="19" s="1"/>
        <i x="8" s="1"/>
        <i x="7" s="1"/>
        <i x="6" s="1"/>
        <i x="109" s="1"/>
        <i x="108" s="1"/>
        <i x="110" s="1"/>
        <i x="228" s="1"/>
        <i x="230" s="1"/>
        <i x="229" s="1"/>
        <i x="95" s="1"/>
        <i x="93" s="1"/>
        <i x="94" s="1"/>
        <i x="91" s="1"/>
        <i x="90" s="1"/>
        <i x="92" s="1"/>
        <i x="212" s="1"/>
        <i x="218" s="1"/>
        <i x="210" s="1"/>
        <i x="211" s="1"/>
        <i x="217" s="1"/>
        <i x="169" s="1"/>
        <i x="198" s="1"/>
        <i x="170" s="1"/>
        <i x="168" s="1"/>
        <i x="139" s="1"/>
        <i x="199" s="1"/>
        <i x="200" s="1"/>
        <i x="216" s="1"/>
        <i x="181" s="1"/>
        <i x="152" s="1"/>
        <i x="182" s="1"/>
        <i x="180" s="1"/>
        <i x="96" s="1"/>
        <i x="151" s="1"/>
        <i x="158" s="1"/>
        <i x="140" s="1"/>
        <i x="150" s="1"/>
        <i x="138" s="1"/>
        <i x="188" s="1"/>
        <i x="157" s="1"/>
        <i x="121" s="1"/>
        <i x="122" s="1"/>
        <i x="128" s="1"/>
        <i x="156" s="1"/>
        <i x="120" s="1"/>
        <i x="187" s="1"/>
        <i x="14" s="1"/>
        <i x="98" s="1"/>
        <i x="12" s="1"/>
        <i x="13" s="1"/>
        <i x="127" s="1"/>
        <i x="27" s="1"/>
        <i x="186" s="1"/>
        <i x="29" s="1"/>
        <i x="126" s="1"/>
        <i x="97" s="1"/>
        <i x="28" s="1"/>
        <i x="103" s="1"/>
        <i x="102" s="1"/>
        <i x="178" s="1"/>
        <i x="177" s="1"/>
        <i x="104" s="1"/>
        <i x="179" s="1"/>
        <i x="118" s="1"/>
        <i x="119" s="1"/>
        <i x="117" s="1"/>
        <i x="164" s="1"/>
        <i x="163" s="1"/>
        <i x="208" s="1"/>
        <i x="162" s="1"/>
        <i x="207" s="1"/>
        <i x="193" s="1"/>
        <i x="209" s="1"/>
        <i x="192" s="1"/>
        <i x="194" s="1"/>
        <i x="223" s="1"/>
        <i x="224" s="1"/>
        <i x="222" s="1"/>
        <i x="238" s="1"/>
        <i x="239" s="1"/>
        <i x="237" s="1"/>
        <i x="147" s="1"/>
        <i x="148" s="1"/>
        <i x="134" s="1"/>
        <i x="133" s="1"/>
        <i x="149" s="1"/>
        <i x="132" s="1"/>
        <i x="67" s="1"/>
        <i x="88" s="1"/>
        <i x="73" s="1"/>
        <i x="72" s="1"/>
        <i x="89" s="1"/>
        <i x="66" s="1"/>
        <i x="68" s="1"/>
        <i x="87" s="1"/>
        <i x="74" s="1"/>
        <i x="64" s="1"/>
        <i x="61" s="1"/>
        <i x="60" s="1"/>
        <i x="62" s="1"/>
        <i x="79" s="1"/>
        <i x="154" s="1"/>
        <i x="63" s="1"/>
        <i x="78" s="1"/>
        <i x="4" s="1"/>
        <i x="214" s="1"/>
        <i x="65" s="1"/>
        <i x="213" s="1"/>
        <i x="80" s="1"/>
        <i x="3" s="1"/>
        <i x="153" s="1"/>
        <i x="215" s="1"/>
        <i x="155" s="1"/>
        <i x="5" s="1"/>
        <i x="124" s="1"/>
        <i x="125" s="1"/>
        <i x="185" s="1"/>
        <i x="183" s="1"/>
        <i x="123" s="1"/>
        <i x="184" s="1"/>
        <i x="16" s="1" nd="1"/>
        <i x="17" s="1" nd="1"/>
        <i x="15" s="1" nd="1"/>
        <i x="26" s="1" nd="1"/>
        <i x="25" s="1" nd="1"/>
        <i x="107" s="1" nd="1"/>
        <i x="32" s="1" nd="1"/>
        <i x="115" s="1" nd="1"/>
        <i x="30" s="1" nd="1"/>
        <i x="114" s="1" nd="1"/>
        <i x="106" s="1" nd="1"/>
        <i x="105" s="1" nd="1"/>
        <i x="86" s="1" nd="1"/>
        <i x="24" s="1" nd="1"/>
        <i x="41" s="1" nd="1"/>
        <i x="31" s="1" nd="1"/>
        <i x="116" s="1" nd="1"/>
        <i x="85" s="1" nd="1"/>
        <i x="36" s="1" nd="1"/>
        <i x="84" s="1" nd="1"/>
        <i x="101" s="1" nd="1"/>
        <i x="226" s="1" nd="1"/>
        <i x="227" s="1" nd="1"/>
        <i x="50" s="1" nd="1"/>
        <i x="45" s="1" nd="1"/>
        <i x="40" s="1" nd="1"/>
        <i x="100" s="1" nd="1"/>
        <i x="38" s="1" nd="1"/>
        <i x="70" s="1" nd="1"/>
        <i x="48" s="1" nd="1"/>
        <i x="37" s="1" nd="1"/>
        <i x="234" s="1" nd="1"/>
        <i x="99" s="1" nd="1"/>
        <i x="10" s="1" nd="1"/>
        <i x="235" s="1" nd="1"/>
        <i x="52" s="1" nd="1"/>
        <i x="69" s="1" nd="1"/>
        <i x="71" s="1" nd="1"/>
        <i x="225" s="1" nd="1"/>
        <i x="42" s="1" nd="1"/>
        <i x="53" s="1" nd="1"/>
        <i x="54" s="1" nd="1"/>
        <i x="47" s="1" nd="1"/>
        <i x="51" s="1" nd="1"/>
        <i x="55" s="1" nd="1"/>
        <i x="39" s="1" nd="1"/>
        <i x="236" s="1" nd="1"/>
        <i x="56" s="1" nd="1"/>
        <i x="33" s="1" nd="1"/>
        <i x="44" s="1" nd="1"/>
        <i x="167" s="1" nd="1"/>
        <i x="9" s="1" nd="1"/>
        <i x="43" s="1" nd="1"/>
        <i x="58" s="1" nd="1"/>
        <i x="57" s="1" nd="1"/>
        <i x="49" s="1" nd="1"/>
        <i x="165" s="1" nd="1"/>
        <i x="196" s="1" nd="1"/>
        <i x="136" s="1" nd="1"/>
        <i x="206" s="1" nd="1"/>
        <i x="197" s="1" nd="1"/>
        <i x="166" s="1" nd="1"/>
        <i x="137" s="1" nd="1"/>
        <i x="195" s="1" nd="1"/>
        <i x="145" s="1" nd="1"/>
        <i x="131" s="1" nd="1"/>
        <i x="46" s="1" nd="1"/>
        <i x="34" s="1" nd="1"/>
        <i x="135" s="1" nd="1"/>
        <i x="176" s="1" nd="1"/>
        <i x="205" s="1" nd="1"/>
        <i x="146" s="1" nd="1"/>
        <i x="130" s="1" nd="1"/>
        <i x="11" s="1" nd="1"/>
        <i x="175" s="1" nd="1"/>
        <i x="59" s="1" nd="1"/>
        <i x="219" s="1" nd="1"/>
        <i x="233" s="1" nd="1"/>
        <i x="174" s="1" nd="1"/>
        <i x="204" s="1" nd="1"/>
        <i x="129" s="1" nd="1"/>
        <i x="144" s="1" nd="1"/>
        <i x="220" s="1" nd="1"/>
        <i x="113" s="1" nd="1"/>
        <i x="111" s="1" nd="1"/>
        <i x="191" s="1" nd="1"/>
        <i x="159" s="1" nd="1"/>
        <i x="221" s="1" nd="1"/>
        <i x="160" s="1" nd="1"/>
        <i x="232" s="1" nd="1"/>
        <i x="189" s="1" nd="1"/>
        <i x="190" s="1" nd="1"/>
        <i x="161" s="1" nd="1"/>
        <i x="35" s="1" nd="1"/>
        <i x="112" s="1" nd="1"/>
        <i x="231" s="1" nd="1"/>
        <i x="203" s="1" nd="1"/>
        <i x="201" s="1" nd="1"/>
        <i x="173" s="1" nd="1"/>
        <i x="143" s="1" nd="1"/>
        <i x="141" s="1" nd="1"/>
        <i x="142" s="1" nd="1"/>
        <i x="22" s="1" nd="1"/>
        <i x="172" s="1" nd="1"/>
        <i x="23" s="1" nd="1"/>
        <i x="21" s="1" nd="1"/>
        <i x="202" s="1" nd="1"/>
        <i x="171" s="1" nd="1"/>
        <i x="82" s="1" nd="1"/>
        <i x="83" s="1" nd="1"/>
        <i x="81" s="1" nd="1"/>
        <i x="75" s="1" nd="1"/>
        <i x="77" s="1" nd="1"/>
        <i x="7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omass1" xr10:uid="{C27A90B7-ACBB-4BD3-AFED-28A6F98ACDC4}" sourceName="Biomass">
  <pivotTables>
    <pivotTable tabId="4" name="HighPivot"/>
  </pivotTables>
  <data>
    <tabular pivotCacheId="809921978">
      <items count="8">
        <i x="6" s="1"/>
        <i x="1" s="1"/>
        <i x="0" s="1"/>
        <i x="3"/>
        <i x="5" s="1"/>
        <i x="2" s="1"/>
        <i x="4"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yst1" xr10:uid="{EE5BDC22-1D4E-4317-85A1-F52B7B23A9EA}" sourceName="Catalyst">
  <pivotTables>
    <pivotTable tabId="4" name="HighPivot"/>
  </pivotTables>
  <data>
    <tabular pivotCacheId="809921978">
      <items count="9">
        <i x="4" s="1"/>
        <i x="6" s="1"/>
        <i x="2" s="1"/>
        <i x="0" s="1"/>
        <i x="8"/>
        <i x="7"/>
        <i x="1" s="1"/>
        <i x="5"/>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2_umol_hg1" xr10:uid="{CCB69D9A-989F-4CD0-ACF3-22CDD9C8EC28}" sourceName="h2 umol/hg">
  <pivotTables>
    <pivotTable tabId="4" name="HighPivot"/>
  </pivotTables>
  <data>
    <tabular pivotCacheId="809921978">
      <items count="238">
        <i x="225" s="1"/>
        <i x="205" s="1"/>
        <i x="206" s="1"/>
        <i x="220" s="1"/>
        <i x="180" s="1"/>
        <i x="182" s="1"/>
        <i x="122" s="1"/>
        <i x="0" s="1"/>
        <i x="121" s="1"/>
        <i x="48" s="1"/>
        <i x="47" s="1"/>
        <i x="227" s="1"/>
        <i x="150" s="1"/>
        <i x="46" s="1"/>
        <i x="119" s="1"/>
        <i x="181" s="1"/>
        <i x="137" s="1"/>
        <i x="210" s="1"/>
        <i x="151" s="1"/>
        <i x="120" s="1"/>
        <i x="145" s="1"/>
        <i x="208" s="1"/>
        <i x="117" s="1"/>
        <i x="176" s="1"/>
        <i x="152" s="1"/>
        <i x="148" s="1"/>
        <i x="177" s="1"/>
        <i x="221" s="1"/>
        <i x="175" s="1"/>
        <i x="211" s="1"/>
        <i x="209" s="1"/>
        <i x="87" s="1"/>
        <i x="1" s="1"/>
        <i x="118" s="1"/>
        <i x="86" s="1"/>
        <i x="166" s="1"/>
        <i x="2" s="1"/>
        <i x="135" s="1"/>
        <i x="16" s="1"/>
        <i x="160" s="1"/>
        <i x="165" s="1"/>
        <i x="17" s="1"/>
        <i x="78" s="1"/>
        <i x="149" s="1"/>
        <i x="174" s="1"/>
        <i x="212" s="1"/>
        <i x="185" s="1"/>
        <i x="18" s="1"/>
        <i x="76" s="1"/>
        <i x="77" s="1"/>
        <i x="131" s="1"/>
        <i x="167" s="1"/>
        <i x="124" s="1"/>
        <i x="189" s="1"/>
        <i x="207" s="1"/>
        <i x="72" s="1"/>
        <i x="226" s="1"/>
        <i x="184" s="1"/>
        <i x="178" s="1"/>
        <i x="154" s="1"/>
        <i x="60" s="1"/>
        <i x="66" s="1"/>
        <i x="125" s="1"/>
        <i x="153" s="1"/>
        <i x="5" s="1"/>
        <i x="236" s="1"/>
        <i x="58" s="1"/>
        <i x="4" s="1"/>
        <i x="155" s="1"/>
        <i x="147" s="1"/>
        <i x="59" s="1"/>
        <i x="6" s="1"/>
        <i x="190" s="1"/>
        <i x="215" s="1"/>
        <i x="214" s="1"/>
        <i x="213" s="1"/>
        <i x="179" s="1"/>
        <i x="85" s="1"/>
        <i x="235" s="1"/>
        <i x="130" s="1"/>
        <i x="159" s="1"/>
        <i x="183" s="1"/>
        <i x="136" s="1"/>
        <i x="123" s="1"/>
        <i x="129" s="1"/>
        <i x="144" s="1"/>
        <i x="65" s="1"/>
        <i x="64" s="1"/>
        <i x="204" s="1"/>
        <i x="191" s="1"/>
        <i x="219" s="1"/>
        <i x="10" s="1"/>
        <i x="11" s="1"/>
        <i x="12" s="1"/>
        <i x="25" s="1"/>
        <i x="27" s="1"/>
        <i x="195" s="1"/>
        <i x="234" s="1"/>
        <i x="26" s="1"/>
        <i x="196" s="1"/>
        <i x="161" s="1"/>
        <i x="197" s="1"/>
        <i x="29" s="1"/>
        <i x="30" s="1"/>
        <i x="28" s="1"/>
        <i x="146" s="1"/>
        <i x="41" s="1"/>
        <i x="40" s="1"/>
        <i x="62" s="1"/>
        <i x="55" s="1"/>
        <i x="56" s="1"/>
        <i x="70" s="1"/>
        <i x="71" s="1"/>
        <i x="42" s="1"/>
        <i x="57" s="1"/>
        <i x="63" s="1"/>
        <i x="32" s="1"/>
        <i x="31" s="1"/>
        <i x="33" s="1"/>
        <i x="61" s="1"/>
        <i x="3" s="1"/>
        <i x="36" s="1"/>
        <i x="34" s="1"/>
        <i x="35" s="1"/>
        <i x="237" s="1" nd="1"/>
        <i x="228" s="1" nd="1"/>
        <i x="224" s="1" nd="1"/>
        <i x="230" s="1" nd="1"/>
        <i x="193" s="1" nd="1"/>
        <i x="203" s="1" nd="1"/>
        <i x="223" s="1" nd="1"/>
        <i x="198" s="1" nd="1"/>
        <i x="194" s="1" nd="1"/>
        <i x="216" s="1" nd="1"/>
        <i x="91" s="1" nd="1"/>
        <i x="202" s="1" nd="1"/>
        <i x="101" s="1" nd="1"/>
        <i x="92" s="1" nd="1"/>
        <i x="100" s="1" nd="1"/>
        <i x="93" s="1" nd="1"/>
        <i x="45" s="1" nd="1"/>
        <i x="110" s="1" nd="1"/>
        <i x="200" s="1" nd="1"/>
        <i x="140" s="1" nd="1"/>
        <i x="104" s="1" nd="1"/>
        <i x="106" s="1" nd="1"/>
        <i x="79" s="1" nd="1"/>
        <i x="90" s="1" nd="1"/>
        <i x="96" s="1" nd="1"/>
        <i x="201" s="1" nd="1"/>
        <i x="103" s="1" nd="1"/>
        <i x="187" s="1" nd="1"/>
        <i x="139" s="1" nd="1"/>
        <i x="111" s="1" nd="1"/>
        <i x="133" s="1" nd="1"/>
        <i x="188" s="1" nd="1"/>
        <i x="168" s="1" nd="1"/>
        <i x="98" s="1" nd="1"/>
        <i x="81" s="1" nd="1"/>
        <i x="107" s="1" nd="1"/>
        <i x="95" s="1" nd="1"/>
        <i x="126" s="1" nd="1"/>
        <i x="105" s="1" nd="1"/>
        <i x="132" s="1" nd="1"/>
        <i x="94" s="1" nd="1"/>
        <i x="222" s="1" nd="1"/>
        <i x="108" s="1" nd="1"/>
        <i x="109" s="1" nd="1"/>
        <i x="156" s="1" nd="1"/>
        <i x="44" s="1" nd="1"/>
        <i x="113" s="1" nd="1"/>
        <i x="199" s="1" nd="1"/>
        <i x="112" s="1" nd="1"/>
        <i x="128" s="1" nd="1"/>
        <i x="164" s="1" nd="1"/>
        <i x="39" s="1" nd="1"/>
        <i x="169" s="1" nd="1"/>
        <i x="186" s="1" nd="1"/>
        <i x="157" s="1" nd="1"/>
        <i x="231" s="1" nd="1"/>
        <i x="88" s="1" nd="1"/>
        <i x="99" s="1" nd="1"/>
        <i x="102" s="1" nd="1"/>
        <i x="43" s="1" nd="1"/>
        <i x="38" s="1" nd="1"/>
        <i x="138" s="1" nd="1"/>
        <i x="114" s="1" nd="1"/>
        <i x="67" s="1" nd="1"/>
        <i x="69" s="1" nd="1"/>
        <i x="73" s="1" nd="1"/>
        <i x="192" s="1" nd="1"/>
        <i x="158" s="1" nd="1"/>
        <i x="7" s="1" nd="1"/>
        <i x="233" s="1" nd="1"/>
        <i x="13" s="1" nd="1"/>
        <i x="14" s="1" nd="1"/>
        <i x="9" s="1" nd="1"/>
        <i x="217" s="1" nd="1"/>
        <i x="162" s="1" nd="1"/>
        <i x="74" s="1" nd="1"/>
        <i x="232" s="1" nd="1"/>
        <i x="15" s="1" nd="1"/>
        <i x="142" s="1" nd="1"/>
        <i x="116" s="1" nd="1"/>
        <i x="37" s="1" nd="1"/>
        <i x="218" s="1" nd="1"/>
        <i x="163" s="1" nd="1"/>
        <i x="143" s="1" nd="1"/>
        <i x="68" s="1" nd="1"/>
        <i x="173" s="1" nd="1"/>
        <i x="75" s="1" nd="1"/>
        <i x="127" s="1" nd="1"/>
        <i x="172" s="1" nd="1"/>
        <i x="23" s="1" nd="1"/>
        <i x="171" s="1" nd="1"/>
        <i x="24" s="1" nd="1"/>
        <i x="22" s="1" nd="1"/>
        <i x="134" s="1" nd="1"/>
        <i x="229" s="1" nd="1"/>
        <i x="89" s="1" nd="1"/>
        <i x="21" s="1" nd="1"/>
        <i x="19" s="1" nd="1"/>
        <i x="170" s="1" nd="1"/>
        <i x="20" s="1" nd="1"/>
        <i x="83" s="1" nd="1"/>
        <i x="97" s="1" nd="1"/>
        <i x="8" s="1" nd="1"/>
        <i x="84" s="1" nd="1"/>
        <i x="82" s="1" nd="1"/>
        <i x="141" s="1" nd="1"/>
        <i x="115" s="1" nd="1"/>
        <i x="53" s="1" nd="1"/>
        <i x="52" s="1" nd="1"/>
        <i x="54" s="1" nd="1"/>
        <i x="80" s="1" nd="1"/>
        <i x="51" s="1" nd="1"/>
        <i x="49" s="1" nd="1"/>
        <i x="5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omass2" xr10:uid="{B18F4257-7644-48AB-A5F4-ED7B2D103D3A}" sourceName="Biomass">
  <pivotTables>
    <pivotTable tabId="12" name="PivotTable1"/>
  </pivotTables>
  <data>
    <tabular pivotCacheId="541096447">
      <items count="7">
        <i x="2" s="1"/>
        <i x="0" s="1"/>
        <i x="5" s="1"/>
        <i x="6" s="1"/>
        <i x="4"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 xr10:uid="{CE0D46F5-5583-49F6-93C7-F0D43EAD8896}" sourceName="Cat">
  <pivotTables>
    <pivotTable tabId="12" name="PivotTable1"/>
  </pivotTables>
  <data>
    <tabular pivotCacheId="541096447">
      <items count="9">
        <i x="4" s="1"/>
        <i x="6" s="1"/>
        <i x="2" s="1"/>
        <i x="0" s="1"/>
        <i x="8"/>
        <i x="7"/>
        <i x="1" s="1"/>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omass" xr10:uid="{87C541DC-AD93-4DAA-9509-7E43CA4A34F2}" cache="Slicer_Biomass" caption="Biomass" rowHeight="241300"/>
  <slicer name="Catalyst" xr10:uid="{CAEEC98C-CCEE-439D-B18E-9C5163872855}" cache="Slicer_Catalyst" caption="Catalyst" rowHeight="241300"/>
  <slicer name="H2 umol/hg" xr10:uid="{61A3CC0A-C21F-4830-A380-4ABAABCD9470}" cache="Slicer_H2_umol_hg" caption="H2 umol/h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omass 1" xr10:uid="{AB44DC2D-E401-45D0-A6C7-3D3686DFE8AA}" cache="Slicer_Biomass1" caption="Biomass" rowHeight="241300"/>
  <slicer name="Catalyst 1" xr10:uid="{F61507C5-EC36-45EF-AC4F-0A6DE5896E5A}" cache="Slicer_Catalyst1" caption="Catalyst" startItem="1" rowHeight="241300"/>
  <slicer name="h2 umol/hg 1" xr10:uid="{A073CFEA-F6DE-4208-AC43-C4608E79E25E}" cache="Slicer_h2_umol_hg1" caption="h2 umol/hg"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omass 2" xr10:uid="{0CDD9F10-03B0-4564-8E02-757274912212}" cache="Slicer_Biomass2" caption="Biomass" rowHeight="241300"/>
  <slicer name="Cat" xr10:uid="{50E6E8A5-49FB-4CED-B47D-00B640E0373E}" cache="Slicer_Cat" caption="Ca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C5ADA7-207C-4464-9CFF-01D9B804B57C}" name="NeutralTable" displayName="NeutralTable" ref="A1:X242" totalsRowCount="1" headerRowDxfId="30" headerRowBorderDxfId="29" tableBorderDxfId="28">
  <autoFilter ref="A1:X241" xr:uid="{5622674B-C68D-48BD-B8F4-C681CD8B2343}"/>
  <sortState xmlns:xlrd2="http://schemas.microsoft.com/office/spreadsheetml/2017/richdata2" ref="A2:X241">
    <sortCondition ref="C1:C241"/>
  </sortState>
  <tableColumns count="24">
    <tableColumn id="20" xr3:uid="{392E89A9-DFDE-480F-8CD9-E1E44E50FA87}" name="Exp" totalsRowLabel="Total"/>
    <tableColumn id="21" xr3:uid="{EA345B5E-D588-4A0E-B6DB-2CEECF964F18}" name="Biomass"/>
    <tableColumn id="1" xr3:uid="{CF133B90-AECF-453D-A301-ED51D4B035C2}" name="form_id" dataDxfId="27" totalsRowDxfId="26"/>
    <tableColumn id="2" xr3:uid="{71B7E83E-491C-44C5-BB72-676C7719CFB4}" name="form_name"/>
    <tableColumn id="22" xr3:uid="{79FB7AF2-34F9-4FD8-A1DB-50A610727EC9}" name="Catalyst" totalsRowFunction="count"/>
    <tableColumn id="3" xr3:uid="{EDFB8AEB-EACF-4118-B696-69BC71E4B16F}" name="form_status"/>
    <tableColumn id="4" xr3:uid="{3BDB0AF5-3F16-40F7-80CB-313616529B2D}" name="Biomass Volume"/>
    <tableColumn id="5" xr3:uid="{8799CEF5-49CC-44CD-BBB4-0B43E10743E4}" name="Water 1"/>
    <tableColumn id="6" xr3:uid="{CB402EDA-0C77-4F4A-8079-96046B46AEF2}" name="form_datetime" dataDxfId="25"/>
    <tableColumn id="7" xr3:uid="{749A6237-8E7A-4748-84BE-648DB48776AE}" name="sample_name"/>
    <tableColumn id="8" xr3:uid="{91281C79-72B6-492D-829B-4CBB08115B38}" name="Baratron_Avg"/>
    <tableColumn id="9" xr3:uid="{2403086A-A61E-4D9B-AD52-16AFFA0C76B6}" name="calc_%_N2_Avg"/>
    <tableColumn id="10" xr3:uid="{551B577B-8812-40A6-945D-32DB207F2265}" name="calc_%_H2_Avg"/>
    <tableColumn id="11" xr3:uid="{2B3B4EDA-6181-46F0-9B04-966C66AAA603}" name="calc_%_H2_2STD"/>
    <tableColumn id="12" xr3:uid="{C9CF1451-3D8C-493B-80EC-C23035492515}" name="calc_%_H2_umol" totalsRowFunction="stdDev"/>
    <tableColumn id="13" xr3:uid="{17F5A0A8-A39C-4F35-A727-14CAAE0D6191}" name="calc_%_H2_umol/h"/>
    <tableColumn id="23" xr3:uid="{F4D8EA87-9056-49F9-B285-8979CFD508F8}" name="H2 umol/hg" totalsRowFunction="average" dataDxfId="24">
      <calculatedColumnFormula>NeutralTable[[#This Row],[calc_%_H2_umol/h]]/0.002</calculatedColumnFormula>
    </tableColumn>
    <tableColumn id="24" xr3:uid="{2A0AC487-3B0E-4BE9-A382-EF7895135ECE}" name="Error stdev"/>
    <tableColumn id="14" xr3:uid="{46BEB68D-D31A-4D94-A1B2-8ED468805121}" name="calc_%_O2_Avg"/>
    <tableColumn id="15" xr3:uid="{49675A71-CE8F-4CDB-98FF-98C71CDA264C}" name="calc_%_O2_2STD"/>
    <tableColumn id="16" xr3:uid="{08E242BF-B963-4DF7-B661-A8E2CCCCAF6B}" name="calc_%_O2_umol" totalsRowFunction="max"/>
    <tableColumn id="17" xr3:uid="{02D45023-21B3-4058-A0E1-0A9338160E02}" name="calc_%_O2_umol/h"/>
    <tableColumn id="18" xr3:uid="{D9AE5FC2-3397-4405-BD51-CC719A595187}" name="calc_%_Ar_Avg"/>
    <tableColumn id="19" xr3:uid="{BBE04034-E9A9-47A9-887F-36113E33D246}" name="calc_%_CO2_Avg" totalsRowFunction="avera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21F2CC-9521-4E3E-AE3F-7773465D92F9}" name="HighTable" displayName="HighTable" ref="A1:X239" totalsRowCount="1" headerRowDxfId="23">
  <autoFilter ref="A1:X238" xr:uid="{8721F2CC-9521-4E3E-AE3F-7773465D92F9}">
    <filterColumn colId="0">
      <filters>
        <filter val="1388"/>
        <filter val="1390"/>
        <filter val="1391"/>
        <filter val="1392"/>
        <filter val="1393"/>
        <filter val="1394"/>
        <filter val="1395"/>
      </filters>
    </filterColumn>
  </autoFilter>
  <sortState xmlns:xlrd2="http://schemas.microsoft.com/office/spreadsheetml/2017/richdata2" ref="A30:X238">
    <sortCondition ref="B1:B238"/>
  </sortState>
  <tableColumns count="24">
    <tableColumn id="1" xr3:uid="{EE9971AE-9B44-433E-8F5E-900DF2DCDA4E}" name="Exp num" totalsRowLabel="Total"/>
    <tableColumn id="2" xr3:uid="{8793EC78-CC3E-4016-BDE2-05AE903B3D0E}" name="form_id" dataDxfId="22" totalsRowDxfId="21"/>
    <tableColumn id="3" xr3:uid="{39EE9CB8-6E2B-4A9F-BA71-C9DFE78C458F}" name="form_name"/>
    <tableColumn id="23" xr3:uid="{E3ECFFCD-2092-471D-88A2-3FD431FEA202}" name="Biomass"/>
    <tableColumn id="24" xr3:uid="{6E64D932-2E27-47BE-8264-83E86E0A30A2}" name="Catalyst"/>
    <tableColumn id="4" xr3:uid="{BB047E60-A712-4791-B681-048EBD917C10}" name="form_status"/>
    <tableColumn id="5" xr3:uid="{208D0123-1D3B-4840-A88B-23C1A085C5DB}" name="Biomass Vol"/>
    <tableColumn id="6" xr3:uid="{8B4193CD-CE60-4BF0-940F-4E5DE755E229}" name="Water 1"/>
    <tableColumn id="7" xr3:uid="{A441A373-663B-4F5E-A0A3-214F843F08CA}" name="NaOH 1M"/>
    <tableColumn id="8" xr3:uid="{531F1503-D92B-495C-B8FD-517BC0490436}" name="form_datetime" dataDxfId="20"/>
    <tableColumn id="9" xr3:uid="{947C70B6-35F1-4BAA-BE72-CA82D47BAC10}" name="sample_name"/>
    <tableColumn id="10" xr3:uid="{24859A05-9A56-4088-BDBE-6B7D64FFEA55}" name="Baratron_Avg"/>
    <tableColumn id="11" xr3:uid="{BA163DC7-15AB-4B19-8B11-919F54281D40}" name="calc_%_N2_Avg"/>
    <tableColumn id="12" xr3:uid="{56476BA0-43FA-4EA4-AAF2-56A51148B5C8}" name="calc_%_H2_Avg"/>
    <tableColumn id="13" xr3:uid="{D9AF33E7-C767-4047-A182-FC1F20DB6453}" name="calc_%_H2_2STD"/>
    <tableColumn id="14" xr3:uid="{53875706-A392-4B8F-BC21-EEDAAFC8B1F0}" name="calc_%_H2_umol" totalsRowFunction="stdDev"/>
    <tableColumn id="15" xr3:uid="{A823569D-F464-47F5-8058-C9A37C34A7F1}" name="calc_%_H2_umol/h" totalsRowFunction="stdDev"/>
    <tableColumn id="22" xr3:uid="{B4CAE10C-8777-42D4-B730-43685E949241}" name="h2 umol/hg" totalsRowFunction="average" dataDxfId="19">
      <calculatedColumnFormula>HighTable[[#This Row],[calc_%_H2_umol/h]]/(2/1000)</calculatedColumnFormula>
    </tableColumn>
    <tableColumn id="16" xr3:uid="{AD22A958-46EE-450F-9FF8-2DDBAFC67A9D}" name="calc_%_O2_Avg" totalsRowFunction="max"/>
    <tableColumn id="17" xr3:uid="{43535E08-CE1D-4FCD-8B92-B4CAB015DB60}" name="calc_%_O2_2STD"/>
    <tableColumn id="18" xr3:uid="{24DF2C27-20BA-4EDC-83DE-9357C7504DFA}" name="calc_%_O2_umol"/>
    <tableColumn id="19" xr3:uid="{E02525D9-4C05-4A4A-A405-918D687ED17A}" name="calc_%_O2_umol/h"/>
    <tableColumn id="20" xr3:uid="{504D653B-3CC1-4BE0-B1D1-512C571BD8E3}" name="calc_%_Ar_Avg"/>
    <tableColumn id="21" xr3:uid="{8C4C2C9B-13DE-4BAE-89B1-4ED6E6470221}" name="calc_%_CO2_Avg" totalsRowFunction="max"/>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FB128B-1CDC-4533-A8A3-D147B2649091}" name="Table3" displayName="Table3" ref="A1:AH241" headerRowDxfId="18">
  <autoFilter ref="A1:AH241" xr:uid="{38FB128B-1CDC-4533-A8A3-D147B2649091}"/>
  <sortState xmlns:xlrd2="http://schemas.microsoft.com/office/spreadsheetml/2017/richdata2" ref="A2:AH91">
    <sortCondition ref="D1:D91"/>
  </sortState>
  <tableColumns count="34">
    <tableColumn id="1" xr3:uid="{8AAD8D2E-E6DA-4BE8-AEC0-6A30EE745C1F}" name="Exp id" totalsRowLabel="Total"/>
    <tableColumn id="2" xr3:uid="{24127610-B0A3-4F8E-AD90-3AB1D2CB5141}" name="Biomass"/>
    <tableColumn id="3" xr3:uid="{85E7A006-B04A-476C-915E-7411B6967FE0}" name="Cat"/>
    <tableColumn id="4" xr3:uid="{527E2F96-FF63-43EE-B6CD-0808EC8059AE}" name="form_id" dataDxfId="17" totalsRowDxfId="16"/>
    <tableColumn id="5" xr3:uid="{1816C8F6-AE47-487A-94CF-B897AABF3308}" name="form_name"/>
    <tableColumn id="6" xr3:uid="{91FD578C-DB0E-4E2A-8948-901C6EF7CE1F}" name="form_status"/>
    <tableColumn id="8" xr3:uid="{FC8021E6-E3C8-4C7C-B04B-C447BC03B06E}" name="Glucose 50 g/L"/>
    <tableColumn id="9" xr3:uid="{0CACCA26-11B1-4B4F-B5F8-9C204E97213D}" name="Water 1"/>
    <tableColumn id="10" xr3:uid="{E922C126-EC21-43B1-A572-E30199E12B75}" name="AcOH 2M"/>
    <tableColumn id="7" xr3:uid="{2F773CED-6DEB-4E76-9EC2-4724580B8EE9}" name="CoO"/>
    <tableColumn id="11" xr3:uid="{3AD6AC47-79DF-4BE1-899A-4C9E8DA8E468}" name="TiO2 (A, p25)"/>
    <tableColumn id="12" xr3:uid="{81B16F3C-8714-4857-8265-ECFFB07BE0D9}" name="CdS"/>
    <tableColumn id="13" xr3:uid="{5E2655F1-F5DD-4E5B-BA55-884368398AA5}" name="ZnO"/>
    <tableColumn id="14" xr3:uid="{A03FD00C-17DF-458F-AA17-404B1689B000}" name="PCAT_Gee-pt/g-c3n4"/>
    <tableColumn id="15" xr3:uid="{E2B36023-58EE-4B30-88F7-F2370CBB1FDD}" name="WO3"/>
    <tableColumn id="16" xr3:uid="{90BA31D2-226C-48CF-BB87-DA6467B27D0D}" name="BiVO4"/>
    <tableColumn id="17" xr3:uid="{073DC079-0E21-4FE4-8468-B99309C90FDE}" name="MoS2/TiO2"/>
    <tableColumn id="18" xr3:uid="{1C8DDBDC-1F3E-492B-82B5-F9328B39ED55}" name="MoS2/g-C3N4"/>
    <tableColumn id="33" xr3:uid="{BE4BA30B-C9D8-4DAF-8E04-0BA2881DD649}" name="Cat mass" dataDxfId="15">
      <calculatedColumnFormula>SUM(Table3[[#This Row],[CoO]:[MoS2/g-C3N4]])</calculatedColumnFormula>
    </tableColumn>
    <tableColumn id="19" xr3:uid="{AF370F03-4789-4E43-A439-FD3C4BB721DF}" name="form_datetime" dataDxfId="14"/>
    <tableColumn id="20" xr3:uid="{F3A11A75-04AC-4A06-B51B-A970185DD985}" name="sample_name"/>
    <tableColumn id="21" xr3:uid="{1ABF99BE-8BBB-4E72-AFEC-4B99B74822AB}" name="Baratron_Avg"/>
    <tableColumn id="22" xr3:uid="{49C72DFA-A2C4-4C14-A830-D9A25B18478A}" name="calc_%_N2_Avg"/>
    <tableColumn id="23" xr3:uid="{981B3D6D-1170-4D28-A65F-95AF808381AD}" name="calc_%_H2_Avg"/>
    <tableColumn id="24" xr3:uid="{51D6DCDF-E944-44F9-BF52-3B8C6AE69273}" name="calc_%_H2_2STD"/>
    <tableColumn id="25" xr3:uid="{A9717938-D81B-41BF-8055-17C6BCCE747E}" name="calc_%_H2_umol"/>
    <tableColumn id="26" xr3:uid="{61C08BE5-2C20-47BD-AEA8-ED2EC8307457}" name="calc_%_H2_umol/h"/>
    <tableColumn id="34" xr3:uid="{8799F276-C240-423B-B4A5-FB5559887270}" name="h2 umol/hg" dataDxfId="13">
      <calculatedColumnFormula>Table3[[#This Row],[calc_%_H2_umol/h]]/Table3[[#This Row],[Cat mass]]</calculatedColumnFormula>
    </tableColumn>
    <tableColumn id="27" xr3:uid="{062C5B59-AE6D-43F0-8587-DA73D39B8F03}" name="calc_%_O2_Avg"/>
    <tableColumn id="28" xr3:uid="{5732769B-3534-42E7-88F0-6AD03DA1EB77}" name="calc_%_O2_2STD"/>
    <tableColumn id="29" xr3:uid="{6DE0015B-6C79-4863-A88E-066671810217}" name="calc_%_O2_umol" totalsRowFunction="max"/>
    <tableColumn id="30" xr3:uid="{71630A97-1AD2-4070-B17D-06D36D6EBA2A}" name="calc_%_O2_umol/h"/>
    <tableColumn id="31" xr3:uid="{18EA0CD8-8F22-4269-AFF8-7E8C256FBFAF}" name="calc_%_Ar_Avg"/>
    <tableColumn id="32" xr3:uid="{9C1AB2DC-C2D7-4381-BF20-55162457554E}" name="calc_%_CO2_Avg" totalsRowFunction="max"/>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CF2550-A028-4726-9F3A-AFF5733FE408}" name="Table6" displayName="Table6" ref="A1:AH202" totalsRowShown="0" headerRowDxfId="12" headerRowBorderDxfId="11" tableBorderDxfId="10">
  <autoFilter ref="A1:AH202" xr:uid="{94CF2550-A028-4726-9F3A-AFF5733FE408}">
    <filterColumn colId="1">
      <filters>
        <filter val="Cellobiose"/>
        <filter val="Xylose"/>
      </filters>
    </filterColumn>
    <filterColumn colId="2">
      <filters>
        <filter val="PCN"/>
      </filters>
    </filterColumn>
  </autoFilter>
  <sortState xmlns:xlrd2="http://schemas.microsoft.com/office/spreadsheetml/2017/richdata2" ref="A2:AH202">
    <sortCondition ref="D1:D202"/>
  </sortState>
  <tableColumns count="34">
    <tableColumn id="29" xr3:uid="{12D59128-FBCB-42B8-82F4-3E7EF84A22B1}" name="Expid"/>
    <tableColumn id="30" xr3:uid="{1E4A2BF8-20AA-41BC-A5B3-DA8CD3EA4475}" name="Biomass"/>
    <tableColumn id="31" xr3:uid="{A388E06C-7D17-4ABC-97E8-786DB06CD28A}" name="Cat"/>
    <tableColumn id="1" xr3:uid="{B3F01CD6-E329-4D92-A94C-EC9376BAAE08}" name="form_id" dataDxfId="9"/>
    <tableColumn id="2" xr3:uid="{6ED9FE5E-C2F7-4B23-AD5E-C18B569A22A3}" name="form_name"/>
    <tableColumn id="3" xr3:uid="{707CE854-B37E-4012-B1EB-184139A445D9}" name="form_status"/>
    <tableColumn id="32" xr3:uid="{005831E3-C441-43B0-B875-7CA5BF92642E}" name="Biomass2"/>
    <tableColumn id="5" xr3:uid="{1A153C3F-5D26-4AA6-B4AD-6AC929D9E23E}" name="Water 1"/>
    <tableColumn id="6" xr3:uid="{2CCEE2CC-0C28-4AEF-AD8F-6A594042F0B2}" name="Citric acid 1M"/>
    <tableColumn id="7" xr3:uid="{0137DF07-A687-4E63-A3D5-7C65B8BC65B2}" name="TiO2 (A, p25)"/>
    <tableColumn id="8" xr3:uid="{9605136D-1704-4B44-9C87-7D8F0575A6A6}" name="CdS"/>
    <tableColumn id="9" xr3:uid="{346D99B6-3DB7-4860-BF0E-3681FE32EC16}" name="ZnO"/>
    <tableColumn id="10" xr3:uid="{BE6612DC-B01D-4713-920F-29D4AA922961}" name="PCAT_Gee-pt/g-c3n4"/>
    <tableColumn id="11" xr3:uid="{F724438F-3538-45EE-90A7-33DF61A55269}" name="WO3"/>
    <tableColumn id="12" xr3:uid="{4AA41FEC-F8AE-4A4A-B4A5-B50F9CC7C51E}" name="BiVO4"/>
    <tableColumn id="13" xr3:uid="{5481645D-81DB-4969-9740-A00B226488AB}" name="MoS2/TiO2"/>
    <tableColumn id="14" xr3:uid="{0A8601AB-E3A7-4437-BE12-5DECB0DD1AE4}" name="MoS2/g-C3N4"/>
    <tableColumn id="4" xr3:uid="{9A98DCDC-8C93-4EDA-A07F-373C1DA07D45}" name="CoO"/>
    <tableColumn id="33" xr3:uid="{E74C12E7-C6B1-4934-A351-BB9D27200C90}" name="Cat mass" dataDxfId="8">
      <calculatedColumnFormula>SUM(Table6[[#This Row],[TiO2 (A, p25)]:[CoO]])</calculatedColumnFormula>
    </tableColumn>
    <tableColumn id="15" xr3:uid="{1B50CB99-CC53-49B5-AEBD-A509A46E4818}" name="form_datetime" dataDxfId="7"/>
    <tableColumn id="16" xr3:uid="{79CB8DCD-3683-4D82-8103-A8421C6F7D61}" name="sample_name"/>
    <tableColumn id="17" xr3:uid="{AA13FAFA-0206-4257-854E-DF8B20A606E8}" name="Baratron_Avg"/>
    <tableColumn id="18" xr3:uid="{0104D3C1-7A93-4457-AD22-25C3AD2B1970}" name="calc_%_N2_Avg"/>
    <tableColumn id="19" xr3:uid="{90C8E7A5-9745-4B1A-B079-67E31A32BE97}" name="calc_%_H2_Avg"/>
    <tableColumn id="20" xr3:uid="{75CD63F8-41F8-4454-9B7B-9FE3724CEE6B}" name="calc_%_H2_2STD"/>
    <tableColumn id="21" xr3:uid="{89818609-9CAA-4367-8BE1-BA16177FF75E}" name="calc_%_H2_umol"/>
    <tableColumn id="22" xr3:uid="{C0FD4324-EA63-4129-943E-5D0E4EAA7D02}" name="calc_%_H2_umol/h"/>
    <tableColumn id="34" xr3:uid="{2F0B105F-A404-4634-B922-39243B974909}" name="h2 umol/hg" dataDxfId="6">
      <calculatedColumnFormula>Table6[[#This Row],[calc_%_H2_umol/h]]/Table6[[#This Row],[Cat mass]]</calculatedColumnFormula>
    </tableColumn>
    <tableColumn id="23" xr3:uid="{473DA3CC-8A4B-4D0E-BA1D-20EC6EC4435F}" name="calc_%_O2_Avg"/>
    <tableColumn id="24" xr3:uid="{A589F13A-D081-4364-B6E2-EB26A393E702}" name="calc_%_O2_2STD"/>
    <tableColumn id="25" xr3:uid="{89400B6F-D9E6-42AF-8DDA-C11E4BEAE39A}" name="calc_%_O2_umol"/>
    <tableColumn id="26" xr3:uid="{E4676CC7-BF18-4415-8223-3DAA26C159C2}" name="calc_%_O2_umol/h"/>
    <tableColumn id="27" xr3:uid="{986F5B7A-3E54-49F6-A7E4-EDFC879CC58C}" name="calc_%_Ar_Avg"/>
    <tableColumn id="28" xr3:uid="{C3DA58AB-D1DA-4639-8F30-FA150DC380D1}" name="calc_%_CO2_Avg"/>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E2D0DC-3A08-4BDC-AEC7-6BFDF15619F1}" name="Table5" displayName="Table5" ref="D4:I76" totalsRowShown="0">
  <autoFilter ref="D4:I76" xr:uid="{89E2D0DC-3A08-4BDC-AEC7-6BFDF15619F1}"/>
  <sortState xmlns:xlrd2="http://schemas.microsoft.com/office/spreadsheetml/2017/richdata2" ref="D5:I76">
    <sortCondition ref="G4:G76"/>
  </sortState>
  <tableColumns count="6">
    <tableColumn id="1" xr3:uid="{428768A1-E9E9-41FB-B297-A99F2BABD631}" name="Biomass" dataDxfId="5"/>
    <tableColumn id="2" xr3:uid="{0FA845E9-6681-412F-A9B5-5D7CFE982167}" name="std" dataDxfId="4"/>
    <tableColumn id="3" xr3:uid="{D44690A2-8811-439E-84C0-79645CF4B021}" name="Cat"/>
    <tableColumn id="4" xr3:uid="{4C99D40A-4F44-4021-B5F4-97137B49E115}" name="index1"/>
    <tableColumn id="5" xr3:uid="{9BD07DA2-D8DF-4097-9C4E-F03C2CC9F405}" name="index2"/>
    <tableColumn id="6" xr3:uid="{F2FDEBF1-E7E8-49D1-846D-237EE4B62DF4}" name="Not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B854966-5FCD-4E80-A0DD-13FE28F2A289}" name="Table49" displayName="Table49" ref="D5:G77" totalsRowShown="0">
  <autoFilter ref="D5:G77" xr:uid="{9B854966-5FCD-4E80-A0DD-13FE28F2A289}"/>
  <sortState xmlns:xlrd2="http://schemas.microsoft.com/office/spreadsheetml/2017/richdata2" ref="D6:G77">
    <sortCondition ref="D6:D78"/>
  </sortState>
  <tableColumns count="4">
    <tableColumn id="1" xr3:uid="{AFB2D62E-0D00-40C7-8C88-4FF30B4A5129}" name="Cat"/>
    <tableColumn id="2" xr3:uid="{2B4C0A00-5AC4-4D84-9F80-07BADFBF425C}" name="Biomass" dataDxfId="3"/>
    <tableColumn id="3" xr3:uid="{F51E0F11-1C09-4B71-BF51-EAAD69E12D63}" name="stdev"/>
    <tableColumn id="4" xr3:uid="{1F2A3AB3-AAF0-4E65-B52C-6B807985B66D}" name="index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58A03D3-9504-45EC-B0D8-308771ADAC70}" name="Table7" displayName="Table7" ref="D4:F67" totalsRowShown="0">
  <autoFilter ref="D4:F67" xr:uid="{D58A03D3-9504-45EC-B0D8-308771ADAC70}"/>
  <tableColumns count="3">
    <tableColumn id="1" xr3:uid="{2E06C45F-B426-4821-B72F-71ABA25BB7FE}" name="Cat"/>
    <tableColumn id="2" xr3:uid="{F95D7134-8BB4-47EA-85DE-4BDF88F0048B}" name="Bio" dataDxfId="2"/>
    <tableColumn id="3" xr3:uid="{8874DE34-B145-4A1A-B396-EAE7BDABEB48}" name="Std" dataDxfId="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9691FE-1BFA-497F-970F-7ED272CCB6CC}" name="Table4" displayName="Table4" ref="D6:G78" totalsRowShown="0">
  <autoFilter ref="D6:G78" xr:uid="{7E9691FE-1BFA-497F-970F-7ED272CCB6CC}"/>
  <sortState xmlns:xlrd2="http://schemas.microsoft.com/office/spreadsheetml/2017/richdata2" ref="D7:G78">
    <sortCondition ref="D6:D78"/>
  </sortState>
  <tableColumns count="4">
    <tableColumn id="1" xr3:uid="{7B55FA04-10A1-4E6A-97E9-72BFE41BA9B2}" name="Cat"/>
    <tableColumn id="2" xr3:uid="{D662925B-99DE-425A-8069-608CADEAC84D}" name="Biomass" dataDxfId="0"/>
    <tableColumn id="3" xr3:uid="{FF9E1DA4-3E90-4559-83D1-C78F7ED07974}" name="stdev"/>
    <tableColumn id="4" xr3:uid="{FA3A8A3D-E882-41D2-8439-A4A163B1EE7A}" name="index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7"/>
  <sheetViews>
    <sheetView zoomScaleNormal="100" workbookViewId="0">
      <selection activeCell="X242" sqref="X242"/>
    </sheetView>
  </sheetViews>
  <sheetFormatPr defaultRowHeight="15" x14ac:dyDescent="0.25"/>
  <cols>
    <col min="3" max="3" width="9.7109375" customWidth="1"/>
    <col min="4" max="4" width="12.85546875" customWidth="1"/>
    <col min="5" max="5" width="13.28515625" bestFit="1" customWidth="1"/>
    <col min="6" max="6" width="13.28515625" customWidth="1"/>
    <col min="8" max="8" width="9.7109375" customWidth="1"/>
    <col min="9" max="9" width="16" customWidth="1"/>
    <col min="10" max="10" width="15" customWidth="1"/>
    <col min="11" max="11" width="14.42578125" customWidth="1"/>
    <col min="12" max="12" width="16.140625" customWidth="1"/>
    <col min="13" max="13" width="16" customWidth="1"/>
    <col min="14" max="14" width="17" customWidth="1"/>
    <col min="15" max="15" width="17.28515625" customWidth="1"/>
    <col min="16" max="17" width="19.28515625" customWidth="1"/>
    <col min="18" max="18" width="16.140625" customWidth="1"/>
    <col min="19" max="19" width="17.140625" customWidth="1"/>
    <col min="20" max="20" width="17.28515625" customWidth="1"/>
    <col min="21" max="21" width="19.28515625" customWidth="1"/>
    <col min="22" max="22" width="15.7109375" customWidth="1"/>
    <col min="23" max="23" width="17.28515625" customWidth="1"/>
    <col min="24" max="24" width="20.42578125" bestFit="1" customWidth="1"/>
  </cols>
  <sheetData>
    <row r="1" spans="1:24" x14ac:dyDescent="0.25">
      <c r="A1" s="5" t="s">
        <v>170</v>
      </c>
      <c r="B1" s="8" t="s">
        <v>381</v>
      </c>
      <c r="C1" s="3" t="s">
        <v>0</v>
      </c>
      <c r="D1" s="4" t="s">
        <v>1</v>
      </c>
      <c r="E1" s="5" t="s">
        <v>465</v>
      </c>
      <c r="F1" s="4" t="s">
        <v>2</v>
      </c>
      <c r="G1" s="5" t="s">
        <v>382</v>
      </c>
      <c r="H1" s="4" t="s">
        <v>4</v>
      </c>
      <c r="I1" s="4" t="s">
        <v>5</v>
      </c>
      <c r="J1" s="4" t="s">
        <v>6</v>
      </c>
      <c r="K1" s="4" t="s">
        <v>7</v>
      </c>
      <c r="L1" s="4" t="s">
        <v>8</v>
      </c>
      <c r="M1" s="4" t="s">
        <v>9</v>
      </c>
      <c r="N1" s="4" t="s">
        <v>10</v>
      </c>
      <c r="O1" s="4" t="s">
        <v>11</v>
      </c>
      <c r="P1" s="4" t="s">
        <v>12</v>
      </c>
      <c r="Q1" s="5" t="s">
        <v>476</v>
      </c>
      <c r="R1" s="5" t="s">
        <v>480</v>
      </c>
      <c r="S1" s="4" t="s">
        <v>13</v>
      </c>
      <c r="T1" s="4" t="s">
        <v>14</v>
      </c>
      <c r="U1" s="4" t="s">
        <v>15</v>
      </c>
      <c r="V1" s="4" t="s">
        <v>16</v>
      </c>
      <c r="W1" s="4" t="s">
        <v>17</v>
      </c>
      <c r="X1" s="4" t="s">
        <v>18</v>
      </c>
    </row>
    <row r="2" spans="1:24" x14ac:dyDescent="0.25">
      <c r="A2">
        <v>1369</v>
      </c>
      <c r="B2" t="s">
        <v>458</v>
      </c>
      <c r="C2" s="1" t="s">
        <v>110</v>
      </c>
      <c r="D2" t="s">
        <v>20</v>
      </c>
      <c r="E2" t="s">
        <v>466</v>
      </c>
      <c r="F2" t="s">
        <v>21</v>
      </c>
      <c r="G2">
        <v>2</v>
      </c>
      <c r="H2">
        <v>3</v>
      </c>
      <c r="I2" s="2">
        <v>45129.080775462957</v>
      </c>
      <c r="J2" t="s">
        <v>111</v>
      </c>
      <c r="K2">
        <v>0.93135199999999996</v>
      </c>
      <c r="L2">
        <v>99.741001726776773</v>
      </c>
      <c r="M2">
        <v>6.7721581733285194E-3</v>
      </c>
      <c r="N2">
        <v>6.2689058330480871E-4</v>
      </c>
      <c r="O2">
        <v>1.8458287855153889E-2</v>
      </c>
      <c r="P2">
        <v>4.6145719637884731E-3</v>
      </c>
      <c r="Q2">
        <f>NeutralTable[[#This Row],[calc_%_H2_umol/h]]/0.002</f>
        <v>2.3072859818942364</v>
      </c>
      <c r="R2">
        <v>9.5754618771903027E-2</v>
      </c>
      <c r="S2">
        <v>0.18666917754424159</v>
      </c>
      <c r="T2">
        <v>1.845889059067244E-2</v>
      </c>
      <c r="U2">
        <v>0.50878808861354907</v>
      </c>
      <c r="V2">
        <v>0.1271970221533873</v>
      </c>
      <c r="W2">
        <v>4.6591963440925588E-2</v>
      </c>
      <c r="X2">
        <v>1.896497406473836E-2</v>
      </c>
    </row>
    <row r="3" spans="1:24" x14ac:dyDescent="0.25">
      <c r="A3">
        <v>1369</v>
      </c>
      <c r="B3" t="s">
        <v>458</v>
      </c>
      <c r="C3" s="1" t="s">
        <v>112</v>
      </c>
      <c r="D3" t="s">
        <v>24</v>
      </c>
      <c r="E3" t="s">
        <v>466</v>
      </c>
      <c r="F3" t="s">
        <v>21</v>
      </c>
      <c r="G3">
        <v>2</v>
      </c>
      <c r="H3">
        <v>3</v>
      </c>
      <c r="I3" s="2">
        <v>45129.088287037041</v>
      </c>
      <c r="J3" t="s">
        <v>113</v>
      </c>
      <c r="K3">
        <v>0.93135199999999996</v>
      </c>
      <c r="L3">
        <v>99.699295923591563</v>
      </c>
      <c r="M3">
        <v>6.5019432904090731E-3</v>
      </c>
      <c r="N3">
        <v>3.2506995922663322E-4</v>
      </c>
      <c r="O3">
        <v>1.7721786438025529E-2</v>
      </c>
      <c r="P3">
        <v>4.4304466095063831E-3</v>
      </c>
      <c r="Q3">
        <f>NeutralTable[[#This Row],[calc_%_H2_umol/h]]/0.002</f>
        <v>2.2152233047531915</v>
      </c>
      <c r="R3">
        <v>9.5754618771903027E-2</v>
      </c>
      <c r="S3">
        <v>0.23170171198530751</v>
      </c>
      <c r="T3">
        <v>1.999382913776131E-2</v>
      </c>
      <c r="U3">
        <v>0.63152938648134205</v>
      </c>
      <c r="V3">
        <v>0.15788234662033551</v>
      </c>
      <c r="W3">
        <v>4.4803569473626348E-2</v>
      </c>
      <c r="X3">
        <v>1.7696851659096319E-2</v>
      </c>
    </row>
    <row r="4" spans="1:24" x14ac:dyDescent="0.25">
      <c r="A4">
        <v>1369</v>
      </c>
      <c r="B4" t="s">
        <v>458</v>
      </c>
      <c r="C4" s="1" t="s">
        <v>114</v>
      </c>
      <c r="D4" t="s">
        <v>27</v>
      </c>
      <c r="E4" t="s">
        <v>466</v>
      </c>
      <c r="F4" t="s">
        <v>21</v>
      </c>
      <c r="G4">
        <v>2</v>
      </c>
      <c r="H4">
        <v>3</v>
      </c>
      <c r="I4" s="2">
        <v>45129.09578703704</v>
      </c>
      <c r="J4" t="s">
        <v>115</v>
      </c>
      <c r="K4">
        <v>0.92857699999999999</v>
      </c>
      <c r="L4">
        <v>99.754209710062639</v>
      </c>
      <c r="M4">
        <v>6.2101933577570941E-3</v>
      </c>
      <c r="N4">
        <v>1.4186848862137969E-3</v>
      </c>
      <c r="O4">
        <v>1.692658879190128E-2</v>
      </c>
      <c r="P4">
        <v>4.23164719797532E-3</v>
      </c>
      <c r="Q4">
        <f>NeutralTable[[#This Row],[calc_%_H2_umol/h]]/0.002</f>
        <v>2.1158235989876601</v>
      </c>
      <c r="R4">
        <v>9.5754618771903027E-2</v>
      </c>
      <c r="S4">
        <v>0.17731806092589331</v>
      </c>
      <c r="T4">
        <v>1.988076170841872E-2</v>
      </c>
      <c r="U4">
        <v>0.48330055599973948</v>
      </c>
      <c r="V4">
        <v>0.1208251389999349</v>
      </c>
      <c r="W4">
        <v>4.5264416435433087E-2</v>
      </c>
      <c r="X4">
        <v>1.6997619218276989E-2</v>
      </c>
    </row>
    <row r="5" spans="1:24" x14ac:dyDescent="0.25">
      <c r="A5">
        <v>1369</v>
      </c>
      <c r="B5" t="s">
        <v>458</v>
      </c>
      <c r="C5" s="1" t="s">
        <v>116</v>
      </c>
      <c r="D5" t="s">
        <v>30</v>
      </c>
      <c r="E5" t="s">
        <v>467</v>
      </c>
      <c r="F5" t="s">
        <v>21</v>
      </c>
      <c r="G5">
        <v>2</v>
      </c>
      <c r="H5">
        <v>3</v>
      </c>
      <c r="I5" s="2">
        <v>45129.104050925933</v>
      </c>
      <c r="J5" t="s">
        <v>117</v>
      </c>
      <c r="K5">
        <v>0.96487699999999998</v>
      </c>
      <c r="L5">
        <v>98.288244439824595</v>
      </c>
      <c r="M5">
        <v>1.3611967883543361</v>
      </c>
      <c r="N5">
        <v>2.2068918991968171E-2</v>
      </c>
      <c r="O5">
        <v>3.7100967673656982</v>
      </c>
      <c r="P5">
        <v>0.92752419184142443</v>
      </c>
      <c r="Q5">
        <f>NeutralTable[[#This Row],[calc_%_H2_umol/h]]/0.002</f>
        <v>463.76209592071223</v>
      </c>
      <c r="R5">
        <v>123.11612717021403</v>
      </c>
      <c r="S5">
        <v>5.2731833664498511E-2</v>
      </c>
      <c r="T5">
        <v>2.515011811942338E-2</v>
      </c>
      <c r="U5">
        <v>0.14372661417490359</v>
      </c>
      <c r="V5">
        <v>3.5931653543725912E-2</v>
      </c>
      <c r="W5">
        <v>4.2059063108484063E-2</v>
      </c>
      <c r="X5">
        <v>0.25576787504809301</v>
      </c>
    </row>
    <row r="6" spans="1:24" x14ac:dyDescent="0.25">
      <c r="A6">
        <v>1369</v>
      </c>
      <c r="B6" t="s">
        <v>458</v>
      </c>
      <c r="C6" s="1" t="s">
        <v>118</v>
      </c>
      <c r="D6" t="s">
        <v>33</v>
      </c>
      <c r="E6" t="s">
        <v>467</v>
      </c>
      <c r="F6" t="s">
        <v>21</v>
      </c>
      <c r="G6">
        <v>2</v>
      </c>
      <c r="H6">
        <v>3</v>
      </c>
      <c r="I6" s="2">
        <v>45129.112326388888</v>
      </c>
      <c r="J6" t="s">
        <v>119</v>
      </c>
      <c r="K6">
        <v>0.93135199999999996</v>
      </c>
      <c r="L6">
        <v>98.583937299239736</v>
      </c>
      <c r="M6">
        <v>1.0578977859623719</v>
      </c>
      <c r="N6">
        <v>2.5110663387043632E-2</v>
      </c>
      <c r="O6">
        <v>2.8834208172408839</v>
      </c>
      <c r="P6">
        <v>0.72085520431022099</v>
      </c>
      <c r="Q6">
        <f>NeutralTable[[#This Row],[calc_%_H2_umol/h]]/0.002</f>
        <v>360.42760215511049</v>
      </c>
      <c r="R6">
        <v>123.11612717021403</v>
      </c>
      <c r="S6">
        <v>5.1396714411587413E-2</v>
      </c>
      <c r="T6">
        <v>2.4187824955672389E-2</v>
      </c>
      <c r="U6">
        <v>0.14008759469832829</v>
      </c>
      <c r="V6">
        <v>3.502189867458208E-2</v>
      </c>
      <c r="W6">
        <v>4.3927958977579368E-2</v>
      </c>
      <c r="X6">
        <v>0.26284024140873241</v>
      </c>
    </row>
    <row r="7" spans="1:24" x14ac:dyDescent="0.25">
      <c r="A7">
        <v>1369</v>
      </c>
      <c r="B7" t="s">
        <v>458</v>
      </c>
      <c r="C7" s="1" t="s">
        <v>120</v>
      </c>
      <c r="D7" t="s">
        <v>36</v>
      </c>
      <c r="E7" t="s">
        <v>467</v>
      </c>
      <c r="F7" t="s">
        <v>21</v>
      </c>
      <c r="G7">
        <v>2</v>
      </c>
      <c r="H7">
        <v>3</v>
      </c>
      <c r="I7" s="2">
        <v>45129.120717592603</v>
      </c>
      <c r="J7" t="s">
        <v>121</v>
      </c>
      <c r="K7">
        <v>0.93975200000000003</v>
      </c>
      <c r="L7">
        <v>97.856061033270294</v>
      </c>
      <c r="M7">
        <v>1.777659422088397</v>
      </c>
      <c r="N7">
        <v>5.8192734578829383E-2</v>
      </c>
      <c r="O7">
        <v>4.8452130741073294</v>
      </c>
      <c r="P7">
        <v>1.2113032685268319</v>
      </c>
      <c r="Q7">
        <f>NeutralTable[[#This Row],[calc_%_H2_umol/h]]/0.002</f>
        <v>605.65163426341599</v>
      </c>
      <c r="R7">
        <v>123.11612717021403</v>
      </c>
      <c r="S7">
        <v>5.0189508782269188E-2</v>
      </c>
      <c r="T7">
        <v>2.2057367016065421E-2</v>
      </c>
      <c r="U7">
        <v>0.13679721836097741</v>
      </c>
      <c r="V7">
        <v>3.4199304590244339E-2</v>
      </c>
      <c r="W7">
        <v>4.3069407739342501E-2</v>
      </c>
      <c r="X7">
        <v>0.27302062811969557</v>
      </c>
    </row>
    <row r="8" spans="1:24" x14ac:dyDescent="0.25">
      <c r="A8">
        <v>1369</v>
      </c>
      <c r="B8" t="s">
        <v>458</v>
      </c>
      <c r="C8" s="1" t="s">
        <v>122</v>
      </c>
      <c r="D8" t="s">
        <v>39</v>
      </c>
      <c r="E8" t="s">
        <v>468</v>
      </c>
      <c r="F8" t="s">
        <v>21</v>
      </c>
      <c r="G8">
        <v>2</v>
      </c>
      <c r="H8">
        <v>3</v>
      </c>
      <c r="I8" s="2">
        <v>45129.128229166658</v>
      </c>
      <c r="J8" t="s">
        <v>123</v>
      </c>
      <c r="K8">
        <v>0.92025199999999996</v>
      </c>
      <c r="L8">
        <v>99.77924159874074</v>
      </c>
      <c r="M8">
        <v>1.0356869902339831E-2</v>
      </c>
      <c r="N8">
        <v>7.9019161572324462E-4</v>
      </c>
      <c r="O8">
        <v>2.822882765625186E-2</v>
      </c>
      <c r="P8">
        <v>7.057206914062965E-3</v>
      </c>
      <c r="Q8">
        <f>NeutralTable[[#This Row],[calc_%_H2_umol/h]]/0.002</f>
        <v>3.5286034570314824</v>
      </c>
      <c r="R8">
        <v>0.15419647263044087</v>
      </c>
      <c r="S8">
        <v>0.1180474662288386</v>
      </c>
      <c r="T8">
        <v>1.6201451357291639E-2</v>
      </c>
      <c r="U8">
        <v>0.32175180444028301</v>
      </c>
      <c r="V8">
        <v>8.0437951110070738E-2</v>
      </c>
      <c r="W8">
        <v>4.4200760756294387E-2</v>
      </c>
      <c r="X8">
        <v>4.8153304371789621E-2</v>
      </c>
    </row>
    <row r="9" spans="1:24" x14ac:dyDescent="0.25">
      <c r="A9">
        <v>1369</v>
      </c>
      <c r="B9" t="s">
        <v>458</v>
      </c>
      <c r="C9" s="1" t="s">
        <v>124</v>
      </c>
      <c r="D9" t="s">
        <v>42</v>
      </c>
      <c r="E9" t="s">
        <v>468</v>
      </c>
      <c r="F9" t="s">
        <v>21</v>
      </c>
      <c r="G9">
        <v>2</v>
      </c>
      <c r="H9">
        <v>3</v>
      </c>
      <c r="I9" s="2">
        <v>45129.135752314818</v>
      </c>
      <c r="J9" t="s">
        <v>125</v>
      </c>
      <c r="K9">
        <v>0.92302700000000004</v>
      </c>
      <c r="L9">
        <v>99.768648592869567</v>
      </c>
      <c r="M9">
        <v>9.6476913598836714E-3</v>
      </c>
      <c r="N9">
        <v>1.048287090955595E-3</v>
      </c>
      <c r="O9">
        <v>2.629588082566707E-2</v>
      </c>
      <c r="P9">
        <v>6.5739702064167667E-3</v>
      </c>
      <c r="Q9">
        <f>NeutralTable[[#This Row],[calc_%_H2_umol/h]]/0.002</f>
        <v>3.2869851032083832</v>
      </c>
      <c r="R9">
        <v>0.15419647263044087</v>
      </c>
      <c r="S9">
        <v>0.13262547853393461</v>
      </c>
      <c r="T9">
        <v>1.7717167219153059E-2</v>
      </c>
      <c r="U9">
        <v>0.36148583613245477</v>
      </c>
      <c r="V9">
        <v>9.0371459033113707E-2</v>
      </c>
      <c r="W9">
        <v>4.4479971505874343E-2</v>
      </c>
      <c r="X9">
        <v>4.4598265730738738E-2</v>
      </c>
    </row>
    <row r="10" spans="1:24" x14ac:dyDescent="0.25">
      <c r="A10">
        <v>1369</v>
      </c>
      <c r="B10" t="s">
        <v>458</v>
      </c>
      <c r="C10" s="1" t="s">
        <v>126</v>
      </c>
      <c r="D10" t="s">
        <v>45</v>
      </c>
      <c r="E10" t="s">
        <v>468</v>
      </c>
      <c r="F10" t="s">
        <v>21</v>
      </c>
      <c r="G10">
        <v>2</v>
      </c>
      <c r="H10">
        <v>3</v>
      </c>
      <c r="I10" s="2">
        <v>45129.143287037034</v>
      </c>
      <c r="J10" t="s">
        <v>127</v>
      </c>
      <c r="K10">
        <v>0.92302700000000004</v>
      </c>
      <c r="L10">
        <v>99.774747792640412</v>
      </c>
      <c r="M10">
        <v>9.5151474385585036E-3</v>
      </c>
      <c r="N10">
        <v>9.0508631157912192E-4</v>
      </c>
      <c r="O10">
        <v>2.5934617282989299E-2</v>
      </c>
      <c r="P10">
        <v>6.4836543207473264E-3</v>
      </c>
      <c r="Q10">
        <f>NeutralTable[[#This Row],[calc_%_H2_umol/h]]/0.002</f>
        <v>3.241827160373663</v>
      </c>
      <c r="R10">
        <v>0.15419647263044087</v>
      </c>
      <c r="S10">
        <v>0.1296103312256959</v>
      </c>
      <c r="T10">
        <v>1.7146188140492711E-2</v>
      </c>
      <c r="U10">
        <v>0.35326770898351262</v>
      </c>
      <c r="V10">
        <v>8.8316927245878141E-2</v>
      </c>
      <c r="W10">
        <v>4.3915470397678728E-2</v>
      </c>
      <c r="X10">
        <v>4.2211258297655659E-2</v>
      </c>
    </row>
    <row r="11" spans="1:24" x14ac:dyDescent="0.25">
      <c r="A11">
        <v>1369</v>
      </c>
      <c r="B11" t="s">
        <v>458</v>
      </c>
      <c r="C11" s="1" t="s">
        <v>128</v>
      </c>
      <c r="D11" t="s">
        <v>48</v>
      </c>
      <c r="E11" t="s">
        <v>469</v>
      </c>
      <c r="F11" t="s">
        <v>21</v>
      </c>
      <c r="G11">
        <v>2</v>
      </c>
      <c r="H11">
        <v>3</v>
      </c>
      <c r="I11" s="2">
        <v>45129.151597222219</v>
      </c>
      <c r="J11" t="s">
        <v>129</v>
      </c>
      <c r="K11">
        <v>0.92580200000000001</v>
      </c>
      <c r="L11">
        <v>99.864592703430276</v>
      </c>
      <c r="M11">
        <v>1.3641241241827751E-2</v>
      </c>
      <c r="N11">
        <v>1.546333562628173E-3</v>
      </c>
      <c r="O11">
        <v>3.7180755543324333E-2</v>
      </c>
      <c r="P11">
        <v>9.2951888858310832E-3</v>
      </c>
      <c r="Q11">
        <f>NeutralTable[[#This Row],[calc_%_H2_umol/h]]/0.002</f>
        <v>4.6475944429155414</v>
      </c>
      <c r="R11">
        <v>0.49027714040490589</v>
      </c>
      <c r="S11">
        <v>4.1975548073215421E-2</v>
      </c>
      <c r="T11">
        <v>2.2899105656094969E-2</v>
      </c>
      <c r="U11">
        <v>0.1144091336000866</v>
      </c>
      <c r="V11">
        <v>2.860228340002164E-2</v>
      </c>
      <c r="W11">
        <v>4.4045716036020269E-2</v>
      </c>
      <c r="X11">
        <v>3.5744791218674667E-2</v>
      </c>
    </row>
    <row r="12" spans="1:24" x14ac:dyDescent="0.25">
      <c r="A12">
        <v>1369</v>
      </c>
      <c r="B12" t="s">
        <v>458</v>
      </c>
      <c r="C12" s="1" t="s">
        <v>130</v>
      </c>
      <c r="D12" t="s">
        <v>51</v>
      </c>
      <c r="E12" t="s">
        <v>469</v>
      </c>
      <c r="F12" t="s">
        <v>21</v>
      </c>
      <c r="G12">
        <v>2</v>
      </c>
      <c r="H12">
        <v>3</v>
      </c>
      <c r="I12" s="2">
        <v>45129.15996527778</v>
      </c>
      <c r="J12" t="s">
        <v>131</v>
      </c>
      <c r="K12">
        <v>0.91815199999999997</v>
      </c>
      <c r="L12">
        <v>99.868336598718258</v>
      </c>
      <c r="M12">
        <v>1.2151317617908639E-2</v>
      </c>
      <c r="N12">
        <v>1.6256192293356039E-3</v>
      </c>
      <c r="O12">
        <v>3.3119799134951493E-2</v>
      </c>
      <c r="P12">
        <v>8.2799497837378732E-3</v>
      </c>
      <c r="Q12">
        <f>NeutralTable[[#This Row],[calc_%_H2_umol/h]]/0.002</f>
        <v>4.1399748918689365</v>
      </c>
      <c r="R12">
        <v>0.49027714040490589</v>
      </c>
      <c r="S12">
        <v>4.2669634430664842E-2</v>
      </c>
      <c r="T12">
        <v>2.3340416078348119E-2</v>
      </c>
      <c r="U12">
        <v>0.11630094496276169</v>
      </c>
      <c r="V12">
        <v>2.907523624069043E-2</v>
      </c>
      <c r="W12">
        <v>4.3647415042880423E-2</v>
      </c>
      <c r="X12">
        <v>3.3195034190281358E-2</v>
      </c>
    </row>
    <row r="13" spans="1:24" x14ac:dyDescent="0.25">
      <c r="A13">
        <v>1369</v>
      </c>
      <c r="B13" t="s">
        <v>458</v>
      </c>
      <c r="C13" s="1" t="s">
        <v>132</v>
      </c>
      <c r="D13" t="s">
        <v>54</v>
      </c>
      <c r="E13" t="s">
        <v>469</v>
      </c>
      <c r="F13" t="s">
        <v>21</v>
      </c>
      <c r="G13">
        <v>2</v>
      </c>
      <c r="H13">
        <v>3</v>
      </c>
      <c r="I13" s="2">
        <v>45129.168356481481</v>
      </c>
      <c r="J13" t="s">
        <v>133</v>
      </c>
      <c r="K13">
        <v>0.92302700000000004</v>
      </c>
      <c r="L13">
        <v>99.867331608907904</v>
      </c>
      <c r="M13">
        <v>1.502875337124125E-2</v>
      </c>
      <c r="N13">
        <v>1.4733922534858851E-3</v>
      </c>
      <c r="O13">
        <v>4.0962577767751807E-2</v>
      </c>
      <c r="P13">
        <v>1.024064444193795E-2</v>
      </c>
      <c r="Q13">
        <f>NeutralTable[[#This Row],[calc_%_H2_umol/h]]/0.002</f>
        <v>5.1203222209689745</v>
      </c>
      <c r="R13">
        <v>0.49027714040490589</v>
      </c>
      <c r="S13">
        <v>4.0624197777628601E-2</v>
      </c>
      <c r="T13">
        <v>2.2900168093395661E-2</v>
      </c>
      <c r="U13">
        <v>0.11072587456940899</v>
      </c>
      <c r="V13">
        <v>2.7681468642352259E-2</v>
      </c>
      <c r="W13">
        <v>4.3369662898279517E-2</v>
      </c>
      <c r="X13">
        <v>3.3645777044931401E-2</v>
      </c>
    </row>
    <row r="14" spans="1:24" x14ac:dyDescent="0.25">
      <c r="A14">
        <v>1369</v>
      </c>
      <c r="B14" t="s">
        <v>458</v>
      </c>
      <c r="C14" s="1" t="s">
        <v>134</v>
      </c>
      <c r="D14" t="s">
        <v>57</v>
      </c>
      <c r="E14" t="s">
        <v>470</v>
      </c>
      <c r="F14" t="s">
        <v>21</v>
      </c>
      <c r="G14">
        <v>2</v>
      </c>
      <c r="H14">
        <v>3</v>
      </c>
      <c r="I14" s="2">
        <v>45129.175879629627</v>
      </c>
      <c r="J14" t="s">
        <v>135</v>
      </c>
      <c r="K14">
        <v>0.92025199999999996</v>
      </c>
      <c r="L14">
        <v>99.745760227527015</v>
      </c>
      <c r="M14">
        <v>1.650951944912438E-2</v>
      </c>
      <c r="N14">
        <v>7.9064915283032645E-4</v>
      </c>
      <c r="O14">
        <v>4.4998574242163761E-2</v>
      </c>
      <c r="P14">
        <v>1.124964356054094E-2</v>
      </c>
      <c r="Q14">
        <f>NeutralTable[[#This Row],[calc_%_H2_umol/h]]/0.002</f>
        <v>5.6248217802704703</v>
      </c>
      <c r="R14">
        <v>0.47876175224096523</v>
      </c>
      <c r="S14">
        <v>0.15009715627067391</v>
      </c>
      <c r="T14">
        <v>1.8419316940361821E-2</v>
      </c>
      <c r="U14">
        <v>0.40910688229279718</v>
      </c>
      <c r="V14">
        <v>0.1022767205731993</v>
      </c>
      <c r="W14">
        <v>4.3847863581703728E-2</v>
      </c>
      <c r="X14">
        <v>4.3785233171491467E-2</v>
      </c>
    </row>
    <row r="15" spans="1:24" x14ac:dyDescent="0.25">
      <c r="A15">
        <v>1369</v>
      </c>
      <c r="B15" t="s">
        <v>458</v>
      </c>
      <c r="C15" s="1" t="s">
        <v>136</v>
      </c>
      <c r="D15" t="s">
        <v>60</v>
      </c>
      <c r="E15" t="s">
        <v>470</v>
      </c>
      <c r="F15" t="s">
        <v>21</v>
      </c>
      <c r="G15">
        <v>2</v>
      </c>
      <c r="H15">
        <v>3</v>
      </c>
      <c r="I15" s="2">
        <v>45129.183379629627</v>
      </c>
      <c r="J15" t="s">
        <v>137</v>
      </c>
      <c r="K15">
        <v>0.91470200000000002</v>
      </c>
      <c r="L15">
        <v>99.770505935002035</v>
      </c>
      <c r="M15">
        <v>1.6574227576089891E-2</v>
      </c>
      <c r="N15">
        <v>5.9659926610098539E-4</v>
      </c>
      <c r="O15">
        <v>4.5174943606778019E-2</v>
      </c>
      <c r="P15">
        <v>1.12937359016945E-2</v>
      </c>
      <c r="Q15">
        <f>NeutralTable[[#This Row],[calc_%_H2_umol/h]]/0.002</f>
        <v>5.6468679508472492</v>
      </c>
      <c r="R15">
        <v>0.47876175224096523</v>
      </c>
      <c r="S15">
        <v>0.12229125947092601</v>
      </c>
      <c r="T15">
        <v>1.5839994155870309E-2</v>
      </c>
      <c r="U15">
        <v>0.3333187459167406</v>
      </c>
      <c r="V15">
        <v>8.332968647918515E-2</v>
      </c>
      <c r="W15">
        <v>4.299192151408044E-2</v>
      </c>
      <c r="X15">
        <v>4.7636656436871483E-2</v>
      </c>
    </row>
    <row r="16" spans="1:24" x14ac:dyDescent="0.25">
      <c r="A16">
        <v>1369</v>
      </c>
      <c r="B16" t="s">
        <v>458</v>
      </c>
      <c r="C16" s="1" t="s">
        <v>138</v>
      </c>
      <c r="D16" t="s">
        <v>63</v>
      </c>
      <c r="E16" t="s">
        <v>470</v>
      </c>
      <c r="F16" t="s">
        <v>21</v>
      </c>
      <c r="G16">
        <v>2</v>
      </c>
      <c r="H16">
        <v>3</v>
      </c>
      <c r="I16" s="2">
        <v>45129.190879629627</v>
      </c>
      <c r="J16" t="s">
        <v>139</v>
      </c>
      <c r="K16">
        <v>0.92580200000000001</v>
      </c>
      <c r="L16">
        <v>99.810385835049146</v>
      </c>
      <c r="M16">
        <v>1.5926538568255409E-2</v>
      </c>
      <c r="N16">
        <v>9.7096758504840663E-4</v>
      </c>
      <c r="O16">
        <v>4.340959350105953E-2</v>
      </c>
      <c r="P16">
        <v>1.0852398375264879E-2</v>
      </c>
      <c r="Q16">
        <f>NeutralTable[[#This Row],[calc_%_H2_umol/h]]/0.002</f>
        <v>5.4261991876324398</v>
      </c>
      <c r="R16">
        <v>0.47876175224096523</v>
      </c>
      <c r="S16">
        <v>9.2397368999239948E-2</v>
      </c>
      <c r="T16">
        <v>1.497147161490984E-2</v>
      </c>
      <c r="U16">
        <v>0.25183954514880902</v>
      </c>
      <c r="V16">
        <v>6.2959886287202255E-2</v>
      </c>
      <c r="W16">
        <v>4.1457705476082983E-2</v>
      </c>
      <c r="X16">
        <v>3.9832551907272348E-2</v>
      </c>
    </row>
    <row r="17" spans="1:24" x14ac:dyDescent="0.25">
      <c r="A17">
        <v>1369</v>
      </c>
      <c r="B17" t="s">
        <v>458</v>
      </c>
      <c r="C17" s="1" t="s">
        <v>140</v>
      </c>
      <c r="D17" t="s">
        <v>66</v>
      </c>
      <c r="E17" t="s">
        <v>472</v>
      </c>
      <c r="F17" t="s">
        <v>21</v>
      </c>
      <c r="G17">
        <v>2</v>
      </c>
      <c r="H17">
        <v>3</v>
      </c>
      <c r="I17" s="2">
        <v>45129.199305555558</v>
      </c>
      <c r="J17" t="s">
        <v>141</v>
      </c>
      <c r="K17">
        <v>0.92580200000000001</v>
      </c>
      <c r="L17">
        <v>99.670571654994276</v>
      </c>
      <c r="M17">
        <v>9.5657299806951764E-3</v>
      </c>
      <c r="N17">
        <v>9.0623717466336055E-4</v>
      </c>
      <c r="O17">
        <v>2.607248575848967E-2</v>
      </c>
      <c r="P17">
        <v>6.5181214396224183E-3</v>
      </c>
      <c r="Q17">
        <f>NeutralTable[[#This Row],[calc_%_H2_umol/h]]/0.002</f>
        <v>3.2590607198112092</v>
      </c>
      <c r="R17">
        <v>5.7547388788790718E-2</v>
      </c>
      <c r="S17">
        <v>0.23259434050787919</v>
      </c>
      <c r="T17">
        <v>1.8886462398693009E-2</v>
      </c>
      <c r="U17">
        <v>0.63396234711156507</v>
      </c>
      <c r="V17">
        <v>0.1584905867778913</v>
      </c>
      <c r="W17">
        <v>4.1900004827784727E-2</v>
      </c>
      <c r="X17">
        <v>4.5368269689369002E-2</v>
      </c>
    </row>
    <row r="18" spans="1:24" x14ac:dyDescent="0.25">
      <c r="A18">
        <v>1369</v>
      </c>
      <c r="B18" t="s">
        <v>458</v>
      </c>
      <c r="C18" s="1" t="s">
        <v>142</v>
      </c>
      <c r="D18" t="s">
        <v>69</v>
      </c>
      <c r="E18" t="s">
        <v>472</v>
      </c>
      <c r="F18" t="s">
        <v>21</v>
      </c>
      <c r="G18">
        <v>2</v>
      </c>
      <c r="H18">
        <v>3</v>
      </c>
      <c r="I18" s="2">
        <v>45129.206886574073</v>
      </c>
      <c r="J18" t="s">
        <v>143</v>
      </c>
      <c r="K18">
        <v>0.92580200000000001</v>
      </c>
      <c r="L18">
        <v>99.664107364453898</v>
      </c>
      <c r="M18">
        <v>9.240642679675155E-3</v>
      </c>
      <c r="N18">
        <v>9.1406410411073308E-4</v>
      </c>
      <c r="O18">
        <v>2.5186423320681411E-2</v>
      </c>
      <c r="P18">
        <v>6.2966058301703529E-3</v>
      </c>
      <c r="Q18">
        <f>NeutralTable[[#This Row],[calc_%_H2_umol/h]]/0.002</f>
        <v>3.1483029150851762</v>
      </c>
      <c r="R18">
        <v>5.7547388788790718E-2</v>
      </c>
      <c r="S18">
        <v>0.24683456451593741</v>
      </c>
      <c r="T18">
        <v>1.6574121938546509E-2</v>
      </c>
      <c r="U18">
        <v>0.67277569835575479</v>
      </c>
      <c r="V18">
        <v>0.1681939245889387</v>
      </c>
      <c r="W18">
        <v>4.2298219163656711E-2</v>
      </c>
      <c r="X18">
        <v>3.7519209186827371E-2</v>
      </c>
    </row>
    <row r="19" spans="1:24" x14ac:dyDescent="0.25">
      <c r="A19">
        <v>1369</v>
      </c>
      <c r="B19" t="s">
        <v>458</v>
      </c>
      <c r="C19" s="1" t="s">
        <v>144</v>
      </c>
      <c r="D19" t="s">
        <v>72</v>
      </c>
      <c r="E19" t="s">
        <v>472</v>
      </c>
      <c r="F19" t="s">
        <v>21</v>
      </c>
      <c r="G19">
        <v>2</v>
      </c>
      <c r="H19">
        <v>3</v>
      </c>
      <c r="I19" s="2">
        <v>45129.214398148149</v>
      </c>
      <c r="J19" t="s">
        <v>145</v>
      </c>
      <c r="K19">
        <v>0.92302700000000004</v>
      </c>
      <c r="L19">
        <v>99.670897023739343</v>
      </c>
      <c r="M19">
        <v>9.3236323011789465E-3</v>
      </c>
      <c r="N19">
        <v>7.9645692640449518E-4</v>
      </c>
      <c r="O19">
        <v>2.5412620979315591E-2</v>
      </c>
      <c r="P19">
        <v>6.3531552448288994E-3</v>
      </c>
      <c r="Q19">
        <f>NeutralTable[[#This Row],[calc_%_H2_umol/h]]/0.002</f>
        <v>3.1765776224144497</v>
      </c>
      <c r="R19">
        <v>5.7547388788790718E-2</v>
      </c>
      <c r="S19">
        <v>0.2354827954327248</v>
      </c>
      <c r="T19">
        <v>1.8008858777855768E-2</v>
      </c>
      <c r="U19">
        <v>0.64183515975043925</v>
      </c>
      <c r="V19">
        <v>0.16045878993760981</v>
      </c>
      <c r="W19">
        <v>4.1669039797748088E-2</v>
      </c>
      <c r="X19">
        <v>4.2627508729006537E-2</v>
      </c>
    </row>
    <row r="20" spans="1:24" x14ac:dyDescent="0.25">
      <c r="A20">
        <v>1369</v>
      </c>
      <c r="B20" t="s">
        <v>458</v>
      </c>
      <c r="C20" s="1" t="s">
        <v>146</v>
      </c>
      <c r="D20" t="s">
        <v>75</v>
      </c>
      <c r="E20" t="s">
        <v>473</v>
      </c>
      <c r="F20" t="s">
        <v>21</v>
      </c>
      <c r="G20">
        <v>2</v>
      </c>
      <c r="H20">
        <v>3</v>
      </c>
      <c r="I20" s="2">
        <v>45129.221921296303</v>
      </c>
      <c r="J20" t="s">
        <v>147</v>
      </c>
      <c r="K20">
        <v>0.92580200000000001</v>
      </c>
      <c r="L20">
        <v>99.73498756618946</v>
      </c>
      <c r="M20">
        <v>9.0182680075021268E-3</v>
      </c>
      <c r="N20">
        <v>9.7187967122904786E-4</v>
      </c>
      <c r="O20">
        <v>2.45803158427387E-2</v>
      </c>
      <c r="P20">
        <v>6.145078960684675E-3</v>
      </c>
      <c r="Q20">
        <f>NeutralTable[[#This Row],[calc_%_H2_umol/h]]/0.002</f>
        <v>3.0725394803423374</v>
      </c>
      <c r="R20">
        <v>5.5894557711240987E-2</v>
      </c>
      <c r="S20">
        <v>0.16876851991869879</v>
      </c>
      <c r="T20">
        <v>1.670517274048839E-2</v>
      </c>
      <c r="U20">
        <v>0.45999780894315762</v>
      </c>
      <c r="V20">
        <v>0.1149994522357894</v>
      </c>
      <c r="W20">
        <v>4.1869706229643797E-2</v>
      </c>
      <c r="X20">
        <v>4.5355939654694713E-2</v>
      </c>
    </row>
    <row r="21" spans="1:24" x14ac:dyDescent="0.25">
      <c r="A21">
        <v>1369</v>
      </c>
      <c r="B21" t="s">
        <v>458</v>
      </c>
      <c r="C21" s="1" t="s">
        <v>148</v>
      </c>
      <c r="D21" t="s">
        <v>78</v>
      </c>
      <c r="E21" t="s">
        <v>473</v>
      </c>
      <c r="F21" t="s">
        <v>21</v>
      </c>
      <c r="G21">
        <v>2</v>
      </c>
      <c r="H21">
        <v>3</v>
      </c>
      <c r="I21" s="2">
        <v>45129.229421296302</v>
      </c>
      <c r="J21" t="s">
        <v>149</v>
      </c>
      <c r="K21">
        <v>0.92302700000000004</v>
      </c>
      <c r="L21">
        <v>99.773594059027687</v>
      </c>
      <c r="M21">
        <v>9.3449940455592219E-3</v>
      </c>
      <c r="N21">
        <v>7.8245907929956051E-4</v>
      </c>
      <c r="O21">
        <v>2.5470844844849658E-2</v>
      </c>
      <c r="P21">
        <v>6.3677112112124146E-3</v>
      </c>
      <c r="Q21">
        <f>NeutralTable[[#This Row],[calc_%_H2_umol/h]]/0.002</f>
        <v>3.1838556056062073</v>
      </c>
      <c r="R21">
        <f>SUBTOTAL(107,NeutralTable[H2 umol/hg])</f>
        <v>188.98628840227894</v>
      </c>
      <c r="S21">
        <v>0.13153111766381981</v>
      </c>
      <c r="T21">
        <v>1.647464175548017E-2</v>
      </c>
      <c r="U21">
        <v>0.35850303102941539</v>
      </c>
      <c r="V21">
        <v>8.9625757757353847E-2</v>
      </c>
      <c r="W21">
        <v>4.1575127722334113E-2</v>
      </c>
      <c r="X21">
        <v>4.3954701540600209E-2</v>
      </c>
    </row>
    <row r="22" spans="1:24" x14ac:dyDescent="0.25">
      <c r="A22">
        <v>1369</v>
      </c>
      <c r="B22" t="s">
        <v>458</v>
      </c>
      <c r="C22" s="1" t="s">
        <v>150</v>
      </c>
      <c r="D22" t="s">
        <v>81</v>
      </c>
      <c r="E22" t="s">
        <v>473</v>
      </c>
      <c r="F22" t="s">
        <v>21</v>
      </c>
      <c r="G22">
        <v>2</v>
      </c>
      <c r="H22">
        <v>3</v>
      </c>
      <c r="I22" s="2">
        <v>45129.236990740741</v>
      </c>
      <c r="J22" t="s">
        <v>151</v>
      </c>
      <c r="K22">
        <v>0.92372074999999998</v>
      </c>
      <c r="L22">
        <v>99.821920880078011</v>
      </c>
      <c r="M22">
        <v>9.2077428520765947E-3</v>
      </c>
      <c r="N22">
        <v>9.2672876633603275E-4</v>
      </c>
      <c r="O22">
        <v>2.5096751096162079E-2</v>
      </c>
      <c r="P22">
        <v>6.2741877740405188E-3</v>
      </c>
      <c r="Q22">
        <f>NeutralTable[[#This Row],[calc_%_H2_umol/h]]/0.002</f>
        <v>3.1370938870202592</v>
      </c>
      <c r="R22">
        <f>SUBTOTAL(107,NeutralTable[H2 umol/hg])</f>
        <v>188.98628840227894</v>
      </c>
      <c r="S22">
        <v>8.0414633299447369E-2</v>
      </c>
      <c r="T22">
        <v>1.403367179440846E-2</v>
      </c>
      <c r="U22">
        <v>0.21917923521835</v>
      </c>
      <c r="V22">
        <v>5.4794808804587501E-2</v>
      </c>
      <c r="W22">
        <v>4.1847730594138877E-2</v>
      </c>
      <c r="X22">
        <v>4.660901317633874E-2</v>
      </c>
    </row>
    <row r="23" spans="1:24" x14ac:dyDescent="0.25">
      <c r="A23">
        <v>1369</v>
      </c>
      <c r="B23" t="s">
        <v>458</v>
      </c>
      <c r="C23" s="1" t="s">
        <v>152</v>
      </c>
      <c r="D23" t="s">
        <v>84</v>
      </c>
      <c r="E23" t="s">
        <v>471</v>
      </c>
      <c r="F23" t="s">
        <v>21</v>
      </c>
      <c r="G23">
        <v>2</v>
      </c>
      <c r="H23">
        <v>3</v>
      </c>
      <c r="I23" s="2">
        <v>45129.245381944442</v>
      </c>
      <c r="J23" t="s">
        <v>153</v>
      </c>
      <c r="K23">
        <v>0.91747699999999999</v>
      </c>
      <c r="L23">
        <v>99.79309987471143</v>
      </c>
      <c r="M23">
        <v>6.3976810103303805E-2</v>
      </c>
      <c r="N23">
        <v>9.8061578247877795E-4</v>
      </c>
      <c r="O23">
        <v>0.17437607727358881</v>
      </c>
      <c r="P23">
        <v>4.3594019318397188E-2</v>
      </c>
      <c r="Q23">
        <f>NeutralTable[[#This Row],[calc_%_H2_umol/h]]/0.002</f>
        <v>21.797009659198594</v>
      </c>
      <c r="R23">
        <v>0.63421006066515329</v>
      </c>
      <c r="S23">
        <v>3.6772454043976777E-2</v>
      </c>
      <c r="T23">
        <v>2.262288435369636E-2</v>
      </c>
      <c r="U23">
        <v>0.1002275086481821</v>
      </c>
      <c r="V23">
        <v>2.5056877162045531E-2</v>
      </c>
      <c r="W23">
        <v>4.1714961459483758E-2</v>
      </c>
      <c r="X23">
        <v>6.4435899681813569E-2</v>
      </c>
    </row>
    <row r="24" spans="1:24" x14ac:dyDescent="0.25">
      <c r="A24">
        <v>1369</v>
      </c>
      <c r="B24" t="s">
        <v>458</v>
      </c>
      <c r="C24" s="1" t="s">
        <v>154</v>
      </c>
      <c r="D24" t="s">
        <v>87</v>
      </c>
      <c r="E24" t="s">
        <v>471</v>
      </c>
      <c r="F24" t="s">
        <v>21</v>
      </c>
      <c r="G24">
        <v>2</v>
      </c>
      <c r="H24">
        <v>3</v>
      </c>
      <c r="I24" s="2">
        <v>45129.253680555557</v>
      </c>
      <c r="J24" t="s">
        <v>155</v>
      </c>
      <c r="K24">
        <v>0.91920199999999996</v>
      </c>
      <c r="L24">
        <v>99.800010967915838</v>
      </c>
      <c r="M24">
        <v>6.0263963589749878E-2</v>
      </c>
      <c r="N24">
        <v>1.2627397355449751E-3</v>
      </c>
      <c r="O24">
        <v>0.1642562915339271</v>
      </c>
      <c r="P24">
        <v>4.1064072883481781E-2</v>
      </c>
      <c r="Q24">
        <f>NeutralTable[[#This Row],[calc_%_H2_umol/h]]/0.002</f>
        <v>20.532036441740889</v>
      </c>
      <c r="R24">
        <v>0.63421006066515329</v>
      </c>
      <c r="S24">
        <v>3.761224050424819E-2</v>
      </c>
      <c r="T24">
        <v>2.2095605570064989E-2</v>
      </c>
      <c r="U24">
        <v>0.1025164422235377</v>
      </c>
      <c r="V24">
        <v>2.5629110555884429E-2</v>
      </c>
      <c r="W24">
        <v>4.2979150210507307E-2</v>
      </c>
      <c r="X24">
        <v>5.9133677779654267E-2</v>
      </c>
    </row>
    <row r="25" spans="1:24" x14ac:dyDescent="0.25">
      <c r="A25">
        <v>1369</v>
      </c>
      <c r="B25" t="s">
        <v>458</v>
      </c>
      <c r="C25" s="1" t="s">
        <v>156</v>
      </c>
      <c r="D25" t="s">
        <v>90</v>
      </c>
      <c r="E25" t="s">
        <v>471</v>
      </c>
      <c r="F25" t="s">
        <v>21</v>
      </c>
      <c r="G25">
        <v>2</v>
      </c>
      <c r="H25">
        <v>3</v>
      </c>
      <c r="I25" s="2">
        <v>45129.262013888889</v>
      </c>
      <c r="J25" t="s">
        <v>157</v>
      </c>
      <c r="K25">
        <v>0.92857699999999999</v>
      </c>
      <c r="L25">
        <v>99.807668422559573</v>
      </c>
      <c r="M25">
        <v>6.2357918884791252E-2</v>
      </c>
      <c r="N25">
        <v>1.190477169351701E-3</v>
      </c>
      <c r="O25">
        <v>0.16996360500807481</v>
      </c>
      <c r="P25">
        <v>4.2490901252018702E-2</v>
      </c>
      <c r="Q25">
        <f>NeutralTable[[#This Row],[calc_%_H2_umol/h]]/0.002</f>
        <v>21.245450626009351</v>
      </c>
      <c r="R25">
        <v>0.63421006066515329</v>
      </c>
      <c r="S25">
        <v>3.8289770597305733E-2</v>
      </c>
      <c r="T25">
        <v>2.2457853573983461E-2</v>
      </c>
      <c r="U25">
        <v>0.1043631276033091</v>
      </c>
      <c r="V25">
        <v>2.6090781900827281E-2</v>
      </c>
      <c r="W25">
        <v>4.2583060543550239E-2</v>
      </c>
      <c r="X25">
        <v>4.9100827414773257E-2</v>
      </c>
    </row>
    <row r="26" spans="1:24" x14ac:dyDescent="0.25">
      <c r="A26">
        <v>1369</v>
      </c>
      <c r="B26" t="s">
        <v>458</v>
      </c>
      <c r="C26" s="1" t="s">
        <v>158</v>
      </c>
      <c r="D26" t="s">
        <v>93</v>
      </c>
      <c r="E26" t="s">
        <v>474</v>
      </c>
      <c r="F26" t="s">
        <v>21</v>
      </c>
      <c r="G26">
        <v>2</v>
      </c>
      <c r="H26">
        <v>3</v>
      </c>
      <c r="I26" s="2">
        <v>45129.269537037027</v>
      </c>
      <c r="J26" t="s">
        <v>159</v>
      </c>
      <c r="K26">
        <v>0.92580200000000001</v>
      </c>
      <c r="L26">
        <v>99.738491092242384</v>
      </c>
      <c r="M26">
        <v>1.095904048833264E-2</v>
      </c>
      <c r="N26">
        <v>8.2434588738539269E-4</v>
      </c>
      <c r="O26">
        <v>2.9870112122692319E-2</v>
      </c>
      <c r="P26">
        <v>7.4675280306730806E-3</v>
      </c>
      <c r="Q26">
        <f>NeutralTable[[#This Row],[calc_%_H2_umol/h]]/0.002</f>
        <v>3.7337640153365403</v>
      </c>
      <c r="R26">
        <v>0.14753370433580623</v>
      </c>
      <c r="S26">
        <v>0.17719025477566239</v>
      </c>
      <c r="T26">
        <v>1.6837716873427531E-2</v>
      </c>
      <c r="U26">
        <v>0.48295220579139519</v>
      </c>
      <c r="V26">
        <v>0.1207380514478488</v>
      </c>
      <c r="W26">
        <v>4.206499968022915E-2</v>
      </c>
      <c r="X26">
        <v>3.1294612813394171E-2</v>
      </c>
    </row>
    <row r="27" spans="1:24" x14ac:dyDescent="0.25">
      <c r="A27">
        <v>1369</v>
      </c>
      <c r="B27" t="s">
        <v>458</v>
      </c>
      <c r="C27" s="1" t="s">
        <v>160</v>
      </c>
      <c r="D27" t="s">
        <v>96</v>
      </c>
      <c r="E27" t="s">
        <v>474</v>
      </c>
      <c r="F27" t="s">
        <v>21</v>
      </c>
      <c r="G27">
        <v>2</v>
      </c>
      <c r="H27">
        <v>3</v>
      </c>
      <c r="I27" s="2">
        <v>45129.277094907397</v>
      </c>
      <c r="J27" t="s">
        <v>161</v>
      </c>
      <c r="K27">
        <v>0.92268012499999996</v>
      </c>
      <c r="L27">
        <v>99.702447850255098</v>
      </c>
      <c r="M27">
        <v>1.021152598358442E-2</v>
      </c>
      <c r="N27">
        <v>1.3475383266036351E-3</v>
      </c>
      <c r="O27">
        <v>2.783267626378301E-2</v>
      </c>
      <c r="P27">
        <v>6.9581690659457516E-3</v>
      </c>
      <c r="Q27">
        <f>NeutralTable[[#This Row],[calc_%_H2_umol/h]]/0.002</f>
        <v>3.4790845329728759</v>
      </c>
      <c r="R27">
        <v>0.14753370433580623</v>
      </c>
      <c r="S27">
        <v>0.22744382213244391</v>
      </c>
      <c r="T27">
        <v>1.6409474817538738E-2</v>
      </c>
      <c r="U27">
        <v>0.61992402308784855</v>
      </c>
      <c r="V27">
        <v>0.15498100577196211</v>
      </c>
      <c r="W27">
        <v>4.2713493158767671E-2</v>
      </c>
      <c r="X27">
        <v>1.7183308470096411E-2</v>
      </c>
    </row>
    <row r="28" spans="1:24" x14ac:dyDescent="0.25">
      <c r="A28">
        <v>1369</v>
      </c>
      <c r="B28" t="s">
        <v>458</v>
      </c>
      <c r="C28" s="1" t="s">
        <v>162</v>
      </c>
      <c r="D28" t="s">
        <v>99</v>
      </c>
      <c r="E28" t="s">
        <v>474</v>
      </c>
      <c r="F28" t="s">
        <v>21</v>
      </c>
      <c r="G28">
        <v>2</v>
      </c>
      <c r="H28">
        <v>3</v>
      </c>
      <c r="I28" s="2">
        <v>45129.284618055557</v>
      </c>
      <c r="J28" t="s">
        <v>163</v>
      </c>
      <c r="K28">
        <v>0.91747699999999999</v>
      </c>
      <c r="L28">
        <v>99.754444189169362</v>
      </c>
      <c r="M28">
        <v>1.020652379584398E-2</v>
      </c>
      <c r="N28">
        <v>1.2158917649360589E-3</v>
      </c>
      <c r="O28">
        <v>2.7819042231786779E-2</v>
      </c>
      <c r="P28">
        <v>6.954760557946694E-3</v>
      </c>
      <c r="Q28">
        <f>NeutralTable[[#This Row],[calc_%_H2_umol/h]]/0.002</f>
        <v>3.4773802789733468</v>
      </c>
      <c r="R28">
        <v>0.14753370433580623</v>
      </c>
      <c r="S28">
        <v>0.17009340671895071</v>
      </c>
      <c r="T28">
        <v>1.6273764458679459E-2</v>
      </c>
      <c r="U28">
        <v>0.46360893870543318</v>
      </c>
      <c r="V28">
        <v>0.1159022346763583</v>
      </c>
      <c r="W28">
        <v>4.29626224050286E-2</v>
      </c>
      <c r="X28">
        <v>2.229325791080149E-2</v>
      </c>
    </row>
    <row r="29" spans="1:24" x14ac:dyDescent="0.25">
      <c r="A29">
        <v>1369</v>
      </c>
      <c r="B29" t="s">
        <v>458</v>
      </c>
      <c r="C29" s="1" t="s">
        <v>164</v>
      </c>
      <c r="D29" t="s">
        <v>102</v>
      </c>
      <c r="E29" t="s">
        <v>470</v>
      </c>
      <c r="F29" t="s">
        <v>21</v>
      </c>
      <c r="G29">
        <v>2</v>
      </c>
      <c r="H29">
        <v>3</v>
      </c>
      <c r="I29" s="2">
        <v>45129.292210648149</v>
      </c>
      <c r="J29" t="s">
        <v>165</v>
      </c>
      <c r="K29">
        <v>0.92372074999999998</v>
      </c>
      <c r="L29">
        <v>99.797465605765311</v>
      </c>
      <c r="M29">
        <v>1.6842009082343751E-2</v>
      </c>
      <c r="N29">
        <v>8.9880417363899707E-4</v>
      </c>
      <c r="O29">
        <v>4.5904812578856563E-2</v>
      </c>
      <c r="P29">
        <v>1.1476203144714141E-2</v>
      </c>
      <c r="Q29">
        <f>NeutralTable[[#This Row],[calc_%_H2_umol/h]]/0.002</f>
        <v>5.7381015723570705</v>
      </c>
      <c r="R29">
        <v>0.47876175224096523</v>
      </c>
      <c r="S29">
        <v>0.1108265163812909</v>
      </c>
      <c r="T29">
        <v>1.5927975194369871E-2</v>
      </c>
      <c r="U29">
        <v>0.30207028379910827</v>
      </c>
      <c r="V29">
        <v>7.5517570949777069E-2</v>
      </c>
      <c r="W29">
        <v>4.244298453980172E-2</v>
      </c>
      <c r="X29">
        <v>3.2422884231260683E-2</v>
      </c>
    </row>
    <row r="30" spans="1:24" x14ac:dyDescent="0.25">
      <c r="A30">
        <v>1369</v>
      </c>
      <c r="B30" t="s">
        <v>458</v>
      </c>
      <c r="C30" s="1" t="s">
        <v>166</v>
      </c>
      <c r="D30" t="s">
        <v>105</v>
      </c>
      <c r="E30" t="s">
        <v>470</v>
      </c>
      <c r="F30" t="s">
        <v>21</v>
      </c>
      <c r="G30">
        <v>2</v>
      </c>
      <c r="H30">
        <v>3</v>
      </c>
      <c r="I30" s="2">
        <v>45129.299710648149</v>
      </c>
      <c r="J30" t="s">
        <v>167</v>
      </c>
      <c r="K30">
        <v>0.91747699999999999</v>
      </c>
      <c r="L30">
        <v>99.796844799611364</v>
      </c>
      <c r="M30">
        <v>1.9893299093269552E-2</v>
      </c>
      <c r="N30">
        <v>8.9057485809201941E-4</v>
      </c>
      <c r="O30">
        <v>5.4221450777450497E-2</v>
      </c>
      <c r="P30">
        <v>1.3555362694362621E-2</v>
      </c>
      <c r="Q30">
        <f>NeutralTable[[#This Row],[calc_%_H2_umol/h]]/0.002</f>
        <v>6.7776813471813107</v>
      </c>
      <c r="R30">
        <v>0.47876175224096523</v>
      </c>
      <c r="S30">
        <v>0.1098820367531857</v>
      </c>
      <c r="T30">
        <v>1.5500745934648849E-2</v>
      </c>
      <c r="U30">
        <v>0.29949599707946911</v>
      </c>
      <c r="V30">
        <v>7.4873999269867264E-2</v>
      </c>
      <c r="W30">
        <v>4.2843982258059882E-2</v>
      </c>
      <c r="X30">
        <v>3.0535882284120078E-2</v>
      </c>
    </row>
    <row r="31" spans="1:24" x14ac:dyDescent="0.25">
      <c r="A31">
        <v>1369</v>
      </c>
      <c r="B31" t="s">
        <v>458</v>
      </c>
      <c r="C31" s="1" t="s">
        <v>168</v>
      </c>
      <c r="D31" t="s">
        <v>108</v>
      </c>
      <c r="E31" t="s">
        <v>470</v>
      </c>
      <c r="F31" t="s">
        <v>21</v>
      </c>
      <c r="G31">
        <v>2</v>
      </c>
      <c r="H31">
        <v>3</v>
      </c>
      <c r="I31" s="2">
        <v>45129.307245370372</v>
      </c>
      <c r="J31" t="s">
        <v>169</v>
      </c>
      <c r="K31">
        <v>0.91747699999999999</v>
      </c>
      <c r="L31">
        <v>99.820056149565488</v>
      </c>
      <c r="M31">
        <v>1.7018946502134709E-2</v>
      </c>
      <c r="N31">
        <v>5.4788947015236493E-4</v>
      </c>
      <c r="O31">
        <v>4.6387075654121451E-2</v>
      </c>
      <c r="P31">
        <v>1.1596768913530359E-2</v>
      </c>
      <c r="Q31">
        <f>NeutralTable[[#This Row],[calc_%_H2_umol/h]]/0.002</f>
        <v>5.7983844567651799</v>
      </c>
      <c r="R31">
        <v>0.47876175224096523</v>
      </c>
      <c r="S31">
        <v>8.876961107087955E-2</v>
      </c>
      <c r="T31">
        <v>1.5797065010551219E-2</v>
      </c>
      <c r="U31">
        <v>0.24195167803220549</v>
      </c>
      <c r="V31">
        <v>6.0487919508051373E-2</v>
      </c>
      <c r="W31">
        <v>4.1546018784612893E-2</v>
      </c>
      <c r="X31">
        <v>3.2609274076883382E-2</v>
      </c>
    </row>
    <row r="32" spans="1:24" x14ac:dyDescent="0.25">
      <c r="A32">
        <v>1370</v>
      </c>
      <c r="B32" t="s">
        <v>459</v>
      </c>
      <c r="C32" s="6" t="s">
        <v>171</v>
      </c>
      <c r="D32" t="s">
        <v>20</v>
      </c>
      <c r="E32" t="s">
        <v>466</v>
      </c>
      <c r="F32" t="s">
        <v>21</v>
      </c>
      <c r="G32">
        <v>2</v>
      </c>
      <c r="H32">
        <v>3</v>
      </c>
      <c r="I32" s="2">
        <v>45129.316504629627</v>
      </c>
      <c r="J32" t="s">
        <v>172</v>
      </c>
      <c r="K32">
        <v>0.93135199999999996</v>
      </c>
      <c r="L32">
        <v>99.893394151308669</v>
      </c>
      <c r="M32">
        <v>1.0566194316400761E-2</v>
      </c>
      <c r="N32">
        <v>1.8256088279184879E-3</v>
      </c>
      <c r="O32">
        <v>2.879936517043238E-2</v>
      </c>
      <c r="P32">
        <v>7.1998412926080942E-3</v>
      </c>
      <c r="Q32">
        <f>NeutralTable[[#This Row],[calc_%_H2_umol/h]]/0.002</f>
        <v>3.5999206463040472</v>
      </c>
      <c r="R32">
        <v>0.11677754887238746</v>
      </c>
      <c r="S32">
        <v>3.7712350239243977E-2</v>
      </c>
      <c r="T32">
        <v>2.1607271467844059E-2</v>
      </c>
      <c r="U32">
        <v>0.1027893026999709</v>
      </c>
      <c r="V32">
        <v>2.5697325674992721E-2</v>
      </c>
      <c r="W32">
        <v>4.0688014068743499E-2</v>
      </c>
      <c r="X32">
        <v>1.7639290066950399E-2</v>
      </c>
    </row>
    <row r="33" spans="1:24" x14ac:dyDescent="0.25">
      <c r="A33">
        <v>1370</v>
      </c>
      <c r="B33" t="s">
        <v>459</v>
      </c>
      <c r="C33" s="6" t="s">
        <v>173</v>
      </c>
      <c r="D33" t="s">
        <v>24</v>
      </c>
      <c r="E33" t="s">
        <v>466</v>
      </c>
      <c r="F33" t="s">
        <v>21</v>
      </c>
      <c r="G33">
        <v>2</v>
      </c>
      <c r="H33">
        <v>3</v>
      </c>
      <c r="I33" s="2">
        <v>45129.324814814812</v>
      </c>
      <c r="J33" t="s">
        <v>174</v>
      </c>
      <c r="K33">
        <v>0.92580200000000001</v>
      </c>
      <c r="L33">
        <v>99.892923573617722</v>
      </c>
      <c r="M33">
        <v>1.114078241128263E-2</v>
      </c>
      <c r="N33">
        <v>1.825696191060598E-3</v>
      </c>
      <c r="O33">
        <v>3.0365470418127909E-2</v>
      </c>
      <c r="P33">
        <v>7.5913676045319782E-3</v>
      </c>
      <c r="Q33">
        <f>NeutralTable[[#This Row],[calc_%_H2_umol/h]]/0.002</f>
        <v>3.7956838022659891</v>
      </c>
      <c r="R33">
        <v>0.11677754887238746</v>
      </c>
      <c r="S33">
        <v>3.7545758377073218E-2</v>
      </c>
      <c r="T33">
        <v>2.250273399950295E-2</v>
      </c>
      <c r="U33">
        <v>0.10233523761944981</v>
      </c>
      <c r="V33">
        <v>2.5583809404862441E-2</v>
      </c>
      <c r="W33">
        <v>4.0448655340468022E-2</v>
      </c>
      <c r="X33">
        <v>1.794123025345002E-2</v>
      </c>
    </row>
    <row r="34" spans="1:24" x14ac:dyDescent="0.25">
      <c r="A34">
        <v>1370</v>
      </c>
      <c r="B34" t="s">
        <v>459</v>
      </c>
      <c r="C34" s="6" t="s">
        <v>175</v>
      </c>
      <c r="D34" t="s">
        <v>27</v>
      </c>
      <c r="E34" t="s">
        <v>466</v>
      </c>
      <c r="F34" t="s">
        <v>21</v>
      </c>
      <c r="G34">
        <v>2</v>
      </c>
      <c r="H34">
        <v>3</v>
      </c>
      <c r="I34" s="2">
        <v>45129.333182870367</v>
      </c>
      <c r="J34" t="s">
        <v>176</v>
      </c>
      <c r="K34">
        <v>0.93135199999999996</v>
      </c>
      <c r="L34">
        <v>99.895050111834479</v>
      </c>
      <c r="M34">
        <v>1.0529711674630279E-2</v>
      </c>
      <c r="N34">
        <v>1.724608234895103E-3</v>
      </c>
      <c r="O34">
        <v>2.869992757811976E-2</v>
      </c>
      <c r="P34">
        <v>7.1749818945299401E-3</v>
      </c>
      <c r="Q34">
        <f>NeutralTable[[#This Row],[calc_%_H2_umol/h]]/0.002</f>
        <v>3.5874909472649699</v>
      </c>
      <c r="R34">
        <v>0.11677754887238746</v>
      </c>
      <c r="S34">
        <v>3.7138320773917453E-2</v>
      </c>
      <c r="T34">
        <v>2.2045254659836529E-2</v>
      </c>
      <c r="U34">
        <v>0.1012247200607073</v>
      </c>
      <c r="V34">
        <v>2.5306180015176819E-2</v>
      </c>
      <c r="W34">
        <v>3.9849698181842183E-2</v>
      </c>
      <c r="X34">
        <v>1.743215753513214E-2</v>
      </c>
    </row>
    <row r="35" spans="1:24" x14ac:dyDescent="0.25">
      <c r="A35">
        <v>1370</v>
      </c>
      <c r="B35" t="s">
        <v>459</v>
      </c>
      <c r="C35" s="6" t="s">
        <v>177</v>
      </c>
      <c r="D35" t="s">
        <v>30</v>
      </c>
      <c r="E35" t="s">
        <v>467</v>
      </c>
      <c r="F35" t="s">
        <v>21</v>
      </c>
      <c r="G35">
        <v>2</v>
      </c>
      <c r="H35">
        <v>3</v>
      </c>
      <c r="I35" s="2">
        <v>45129.341504629629</v>
      </c>
      <c r="J35" t="s">
        <v>178</v>
      </c>
      <c r="K35">
        <v>0.92302700000000004</v>
      </c>
      <c r="L35">
        <v>99.890617512532316</v>
      </c>
      <c r="M35">
        <v>1.330976926259134E-2</v>
      </c>
      <c r="N35">
        <v>1.733455845017239E-3</v>
      </c>
      <c r="O35">
        <v>3.6277290938383493E-2</v>
      </c>
      <c r="P35">
        <v>9.0693227345958714E-3</v>
      </c>
      <c r="Q35">
        <f>NeutralTable[[#This Row],[calc_%_H2_umol/h]]/0.002</f>
        <v>4.5346613672979359</v>
      </c>
      <c r="R35">
        <v>1.717987767268315</v>
      </c>
      <c r="S35">
        <v>3.7059882316088887E-2</v>
      </c>
      <c r="T35">
        <v>2.2326591309962431E-2</v>
      </c>
      <c r="U35">
        <v>0.10101092711664759</v>
      </c>
      <c r="V35">
        <v>2.5252731779161888E-2</v>
      </c>
      <c r="W35">
        <v>4.1833925356389752E-2</v>
      </c>
      <c r="X35">
        <v>1.7178910532608119E-2</v>
      </c>
    </row>
    <row r="36" spans="1:24" x14ac:dyDescent="0.25">
      <c r="A36">
        <v>1370</v>
      </c>
      <c r="B36" t="s">
        <v>459</v>
      </c>
      <c r="C36" s="6" t="s">
        <v>179</v>
      </c>
      <c r="D36" t="s">
        <v>33</v>
      </c>
      <c r="E36" t="s">
        <v>467</v>
      </c>
      <c r="F36" t="s">
        <v>21</v>
      </c>
      <c r="G36">
        <v>2</v>
      </c>
      <c r="H36">
        <v>3</v>
      </c>
      <c r="I36" s="2">
        <v>45129.349768518521</v>
      </c>
      <c r="J36" t="s">
        <v>180</v>
      </c>
      <c r="K36">
        <v>0.92857699999999999</v>
      </c>
      <c r="L36">
        <v>99.889116070130797</v>
      </c>
      <c r="M36">
        <v>1.4696367718628841E-2</v>
      </c>
      <c r="N36">
        <v>1.496543960332612E-3</v>
      </c>
      <c r="O36">
        <v>4.0056622842037537E-2</v>
      </c>
      <c r="P36">
        <v>1.0014155710509389E-2</v>
      </c>
      <c r="Q36">
        <f>NeutralTable[[#This Row],[calc_%_H2_umol/h]]/0.002</f>
        <v>5.0070778552546944</v>
      </c>
      <c r="R36">
        <v>1.717987767268315</v>
      </c>
      <c r="S36">
        <v>3.5899640002029533E-2</v>
      </c>
      <c r="T36">
        <v>2.123686606353066E-2</v>
      </c>
      <c r="U36">
        <v>9.7848554640029575E-2</v>
      </c>
      <c r="V36">
        <v>2.446213866000739E-2</v>
      </c>
      <c r="W36">
        <v>4.2245459028390137E-2</v>
      </c>
      <c r="X36">
        <v>1.8042463120147109E-2</v>
      </c>
    </row>
    <row r="37" spans="1:24" x14ac:dyDescent="0.25">
      <c r="A37">
        <v>1370</v>
      </c>
      <c r="B37" t="s">
        <v>459</v>
      </c>
      <c r="C37" s="6" t="s">
        <v>181</v>
      </c>
      <c r="D37" t="s">
        <v>36</v>
      </c>
      <c r="E37" t="s">
        <v>467</v>
      </c>
      <c r="F37" t="s">
        <v>21</v>
      </c>
      <c r="G37">
        <v>2</v>
      </c>
      <c r="H37">
        <v>3</v>
      </c>
      <c r="I37" s="2">
        <v>45129.358136574083</v>
      </c>
      <c r="J37" t="s">
        <v>182</v>
      </c>
      <c r="K37">
        <v>0.92302700000000004</v>
      </c>
      <c r="L37">
        <v>99.881276424186439</v>
      </c>
      <c r="M37">
        <v>2.265398555958284E-2</v>
      </c>
      <c r="N37">
        <v>1.4840158116504721E-3</v>
      </c>
      <c r="O37">
        <v>6.1746015940994589E-2</v>
      </c>
      <c r="P37">
        <v>1.5436503985248651E-2</v>
      </c>
      <c r="Q37">
        <f>NeutralTable[[#This Row],[calc_%_H2_umol/h]]/0.002</f>
        <v>7.7182519926243254</v>
      </c>
      <c r="R37">
        <v>1.717987767268315</v>
      </c>
      <c r="S37">
        <v>3.7375623033804907E-2</v>
      </c>
      <c r="T37">
        <v>2.100957026947536E-2</v>
      </c>
      <c r="U37">
        <v>0.1018715143779062</v>
      </c>
      <c r="V37">
        <v>2.5467878594476551E-2</v>
      </c>
      <c r="W37">
        <v>4.1153498843031718E-2</v>
      </c>
      <c r="X37">
        <v>1.7540468377147209E-2</v>
      </c>
    </row>
    <row r="38" spans="1:24" x14ac:dyDescent="0.25">
      <c r="A38">
        <v>1370</v>
      </c>
      <c r="B38" t="s">
        <v>459</v>
      </c>
      <c r="C38" s="6" t="s">
        <v>183</v>
      </c>
      <c r="D38" t="s">
        <v>39</v>
      </c>
      <c r="E38" t="s">
        <v>468</v>
      </c>
      <c r="F38" t="s">
        <v>21</v>
      </c>
      <c r="G38">
        <v>2</v>
      </c>
      <c r="H38">
        <v>3</v>
      </c>
      <c r="I38" s="2">
        <v>45129.366446759261</v>
      </c>
      <c r="J38" t="s">
        <v>184</v>
      </c>
      <c r="K38">
        <v>0.92441449999999992</v>
      </c>
      <c r="L38">
        <v>99.89218525753094</v>
      </c>
      <c r="M38">
        <v>1.1398259471222199E-2</v>
      </c>
      <c r="N38">
        <v>1.484784025210778E-3</v>
      </c>
      <c r="O38">
        <v>3.1067253449005849E-2</v>
      </c>
      <c r="P38">
        <v>7.7668133622514632E-3</v>
      </c>
      <c r="Q38">
        <f>NeutralTable[[#This Row],[calc_%_H2_umol/h]]/0.002</f>
        <v>3.8834066811257317</v>
      </c>
      <c r="R38">
        <v>0.10796240338262936</v>
      </c>
      <c r="S38">
        <v>3.6993858452658707E-2</v>
      </c>
      <c r="T38">
        <v>2.2898397440938939E-2</v>
      </c>
      <c r="U38">
        <v>0.10083097156255209</v>
      </c>
      <c r="V38">
        <v>2.520774289063801E-2</v>
      </c>
      <c r="W38">
        <v>4.1697521581441743E-2</v>
      </c>
      <c r="X38">
        <v>1.772510296374364E-2</v>
      </c>
    </row>
    <row r="39" spans="1:24" x14ac:dyDescent="0.25">
      <c r="A39">
        <v>1370</v>
      </c>
      <c r="B39" t="s">
        <v>459</v>
      </c>
      <c r="C39" s="6" t="s">
        <v>185</v>
      </c>
      <c r="D39" t="s">
        <v>42</v>
      </c>
      <c r="E39" t="s">
        <v>468</v>
      </c>
      <c r="F39" t="s">
        <v>21</v>
      </c>
      <c r="G39">
        <v>2</v>
      </c>
      <c r="H39">
        <v>3</v>
      </c>
      <c r="I39" s="2">
        <v>45129.374849537038</v>
      </c>
      <c r="J39" t="s">
        <v>186</v>
      </c>
      <c r="K39">
        <v>0.91747699999999999</v>
      </c>
      <c r="L39">
        <v>99.892312276953533</v>
      </c>
      <c r="M39">
        <v>1.1989930916102291E-2</v>
      </c>
      <c r="N39">
        <v>1.8961639067123291E-3</v>
      </c>
      <c r="O39">
        <v>3.2679921311413992E-2</v>
      </c>
      <c r="P39">
        <v>8.1699803278534981E-3</v>
      </c>
      <c r="Q39">
        <f>NeutralTable[[#This Row],[calc_%_H2_umol/h]]/0.002</f>
        <v>4.084990163926749</v>
      </c>
      <c r="R39">
        <v>0.10796240338262936</v>
      </c>
      <c r="S39">
        <v>3.7070411499576787E-2</v>
      </c>
      <c r="T39">
        <v>2.224518829548023E-2</v>
      </c>
      <c r="U39">
        <v>0.10103962560459261</v>
      </c>
      <c r="V39">
        <v>2.5259906401148152E-2</v>
      </c>
      <c r="W39">
        <v>4.1191000663734448E-2</v>
      </c>
      <c r="X39">
        <v>1.74363799670521E-2</v>
      </c>
    </row>
    <row r="40" spans="1:24" x14ac:dyDescent="0.25">
      <c r="A40">
        <v>1370</v>
      </c>
      <c r="B40" t="s">
        <v>459</v>
      </c>
      <c r="C40" s="6" t="s">
        <v>187</v>
      </c>
      <c r="D40" t="s">
        <v>45</v>
      </c>
      <c r="E40" t="s">
        <v>468</v>
      </c>
      <c r="F40" t="s">
        <v>21</v>
      </c>
      <c r="G40">
        <v>2</v>
      </c>
      <c r="H40">
        <v>3</v>
      </c>
      <c r="I40" s="2">
        <v>45129.383171296293</v>
      </c>
      <c r="J40" t="s">
        <v>188</v>
      </c>
      <c r="K40">
        <v>0.92580200000000001</v>
      </c>
      <c r="L40">
        <v>99.893810681905506</v>
      </c>
      <c r="M40">
        <v>1.189078573332889E-2</v>
      </c>
      <c r="N40">
        <v>1.7751205365282179E-3</v>
      </c>
      <c r="O40">
        <v>3.2409689831840643E-2</v>
      </c>
      <c r="P40">
        <v>8.1024224579601591E-3</v>
      </c>
      <c r="Q40">
        <f>NeutralTable[[#This Row],[calc_%_H2_umol/h]]/0.002</f>
        <v>4.0512112289800797</v>
      </c>
      <c r="R40">
        <v>0.10796240338262936</v>
      </c>
      <c r="S40">
        <v>3.6538814370848292E-2</v>
      </c>
      <c r="T40">
        <v>2.1833849411912059E-2</v>
      </c>
      <c r="U40">
        <v>9.9590697128041514E-2</v>
      </c>
      <c r="V40">
        <v>2.4897674282010378E-2</v>
      </c>
      <c r="W40">
        <v>4.0698050615960199E-2</v>
      </c>
      <c r="X40">
        <v>1.7061667374353221E-2</v>
      </c>
    </row>
    <row r="41" spans="1:24" x14ac:dyDescent="0.25">
      <c r="A41">
        <v>1370</v>
      </c>
      <c r="B41" t="s">
        <v>459</v>
      </c>
      <c r="C41" s="6" t="s">
        <v>189</v>
      </c>
      <c r="D41" t="s">
        <v>48</v>
      </c>
      <c r="E41" t="s">
        <v>469</v>
      </c>
      <c r="F41" t="s">
        <v>21</v>
      </c>
      <c r="G41">
        <v>2</v>
      </c>
      <c r="H41">
        <v>3</v>
      </c>
      <c r="I41" s="2">
        <v>45129.391446759262</v>
      </c>
      <c r="J41" t="s">
        <v>190</v>
      </c>
      <c r="K41">
        <v>0.92302700000000004</v>
      </c>
      <c r="L41">
        <v>99.894217359780555</v>
      </c>
      <c r="M41">
        <v>1.2947672104496899E-2</v>
      </c>
      <c r="N41">
        <v>1.768846488509038E-3</v>
      </c>
      <c r="O41">
        <v>3.5290353922948221E-2</v>
      </c>
      <c r="P41">
        <v>8.8225884807370553E-3</v>
      </c>
      <c r="Q41">
        <f>NeutralTable[[#This Row],[calc_%_H2_umol/h]]/0.002</f>
        <v>4.4112942403685276</v>
      </c>
      <c r="R41">
        <v>0.33422786618942418</v>
      </c>
      <c r="S41">
        <v>3.5992743396547323E-2</v>
      </c>
      <c r="T41">
        <v>2.1278049223923189E-2</v>
      </c>
      <c r="U41">
        <v>9.8102318538083447E-2</v>
      </c>
      <c r="V41">
        <v>2.4525579634520862E-2</v>
      </c>
      <c r="W41">
        <v>4.1200544572609091E-2</v>
      </c>
      <c r="X41">
        <v>1.5641680145780691E-2</v>
      </c>
    </row>
    <row r="42" spans="1:24" x14ac:dyDescent="0.25">
      <c r="A42">
        <v>1370</v>
      </c>
      <c r="B42" t="s">
        <v>459</v>
      </c>
      <c r="C42" s="6" t="s">
        <v>191</v>
      </c>
      <c r="D42" t="s">
        <v>51</v>
      </c>
      <c r="E42" t="s">
        <v>469</v>
      </c>
      <c r="F42" t="s">
        <v>21</v>
      </c>
      <c r="G42">
        <v>2</v>
      </c>
      <c r="H42">
        <v>3</v>
      </c>
      <c r="I42" s="2">
        <v>45129.399814814817</v>
      </c>
      <c r="J42" t="s">
        <v>192</v>
      </c>
      <c r="K42">
        <v>0.92580200000000001</v>
      </c>
      <c r="L42">
        <v>99.89469716405462</v>
      </c>
      <c r="M42">
        <v>1.177361240228534E-2</v>
      </c>
      <c r="N42">
        <v>1.4903018927388261E-3</v>
      </c>
      <c r="O42">
        <v>3.2090320582335068E-2</v>
      </c>
      <c r="P42">
        <v>8.0225801455837669E-3</v>
      </c>
      <c r="Q42">
        <f>NeutralTable[[#This Row],[calc_%_H2_umol/h]]/0.002</f>
        <v>4.0112900727918834</v>
      </c>
      <c r="R42">
        <v>0.33422786618942418</v>
      </c>
      <c r="S42">
        <v>3.5946376817161937E-2</v>
      </c>
      <c r="T42">
        <v>2.2055580844229861E-2</v>
      </c>
      <c r="U42">
        <v>9.7975941148889453E-2</v>
      </c>
      <c r="V42">
        <v>2.449398528722236E-2</v>
      </c>
      <c r="W42">
        <v>4.1256689345378197E-2</v>
      </c>
      <c r="X42">
        <v>1.632615738055437E-2</v>
      </c>
    </row>
    <row r="43" spans="1:24" x14ac:dyDescent="0.25">
      <c r="A43">
        <v>1370</v>
      </c>
      <c r="B43" t="s">
        <v>459</v>
      </c>
      <c r="C43" s="6" t="s">
        <v>193</v>
      </c>
      <c r="D43" t="s">
        <v>54</v>
      </c>
      <c r="E43" t="s">
        <v>469</v>
      </c>
      <c r="F43" t="s">
        <v>21</v>
      </c>
      <c r="G43">
        <v>2</v>
      </c>
      <c r="H43">
        <v>3</v>
      </c>
      <c r="I43" s="2">
        <v>45129.408101851863</v>
      </c>
      <c r="J43" t="s">
        <v>194</v>
      </c>
      <c r="K43">
        <v>0.92302700000000004</v>
      </c>
      <c r="L43">
        <v>99.895698639573055</v>
      </c>
      <c r="M43">
        <v>1.099929668807925E-2</v>
      </c>
      <c r="N43">
        <v>2.3122180560701889E-3</v>
      </c>
      <c r="O43">
        <v>2.997983497674556E-2</v>
      </c>
      <c r="P43">
        <v>7.4949587441863908E-3</v>
      </c>
      <c r="Q43">
        <f>NeutralTable[[#This Row],[calc_%_H2_umol/h]]/0.002</f>
        <v>3.7474793720931951</v>
      </c>
      <c r="R43">
        <v>0.33422786618942418</v>
      </c>
      <c r="S43">
        <v>3.5932648277983058E-2</v>
      </c>
      <c r="T43">
        <v>2.1318395548754671E-2</v>
      </c>
      <c r="U43">
        <v>9.7938522452883134E-2</v>
      </c>
      <c r="V43">
        <v>2.448463061322078E-2</v>
      </c>
      <c r="W43">
        <v>4.1387181097272088E-2</v>
      </c>
      <c r="X43">
        <v>1.5982234363614251E-2</v>
      </c>
    </row>
    <row r="44" spans="1:24" x14ac:dyDescent="0.25">
      <c r="A44">
        <v>1370</v>
      </c>
      <c r="B44" t="s">
        <v>459</v>
      </c>
      <c r="C44" s="6" t="s">
        <v>195</v>
      </c>
      <c r="D44" t="s">
        <v>57</v>
      </c>
      <c r="E44" t="s">
        <v>470</v>
      </c>
      <c r="F44" t="s">
        <v>21</v>
      </c>
      <c r="G44">
        <v>2</v>
      </c>
      <c r="H44">
        <v>3</v>
      </c>
      <c r="I44" s="2">
        <v>45129.416481481479</v>
      </c>
      <c r="J44" t="s">
        <v>196</v>
      </c>
      <c r="K44">
        <v>0.91470200000000002</v>
      </c>
      <c r="L44">
        <v>99.890049881517569</v>
      </c>
      <c r="M44">
        <v>1.2425801788636609E-2</v>
      </c>
      <c r="N44">
        <v>2.0330574557886178E-3</v>
      </c>
      <c r="O44">
        <v>3.3867936981898723E-2</v>
      </c>
      <c r="P44">
        <v>8.4669842454746808E-3</v>
      </c>
      <c r="Q44">
        <f>NeutralTable[[#This Row],[calc_%_H2_umol/h]]/0.002</f>
        <v>4.2334921227373403</v>
      </c>
      <c r="R44">
        <v>0.2987242351567026</v>
      </c>
      <c r="S44">
        <v>3.8576158374908229E-2</v>
      </c>
      <c r="T44">
        <v>2.20544875348225E-2</v>
      </c>
      <c r="U44">
        <v>0.10514371008556769</v>
      </c>
      <c r="V44">
        <v>2.628592752139193E-2</v>
      </c>
      <c r="W44">
        <v>4.1164738829477437E-2</v>
      </c>
      <c r="X44">
        <v>1.778341948940048E-2</v>
      </c>
    </row>
    <row r="45" spans="1:24" x14ac:dyDescent="0.25">
      <c r="A45">
        <v>1370</v>
      </c>
      <c r="B45" t="s">
        <v>459</v>
      </c>
      <c r="C45" s="6" t="s">
        <v>197</v>
      </c>
      <c r="D45" t="s">
        <v>60</v>
      </c>
      <c r="E45" t="s">
        <v>470</v>
      </c>
      <c r="F45" t="s">
        <v>21</v>
      </c>
      <c r="G45">
        <v>2</v>
      </c>
      <c r="H45">
        <v>3</v>
      </c>
      <c r="I45" s="2">
        <v>45129.424791666657</v>
      </c>
      <c r="J45" t="s">
        <v>198</v>
      </c>
      <c r="K45">
        <v>0.93315199999999998</v>
      </c>
      <c r="L45">
        <v>99.890971426009713</v>
      </c>
      <c r="M45">
        <v>1.3704403171150729E-2</v>
      </c>
      <c r="N45">
        <v>1.6320152186648489E-3</v>
      </c>
      <c r="O45">
        <v>3.735291057028782E-2</v>
      </c>
      <c r="P45">
        <v>9.338227642571955E-3</v>
      </c>
      <c r="Q45">
        <f>NeutralTable[[#This Row],[calc_%_H2_umol/h]]/0.002</f>
        <v>4.6691138212859773</v>
      </c>
      <c r="R45">
        <v>0.2987242351567026</v>
      </c>
      <c r="S45">
        <v>3.6737080488958143E-2</v>
      </c>
      <c r="T45">
        <v>2.156689320766398E-2</v>
      </c>
      <c r="U45">
        <v>0.1001310939980391</v>
      </c>
      <c r="V45">
        <v>2.5032773499509789E-2</v>
      </c>
      <c r="W45">
        <v>4.1311482007206801E-2</v>
      </c>
      <c r="X45">
        <v>1.7275608322979832E-2</v>
      </c>
    </row>
    <row r="46" spans="1:24" x14ac:dyDescent="0.25">
      <c r="A46">
        <v>1370</v>
      </c>
      <c r="B46" t="s">
        <v>459</v>
      </c>
      <c r="C46" s="6" t="s">
        <v>199</v>
      </c>
      <c r="D46" t="s">
        <v>63</v>
      </c>
      <c r="E46" t="s">
        <v>470</v>
      </c>
      <c r="F46" t="s">
        <v>21</v>
      </c>
      <c r="G46">
        <v>2</v>
      </c>
      <c r="H46">
        <v>3</v>
      </c>
      <c r="I46" s="2">
        <v>45129.43310185185</v>
      </c>
      <c r="J46" t="s">
        <v>200</v>
      </c>
      <c r="K46">
        <v>0.93135199999999996</v>
      </c>
      <c r="L46">
        <v>99.894015442182507</v>
      </c>
      <c r="M46">
        <v>1.339140867460401E-2</v>
      </c>
      <c r="N46">
        <v>1.5518811034373841E-3</v>
      </c>
      <c r="O46">
        <v>3.6499808447379399E-2</v>
      </c>
      <c r="P46">
        <v>9.1249521118448498E-3</v>
      </c>
      <c r="Q46">
        <f>NeutralTable[[#This Row],[calc_%_H2_umol/h]]/0.002</f>
        <v>4.5624760559224251</v>
      </c>
      <c r="R46">
        <v>0.2987242351567026</v>
      </c>
      <c r="S46">
        <v>3.5269481220865082E-2</v>
      </c>
      <c r="T46">
        <v>2.2035164772940159E-2</v>
      </c>
      <c r="U46">
        <v>9.61309851622527E-2</v>
      </c>
      <c r="V46">
        <v>2.4032746290563171E-2</v>
      </c>
      <c r="W46">
        <v>3.9875352872911253E-2</v>
      </c>
      <c r="X46">
        <v>1.7448315049110839E-2</v>
      </c>
    </row>
    <row r="47" spans="1:24" x14ac:dyDescent="0.25">
      <c r="A47">
        <v>1370</v>
      </c>
      <c r="B47" t="s">
        <v>459</v>
      </c>
      <c r="C47" s="6" t="s">
        <v>201</v>
      </c>
      <c r="D47" t="s">
        <v>66</v>
      </c>
      <c r="E47" t="s">
        <v>472</v>
      </c>
      <c r="F47" t="s">
        <v>21</v>
      </c>
      <c r="G47">
        <v>2</v>
      </c>
      <c r="H47">
        <v>3</v>
      </c>
      <c r="I47" s="2">
        <v>45129.442361111112</v>
      </c>
      <c r="J47" t="s">
        <v>202</v>
      </c>
      <c r="K47">
        <v>0.92580200000000001</v>
      </c>
      <c r="L47">
        <v>99.890647831176025</v>
      </c>
      <c r="M47">
        <v>1.173981758753387E-2</v>
      </c>
      <c r="N47">
        <v>1.6536111303094569E-3</v>
      </c>
      <c r="O47">
        <v>3.1998208968470082E-2</v>
      </c>
      <c r="P47">
        <v>7.9995522421175205E-3</v>
      </c>
      <c r="Q47">
        <f>NeutralTable[[#This Row],[calc_%_H2_umol/h]]/0.002</f>
        <v>3.9997761210587601</v>
      </c>
      <c r="R47">
        <v>0.51496815041908384</v>
      </c>
      <c r="S47">
        <v>3.7256595464393853E-2</v>
      </c>
      <c r="T47">
        <v>2.1433915006348579E-2</v>
      </c>
      <c r="U47">
        <v>0.1015470911906952</v>
      </c>
      <c r="V47">
        <v>2.538677279767379E-2</v>
      </c>
      <c r="W47">
        <v>3.970036371188114E-2</v>
      </c>
      <c r="X47">
        <v>2.065539206016689E-2</v>
      </c>
    </row>
    <row r="48" spans="1:24" x14ac:dyDescent="0.25">
      <c r="A48">
        <v>1370</v>
      </c>
      <c r="B48" t="s">
        <v>459</v>
      </c>
      <c r="C48" s="6" t="s">
        <v>203</v>
      </c>
      <c r="D48" t="s">
        <v>69</v>
      </c>
      <c r="E48" t="s">
        <v>472</v>
      </c>
      <c r="F48" t="s">
        <v>21</v>
      </c>
      <c r="G48">
        <v>2</v>
      </c>
      <c r="H48">
        <v>3</v>
      </c>
      <c r="I48" s="2">
        <v>45129.450694444437</v>
      </c>
      <c r="J48" t="s">
        <v>204</v>
      </c>
      <c r="K48">
        <v>0.92025199999999996</v>
      </c>
      <c r="L48">
        <v>99.885752814531259</v>
      </c>
      <c r="M48">
        <v>1.4683646966323519E-2</v>
      </c>
      <c r="N48">
        <v>1.8016611711022339E-3</v>
      </c>
      <c r="O48">
        <v>4.0021950983853471E-2</v>
      </c>
      <c r="P48">
        <v>1.000548774596337E-2</v>
      </c>
      <c r="Q48">
        <f>NeutralTable[[#This Row],[calc_%_H2_umol/h]]/0.002</f>
        <v>5.0027438729816849</v>
      </c>
      <c r="R48">
        <v>0.51496815041908384</v>
      </c>
      <c r="S48">
        <v>3.8602332693828269E-2</v>
      </c>
      <c r="T48">
        <v>2.2074650507351901E-2</v>
      </c>
      <c r="U48">
        <v>0.1052150511707393</v>
      </c>
      <c r="V48">
        <v>2.6303762792684818E-2</v>
      </c>
      <c r="W48">
        <v>4.0681687274069782E-2</v>
      </c>
      <c r="X48">
        <v>2.0279518534531391E-2</v>
      </c>
    </row>
    <row r="49" spans="1:24" x14ac:dyDescent="0.25">
      <c r="A49">
        <v>1370</v>
      </c>
      <c r="B49" t="s">
        <v>459</v>
      </c>
      <c r="C49" s="6" t="s">
        <v>205</v>
      </c>
      <c r="D49" t="s">
        <v>72</v>
      </c>
      <c r="E49" t="s">
        <v>472</v>
      </c>
      <c r="F49" t="s">
        <v>21</v>
      </c>
      <c r="G49">
        <v>2</v>
      </c>
      <c r="H49">
        <v>3</v>
      </c>
      <c r="I49" s="2">
        <v>45129.459097222221</v>
      </c>
      <c r="J49" t="s">
        <v>206</v>
      </c>
      <c r="K49">
        <v>0.92580200000000001</v>
      </c>
      <c r="L49">
        <v>99.888621070606362</v>
      </c>
      <c r="M49">
        <v>1.261655885686354E-2</v>
      </c>
      <c r="N49">
        <v>1.597995883302498E-3</v>
      </c>
      <c r="O49">
        <v>3.4387867081819477E-2</v>
      </c>
      <c r="P49">
        <v>8.5969667704548711E-3</v>
      </c>
      <c r="Q49">
        <f>NeutralTable[[#This Row],[calc_%_H2_umol/h]]/0.002</f>
        <v>4.2984833852274358</v>
      </c>
      <c r="R49">
        <v>0.51496815041908384</v>
      </c>
      <c r="S49">
        <v>3.7556362266107778E-2</v>
      </c>
      <c r="T49">
        <v>2.2071420673072401E-2</v>
      </c>
      <c r="U49">
        <v>0.10236413972586469</v>
      </c>
      <c r="V49">
        <v>2.559103493146617E-2</v>
      </c>
      <c r="W49">
        <v>4.052103093843977E-2</v>
      </c>
      <c r="X49">
        <v>2.0684977332237071E-2</v>
      </c>
    </row>
    <row r="50" spans="1:24" x14ac:dyDescent="0.25">
      <c r="A50">
        <v>1370</v>
      </c>
      <c r="B50" t="s">
        <v>459</v>
      </c>
      <c r="C50" s="6" t="s">
        <v>207</v>
      </c>
      <c r="D50" t="s">
        <v>75</v>
      </c>
      <c r="E50" t="s">
        <v>473</v>
      </c>
      <c r="F50" t="s">
        <v>21</v>
      </c>
      <c r="G50">
        <v>2</v>
      </c>
      <c r="H50">
        <v>3</v>
      </c>
      <c r="I50" s="2">
        <v>45129.467407407406</v>
      </c>
      <c r="J50" t="s">
        <v>208</v>
      </c>
      <c r="K50">
        <v>0.92580200000000001</v>
      </c>
      <c r="L50">
        <v>99.892952378870348</v>
      </c>
      <c r="M50">
        <v>1.1939336878516581E-2</v>
      </c>
      <c r="N50">
        <v>1.7302792628542979E-3</v>
      </c>
      <c r="O50">
        <v>3.2542021503758949E-2</v>
      </c>
      <c r="P50">
        <v>8.1355053759397371E-3</v>
      </c>
      <c r="Q50">
        <f>NeutralTable[[#This Row],[calc_%_H2_umol/h]]/0.002</f>
        <v>4.0677526879698682</v>
      </c>
      <c r="R50">
        <v>0.42517805236833878</v>
      </c>
      <c r="S50">
        <v>3.6552164064029037E-2</v>
      </c>
      <c r="T50">
        <v>2.1730281179275789E-2</v>
      </c>
      <c r="U50">
        <v>9.9627083236162692E-2</v>
      </c>
      <c r="V50">
        <v>2.4906770809040669E-2</v>
      </c>
      <c r="W50">
        <v>4.116269346929901E-2</v>
      </c>
      <c r="X50">
        <v>1.739342671780314E-2</v>
      </c>
    </row>
    <row r="51" spans="1:24" x14ac:dyDescent="0.25">
      <c r="A51">
        <v>1370</v>
      </c>
      <c r="B51" t="s">
        <v>459</v>
      </c>
      <c r="C51" s="6" t="s">
        <v>209</v>
      </c>
      <c r="D51" t="s">
        <v>78</v>
      </c>
      <c r="E51" t="s">
        <v>473</v>
      </c>
      <c r="F51" t="s">
        <v>21</v>
      </c>
      <c r="G51">
        <v>2</v>
      </c>
      <c r="H51">
        <v>3</v>
      </c>
      <c r="I51" s="2">
        <v>45129.475717592592</v>
      </c>
      <c r="J51" t="s">
        <v>210</v>
      </c>
      <c r="K51">
        <v>0.92302700000000004</v>
      </c>
      <c r="L51">
        <v>99.892301691929106</v>
      </c>
      <c r="M51">
        <v>1.3979619816166151E-2</v>
      </c>
      <c r="N51">
        <v>1.6784904012985889E-3</v>
      </c>
      <c r="O51">
        <v>3.8103044859269963E-2</v>
      </c>
      <c r="P51">
        <v>9.5257612148174908E-3</v>
      </c>
      <c r="Q51">
        <f>NeutralTable[[#This Row],[calc_%_H2_umol/h]]/0.002</f>
        <v>4.7628806074087455</v>
      </c>
      <c r="R51">
        <v>0.42517805236833878</v>
      </c>
      <c r="S51">
        <v>3.4822003661588552E-2</v>
      </c>
      <c r="T51">
        <v>2.1797221715288619E-2</v>
      </c>
      <c r="U51">
        <v>9.4911334146070322E-2</v>
      </c>
      <c r="V51">
        <v>2.3727833536517581E-2</v>
      </c>
      <c r="W51">
        <v>4.120853496025545E-2</v>
      </c>
      <c r="X51">
        <v>1.7688149632876581E-2</v>
      </c>
    </row>
    <row r="52" spans="1:24" x14ac:dyDescent="0.25">
      <c r="A52">
        <v>1370</v>
      </c>
      <c r="B52" t="s">
        <v>459</v>
      </c>
      <c r="C52" s="6" t="s">
        <v>211</v>
      </c>
      <c r="D52" t="s">
        <v>81</v>
      </c>
      <c r="E52" t="s">
        <v>473</v>
      </c>
      <c r="F52" t="s">
        <v>21</v>
      </c>
      <c r="G52">
        <v>2</v>
      </c>
      <c r="H52">
        <v>3</v>
      </c>
      <c r="I52" s="2">
        <v>45129.484085648153</v>
      </c>
      <c r="J52" t="s">
        <v>212</v>
      </c>
      <c r="K52">
        <v>0.92857699999999999</v>
      </c>
      <c r="L52">
        <v>99.892797173716033</v>
      </c>
      <c r="M52">
        <v>1.171446545817518E-2</v>
      </c>
      <c r="N52">
        <v>1.741939386963269E-3</v>
      </c>
      <c r="O52">
        <v>3.1929108854523117E-2</v>
      </c>
      <c r="P52">
        <v>7.9822772136307792E-3</v>
      </c>
      <c r="Q52">
        <f>NeutralTable[[#This Row],[calc_%_H2_umol/h]]/0.002</f>
        <v>3.9911386068153893</v>
      </c>
      <c r="R52">
        <v>0.42517805236833878</v>
      </c>
      <c r="S52">
        <v>3.7776174685087427E-2</v>
      </c>
      <c r="T52">
        <v>2.1667762089463739E-2</v>
      </c>
      <c r="U52">
        <v>0.1029632634911134</v>
      </c>
      <c r="V52">
        <v>2.5740815872778339E-2</v>
      </c>
      <c r="W52">
        <v>4.0630609537147352E-2</v>
      </c>
      <c r="X52">
        <v>1.7081576603551921E-2</v>
      </c>
    </row>
    <row r="53" spans="1:24" x14ac:dyDescent="0.25">
      <c r="A53">
        <v>1370</v>
      </c>
      <c r="B53" t="s">
        <v>459</v>
      </c>
      <c r="C53" s="6" t="s">
        <v>213</v>
      </c>
      <c r="D53" t="s">
        <v>84</v>
      </c>
      <c r="E53" t="s">
        <v>471</v>
      </c>
      <c r="F53" t="s">
        <v>21</v>
      </c>
      <c r="G53">
        <v>2</v>
      </c>
      <c r="H53">
        <v>3</v>
      </c>
      <c r="I53" s="2">
        <v>45129.492395833331</v>
      </c>
      <c r="J53" t="s">
        <v>214</v>
      </c>
      <c r="K53">
        <v>0.92302700000000004</v>
      </c>
      <c r="L53">
        <v>99.888802268310485</v>
      </c>
      <c r="M53">
        <v>1.2631566240813409E-2</v>
      </c>
      <c r="N53">
        <v>1.4501382214638381E-3</v>
      </c>
      <c r="O53">
        <v>3.44287714147972E-2</v>
      </c>
      <c r="P53">
        <v>8.6071928536993001E-3</v>
      </c>
      <c r="Q53">
        <f>NeutralTable[[#This Row],[calc_%_H2_umol/h]]/0.002</f>
        <v>4.3035964268496496</v>
      </c>
      <c r="R53">
        <v>6.828883114658614E-2</v>
      </c>
      <c r="S53">
        <v>3.7669455427538773E-2</v>
      </c>
      <c r="T53">
        <v>2.1796908846644369E-2</v>
      </c>
      <c r="U53">
        <v>0.1026723880087184</v>
      </c>
      <c r="V53">
        <v>2.5668097002179611E-2</v>
      </c>
      <c r="W53">
        <v>4.2761073899374252E-2</v>
      </c>
      <c r="X53">
        <v>1.8135636121789579E-2</v>
      </c>
    </row>
    <row r="54" spans="1:24" x14ac:dyDescent="0.25">
      <c r="A54">
        <v>1370</v>
      </c>
      <c r="B54" t="s">
        <v>459</v>
      </c>
      <c r="C54" s="6" t="s">
        <v>215</v>
      </c>
      <c r="D54" t="s">
        <v>87</v>
      </c>
      <c r="E54" t="s">
        <v>471</v>
      </c>
      <c r="F54" t="s">
        <v>21</v>
      </c>
      <c r="G54">
        <v>2</v>
      </c>
      <c r="H54">
        <v>3</v>
      </c>
      <c r="I54" s="2">
        <v>45129.500798611109</v>
      </c>
      <c r="J54" t="s">
        <v>216</v>
      </c>
      <c r="K54">
        <v>0.91747699999999999</v>
      </c>
      <c r="L54">
        <v>99.88733612594001</v>
      </c>
      <c r="M54">
        <v>1.2234179582370081E-2</v>
      </c>
      <c r="N54">
        <v>2.301467702474547E-3</v>
      </c>
      <c r="O54">
        <v>3.3345648849787822E-2</v>
      </c>
      <c r="P54">
        <v>8.3364122124469555E-3</v>
      </c>
      <c r="Q54">
        <f>NeutralTable[[#This Row],[calc_%_H2_umol/h]]/0.002</f>
        <v>4.1682061062234776</v>
      </c>
      <c r="R54">
        <v>6.828883114658614E-2</v>
      </c>
      <c r="S54">
        <v>3.8382284420725367E-2</v>
      </c>
      <c r="T54">
        <v>2.2166502109113299E-2</v>
      </c>
      <c r="U54">
        <v>0.1046152845582346</v>
      </c>
      <c r="V54">
        <v>2.615382113955866E-2</v>
      </c>
      <c r="W54">
        <v>4.2777992625587943E-2</v>
      </c>
      <c r="X54">
        <v>1.9269417431306449E-2</v>
      </c>
    </row>
    <row r="55" spans="1:24" x14ac:dyDescent="0.25">
      <c r="A55">
        <v>1370</v>
      </c>
      <c r="B55" t="s">
        <v>459</v>
      </c>
      <c r="C55" s="6" t="s">
        <v>217</v>
      </c>
      <c r="D55" t="s">
        <v>90</v>
      </c>
      <c r="E55" t="s">
        <v>471</v>
      </c>
      <c r="F55" t="s">
        <v>21</v>
      </c>
      <c r="G55">
        <v>2</v>
      </c>
      <c r="H55">
        <v>3</v>
      </c>
      <c r="I55" s="2">
        <v>45129.509108796286</v>
      </c>
      <c r="J55" t="s">
        <v>218</v>
      </c>
      <c r="K55">
        <v>0.92302700000000004</v>
      </c>
      <c r="L55">
        <v>99.889089840859199</v>
      </c>
      <c r="M55">
        <v>1.247855048684508E-2</v>
      </c>
      <c r="N55">
        <v>1.8982567990093199E-3</v>
      </c>
      <c r="O55">
        <v>3.4011709562307632E-2</v>
      </c>
      <c r="P55">
        <v>8.5029273905769063E-3</v>
      </c>
      <c r="Q55">
        <f>NeutralTable[[#This Row],[calc_%_H2_umol/h]]/0.002</f>
        <v>4.2514636952884528</v>
      </c>
      <c r="R55">
        <v>6.828883114658614E-2</v>
      </c>
      <c r="S55">
        <v>3.6025086930022349E-2</v>
      </c>
      <c r="T55">
        <v>2.2054773543887331E-2</v>
      </c>
      <c r="U55">
        <v>9.819047451965611E-2</v>
      </c>
      <c r="V55">
        <v>2.4547618629914031E-2</v>
      </c>
      <c r="W55">
        <v>4.2998465899757601E-2</v>
      </c>
      <c r="X55">
        <v>1.9408055824180429E-2</v>
      </c>
    </row>
    <row r="56" spans="1:24" x14ac:dyDescent="0.25">
      <c r="A56">
        <v>1370</v>
      </c>
      <c r="B56" t="s">
        <v>459</v>
      </c>
      <c r="C56" s="6" t="s">
        <v>219</v>
      </c>
      <c r="D56" t="s">
        <v>93</v>
      </c>
      <c r="E56" t="s">
        <v>474</v>
      </c>
      <c r="F56" t="s">
        <v>21</v>
      </c>
      <c r="G56">
        <v>2</v>
      </c>
      <c r="H56">
        <v>3</v>
      </c>
      <c r="I56" s="2">
        <v>45129.517442129632</v>
      </c>
      <c r="J56" t="s">
        <v>220</v>
      </c>
      <c r="K56">
        <v>0.911852</v>
      </c>
      <c r="L56">
        <v>99.888619759038221</v>
      </c>
      <c r="M56">
        <v>1.2588774813672319E-2</v>
      </c>
      <c r="N56">
        <v>1.9589837760303742E-3</v>
      </c>
      <c r="O56">
        <v>3.4312138509940693E-2</v>
      </c>
      <c r="P56">
        <v>8.5780346274851715E-3</v>
      </c>
      <c r="Q56">
        <f>NeutralTable[[#This Row],[calc_%_H2_umol/h]]/0.002</f>
        <v>4.289017313742586</v>
      </c>
      <c r="R56">
        <v>0.11712666851026612</v>
      </c>
      <c r="S56">
        <v>3.6096214055582658E-2</v>
      </c>
      <c r="T56">
        <v>2.2459513841988011E-2</v>
      </c>
      <c r="U56">
        <v>9.83843395955004E-2</v>
      </c>
      <c r="V56">
        <v>2.45960848988751E-2</v>
      </c>
      <c r="W56">
        <v>4.2854186136576267E-2</v>
      </c>
      <c r="X56">
        <v>1.98410659559424E-2</v>
      </c>
    </row>
    <row r="57" spans="1:24" x14ac:dyDescent="0.25">
      <c r="A57">
        <v>1370</v>
      </c>
      <c r="B57" t="s">
        <v>459</v>
      </c>
      <c r="C57" s="6" t="s">
        <v>221</v>
      </c>
      <c r="D57" t="s">
        <v>96</v>
      </c>
      <c r="E57" t="s">
        <v>474</v>
      </c>
      <c r="F57" t="s">
        <v>21</v>
      </c>
      <c r="G57">
        <v>2</v>
      </c>
      <c r="H57">
        <v>3</v>
      </c>
      <c r="I57" s="2">
        <v>45129.525810185187</v>
      </c>
      <c r="J57" t="s">
        <v>222</v>
      </c>
      <c r="K57">
        <v>0.91747699999999999</v>
      </c>
      <c r="L57">
        <v>99.888830488838494</v>
      </c>
      <c r="M57">
        <v>1.285245278702637E-2</v>
      </c>
      <c r="N57">
        <v>2.0105801236105039E-3</v>
      </c>
      <c r="O57">
        <v>3.5030822836068953E-2</v>
      </c>
      <c r="P57">
        <v>8.7577057090172366E-3</v>
      </c>
      <c r="Q57">
        <f>NeutralTable[[#This Row],[calc_%_H2_umol/h]]/0.002</f>
        <v>4.3788528545086178</v>
      </c>
      <c r="R57">
        <v>0.11712666851026612</v>
      </c>
      <c r="S57">
        <v>3.7652541771347491E-2</v>
      </c>
      <c r="T57">
        <v>2.1642655698223979E-2</v>
      </c>
      <c r="U57">
        <v>0.1026262879137899</v>
      </c>
      <c r="V57">
        <v>2.5656571978447468E-2</v>
      </c>
      <c r="W57">
        <v>4.2189870778646429E-2</v>
      </c>
      <c r="X57">
        <v>1.8474645824474081E-2</v>
      </c>
    </row>
    <row r="58" spans="1:24" x14ac:dyDescent="0.25">
      <c r="A58">
        <v>1370</v>
      </c>
      <c r="B58" t="s">
        <v>459</v>
      </c>
      <c r="C58" s="6" t="s">
        <v>223</v>
      </c>
      <c r="D58" t="s">
        <v>99</v>
      </c>
      <c r="E58" t="s">
        <v>474</v>
      </c>
      <c r="F58" t="s">
        <v>21</v>
      </c>
      <c r="G58">
        <v>2</v>
      </c>
      <c r="H58">
        <v>3</v>
      </c>
      <c r="I58" s="2">
        <v>45129.534131944441</v>
      </c>
      <c r="J58" t="s">
        <v>224</v>
      </c>
      <c r="K58">
        <v>0.92580200000000001</v>
      </c>
      <c r="L58">
        <v>99.887849982654899</v>
      </c>
      <c r="M58">
        <v>1.3270532790929631E-2</v>
      </c>
      <c r="N58">
        <v>1.7767779167638571E-3</v>
      </c>
      <c r="O58">
        <v>3.6170347469283069E-2</v>
      </c>
      <c r="P58">
        <v>9.0425868673207673E-3</v>
      </c>
      <c r="Q58">
        <f>NeutralTable[[#This Row],[calc_%_H2_umol/h]]/0.002</f>
        <v>4.5212934336603832</v>
      </c>
      <c r="R58">
        <v>0.11712666851026612</v>
      </c>
      <c r="S58">
        <v>3.819335296747943E-2</v>
      </c>
      <c r="T58">
        <v>2.1281267398301839E-2</v>
      </c>
      <c r="U58">
        <v>0.1041003303797217</v>
      </c>
      <c r="V58">
        <v>2.6025082594930429E-2</v>
      </c>
      <c r="W58">
        <v>4.2734139951334557E-2</v>
      </c>
      <c r="X58">
        <v>1.7951991635355661E-2</v>
      </c>
    </row>
    <row r="59" spans="1:24" x14ac:dyDescent="0.25">
      <c r="A59">
        <v>1370</v>
      </c>
      <c r="B59" t="s">
        <v>459</v>
      </c>
      <c r="C59" s="6" t="s">
        <v>225</v>
      </c>
      <c r="D59" t="s">
        <v>102</v>
      </c>
      <c r="E59" t="s">
        <v>470</v>
      </c>
      <c r="F59" t="s">
        <v>21</v>
      </c>
      <c r="G59">
        <v>2</v>
      </c>
      <c r="H59">
        <v>3</v>
      </c>
      <c r="I59" s="2">
        <v>45129.542523148149</v>
      </c>
      <c r="J59" t="s">
        <v>226</v>
      </c>
      <c r="K59">
        <v>0.92025199999999996</v>
      </c>
      <c r="L59">
        <v>99.88732926258615</v>
      </c>
      <c r="M59">
        <v>1.396609919521175E-2</v>
      </c>
      <c r="N59">
        <v>1.951574288211966E-3</v>
      </c>
      <c r="O59">
        <v>3.806619286804807E-2</v>
      </c>
      <c r="P59">
        <v>9.5165482170120174E-3</v>
      </c>
      <c r="Q59">
        <f>NeutralTable[[#This Row],[calc_%_H2_umol/h]]/0.002</f>
        <v>4.7582741085060087</v>
      </c>
      <c r="R59">
        <v>0.2987242351567026</v>
      </c>
      <c r="S59">
        <v>3.7577398745835502E-2</v>
      </c>
      <c r="T59">
        <v>2.210471581555595E-2</v>
      </c>
      <c r="U59">
        <v>0.1024214770455692</v>
      </c>
      <c r="V59">
        <v>2.5605369261392289E-2</v>
      </c>
      <c r="W59">
        <v>4.2584800288078817E-2</v>
      </c>
      <c r="X59">
        <v>1.8542439184736519E-2</v>
      </c>
    </row>
    <row r="60" spans="1:24" x14ac:dyDescent="0.25">
      <c r="A60">
        <v>1370</v>
      </c>
      <c r="B60" t="s">
        <v>459</v>
      </c>
      <c r="C60" s="6" t="s">
        <v>227</v>
      </c>
      <c r="D60" t="s">
        <v>105</v>
      </c>
      <c r="E60" t="s">
        <v>470</v>
      </c>
      <c r="F60" t="s">
        <v>21</v>
      </c>
      <c r="G60">
        <v>2</v>
      </c>
      <c r="H60">
        <v>3</v>
      </c>
      <c r="I60" s="2">
        <v>45129.550810185188</v>
      </c>
      <c r="J60" t="s">
        <v>228</v>
      </c>
      <c r="K60">
        <v>0.92580200000000001</v>
      </c>
      <c r="L60">
        <v>99.889160948944678</v>
      </c>
      <c r="M60">
        <v>1.3790251801937971E-2</v>
      </c>
      <c r="N60">
        <v>1.604729695972405E-3</v>
      </c>
      <c r="O60">
        <v>3.7586900784114002E-2</v>
      </c>
      <c r="P60">
        <v>9.3967251960285006E-3</v>
      </c>
      <c r="Q60">
        <f>NeutralTable[[#This Row],[calc_%_H2_umol/h]]/0.002</f>
        <v>4.69836259801425</v>
      </c>
      <c r="R60">
        <v>0.2987242351567026</v>
      </c>
      <c r="S60">
        <v>3.4515708424678049E-2</v>
      </c>
      <c r="T60">
        <v>2.1143400443238491E-2</v>
      </c>
      <c r="U60">
        <v>9.4076491617757413E-2</v>
      </c>
      <c r="V60">
        <v>2.351912290443935E-2</v>
      </c>
      <c r="W60">
        <v>4.2740023727717909E-2</v>
      </c>
      <c r="X60">
        <v>1.9793067100984441E-2</v>
      </c>
    </row>
    <row r="61" spans="1:24" x14ac:dyDescent="0.25">
      <c r="A61">
        <v>1370</v>
      </c>
      <c r="B61" t="s">
        <v>459</v>
      </c>
      <c r="C61" s="7" t="s">
        <v>229</v>
      </c>
      <c r="D61" t="s">
        <v>108</v>
      </c>
      <c r="E61" t="s">
        <v>470</v>
      </c>
      <c r="F61" t="s">
        <v>21</v>
      </c>
      <c r="G61">
        <v>2</v>
      </c>
      <c r="H61">
        <v>3</v>
      </c>
      <c r="I61" s="2">
        <v>45129.55909722222</v>
      </c>
      <c r="J61" t="s">
        <v>230</v>
      </c>
      <c r="K61">
        <v>0.92302700000000004</v>
      </c>
      <c r="L61">
        <v>99.887915709739559</v>
      </c>
      <c r="M61">
        <v>1.5132985132088189E-2</v>
      </c>
      <c r="N61">
        <v>2.0247069870941979E-3</v>
      </c>
      <c r="O61">
        <v>4.1246673294778859E-2</v>
      </c>
      <c r="P61">
        <v>1.0311668323694709E-2</v>
      </c>
      <c r="Q61">
        <f>NeutralTable[[#This Row],[calc_%_H2_umol/h]]/0.002</f>
        <v>5.1558341618473547</v>
      </c>
      <c r="R61">
        <v>0.2987242351567026</v>
      </c>
      <c r="S61">
        <v>3.5635055166704559E-2</v>
      </c>
      <c r="T61">
        <v>2.15163235727149E-2</v>
      </c>
      <c r="U61">
        <v>9.7127398558387673E-2</v>
      </c>
      <c r="V61">
        <v>2.4281849639596918E-2</v>
      </c>
      <c r="W61">
        <v>4.1382272897026888E-2</v>
      </c>
      <c r="X61">
        <v>1.9933977064619988E-2</v>
      </c>
    </row>
    <row r="62" spans="1:24" x14ac:dyDescent="0.25">
      <c r="A62">
        <v>1371</v>
      </c>
      <c r="B62" t="s">
        <v>460</v>
      </c>
      <c r="C62" s="6" t="s">
        <v>231</v>
      </c>
      <c r="D62" t="s">
        <v>20</v>
      </c>
      <c r="E62" t="s">
        <v>466</v>
      </c>
      <c r="F62" t="s">
        <v>21</v>
      </c>
      <c r="G62">
        <v>2</v>
      </c>
      <c r="H62">
        <v>3</v>
      </c>
      <c r="I62" s="2">
        <v>45129.568310185183</v>
      </c>
      <c r="J62" t="s">
        <v>232</v>
      </c>
      <c r="K62">
        <v>0.92302700000000004</v>
      </c>
      <c r="L62">
        <v>99.119620021614963</v>
      </c>
      <c r="M62">
        <v>0.76482893630835425</v>
      </c>
      <c r="N62">
        <v>6.6478976509032981E-3</v>
      </c>
      <c r="O62">
        <v>2.0846283127188152</v>
      </c>
      <c r="P62">
        <v>0.5211570781797038</v>
      </c>
      <c r="Q62">
        <f>NeutralTable[[#This Row],[calc_%_H2_umol/h]]/0.002</f>
        <v>260.57853908985192</v>
      </c>
      <c r="R62">
        <v>6.3873829464043181</v>
      </c>
      <c r="S62">
        <v>3.5841427877190912E-2</v>
      </c>
      <c r="T62">
        <v>1.8836805248651282E-2</v>
      </c>
      <c r="U62">
        <v>9.7689890868535967E-2</v>
      </c>
      <c r="V62">
        <v>2.4422472717133992E-2</v>
      </c>
      <c r="W62">
        <v>4.1137234070899767E-2</v>
      </c>
      <c r="X62">
        <v>3.8572380128601681E-2</v>
      </c>
    </row>
    <row r="63" spans="1:24" x14ac:dyDescent="0.25">
      <c r="A63">
        <v>1371</v>
      </c>
      <c r="B63" t="s">
        <v>460</v>
      </c>
      <c r="C63" s="6" t="s">
        <v>233</v>
      </c>
      <c r="D63" t="s">
        <v>24</v>
      </c>
      <c r="E63" t="s">
        <v>466</v>
      </c>
      <c r="F63" t="s">
        <v>21</v>
      </c>
      <c r="G63">
        <v>2</v>
      </c>
      <c r="H63">
        <v>3</v>
      </c>
      <c r="I63" s="2">
        <v>45129.576631944437</v>
      </c>
      <c r="J63" t="s">
        <v>234</v>
      </c>
      <c r="K63">
        <v>0.92302700000000004</v>
      </c>
      <c r="L63">
        <v>99.128807885630067</v>
      </c>
      <c r="M63">
        <v>0.760042768207842</v>
      </c>
      <c r="N63">
        <v>1.040715929425221E-2</v>
      </c>
      <c r="O63">
        <v>2.0715830668368831</v>
      </c>
      <c r="P63">
        <v>0.51789576670922066</v>
      </c>
      <c r="Q63">
        <f>NeutralTable[[#This Row],[calc_%_H2_umol/h]]/0.002</f>
        <v>258.94788335461033</v>
      </c>
      <c r="R63">
        <v>6.3873829464043181</v>
      </c>
      <c r="S63">
        <v>3.4420260396530053E-2</v>
      </c>
      <c r="T63">
        <v>1.9122539585392229E-2</v>
      </c>
      <c r="U63">
        <v>9.3816337153896631E-2</v>
      </c>
      <c r="V63">
        <v>2.3454084288474161E-2</v>
      </c>
      <c r="W63">
        <v>4.1302558297318548E-2</v>
      </c>
      <c r="X63">
        <v>3.5426527468237837E-2</v>
      </c>
    </row>
    <row r="64" spans="1:24" x14ac:dyDescent="0.25">
      <c r="A64">
        <v>1371</v>
      </c>
      <c r="B64" t="s">
        <v>460</v>
      </c>
      <c r="C64" s="6" t="s">
        <v>235</v>
      </c>
      <c r="D64" t="s">
        <v>27</v>
      </c>
      <c r="E64" t="s">
        <v>466</v>
      </c>
      <c r="F64" t="s">
        <v>21</v>
      </c>
      <c r="G64">
        <v>2</v>
      </c>
      <c r="H64">
        <v>3</v>
      </c>
      <c r="I64" s="2">
        <v>45129.585011574083</v>
      </c>
      <c r="J64" t="s">
        <v>236</v>
      </c>
      <c r="K64">
        <v>0.92580200000000001</v>
      </c>
      <c r="L64">
        <v>99.098252561833732</v>
      </c>
      <c r="M64">
        <v>0.79464223742680618</v>
      </c>
      <c r="N64">
        <v>1.1601370845305639E-2</v>
      </c>
      <c r="O64">
        <v>2.1658878580324621</v>
      </c>
      <c r="P64">
        <v>0.54147196450811541</v>
      </c>
      <c r="Q64">
        <f>NeutralTable[[#This Row],[calc_%_H2_umol/h]]/0.002</f>
        <v>270.73598225405772</v>
      </c>
      <c r="R64">
        <v>6.3873829464043181</v>
      </c>
      <c r="S64">
        <v>3.281386553177211E-2</v>
      </c>
      <c r="T64">
        <v>1.8980465293473352E-2</v>
      </c>
      <c r="U64">
        <v>8.943792512277754E-2</v>
      </c>
      <c r="V64">
        <v>2.2359481280694381E-2</v>
      </c>
      <c r="W64">
        <v>4.1582048006790058E-2</v>
      </c>
      <c r="X64">
        <v>3.2709287200907357E-2</v>
      </c>
    </row>
    <row r="65" spans="1:24" x14ac:dyDescent="0.25">
      <c r="A65">
        <v>1371</v>
      </c>
      <c r="B65" t="s">
        <v>460</v>
      </c>
      <c r="C65" s="6" t="s">
        <v>237</v>
      </c>
      <c r="D65" t="s">
        <v>30</v>
      </c>
      <c r="E65" t="s">
        <v>467</v>
      </c>
      <c r="F65" t="s">
        <v>21</v>
      </c>
      <c r="G65">
        <v>2</v>
      </c>
      <c r="H65">
        <v>3</v>
      </c>
      <c r="I65" s="2">
        <v>45129.593368055554</v>
      </c>
      <c r="J65" t="s">
        <v>238</v>
      </c>
      <c r="K65">
        <v>0.92025199999999996</v>
      </c>
      <c r="L65">
        <v>98.888569743177953</v>
      </c>
      <c r="M65">
        <v>0.93496645395403566</v>
      </c>
      <c r="N65">
        <v>1.2145572665627741E-2</v>
      </c>
      <c r="O65">
        <v>2.5483574807754121</v>
      </c>
      <c r="P65">
        <v>0.63708937019385292</v>
      </c>
      <c r="Q65">
        <f>NeutralTable[[#This Row],[calc_%_H2_umol/h]]/0.002</f>
        <v>318.54468509692646</v>
      </c>
      <c r="R65">
        <v>64.814874438254009</v>
      </c>
      <c r="S65">
        <v>3.7161230870801559E-2</v>
      </c>
      <c r="T65">
        <v>1.775614347918544E-2</v>
      </c>
      <c r="U65">
        <v>0.1012871641372118</v>
      </c>
      <c r="V65">
        <v>2.532179103430296E-2</v>
      </c>
      <c r="W65">
        <v>4.098742833419481E-2</v>
      </c>
      <c r="X65">
        <v>9.8315143663019411E-2</v>
      </c>
    </row>
    <row r="66" spans="1:24" x14ac:dyDescent="0.25">
      <c r="A66">
        <v>1371</v>
      </c>
      <c r="B66" t="s">
        <v>460</v>
      </c>
      <c r="C66" s="6" t="s">
        <v>239</v>
      </c>
      <c r="D66" t="s">
        <v>33</v>
      </c>
      <c r="E66" t="s">
        <v>467</v>
      </c>
      <c r="F66" t="s">
        <v>21</v>
      </c>
      <c r="G66">
        <v>2</v>
      </c>
      <c r="H66">
        <v>3</v>
      </c>
      <c r="I66" s="2">
        <v>45129.601643518523</v>
      </c>
      <c r="J66" t="s">
        <v>240</v>
      </c>
      <c r="K66">
        <v>0.92580200000000001</v>
      </c>
      <c r="L66">
        <v>99.110366361826351</v>
      </c>
      <c r="M66">
        <v>0.68981601208462395</v>
      </c>
      <c r="N66">
        <v>4.8535762775161534E-3</v>
      </c>
      <c r="O66">
        <v>1.8801720503663479</v>
      </c>
      <c r="P66">
        <v>0.47004301259158698</v>
      </c>
      <c r="Q66">
        <f>NeutralTable[[#This Row],[calc_%_H2_umol/h]]/0.002</f>
        <v>235.0215062957935</v>
      </c>
      <c r="R66">
        <v>64.814874438254009</v>
      </c>
      <c r="S66">
        <v>3.8381701233891091E-2</v>
      </c>
      <c r="T66">
        <v>1.7959081002306129E-2</v>
      </c>
      <c r="U66">
        <v>0.10461369501614411</v>
      </c>
      <c r="V66">
        <v>2.615342375403602E-2</v>
      </c>
      <c r="W66">
        <v>4.1516377789208962E-2</v>
      </c>
      <c r="X66">
        <v>0.1199195470659339</v>
      </c>
    </row>
    <row r="67" spans="1:24" x14ac:dyDescent="0.25">
      <c r="A67">
        <v>1371</v>
      </c>
      <c r="B67" t="s">
        <v>460</v>
      </c>
      <c r="C67" s="6" t="s">
        <v>241</v>
      </c>
      <c r="D67" t="s">
        <v>36</v>
      </c>
      <c r="E67" t="s">
        <v>467</v>
      </c>
      <c r="F67" t="s">
        <v>21</v>
      </c>
      <c r="G67">
        <v>2</v>
      </c>
      <c r="H67">
        <v>3</v>
      </c>
      <c r="I67" s="2">
        <v>45129.609826388893</v>
      </c>
      <c r="J67" t="s">
        <v>242</v>
      </c>
      <c r="K67">
        <v>0.93135199999999996</v>
      </c>
      <c r="L67">
        <v>98.757315717171679</v>
      </c>
      <c r="M67">
        <v>1.0643812618577591</v>
      </c>
      <c r="N67">
        <v>1.3616946080233359E-2</v>
      </c>
      <c r="O67">
        <v>2.9010922686919631</v>
      </c>
      <c r="P67">
        <v>0.72527306717299067</v>
      </c>
      <c r="Q67">
        <f>NeutralTable[[#This Row],[calc_%_H2_umol/h]]/0.002</f>
        <v>362.63653358649532</v>
      </c>
      <c r="R67">
        <v>64.814874438254009</v>
      </c>
      <c r="S67">
        <v>4.2504489054153473E-2</v>
      </c>
      <c r="T67">
        <v>1.710279187997564E-2</v>
      </c>
      <c r="U67">
        <v>0.1158508224435329</v>
      </c>
      <c r="V67">
        <v>2.8962705610883231E-2</v>
      </c>
      <c r="W67">
        <v>4.1680975803330647E-2</v>
      </c>
      <c r="X67">
        <v>9.4117556113079509E-2</v>
      </c>
    </row>
    <row r="68" spans="1:24" x14ac:dyDescent="0.25">
      <c r="A68">
        <v>1371</v>
      </c>
      <c r="B68" t="s">
        <v>460</v>
      </c>
      <c r="C68" s="6" t="s">
        <v>243</v>
      </c>
      <c r="D68" t="s">
        <v>39</v>
      </c>
      <c r="E68" t="s">
        <v>468</v>
      </c>
      <c r="F68" t="s">
        <v>21</v>
      </c>
      <c r="G68">
        <v>2</v>
      </c>
      <c r="H68">
        <v>3</v>
      </c>
      <c r="I68" s="2">
        <v>45129.617337962962</v>
      </c>
      <c r="J68" t="s">
        <v>244</v>
      </c>
      <c r="K68">
        <v>0.92580200000000001</v>
      </c>
      <c r="L68">
        <v>99.465127808776487</v>
      </c>
      <c r="M68">
        <v>0.32451961155439801</v>
      </c>
      <c r="N68">
        <v>1.6549464845757201E-3</v>
      </c>
      <c r="O68">
        <v>0.8845151355597588</v>
      </c>
      <c r="P68">
        <v>0.2211287838899397</v>
      </c>
      <c r="Q68">
        <f>NeutralTable[[#This Row],[calc_%_H2_umol/h]]/0.002</f>
        <v>110.56439194496984</v>
      </c>
      <c r="R68">
        <v>9.8751396021301261</v>
      </c>
      <c r="S68">
        <v>0.13984587893269981</v>
      </c>
      <c r="T68">
        <v>1.3139455163522971E-2</v>
      </c>
      <c r="U68">
        <v>0.38116585918843909</v>
      </c>
      <c r="V68">
        <v>9.5291464797109773E-2</v>
      </c>
      <c r="W68">
        <v>4.0983034323776722E-2</v>
      </c>
      <c r="X68">
        <v>2.9523666412626989E-2</v>
      </c>
    </row>
    <row r="69" spans="1:24" x14ac:dyDescent="0.25">
      <c r="A69">
        <v>1371</v>
      </c>
      <c r="B69" t="s">
        <v>460</v>
      </c>
      <c r="C69" s="6" t="s">
        <v>245</v>
      </c>
      <c r="D69" t="s">
        <v>42</v>
      </c>
      <c r="E69" t="s">
        <v>468</v>
      </c>
      <c r="F69" t="s">
        <v>21</v>
      </c>
      <c r="G69">
        <v>2</v>
      </c>
      <c r="H69">
        <v>3</v>
      </c>
      <c r="I69" s="2">
        <v>45129.624918981477</v>
      </c>
      <c r="J69" t="s">
        <v>246</v>
      </c>
      <c r="K69">
        <v>0.92580200000000001</v>
      </c>
      <c r="L69">
        <v>99.480175599671497</v>
      </c>
      <c r="M69">
        <v>0.31539095539110118</v>
      </c>
      <c r="N69">
        <v>1.603026588309545E-3</v>
      </c>
      <c r="O69">
        <v>0.85963394423489059</v>
      </c>
      <c r="P69">
        <v>0.21490848605872259</v>
      </c>
      <c r="Q69">
        <f>NeutralTable[[#This Row],[calc_%_H2_umol/h]]/0.002</f>
        <v>107.45424302936129</v>
      </c>
      <c r="R69">
        <v>9.8751396021301261</v>
      </c>
      <c r="S69">
        <v>0.13626501773758271</v>
      </c>
      <c r="T69">
        <v>1.244218208000653E-2</v>
      </c>
      <c r="U69">
        <v>0.37140581445570697</v>
      </c>
      <c r="V69">
        <v>9.2851453613926757E-2</v>
      </c>
      <c r="W69">
        <v>4.0426890543875722E-2</v>
      </c>
      <c r="X69">
        <v>2.7741536655938249E-2</v>
      </c>
    </row>
    <row r="70" spans="1:24" x14ac:dyDescent="0.25">
      <c r="A70">
        <v>1371</v>
      </c>
      <c r="B70" t="s">
        <v>460</v>
      </c>
      <c r="C70" s="6" t="s">
        <v>247</v>
      </c>
      <c r="D70" t="s">
        <v>45</v>
      </c>
      <c r="E70" t="s">
        <v>468</v>
      </c>
      <c r="F70" t="s">
        <v>21</v>
      </c>
      <c r="G70">
        <v>2</v>
      </c>
      <c r="H70">
        <v>3</v>
      </c>
      <c r="I70" s="2">
        <v>45129.632430555554</v>
      </c>
      <c r="J70" t="s">
        <v>248</v>
      </c>
      <c r="K70">
        <v>0.91470200000000002</v>
      </c>
      <c r="L70">
        <v>99.424840217883954</v>
      </c>
      <c r="M70">
        <v>0.36953189477529402</v>
      </c>
      <c r="N70">
        <v>1.2849068296931221E-3</v>
      </c>
      <c r="O70">
        <v>1.007201236422145</v>
      </c>
      <c r="P70">
        <v>0.25180030910553608</v>
      </c>
      <c r="Q70">
        <f>NeutralTable[[#This Row],[calc_%_H2_umol/h]]/0.002</f>
        <v>125.90015455276804</v>
      </c>
      <c r="R70">
        <v>9.8751396021301261</v>
      </c>
      <c r="S70">
        <v>0.1365423460957273</v>
      </c>
      <c r="T70">
        <v>1.335833893230383E-2</v>
      </c>
      <c r="U70">
        <v>0.37216170445916141</v>
      </c>
      <c r="V70">
        <v>9.3040426114790339E-2</v>
      </c>
      <c r="W70">
        <v>4.1201344811228197E-2</v>
      </c>
      <c r="X70">
        <v>2.7884196433794022E-2</v>
      </c>
    </row>
    <row r="71" spans="1:24" x14ac:dyDescent="0.25">
      <c r="A71">
        <v>1371</v>
      </c>
      <c r="B71" t="s">
        <v>460</v>
      </c>
      <c r="C71" s="6" t="s">
        <v>249</v>
      </c>
      <c r="D71" t="s">
        <v>48</v>
      </c>
      <c r="E71" t="s">
        <v>469</v>
      </c>
      <c r="F71" t="s">
        <v>21</v>
      </c>
      <c r="G71">
        <v>2</v>
      </c>
      <c r="H71">
        <v>3</v>
      </c>
      <c r="I71" s="2">
        <v>45129.639953703707</v>
      </c>
      <c r="J71" t="s">
        <v>250</v>
      </c>
      <c r="K71">
        <v>0.90352699999999997</v>
      </c>
      <c r="L71">
        <v>99.683560230011537</v>
      </c>
      <c r="M71">
        <v>1.2237630694334841E-2</v>
      </c>
      <c r="N71">
        <v>1.1576936688173589E-3</v>
      </c>
      <c r="O71">
        <v>3.3355055248226191E-2</v>
      </c>
      <c r="P71">
        <v>8.3387638120565478E-3</v>
      </c>
      <c r="Q71">
        <f>NeutralTable[[#This Row],[calc_%_H2_umol/h]]/0.002</f>
        <v>4.1693819060282742</v>
      </c>
      <c r="R71">
        <v>7.9217598670111952E-2</v>
      </c>
      <c r="S71">
        <v>0.22405310952029669</v>
      </c>
      <c r="T71">
        <v>1.6847349593961149E-2</v>
      </c>
      <c r="U71">
        <v>0.61068224995921638</v>
      </c>
      <c r="V71">
        <v>0.1526705624898041</v>
      </c>
      <c r="W71">
        <v>4.1237240543331603E-2</v>
      </c>
      <c r="X71">
        <v>3.89117892304955E-2</v>
      </c>
    </row>
    <row r="72" spans="1:24" x14ac:dyDescent="0.25">
      <c r="A72">
        <v>1371</v>
      </c>
      <c r="B72" t="s">
        <v>460</v>
      </c>
      <c r="C72" s="6" t="s">
        <v>251</v>
      </c>
      <c r="D72" t="s">
        <v>51</v>
      </c>
      <c r="E72" t="s">
        <v>469</v>
      </c>
      <c r="F72" t="s">
        <v>21</v>
      </c>
      <c r="G72">
        <v>2</v>
      </c>
      <c r="H72">
        <v>3</v>
      </c>
      <c r="I72" s="2">
        <v>45129.647534722222</v>
      </c>
      <c r="J72" t="s">
        <v>252</v>
      </c>
      <c r="K72">
        <v>0.89235200000000003</v>
      </c>
      <c r="L72">
        <v>99.674073141903818</v>
      </c>
      <c r="M72">
        <v>1.189834009174605E-2</v>
      </c>
      <c r="N72">
        <v>1.341644920250381E-3</v>
      </c>
      <c r="O72">
        <v>3.2430280095484217E-2</v>
      </c>
      <c r="P72">
        <v>8.1075700238710559E-3</v>
      </c>
      <c r="Q72">
        <f>NeutralTable[[#This Row],[calc_%_H2_umol/h]]/0.002</f>
        <v>4.0537850119355276</v>
      </c>
      <c r="R72">
        <v>7.9217598670111952E-2</v>
      </c>
      <c r="S72">
        <v>0.23361346711514061</v>
      </c>
      <c r="T72">
        <v>1.593097927448358E-2</v>
      </c>
      <c r="U72">
        <v>0.63674009266862597</v>
      </c>
      <c r="V72">
        <v>0.15918502316715649</v>
      </c>
      <c r="W72">
        <v>4.1532693483553658E-2</v>
      </c>
      <c r="X72">
        <v>3.8882357405750953E-2</v>
      </c>
    </row>
    <row r="73" spans="1:24" x14ac:dyDescent="0.25">
      <c r="A73">
        <v>1371</v>
      </c>
      <c r="B73" t="s">
        <v>460</v>
      </c>
      <c r="C73" s="6" t="s">
        <v>253</v>
      </c>
      <c r="D73" t="s">
        <v>54</v>
      </c>
      <c r="E73" t="s">
        <v>469</v>
      </c>
      <c r="F73" t="s">
        <v>21</v>
      </c>
      <c r="G73">
        <v>2</v>
      </c>
      <c r="H73">
        <v>3</v>
      </c>
      <c r="I73" s="2">
        <v>45129.655046296299</v>
      </c>
      <c r="J73" t="s">
        <v>254</v>
      </c>
      <c r="K73">
        <v>0.900752</v>
      </c>
      <c r="L73">
        <v>99.67423328116665</v>
      </c>
      <c r="M73">
        <v>1.2343391229945299E-2</v>
      </c>
      <c r="N73">
        <v>9.9900477918951971E-4</v>
      </c>
      <c r="O73">
        <v>3.364331762486434E-2</v>
      </c>
      <c r="P73">
        <v>8.4108294062160849E-3</v>
      </c>
      <c r="Q73">
        <f>NeutralTable[[#This Row],[calc_%_H2_umol/h]]/0.002</f>
        <v>4.2054147031080422</v>
      </c>
      <c r="R73">
        <v>7.9217598670111952E-2</v>
      </c>
      <c r="S73">
        <v>0.23007542743224521</v>
      </c>
      <c r="T73">
        <v>1.5303251098771E-2</v>
      </c>
      <c r="U73">
        <v>0.62709676284106164</v>
      </c>
      <c r="V73">
        <v>0.15677419071026541</v>
      </c>
      <c r="W73">
        <v>4.1203173146623577E-2</v>
      </c>
      <c r="X73">
        <v>4.214472702453885E-2</v>
      </c>
    </row>
    <row r="74" spans="1:24" x14ac:dyDescent="0.25">
      <c r="A74">
        <v>1371</v>
      </c>
      <c r="B74" t="s">
        <v>460</v>
      </c>
      <c r="C74" s="6" t="s">
        <v>255</v>
      </c>
      <c r="D74" t="s">
        <v>57</v>
      </c>
      <c r="E74" t="s">
        <v>470</v>
      </c>
      <c r="F74" t="s">
        <v>21</v>
      </c>
      <c r="G74">
        <v>2</v>
      </c>
      <c r="H74">
        <v>3</v>
      </c>
      <c r="I74" s="2">
        <v>45129.662604166668</v>
      </c>
      <c r="J74" t="s">
        <v>256</v>
      </c>
      <c r="K74">
        <v>0.90352699999999997</v>
      </c>
      <c r="L74">
        <v>99.529345323779964</v>
      </c>
      <c r="M74">
        <v>0.31964254903045192</v>
      </c>
      <c r="N74">
        <v>9.5381047878941479E-3</v>
      </c>
      <c r="O74">
        <v>0.87122214658186947</v>
      </c>
      <c r="P74">
        <v>0.2178055366454674</v>
      </c>
      <c r="Q74">
        <f>NeutralTable[[#This Row],[calc_%_H2_umol/h]]/0.002</f>
        <v>108.90276832273369</v>
      </c>
      <c r="R74">
        <v>11.424612025782697</v>
      </c>
      <c r="S74">
        <v>6.8220455363677296E-2</v>
      </c>
      <c r="T74">
        <v>1.265618847561583E-2</v>
      </c>
      <c r="U74">
        <v>0.18594261540904311</v>
      </c>
      <c r="V74">
        <v>4.6485653852260778E-2</v>
      </c>
      <c r="W74">
        <v>4.088443843787682E-2</v>
      </c>
      <c r="X74">
        <v>4.1907233388029548E-2</v>
      </c>
    </row>
    <row r="75" spans="1:24" x14ac:dyDescent="0.25">
      <c r="A75">
        <v>1371</v>
      </c>
      <c r="B75" t="s">
        <v>460</v>
      </c>
      <c r="C75" s="6" t="s">
        <v>257</v>
      </c>
      <c r="D75" t="s">
        <v>60</v>
      </c>
      <c r="E75" t="s">
        <v>470</v>
      </c>
      <c r="F75" t="s">
        <v>21</v>
      </c>
      <c r="G75">
        <v>2</v>
      </c>
      <c r="H75">
        <v>3</v>
      </c>
      <c r="I75" s="2">
        <v>45129.670092592591</v>
      </c>
      <c r="J75" t="s">
        <v>258</v>
      </c>
      <c r="K75">
        <v>0.900752</v>
      </c>
      <c r="L75">
        <v>99.532172859883815</v>
      </c>
      <c r="M75">
        <v>0.31922740642701042</v>
      </c>
      <c r="N75">
        <v>2.451435852598102E-3</v>
      </c>
      <c r="O75">
        <v>0.87009062816792548</v>
      </c>
      <c r="P75">
        <v>0.2175226570419814</v>
      </c>
      <c r="Q75">
        <f>NeutralTable[[#This Row],[calc_%_H2_umol/h]]/0.002</f>
        <v>108.7613285209907</v>
      </c>
      <c r="R75">
        <v>11.424612025782697</v>
      </c>
      <c r="S75">
        <v>6.6957676095578733E-2</v>
      </c>
      <c r="T75">
        <v>1.1964781304756479E-2</v>
      </c>
      <c r="U75">
        <v>0.18250076679424221</v>
      </c>
      <c r="V75">
        <v>4.5625191698560538E-2</v>
      </c>
      <c r="W75">
        <v>4.0994096459637523E-2</v>
      </c>
      <c r="X75">
        <v>4.0647961133959007E-2</v>
      </c>
    </row>
    <row r="76" spans="1:24" x14ac:dyDescent="0.25">
      <c r="A76">
        <v>1371</v>
      </c>
      <c r="B76" t="s">
        <v>460</v>
      </c>
      <c r="C76" s="6" t="s">
        <v>259</v>
      </c>
      <c r="D76" t="s">
        <v>63</v>
      </c>
      <c r="E76" t="s">
        <v>470</v>
      </c>
      <c r="F76" t="s">
        <v>21</v>
      </c>
      <c r="G76">
        <v>2</v>
      </c>
      <c r="H76">
        <v>3</v>
      </c>
      <c r="I76" s="2">
        <v>45129.67759259259</v>
      </c>
      <c r="J76" t="s">
        <v>260</v>
      </c>
      <c r="K76">
        <v>0.90352699999999997</v>
      </c>
      <c r="L76">
        <v>99.467860768394303</v>
      </c>
      <c r="M76">
        <v>0.3900599386524114</v>
      </c>
      <c r="N76">
        <v>1.643717646187914E-3</v>
      </c>
      <c r="O76">
        <v>1.0631527563496279</v>
      </c>
      <c r="P76">
        <v>0.26578818908740709</v>
      </c>
      <c r="Q76">
        <f>NeutralTable[[#This Row],[calc_%_H2_umol/h]]/0.002</f>
        <v>132.89409454370355</v>
      </c>
      <c r="R76">
        <v>11.424612025782697</v>
      </c>
      <c r="S76">
        <v>6.0682564105980677E-2</v>
      </c>
      <c r="T76">
        <v>1.2274304073699709E-2</v>
      </c>
      <c r="U76">
        <v>0.16539723488273059</v>
      </c>
      <c r="V76">
        <v>4.1349308720682647E-2</v>
      </c>
      <c r="W76">
        <v>3.9443974650215603E-2</v>
      </c>
      <c r="X76">
        <v>4.1952754197094988E-2</v>
      </c>
    </row>
    <row r="77" spans="1:24" x14ac:dyDescent="0.25">
      <c r="A77">
        <v>1371</v>
      </c>
      <c r="B77" t="s">
        <v>460</v>
      </c>
      <c r="C77" s="6" t="s">
        <v>261</v>
      </c>
      <c r="D77" t="s">
        <v>66</v>
      </c>
      <c r="E77" t="s">
        <v>472</v>
      </c>
      <c r="F77" t="s">
        <v>21</v>
      </c>
      <c r="G77">
        <v>2</v>
      </c>
      <c r="H77">
        <v>3</v>
      </c>
      <c r="I77" s="2">
        <v>45129.803124999999</v>
      </c>
      <c r="J77" t="s">
        <v>262</v>
      </c>
      <c r="K77">
        <v>0.900752</v>
      </c>
      <c r="L77">
        <v>98.891889573360402</v>
      </c>
      <c r="M77">
        <v>1.015320646271846</v>
      </c>
      <c r="N77">
        <v>2.8342052776164559E-2</v>
      </c>
      <c r="O77">
        <v>2.7673719772193919</v>
      </c>
      <c r="P77">
        <v>0.69184299430484808</v>
      </c>
      <c r="Q77">
        <f>NeutralTable[[#This Row],[calc_%_H2_umol/h]]/0.002</f>
        <v>345.92149715242402</v>
      </c>
      <c r="R77">
        <v>72.819833723841754</v>
      </c>
      <c r="S77">
        <v>2.480252656442216E-2</v>
      </c>
      <c r="T77">
        <v>1.159453175387052E-2</v>
      </c>
      <c r="U77">
        <v>6.7602108979712527E-2</v>
      </c>
      <c r="V77">
        <v>1.6900527244928128E-2</v>
      </c>
      <c r="W77">
        <v>3.9775989878810009E-2</v>
      </c>
      <c r="X77">
        <v>2.821126392452147E-2</v>
      </c>
    </row>
    <row r="78" spans="1:24" x14ac:dyDescent="0.25">
      <c r="A78">
        <v>1371</v>
      </c>
      <c r="B78" t="s">
        <v>460</v>
      </c>
      <c r="C78" s="6" t="s">
        <v>263</v>
      </c>
      <c r="D78" t="s">
        <v>69</v>
      </c>
      <c r="E78" t="s">
        <v>472</v>
      </c>
      <c r="F78" t="s">
        <v>21</v>
      </c>
      <c r="G78">
        <v>2</v>
      </c>
      <c r="H78">
        <v>3</v>
      </c>
      <c r="I78" s="2">
        <v>45129.81144675926</v>
      </c>
      <c r="J78" t="s">
        <v>264</v>
      </c>
      <c r="K78">
        <v>0.900752</v>
      </c>
      <c r="L78">
        <v>98.473064890619966</v>
      </c>
      <c r="M78">
        <v>1.4384436196583741</v>
      </c>
      <c r="N78">
        <v>2.0033854242616479E-2</v>
      </c>
      <c r="O78">
        <v>3.9206417977112662</v>
      </c>
      <c r="P78">
        <v>0.98016044942781644</v>
      </c>
      <c r="Q78">
        <f>NeutralTable[[#This Row],[calc_%_H2_umol/h]]/0.002</f>
        <v>490.08022471390819</v>
      </c>
      <c r="R78">
        <v>72.819833723841754</v>
      </c>
      <c r="S78">
        <v>2.1673077006922531E-2</v>
      </c>
      <c r="T78">
        <v>1.1360602038302961E-2</v>
      </c>
      <c r="U78">
        <v>5.9072438041427117E-2</v>
      </c>
      <c r="V78">
        <v>1.4768109510356779E-2</v>
      </c>
      <c r="W78">
        <v>3.818273084101978E-2</v>
      </c>
      <c r="X78">
        <v>2.863568187372352E-2</v>
      </c>
    </row>
    <row r="79" spans="1:24" x14ac:dyDescent="0.25">
      <c r="A79">
        <v>1371</v>
      </c>
      <c r="B79" t="s">
        <v>460</v>
      </c>
      <c r="C79" s="6" t="s">
        <v>265</v>
      </c>
      <c r="D79" t="s">
        <v>72</v>
      </c>
      <c r="E79" t="s">
        <v>472</v>
      </c>
      <c r="F79" t="s">
        <v>21</v>
      </c>
      <c r="G79">
        <v>2</v>
      </c>
      <c r="H79">
        <v>3</v>
      </c>
      <c r="I79" s="2">
        <v>45129.819768518522</v>
      </c>
      <c r="J79" t="s">
        <v>266</v>
      </c>
      <c r="K79">
        <v>0.90630200000000005</v>
      </c>
      <c r="L79">
        <v>98.739179927039999</v>
      </c>
      <c r="M79">
        <v>1.17422308533862</v>
      </c>
      <c r="N79">
        <v>1.206111414962311E-2</v>
      </c>
      <c r="O79">
        <v>3.2004786599209512</v>
      </c>
      <c r="P79">
        <v>0.80011966498023779</v>
      </c>
      <c r="Q79">
        <f>NeutralTable[[#This Row],[calc_%_H2_umol/h]]/0.002</f>
        <v>400.05983249011888</v>
      </c>
      <c r="R79">
        <v>72.819833723841754</v>
      </c>
      <c r="S79">
        <v>2.0324344004468559E-2</v>
      </c>
      <c r="T79">
        <v>1.0919672407230539E-2</v>
      </c>
      <c r="U79">
        <v>5.5396312741062888E-2</v>
      </c>
      <c r="V79">
        <v>1.384907818526572E-2</v>
      </c>
      <c r="W79">
        <v>3.8670368780111243E-2</v>
      </c>
      <c r="X79">
        <v>2.760227483679897E-2</v>
      </c>
    </row>
    <row r="80" spans="1:24" x14ac:dyDescent="0.25">
      <c r="A80">
        <v>1371</v>
      </c>
      <c r="B80" t="s">
        <v>460</v>
      </c>
      <c r="C80" s="6" t="s">
        <v>267</v>
      </c>
      <c r="D80" t="s">
        <v>75</v>
      </c>
      <c r="E80" t="s">
        <v>473</v>
      </c>
      <c r="F80" t="s">
        <v>21</v>
      </c>
      <c r="G80">
        <v>2</v>
      </c>
      <c r="H80">
        <v>3</v>
      </c>
      <c r="I80" s="2">
        <v>45129.828090277777</v>
      </c>
      <c r="J80" t="s">
        <v>268</v>
      </c>
      <c r="K80">
        <v>0.90352699999999997</v>
      </c>
      <c r="L80">
        <v>98.835898364693463</v>
      </c>
      <c r="M80">
        <v>1.0184656381611641</v>
      </c>
      <c r="N80">
        <v>9.3699600947108469E-3</v>
      </c>
      <c r="O80">
        <v>2.7759440105519548</v>
      </c>
      <c r="P80">
        <v>0.69398600263798871</v>
      </c>
      <c r="Q80">
        <f>NeutralTable[[#This Row],[calc_%_H2_umol/h]]/0.002</f>
        <v>346.99300131899435</v>
      </c>
      <c r="R80">
        <v>87.747436028308002</v>
      </c>
      <c r="S80">
        <v>2.612290358089072E-2</v>
      </c>
      <c r="T80">
        <v>9.9124569303635137E-3</v>
      </c>
      <c r="U80">
        <v>7.1200946813018334E-2</v>
      </c>
      <c r="V80">
        <v>1.780023670325458E-2</v>
      </c>
      <c r="W80">
        <v>3.9807576918124539E-2</v>
      </c>
      <c r="X80">
        <v>7.9705516646367255E-2</v>
      </c>
    </row>
    <row r="81" spans="1:24" x14ac:dyDescent="0.25">
      <c r="A81">
        <v>1371</v>
      </c>
      <c r="B81" t="s">
        <v>460</v>
      </c>
      <c r="C81" s="6" t="s">
        <v>269</v>
      </c>
      <c r="D81" t="s">
        <v>78</v>
      </c>
      <c r="E81" t="s">
        <v>473</v>
      </c>
      <c r="F81" t="s">
        <v>21</v>
      </c>
      <c r="G81">
        <v>2</v>
      </c>
      <c r="H81">
        <v>3</v>
      </c>
      <c r="I81" s="2">
        <v>45129.836435185192</v>
      </c>
      <c r="J81" t="s">
        <v>270</v>
      </c>
      <c r="K81">
        <v>0.900752</v>
      </c>
      <c r="L81">
        <v>98.996017686106271</v>
      </c>
      <c r="M81">
        <v>0.84840873245507487</v>
      </c>
      <c r="N81">
        <v>4.3655152524278802E-3</v>
      </c>
      <c r="O81">
        <v>2.3124345595113338</v>
      </c>
      <c r="P81">
        <v>0.57810863987783356</v>
      </c>
      <c r="Q81">
        <f>NeutralTable[[#This Row],[calc_%_H2_umol/h]]/0.002</f>
        <v>289.05431993891676</v>
      </c>
      <c r="R81">
        <f>SUBTOTAL(107,NeutralTable[H2 umol/hg])</f>
        <v>188.98628840227894</v>
      </c>
      <c r="S81">
        <v>2.8899003195242651E-2</v>
      </c>
      <c r="T81">
        <v>1.0308439631799129E-2</v>
      </c>
      <c r="U81">
        <v>7.8767522265744988E-2</v>
      </c>
      <c r="V81">
        <v>1.969188056643625E-2</v>
      </c>
      <c r="W81">
        <v>4.0012882174742102E-2</v>
      </c>
      <c r="X81">
        <v>8.6661696068666166E-2</v>
      </c>
    </row>
    <row r="82" spans="1:24" x14ac:dyDescent="0.25">
      <c r="A82">
        <v>1371</v>
      </c>
      <c r="B82" t="s">
        <v>460</v>
      </c>
      <c r="C82" s="6" t="s">
        <v>271</v>
      </c>
      <c r="D82" t="s">
        <v>81</v>
      </c>
      <c r="E82" t="s">
        <v>473</v>
      </c>
      <c r="F82" t="s">
        <v>21</v>
      </c>
      <c r="G82">
        <v>2</v>
      </c>
      <c r="H82">
        <v>3</v>
      </c>
      <c r="I82" s="2">
        <v>45129.844814814824</v>
      </c>
      <c r="J82" t="s">
        <v>272</v>
      </c>
      <c r="K82">
        <v>0.90630200000000005</v>
      </c>
      <c r="L82">
        <v>98.475027280537986</v>
      </c>
      <c r="M82">
        <v>1.3545133806597749</v>
      </c>
      <c r="N82">
        <v>1.3893823468940501E-2</v>
      </c>
      <c r="O82">
        <v>3.6918803790413048</v>
      </c>
      <c r="P82">
        <v>0.92297009476032621</v>
      </c>
      <c r="Q82">
        <f>NeutralTable[[#This Row],[calc_%_H2_umol/h]]/0.002</f>
        <v>461.48504738016311</v>
      </c>
      <c r="R82">
        <f>SUBTOTAL(107,NeutralTable[H2 umol/hg])</f>
        <v>188.98628840227894</v>
      </c>
      <c r="S82">
        <v>2.5980232206444989E-2</v>
      </c>
      <c r="T82">
        <v>9.060309779091634E-3</v>
      </c>
      <c r="U82">
        <v>7.0812079744233467E-2</v>
      </c>
      <c r="V82">
        <v>1.770301993605837E-2</v>
      </c>
      <c r="W82">
        <v>3.9864703474431017E-2</v>
      </c>
      <c r="X82">
        <v>0.1046144031213621</v>
      </c>
    </row>
    <row r="83" spans="1:24" x14ac:dyDescent="0.25">
      <c r="A83">
        <v>1371</v>
      </c>
      <c r="B83" t="s">
        <v>460</v>
      </c>
      <c r="C83" s="6" t="s">
        <v>273</v>
      </c>
      <c r="D83" t="s">
        <v>84</v>
      </c>
      <c r="E83" t="s">
        <v>471</v>
      </c>
      <c r="F83" t="s">
        <v>21</v>
      </c>
      <c r="G83">
        <v>2</v>
      </c>
      <c r="H83">
        <v>3</v>
      </c>
      <c r="I83" s="2">
        <v>45129.852326388893</v>
      </c>
      <c r="J83" t="s">
        <v>274</v>
      </c>
      <c r="K83">
        <v>0.89235200000000003</v>
      </c>
      <c r="L83">
        <v>99.434293317378774</v>
      </c>
      <c r="M83">
        <v>0.38313897734818447</v>
      </c>
      <c r="N83">
        <v>2.488811036550383E-3</v>
      </c>
      <c r="O83">
        <v>1.044288888625609</v>
      </c>
      <c r="P83">
        <v>0.2610722221564023</v>
      </c>
      <c r="Q83">
        <f>NeutralTable[[#This Row],[calc_%_H2_umol/h]]/0.002</f>
        <v>130.53611107820115</v>
      </c>
      <c r="R83">
        <v>5.8602316428697891</v>
      </c>
      <c r="S83">
        <v>0.11742196362487339</v>
      </c>
      <c r="T83">
        <v>4.6152914698377101E-3</v>
      </c>
      <c r="U83">
        <v>0.32004692590339212</v>
      </c>
      <c r="V83">
        <v>8.0011731475848016E-2</v>
      </c>
      <c r="W83">
        <v>4.0542828430245932E-2</v>
      </c>
      <c r="X83">
        <v>2.4602913217908189E-2</v>
      </c>
    </row>
    <row r="84" spans="1:24" x14ac:dyDescent="0.25">
      <c r="A84">
        <v>1371</v>
      </c>
      <c r="B84" t="s">
        <v>460</v>
      </c>
      <c r="C84" s="6" t="s">
        <v>275</v>
      </c>
      <c r="D84" t="s">
        <v>87</v>
      </c>
      <c r="E84" t="s">
        <v>471</v>
      </c>
      <c r="F84" t="s">
        <v>21</v>
      </c>
      <c r="G84">
        <v>2</v>
      </c>
      <c r="H84">
        <v>3</v>
      </c>
      <c r="I84" s="2">
        <v>45129.859837962962</v>
      </c>
      <c r="J84" t="s">
        <v>276</v>
      </c>
      <c r="K84">
        <v>0.89235200000000003</v>
      </c>
      <c r="L84">
        <v>99.467584331929061</v>
      </c>
      <c r="M84">
        <v>0.34880644798800009</v>
      </c>
      <c r="N84">
        <v>1.4055848048309769E-3</v>
      </c>
      <c r="O84">
        <v>0.95071167239612919</v>
      </c>
      <c r="P84">
        <v>0.2376779180990323</v>
      </c>
      <c r="Q84">
        <f>NeutralTable[[#This Row],[calc_%_H2_umol/h]]/0.002</f>
        <v>118.83895904951615</v>
      </c>
      <c r="R84">
        <v>5.8602316428697891</v>
      </c>
      <c r="S84">
        <v>0.11733178798034299</v>
      </c>
      <c r="T84">
        <v>5.7733186890538716E-3</v>
      </c>
      <c r="U84">
        <v>0.31980114192114212</v>
      </c>
      <c r="V84">
        <v>7.995028548028553E-2</v>
      </c>
      <c r="W84">
        <v>4.0355181714714458E-2</v>
      </c>
      <c r="X84">
        <v>2.5922250387882689E-2</v>
      </c>
    </row>
    <row r="85" spans="1:24" x14ac:dyDescent="0.25">
      <c r="A85">
        <v>1371</v>
      </c>
      <c r="B85" t="s">
        <v>460</v>
      </c>
      <c r="C85" s="6" t="s">
        <v>277</v>
      </c>
      <c r="D85" t="s">
        <v>90</v>
      </c>
      <c r="E85" t="s">
        <v>471</v>
      </c>
      <c r="F85" t="s">
        <v>21</v>
      </c>
      <c r="G85">
        <v>2</v>
      </c>
      <c r="H85">
        <v>3</v>
      </c>
      <c r="I85" s="2">
        <v>45129.867361111108</v>
      </c>
      <c r="J85" t="s">
        <v>278</v>
      </c>
      <c r="K85">
        <v>0.88957699999999995</v>
      </c>
      <c r="L85">
        <v>99.445347395720546</v>
      </c>
      <c r="M85">
        <v>0.36785077705661462</v>
      </c>
      <c r="N85">
        <v>1.324002743816595E-3</v>
      </c>
      <c r="O85">
        <v>1.0026191587482951</v>
      </c>
      <c r="P85">
        <v>0.25065478968707378</v>
      </c>
      <c r="Q85">
        <f>NeutralTable[[#This Row],[calc_%_H2_umol/h]]/0.002</f>
        <v>125.32739484353688</v>
      </c>
      <c r="R85">
        <v>5.8602316428697891</v>
      </c>
      <c r="S85">
        <v>0.1209759533088685</v>
      </c>
      <c r="T85">
        <v>5.8014363333690477E-3</v>
      </c>
      <c r="U85">
        <v>0.32973372927425693</v>
      </c>
      <c r="V85">
        <v>8.2433432318564231E-2</v>
      </c>
      <c r="W85">
        <v>4.0677339038945347E-2</v>
      </c>
      <c r="X85">
        <v>2.5148534875024681E-2</v>
      </c>
    </row>
    <row r="86" spans="1:24" x14ac:dyDescent="0.25">
      <c r="A86">
        <v>1371</v>
      </c>
      <c r="B86" t="s">
        <v>460</v>
      </c>
      <c r="C86" s="6" t="s">
        <v>279</v>
      </c>
      <c r="D86" t="s">
        <v>93</v>
      </c>
      <c r="E86" t="s">
        <v>474</v>
      </c>
      <c r="F86" t="s">
        <v>21</v>
      </c>
      <c r="G86">
        <v>2</v>
      </c>
      <c r="H86">
        <v>3</v>
      </c>
      <c r="I86" s="2">
        <v>45129.874942129631</v>
      </c>
      <c r="J86" t="s">
        <v>280</v>
      </c>
      <c r="K86">
        <v>0.88957699999999995</v>
      </c>
      <c r="L86">
        <v>99.710409483404376</v>
      </c>
      <c r="M86">
        <v>1.1402376846563809E-2</v>
      </c>
      <c r="N86">
        <v>5.1817842472777704E-4</v>
      </c>
      <c r="O86">
        <v>3.1078475824106659E-2</v>
      </c>
      <c r="P86">
        <v>7.7696189560266639E-3</v>
      </c>
      <c r="Q86">
        <f>NeutralTable[[#This Row],[calc_%_H2_umol/h]]/0.002</f>
        <v>3.8848094780133318</v>
      </c>
      <c r="R86">
        <v>9.9613213590563923E-2</v>
      </c>
      <c r="S86">
        <v>0.2015286319133304</v>
      </c>
      <c r="T86">
        <v>7.2422739211702881E-3</v>
      </c>
      <c r="U86">
        <v>0.54928922268265423</v>
      </c>
      <c r="V86">
        <v>0.13732230567066361</v>
      </c>
      <c r="W86">
        <v>3.995111809249087E-2</v>
      </c>
      <c r="X86">
        <v>3.6708389743247263E-2</v>
      </c>
    </row>
    <row r="87" spans="1:24" x14ac:dyDescent="0.25">
      <c r="A87">
        <v>1371</v>
      </c>
      <c r="B87" t="s">
        <v>460</v>
      </c>
      <c r="C87" s="6" t="s">
        <v>281</v>
      </c>
      <c r="D87" t="s">
        <v>96</v>
      </c>
      <c r="E87" t="s">
        <v>474</v>
      </c>
      <c r="F87" t="s">
        <v>21</v>
      </c>
      <c r="G87">
        <v>2</v>
      </c>
      <c r="H87">
        <v>3</v>
      </c>
      <c r="I87" s="2">
        <v>45129.882523148153</v>
      </c>
      <c r="J87" t="s">
        <v>282</v>
      </c>
      <c r="K87">
        <v>0.88395199999999996</v>
      </c>
      <c r="L87">
        <v>99.697230394829802</v>
      </c>
      <c r="M87">
        <v>1.1198914667633101E-2</v>
      </c>
      <c r="N87">
        <v>4.1581585285586253E-4</v>
      </c>
      <c r="O87">
        <v>3.0523916498967039E-2</v>
      </c>
      <c r="P87">
        <v>7.630979124741759E-3</v>
      </c>
      <c r="Q87">
        <f>NeutralTable[[#This Row],[calc_%_H2_umol/h]]/0.002</f>
        <v>3.8154895623708796</v>
      </c>
      <c r="R87">
        <v>9.9613213590563923E-2</v>
      </c>
      <c r="S87">
        <v>0.21619326474100209</v>
      </c>
      <c r="T87">
        <v>6.6620851243014449E-3</v>
      </c>
      <c r="U87">
        <v>0.58925934846757266</v>
      </c>
      <c r="V87">
        <v>0.14731483711689319</v>
      </c>
      <c r="W87">
        <v>4.0940966879587523E-2</v>
      </c>
      <c r="X87">
        <v>3.4436458881969848E-2</v>
      </c>
    </row>
    <row r="88" spans="1:24" x14ac:dyDescent="0.25">
      <c r="A88">
        <v>1371</v>
      </c>
      <c r="B88" t="s">
        <v>460</v>
      </c>
      <c r="C88" s="6" t="s">
        <v>283</v>
      </c>
      <c r="D88" t="s">
        <v>99</v>
      </c>
      <c r="E88" t="s">
        <v>474</v>
      </c>
      <c r="F88" t="s">
        <v>21</v>
      </c>
      <c r="G88">
        <v>2</v>
      </c>
      <c r="H88">
        <v>3</v>
      </c>
      <c r="I88" s="2">
        <v>45129.890034722222</v>
      </c>
      <c r="J88" t="s">
        <v>284</v>
      </c>
      <c r="K88">
        <v>0.88680199999999998</v>
      </c>
      <c r="L88">
        <v>99.692204952715301</v>
      </c>
      <c r="M88">
        <v>1.082587782320367E-2</v>
      </c>
      <c r="N88">
        <v>7.9943350786026188E-4</v>
      </c>
      <c r="O88">
        <v>2.9507162123356759E-2</v>
      </c>
      <c r="P88">
        <v>7.3767905308391897E-3</v>
      </c>
      <c r="Q88">
        <f>NeutralTable[[#This Row],[calc_%_H2_umol/h]]/0.002</f>
        <v>3.6883952654195946</v>
      </c>
      <c r="R88">
        <v>9.9613213590563923E-2</v>
      </c>
      <c r="S88">
        <v>0.21916090947752351</v>
      </c>
      <c r="T88">
        <v>7.8370934842678167E-3</v>
      </c>
      <c r="U88">
        <v>0.59734800195093041</v>
      </c>
      <c r="V88">
        <v>0.1493370004877326</v>
      </c>
      <c r="W88">
        <v>4.0608841850888561E-2</v>
      </c>
      <c r="X88">
        <v>3.7199418133085957E-2</v>
      </c>
    </row>
    <row r="89" spans="1:24" x14ac:dyDescent="0.25">
      <c r="A89">
        <v>1371</v>
      </c>
      <c r="B89" t="s">
        <v>460</v>
      </c>
      <c r="C89" s="6" t="s">
        <v>285</v>
      </c>
      <c r="D89" t="s">
        <v>102</v>
      </c>
      <c r="E89" t="s">
        <v>470</v>
      </c>
      <c r="F89" t="s">
        <v>21</v>
      </c>
      <c r="G89">
        <v>2</v>
      </c>
      <c r="H89">
        <v>3</v>
      </c>
      <c r="I89" s="2">
        <v>45129.897546296299</v>
      </c>
      <c r="J89" t="s">
        <v>286</v>
      </c>
      <c r="K89">
        <v>0.88957699999999995</v>
      </c>
      <c r="L89">
        <v>99.496133499332743</v>
      </c>
      <c r="M89">
        <v>0.37923545288246002</v>
      </c>
      <c r="N89">
        <v>8.8124388182930988E-3</v>
      </c>
      <c r="O89">
        <v>1.0336493884258431</v>
      </c>
      <c r="P89">
        <v>0.25841234710646083</v>
      </c>
      <c r="Q89">
        <f>NeutralTable[[#This Row],[calc_%_H2_umol/h]]/0.002</f>
        <v>129.2061735532304</v>
      </c>
      <c r="R89">
        <v>11.424612025782697</v>
      </c>
      <c r="S89">
        <v>4.6469122122834203E-2</v>
      </c>
      <c r="T89">
        <v>3.672381600471954E-3</v>
      </c>
      <c r="U89">
        <v>0.12665688109555681</v>
      </c>
      <c r="V89">
        <v>3.1664220273889203E-2</v>
      </c>
      <c r="W89">
        <v>4.0070735437326768E-2</v>
      </c>
      <c r="X89">
        <v>3.8091190224644897E-2</v>
      </c>
    </row>
    <row r="90" spans="1:24" x14ac:dyDescent="0.25">
      <c r="A90">
        <v>1371</v>
      </c>
      <c r="B90" t="s">
        <v>460</v>
      </c>
      <c r="C90" s="6" t="s">
        <v>287</v>
      </c>
      <c r="D90" t="s">
        <v>105</v>
      </c>
      <c r="E90" t="s">
        <v>470</v>
      </c>
      <c r="F90" t="s">
        <v>21</v>
      </c>
      <c r="G90">
        <v>2</v>
      </c>
      <c r="H90">
        <v>3</v>
      </c>
      <c r="I90" s="2">
        <v>45129.905057870368</v>
      </c>
      <c r="J90" t="s">
        <v>288</v>
      </c>
      <c r="K90">
        <v>0.88957699999999995</v>
      </c>
      <c r="L90">
        <v>99.534408870573372</v>
      </c>
      <c r="M90">
        <v>0.31807497474601698</v>
      </c>
      <c r="N90">
        <v>1.9841111859213402E-3</v>
      </c>
      <c r="O90">
        <v>0.8669495444606734</v>
      </c>
      <c r="P90">
        <v>0.21673738611516841</v>
      </c>
      <c r="Q90">
        <f>NeutralTable[[#This Row],[calc_%_H2_umol/h]]/0.002</f>
        <v>108.3686930575842</v>
      </c>
      <c r="R90">
        <v>11.424612025782697</v>
      </c>
      <c r="S90">
        <v>7.1412905515971459E-2</v>
      </c>
      <c r="T90">
        <v>4.2022264690184394E-3</v>
      </c>
      <c r="U90">
        <v>0.1946440016386729</v>
      </c>
      <c r="V90">
        <v>4.8661000409668233E-2</v>
      </c>
      <c r="W90">
        <v>4.0813440908243667E-2</v>
      </c>
      <c r="X90">
        <v>3.52898082564021E-2</v>
      </c>
    </row>
    <row r="91" spans="1:24" x14ac:dyDescent="0.25">
      <c r="A91">
        <v>1371</v>
      </c>
      <c r="B91" t="s">
        <v>460</v>
      </c>
      <c r="C91" s="7" t="s">
        <v>289</v>
      </c>
      <c r="D91" t="s">
        <v>108</v>
      </c>
      <c r="E91" t="s">
        <v>470</v>
      </c>
      <c r="F91" t="s">
        <v>21</v>
      </c>
      <c r="G91">
        <v>2</v>
      </c>
      <c r="H91">
        <v>3</v>
      </c>
      <c r="I91" s="2">
        <v>45129.91265046296</v>
      </c>
      <c r="J91" t="s">
        <v>290</v>
      </c>
      <c r="K91">
        <v>0.88680199999999998</v>
      </c>
      <c r="L91">
        <v>99.539818023157835</v>
      </c>
      <c r="M91">
        <v>0.32367493780023832</v>
      </c>
      <c r="N91">
        <v>1.2058651997048141E-3</v>
      </c>
      <c r="O91">
        <v>0.88221288110867724</v>
      </c>
      <c r="P91">
        <v>0.22055322027716931</v>
      </c>
      <c r="Q91">
        <f>NeutralTable[[#This Row],[calc_%_H2_umol/h]]/0.002</f>
        <v>110.27661013858466</v>
      </c>
      <c r="R91">
        <v>11.424612025782697</v>
      </c>
      <c r="S91">
        <v>6.2880146782139268E-2</v>
      </c>
      <c r="T91">
        <v>4.39691474487183E-3</v>
      </c>
      <c r="U91">
        <v>0.1713869965781662</v>
      </c>
      <c r="V91">
        <v>4.2846749144541563E-2</v>
      </c>
      <c r="W91">
        <v>3.9680003943488092E-2</v>
      </c>
      <c r="X91">
        <v>3.3946888316287803E-2</v>
      </c>
    </row>
    <row r="92" spans="1:24" x14ac:dyDescent="0.25">
      <c r="A92">
        <v>1373</v>
      </c>
      <c r="B92" t="s">
        <v>461</v>
      </c>
      <c r="C92" s="6" t="s">
        <v>291</v>
      </c>
      <c r="D92" t="s">
        <v>20</v>
      </c>
      <c r="E92" t="s">
        <v>466</v>
      </c>
      <c r="F92" t="s">
        <v>21</v>
      </c>
      <c r="G92">
        <v>2</v>
      </c>
      <c r="H92">
        <v>3</v>
      </c>
      <c r="I92" s="2">
        <v>45129.686041666668</v>
      </c>
      <c r="J92" t="s">
        <v>22</v>
      </c>
      <c r="K92">
        <v>0.89790199999999998</v>
      </c>
      <c r="L92">
        <v>99.674098888168118</v>
      </c>
      <c r="M92">
        <v>1.225684091652755E-2</v>
      </c>
      <c r="N92">
        <v>1.1738710597540641E-3</v>
      </c>
      <c r="O92">
        <v>3.3407414895168727E-2</v>
      </c>
      <c r="P92">
        <v>8.3518537237921835E-3</v>
      </c>
      <c r="Q92">
        <f>NeutralTable[[#This Row],[calc_%_H2_umol/h]]/0.002</f>
        <v>4.1759268618960919</v>
      </c>
      <c r="R92">
        <v>7.7129719168908636E-2</v>
      </c>
      <c r="S92">
        <v>0.24902904349643379</v>
      </c>
      <c r="T92">
        <v>1.5649928984342532E-2</v>
      </c>
      <c r="U92">
        <v>0.67875700057542487</v>
      </c>
      <c r="V92">
        <v>0.16968925014385619</v>
      </c>
      <c r="W92">
        <v>4.0947966400701141E-2</v>
      </c>
      <c r="X92">
        <v>2.366726101821506E-2</v>
      </c>
    </row>
    <row r="93" spans="1:24" x14ac:dyDescent="0.25">
      <c r="A93">
        <v>1373</v>
      </c>
      <c r="B93" t="s">
        <v>461</v>
      </c>
      <c r="C93" s="6" t="s">
        <v>292</v>
      </c>
      <c r="D93" t="s">
        <v>24</v>
      </c>
      <c r="E93" t="s">
        <v>466</v>
      </c>
      <c r="F93" t="s">
        <v>21</v>
      </c>
      <c r="G93">
        <v>2</v>
      </c>
      <c r="H93">
        <v>3</v>
      </c>
      <c r="I93" s="2">
        <v>45129.693553240737</v>
      </c>
      <c r="J93" t="s">
        <v>25</v>
      </c>
      <c r="K93">
        <v>0.89790199999999998</v>
      </c>
      <c r="L93">
        <v>99.662736142996408</v>
      </c>
      <c r="M93">
        <v>1.187302783699681E-2</v>
      </c>
      <c r="N93">
        <v>1.1713332123581589E-3</v>
      </c>
      <c r="O93">
        <v>3.2361288664323563E-2</v>
      </c>
      <c r="P93">
        <v>8.0903221660808891E-3</v>
      </c>
      <c r="Q93">
        <f>NeutralTable[[#This Row],[calc_%_H2_umol/h]]/0.002</f>
        <v>4.0451610830404441</v>
      </c>
      <c r="R93">
        <v>7.7129719168908636E-2</v>
      </c>
      <c r="S93">
        <v>0.25537775772645371</v>
      </c>
      <c r="T93">
        <v>1.605664220211122E-2</v>
      </c>
      <c r="U93">
        <v>0.69606114377003392</v>
      </c>
      <c r="V93">
        <v>0.17401528594250851</v>
      </c>
      <c r="W93">
        <v>4.1298076919420848E-2</v>
      </c>
      <c r="X93">
        <v>2.8714994520699311E-2</v>
      </c>
    </row>
    <row r="94" spans="1:24" x14ac:dyDescent="0.25">
      <c r="A94">
        <v>1373</v>
      </c>
      <c r="B94" t="s">
        <v>461</v>
      </c>
      <c r="C94" s="6" t="s">
        <v>293</v>
      </c>
      <c r="D94" t="s">
        <v>27</v>
      </c>
      <c r="E94" t="s">
        <v>466</v>
      </c>
      <c r="F94" t="s">
        <v>21</v>
      </c>
      <c r="G94">
        <v>2</v>
      </c>
      <c r="H94">
        <v>3</v>
      </c>
      <c r="I94" s="2">
        <v>45129.701064814813</v>
      </c>
      <c r="J94" t="s">
        <v>28</v>
      </c>
      <c r="K94">
        <v>0.89790199999999998</v>
      </c>
      <c r="L94">
        <v>99.662585495733424</v>
      </c>
      <c r="M94">
        <v>1.227293913740634E-2</v>
      </c>
      <c r="N94">
        <v>5.6447366860296825E-4</v>
      </c>
      <c r="O94">
        <v>3.3451292428346671E-2</v>
      </c>
      <c r="P94">
        <v>8.3628231070866678E-3</v>
      </c>
      <c r="Q94">
        <f>NeutralTable[[#This Row],[calc_%_H2_umol/h]]/0.002</f>
        <v>4.1814115535433336</v>
      </c>
      <c r="R94">
        <v>7.7129719168908636E-2</v>
      </c>
      <c r="S94">
        <v>0.25287796920059591</v>
      </c>
      <c r="T94">
        <v>1.627882980818111E-2</v>
      </c>
      <c r="U94">
        <v>0.6892476856365517</v>
      </c>
      <c r="V94">
        <v>0.1723119214091379</v>
      </c>
      <c r="W94">
        <v>4.1440343833300579E-2</v>
      </c>
      <c r="X94">
        <v>3.08232520952695E-2</v>
      </c>
    </row>
    <row r="95" spans="1:24" x14ac:dyDescent="0.25">
      <c r="A95">
        <v>1373</v>
      </c>
      <c r="B95" t="s">
        <v>461</v>
      </c>
      <c r="C95" s="6" t="s">
        <v>294</v>
      </c>
      <c r="D95" t="s">
        <v>30</v>
      </c>
      <c r="E95" t="s">
        <v>467</v>
      </c>
      <c r="F95" t="s">
        <v>21</v>
      </c>
      <c r="G95">
        <v>2</v>
      </c>
      <c r="H95">
        <v>3</v>
      </c>
      <c r="I95" s="2">
        <v>45129.708657407413</v>
      </c>
      <c r="J95" t="s">
        <v>31</v>
      </c>
      <c r="K95">
        <v>0.90352699999999997</v>
      </c>
      <c r="L95">
        <v>99.726374398890457</v>
      </c>
      <c r="M95">
        <v>1.181769396901124E-2</v>
      </c>
      <c r="N95">
        <v>1.227385247086909E-3</v>
      </c>
      <c r="O95">
        <v>3.2210469909463503E-2</v>
      </c>
      <c r="P95">
        <v>8.052617477365874E-3</v>
      </c>
      <c r="Q95">
        <f>NeutralTable[[#This Row],[calc_%_H2_umol/h]]/0.002</f>
        <v>4.0263087386829373</v>
      </c>
      <c r="R95">
        <v>4.5754228236356498E-2</v>
      </c>
      <c r="S95">
        <v>0.1930332684578594</v>
      </c>
      <c r="T95">
        <v>1.480381238579317E-2</v>
      </c>
      <c r="U95">
        <v>0.52613414270935721</v>
      </c>
      <c r="V95">
        <v>0.1315335356773393</v>
      </c>
      <c r="W95">
        <v>4.125366357311111E-2</v>
      </c>
      <c r="X95">
        <v>2.7520975109567362E-2</v>
      </c>
    </row>
    <row r="96" spans="1:24" x14ac:dyDescent="0.25">
      <c r="A96">
        <v>1373</v>
      </c>
      <c r="B96" t="s">
        <v>461</v>
      </c>
      <c r="C96" s="6" t="s">
        <v>295</v>
      </c>
      <c r="D96" t="s">
        <v>33</v>
      </c>
      <c r="E96" t="s">
        <v>467</v>
      </c>
      <c r="F96" t="s">
        <v>21</v>
      </c>
      <c r="G96">
        <v>2</v>
      </c>
      <c r="H96">
        <v>3</v>
      </c>
      <c r="I96" s="2">
        <v>45129.716168981482</v>
      </c>
      <c r="J96" t="s">
        <v>34</v>
      </c>
      <c r="K96">
        <v>0.89790199999999998</v>
      </c>
      <c r="L96">
        <v>99.747806903881695</v>
      </c>
      <c r="M96">
        <v>1.1851931240502789E-2</v>
      </c>
      <c r="N96">
        <v>8.2591056014066108E-4</v>
      </c>
      <c r="O96">
        <v>3.2303787489530521E-2</v>
      </c>
      <c r="P96">
        <v>8.0759468723826302E-3</v>
      </c>
      <c r="Q96">
        <f>NeutralTable[[#This Row],[calc_%_H2_umol/h]]/0.002</f>
        <v>4.0379734361913151</v>
      </c>
      <c r="R96">
        <v>4.5754228236356498E-2</v>
      </c>
      <c r="S96">
        <v>0.17280663630464199</v>
      </c>
      <c r="T96">
        <v>1.525992311473828E-2</v>
      </c>
      <c r="U96">
        <v>0.47100415473967328</v>
      </c>
      <c r="V96">
        <v>0.1177510386849183</v>
      </c>
      <c r="W96">
        <v>4.1593985972846831E-2</v>
      </c>
      <c r="X96">
        <v>2.5940542600319381E-2</v>
      </c>
    </row>
    <row r="97" spans="1:24" x14ac:dyDescent="0.25">
      <c r="A97">
        <v>1373</v>
      </c>
      <c r="B97" t="s">
        <v>461</v>
      </c>
      <c r="C97" s="6" t="s">
        <v>296</v>
      </c>
      <c r="D97" t="s">
        <v>36</v>
      </c>
      <c r="E97" t="s">
        <v>467</v>
      </c>
      <c r="F97" t="s">
        <v>21</v>
      </c>
      <c r="G97">
        <v>2</v>
      </c>
      <c r="H97">
        <v>3</v>
      </c>
      <c r="I97" s="2">
        <v>45129.723749999997</v>
      </c>
      <c r="J97" t="s">
        <v>37</v>
      </c>
      <c r="K97">
        <v>0.89235200000000003</v>
      </c>
      <c r="L97">
        <v>99.761647371031671</v>
      </c>
      <c r="M97">
        <v>1.1604105941328579E-2</v>
      </c>
      <c r="N97">
        <v>1.142771171900737E-3</v>
      </c>
      <c r="O97">
        <v>3.1628311431106018E-2</v>
      </c>
      <c r="P97">
        <v>7.9070778577765045E-3</v>
      </c>
      <c r="Q97">
        <f>NeutralTable[[#This Row],[calc_%_H2_umol/h]]/0.002</f>
        <v>3.9535389288882521</v>
      </c>
      <c r="R97">
        <v>4.5754228236356498E-2</v>
      </c>
      <c r="S97">
        <v>0.15693058618346831</v>
      </c>
      <c r="T97">
        <v>1.509402566573189E-2</v>
      </c>
      <c r="U97">
        <v>0.42773217324733259</v>
      </c>
      <c r="V97">
        <v>0.1069330433118332</v>
      </c>
      <c r="W97">
        <v>4.1388415363796997E-2</v>
      </c>
      <c r="X97">
        <v>2.842952147972547E-2</v>
      </c>
    </row>
    <row r="98" spans="1:24" x14ac:dyDescent="0.25">
      <c r="A98">
        <v>1373</v>
      </c>
      <c r="B98" t="s">
        <v>461</v>
      </c>
      <c r="C98" s="6" t="s">
        <v>297</v>
      </c>
      <c r="D98" t="s">
        <v>39</v>
      </c>
      <c r="E98" t="s">
        <v>468</v>
      </c>
      <c r="F98" t="s">
        <v>21</v>
      </c>
      <c r="G98">
        <v>2</v>
      </c>
      <c r="H98">
        <v>3</v>
      </c>
      <c r="I98" s="2">
        <v>45129.732002314813</v>
      </c>
      <c r="J98" t="s">
        <v>40</v>
      </c>
      <c r="K98">
        <v>0.89235200000000003</v>
      </c>
      <c r="L98">
        <v>99.850999720460067</v>
      </c>
      <c r="M98">
        <v>1.4251557257358939E-2</v>
      </c>
      <c r="N98">
        <v>1.7814896219936821E-3</v>
      </c>
      <c r="O98">
        <v>3.8844241305020358E-2</v>
      </c>
      <c r="P98">
        <v>9.7110603262550894E-3</v>
      </c>
      <c r="Q98">
        <f>NeutralTable[[#This Row],[calc_%_H2_umol/h]]/0.002</f>
        <v>4.8555301631275443</v>
      </c>
      <c r="R98">
        <v>0.67697385897124018</v>
      </c>
      <c r="S98">
        <v>4.192208793630571E-2</v>
      </c>
      <c r="T98">
        <v>2.095165458237953E-2</v>
      </c>
      <c r="U98">
        <v>0.1142634219125271</v>
      </c>
      <c r="V98">
        <v>2.8565855478131761E-2</v>
      </c>
      <c r="W98">
        <v>4.19250254320888E-2</v>
      </c>
      <c r="X98">
        <v>5.0901608914175937E-2</v>
      </c>
    </row>
    <row r="99" spans="1:24" x14ac:dyDescent="0.25">
      <c r="A99">
        <v>1373</v>
      </c>
      <c r="B99" t="s">
        <v>461</v>
      </c>
      <c r="C99" s="6" t="s">
        <v>298</v>
      </c>
      <c r="D99" t="s">
        <v>42</v>
      </c>
      <c r="E99" t="s">
        <v>468</v>
      </c>
      <c r="F99" t="s">
        <v>21</v>
      </c>
      <c r="G99">
        <v>2</v>
      </c>
      <c r="H99">
        <v>3</v>
      </c>
      <c r="I99" s="2">
        <v>45129.740335648137</v>
      </c>
      <c r="J99" t="s">
        <v>43</v>
      </c>
      <c r="K99">
        <v>0.89235200000000003</v>
      </c>
      <c r="L99">
        <v>99.851760471685438</v>
      </c>
      <c r="M99">
        <v>1.822441187016614E-2</v>
      </c>
      <c r="N99">
        <v>1.5870776997266021E-3</v>
      </c>
      <c r="O99">
        <v>4.9672708711272412E-2</v>
      </c>
      <c r="P99">
        <v>1.24181771778181E-2</v>
      </c>
      <c r="Q99">
        <f>NeutralTable[[#This Row],[calc_%_H2_umol/h]]/0.002</f>
        <v>6.2090885889090499</v>
      </c>
      <c r="R99">
        <v>0.67697385897124018</v>
      </c>
      <c r="S99">
        <v>4.0935225232262881E-2</v>
      </c>
      <c r="T99">
        <v>2.0414238925519669E-2</v>
      </c>
      <c r="U99">
        <v>0.1115736152957119</v>
      </c>
      <c r="V99">
        <v>2.7893403823927972E-2</v>
      </c>
      <c r="W99">
        <v>4.1693791713335697E-2</v>
      </c>
      <c r="X99">
        <v>4.7386099498791627E-2</v>
      </c>
    </row>
    <row r="100" spans="1:24" x14ac:dyDescent="0.25">
      <c r="A100">
        <v>1373</v>
      </c>
      <c r="B100" t="s">
        <v>461</v>
      </c>
      <c r="C100" s="6" t="s">
        <v>299</v>
      </c>
      <c r="D100" t="s">
        <v>45</v>
      </c>
      <c r="E100" t="s">
        <v>468</v>
      </c>
      <c r="F100" t="s">
        <v>21</v>
      </c>
      <c r="G100">
        <v>2</v>
      </c>
      <c r="H100">
        <v>3</v>
      </c>
      <c r="I100" s="2">
        <v>45129.748668981483</v>
      </c>
      <c r="J100" t="s">
        <v>46</v>
      </c>
      <c r="K100">
        <v>0.89686137499999996</v>
      </c>
      <c r="L100">
        <v>99.838226200363152</v>
      </c>
      <c r="M100">
        <v>1.6155460833281819E-2</v>
      </c>
      <c r="N100">
        <v>1.36962062501843E-3</v>
      </c>
      <c r="O100">
        <v>4.4033547188519609E-2</v>
      </c>
      <c r="P100">
        <v>1.10083867971299E-2</v>
      </c>
      <c r="Q100">
        <f>NeutralTable[[#This Row],[calc_%_H2_umol/h]]/0.002</f>
        <v>5.5041933985649498</v>
      </c>
      <c r="R100">
        <v>0.67697385897124018</v>
      </c>
      <c r="S100">
        <v>4.098424428392463E-2</v>
      </c>
      <c r="T100">
        <v>1.9318517346233421E-2</v>
      </c>
      <c r="U100">
        <v>0.1117072222999787</v>
      </c>
      <c r="V100">
        <v>2.7926805574994669E-2</v>
      </c>
      <c r="W100">
        <v>4.2120381652391702E-2</v>
      </c>
      <c r="X100">
        <v>6.2513712867241361E-2</v>
      </c>
    </row>
    <row r="101" spans="1:24" x14ac:dyDescent="0.25">
      <c r="A101">
        <v>1373</v>
      </c>
      <c r="B101" t="s">
        <v>461</v>
      </c>
      <c r="C101" s="6" t="s">
        <v>300</v>
      </c>
      <c r="D101" t="s">
        <v>48</v>
      </c>
      <c r="E101" t="s">
        <v>469</v>
      </c>
      <c r="F101" t="s">
        <v>21</v>
      </c>
      <c r="G101">
        <v>2</v>
      </c>
      <c r="H101">
        <v>3</v>
      </c>
      <c r="I101" s="2">
        <v>45129.756192129629</v>
      </c>
      <c r="J101" t="s">
        <v>49</v>
      </c>
      <c r="K101">
        <v>0.89512700000000001</v>
      </c>
      <c r="L101">
        <v>99.706974088131886</v>
      </c>
      <c r="M101">
        <v>1.2128614233762439E-2</v>
      </c>
      <c r="N101">
        <v>1.061837704950932E-3</v>
      </c>
      <c r="O101">
        <v>3.3057918477540513E-2</v>
      </c>
      <c r="P101">
        <v>8.2644796193851264E-3</v>
      </c>
      <c r="Q101">
        <f>NeutralTable[[#This Row],[calc_%_H2_umol/h]]/0.002</f>
        <v>4.132239809692563</v>
      </c>
      <c r="R101">
        <v>0.11970684099262167</v>
      </c>
      <c r="S101">
        <v>0.2214013211517101</v>
      </c>
      <c r="T101">
        <v>1.386718911651289E-2</v>
      </c>
      <c r="U101">
        <v>0.60345449895495085</v>
      </c>
      <c r="V101">
        <v>0.15086362473873771</v>
      </c>
      <c r="W101">
        <v>4.1699032156215343E-2</v>
      </c>
      <c r="X101">
        <v>1.779694432642126E-2</v>
      </c>
    </row>
    <row r="102" spans="1:24" x14ac:dyDescent="0.25">
      <c r="A102">
        <v>1373</v>
      </c>
      <c r="B102" t="s">
        <v>461</v>
      </c>
      <c r="C102" s="6" t="s">
        <v>301</v>
      </c>
      <c r="D102" t="s">
        <v>51</v>
      </c>
      <c r="E102" t="s">
        <v>469</v>
      </c>
      <c r="F102" t="s">
        <v>21</v>
      </c>
      <c r="G102">
        <v>2</v>
      </c>
      <c r="H102">
        <v>3</v>
      </c>
      <c r="I102" s="2">
        <v>45129.763749999998</v>
      </c>
      <c r="J102" t="s">
        <v>52</v>
      </c>
      <c r="K102">
        <v>0.88957699999999995</v>
      </c>
      <c r="L102">
        <v>99.698112487823636</v>
      </c>
      <c r="M102">
        <v>1.184747963230455E-2</v>
      </c>
      <c r="N102">
        <v>7.4314477768957935E-4</v>
      </c>
      <c r="O102">
        <v>3.2291654124739201E-2</v>
      </c>
      <c r="P102">
        <v>8.0729135311848003E-3</v>
      </c>
      <c r="Q102">
        <f>NeutralTable[[#This Row],[calc_%_H2_umol/h]]/0.002</f>
        <v>4.0364567655924004</v>
      </c>
      <c r="R102">
        <v>0.11970684099262167</v>
      </c>
      <c r="S102">
        <v>0.2322471779954221</v>
      </c>
      <c r="T102">
        <v>1.2572498426677219E-2</v>
      </c>
      <c r="U102">
        <v>0.63301611617255782</v>
      </c>
      <c r="V102">
        <v>0.15825402904313951</v>
      </c>
      <c r="W102">
        <v>4.172215237707743E-2</v>
      </c>
      <c r="X102">
        <v>1.6070702171566378E-2</v>
      </c>
    </row>
    <row r="103" spans="1:24" x14ac:dyDescent="0.25">
      <c r="A103">
        <v>1373</v>
      </c>
      <c r="B103" t="s">
        <v>461</v>
      </c>
      <c r="C103" s="6" t="s">
        <v>302</v>
      </c>
      <c r="D103" t="s">
        <v>54</v>
      </c>
      <c r="E103" t="s">
        <v>469</v>
      </c>
      <c r="F103" t="s">
        <v>21</v>
      </c>
      <c r="G103">
        <v>2</v>
      </c>
      <c r="H103">
        <v>3</v>
      </c>
      <c r="I103" s="2">
        <v>45129.771284722221</v>
      </c>
      <c r="J103" t="s">
        <v>55</v>
      </c>
      <c r="K103">
        <v>0.89512700000000001</v>
      </c>
      <c r="L103">
        <v>99.722774769703136</v>
      </c>
      <c r="M103">
        <v>1.143030958668075E-2</v>
      </c>
      <c r="N103">
        <v>6.1038941030240471E-4</v>
      </c>
      <c r="O103">
        <v>3.1154609686380039E-2</v>
      </c>
      <c r="P103">
        <v>7.7886524215950107E-3</v>
      </c>
      <c r="Q103">
        <f>NeutralTable[[#This Row],[calc_%_H2_umol/h]]/0.002</f>
        <v>3.8943262107975052</v>
      </c>
      <c r="R103">
        <v>0.11970684099262167</v>
      </c>
      <c r="S103">
        <v>0.19677169808226819</v>
      </c>
      <c r="T103">
        <v>1.0994540742710611E-2</v>
      </c>
      <c r="U103">
        <v>0.53632365812932237</v>
      </c>
      <c r="V103">
        <v>0.13408091453233059</v>
      </c>
      <c r="W103">
        <v>4.1818525631265618E-2</v>
      </c>
      <c r="X103">
        <v>2.7204696996658329E-2</v>
      </c>
    </row>
    <row r="104" spans="1:24" x14ac:dyDescent="0.25">
      <c r="A104">
        <v>1373</v>
      </c>
      <c r="B104" t="s">
        <v>461</v>
      </c>
      <c r="C104" s="6" t="s">
        <v>303</v>
      </c>
      <c r="D104" t="s">
        <v>57</v>
      </c>
      <c r="E104" t="s">
        <v>470</v>
      </c>
      <c r="F104" t="s">
        <v>21</v>
      </c>
      <c r="G104">
        <v>2</v>
      </c>
      <c r="H104">
        <v>3</v>
      </c>
      <c r="I104" s="2">
        <v>45129.778796296298</v>
      </c>
      <c r="J104" t="s">
        <v>58</v>
      </c>
      <c r="K104">
        <v>0.88957699999999995</v>
      </c>
      <c r="L104">
        <v>99.747193850353256</v>
      </c>
      <c r="M104">
        <v>2.7315342082742351E-2</v>
      </c>
      <c r="N104">
        <v>3.3971933996194438E-4</v>
      </c>
      <c r="O104">
        <v>7.4451073663780856E-2</v>
      </c>
      <c r="P104">
        <v>1.8612768415945211E-2</v>
      </c>
      <c r="Q104">
        <f>NeutralTable[[#This Row],[calc_%_H2_umol/h]]/0.002</f>
        <v>9.3063842079726058</v>
      </c>
      <c r="R104">
        <v>0.94892492167373033</v>
      </c>
      <c r="S104">
        <v>0.1637917849751212</v>
      </c>
      <c r="T104">
        <v>9.0662915709138221E-3</v>
      </c>
      <c r="U104">
        <v>0.44643315144163209</v>
      </c>
      <c r="V104">
        <v>0.111608287860408</v>
      </c>
      <c r="W104">
        <v>4.1500253593849477E-2</v>
      </c>
      <c r="X104">
        <v>2.01987689950184E-2</v>
      </c>
    </row>
    <row r="105" spans="1:24" x14ac:dyDescent="0.25">
      <c r="A105">
        <v>1373</v>
      </c>
      <c r="B105" t="s">
        <v>461</v>
      </c>
      <c r="C105" s="6" t="s">
        <v>304</v>
      </c>
      <c r="D105" t="s">
        <v>60</v>
      </c>
      <c r="E105" t="s">
        <v>470</v>
      </c>
      <c r="F105" t="s">
        <v>21</v>
      </c>
      <c r="G105">
        <v>2</v>
      </c>
      <c r="H105">
        <v>3</v>
      </c>
      <c r="I105" s="2">
        <v>45129.786377314813</v>
      </c>
      <c r="J105" t="s">
        <v>61</v>
      </c>
      <c r="K105">
        <v>0.89235200000000003</v>
      </c>
      <c r="L105">
        <v>99.748406944966817</v>
      </c>
      <c r="M105">
        <v>2.721413074663899E-2</v>
      </c>
      <c r="N105">
        <v>4.6220979866137119E-4</v>
      </c>
      <c r="O105">
        <v>7.4175210648153397E-2</v>
      </c>
      <c r="P105">
        <v>1.8543802662038349E-2</v>
      </c>
      <c r="Q105">
        <f>NeutralTable[[#This Row],[calc_%_H2_umol/h]]/0.002</f>
        <v>9.2719013310191745</v>
      </c>
      <c r="R105">
        <v>0.94892492167373033</v>
      </c>
      <c r="S105">
        <v>0.16337899040471429</v>
      </c>
      <c r="T105">
        <v>8.0601205486043846E-3</v>
      </c>
      <c r="U105">
        <v>0.4453080328589587</v>
      </c>
      <c r="V105">
        <v>0.1113270082147397</v>
      </c>
      <c r="W105">
        <v>4.1105640955770031E-2</v>
      </c>
      <c r="X105">
        <v>1.9894292926066589E-2</v>
      </c>
    </row>
    <row r="106" spans="1:24" x14ac:dyDescent="0.25">
      <c r="A106">
        <v>1373</v>
      </c>
      <c r="B106" t="s">
        <v>461</v>
      </c>
      <c r="C106" s="6" t="s">
        <v>305</v>
      </c>
      <c r="D106" t="s">
        <v>63</v>
      </c>
      <c r="E106" t="s">
        <v>470</v>
      </c>
      <c r="F106" t="s">
        <v>21</v>
      </c>
      <c r="G106">
        <v>2</v>
      </c>
      <c r="H106">
        <v>3</v>
      </c>
      <c r="I106" s="2">
        <v>45129.793900462973</v>
      </c>
      <c r="J106" t="s">
        <v>64</v>
      </c>
      <c r="K106">
        <v>0.88117699999999999</v>
      </c>
      <c r="L106">
        <v>99.754573476405923</v>
      </c>
      <c r="M106">
        <v>3.0545473610829359E-2</v>
      </c>
      <c r="N106">
        <v>4.5423723295167571E-4</v>
      </c>
      <c r="O106">
        <v>8.3255164771731671E-2</v>
      </c>
      <c r="P106">
        <v>2.0813791192932921E-2</v>
      </c>
      <c r="Q106">
        <f>NeutralTable[[#This Row],[calc_%_H2_umol/h]]/0.002</f>
        <v>10.406895596466461</v>
      </c>
      <c r="R106">
        <v>0.94892492167373033</v>
      </c>
      <c r="S106">
        <v>0.15426553021991499</v>
      </c>
      <c r="T106">
        <v>8.446400080060916E-3</v>
      </c>
      <c r="U106">
        <v>0.42046825990297221</v>
      </c>
      <c r="V106">
        <v>0.10511706497574309</v>
      </c>
      <c r="W106">
        <v>4.0430594617573958E-2</v>
      </c>
      <c r="X106">
        <v>2.0184925145757159E-2</v>
      </c>
    </row>
    <row r="107" spans="1:24" x14ac:dyDescent="0.25">
      <c r="A107">
        <v>1373</v>
      </c>
      <c r="B107" t="s">
        <v>461</v>
      </c>
      <c r="C107" s="6" t="s">
        <v>306</v>
      </c>
      <c r="D107" t="s">
        <v>66</v>
      </c>
      <c r="E107" t="s">
        <v>472</v>
      </c>
      <c r="F107" t="s">
        <v>21</v>
      </c>
      <c r="G107">
        <v>2</v>
      </c>
      <c r="H107">
        <v>3</v>
      </c>
      <c r="I107" s="2">
        <v>45129.921111111107</v>
      </c>
      <c r="J107" t="s">
        <v>67</v>
      </c>
      <c r="K107">
        <v>0.88680199999999998</v>
      </c>
      <c r="L107">
        <v>99.731118692250078</v>
      </c>
      <c r="M107">
        <v>1.08089458363081E-2</v>
      </c>
      <c r="N107">
        <v>3.4335930677864757E-4</v>
      </c>
      <c r="O107">
        <v>2.9461012066007389E-2</v>
      </c>
      <c r="P107">
        <v>7.3652530165018463E-3</v>
      </c>
      <c r="Q107">
        <f>NeutralTable[[#This Row],[calc_%_H2_umol/h]]/0.002</f>
        <v>3.6826265082509231</v>
      </c>
      <c r="R107">
        <v>7.2550203254192216E-2</v>
      </c>
      <c r="S107">
        <v>0.1954003483616856</v>
      </c>
      <c r="T107">
        <v>6.7287824047152474E-3</v>
      </c>
      <c r="U107">
        <v>0.53258588838964149</v>
      </c>
      <c r="V107">
        <v>0.1331464720974104</v>
      </c>
      <c r="W107">
        <v>3.8824063451373403E-2</v>
      </c>
      <c r="X107">
        <v>2.3847950100545461E-2</v>
      </c>
    </row>
    <row r="108" spans="1:24" x14ac:dyDescent="0.25">
      <c r="A108">
        <v>1373</v>
      </c>
      <c r="B108" t="s">
        <v>461</v>
      </c>
      <c r="C108" s="6" t="s">
        <v>307</v>
      </c>
      <c r="D108" t="s">
        <v>69</v>
      </c>
      <c r="E108" t="s">
        <v>472</v>
      </c>
      <c r="F108" t="s">
        <v>21</v>
      </c>
      <c r="G108">
        <v>2</v>
      </c>
      <c r="H108">
        <v>3</v>
      </c>
      <c r="I108" s="2">
        <v>45129.928622685176</v>
      </c>
      <c r="J108" t="s">
        <v>70</v>
      </c>
      <c r="K108">
        <v>0.89235200000000003</v>
      </c>
      <c r="L108">
        <v>99.711258042661967</v>
      </c>
      <c r="M108">
        <v>1.063037093470413E-2</v>
      </c>
      <c r="N108">
        <v>5.0503767326817912E-4</v>
      </c>
      <c r="O108">
        <v>2.8974285847695829E-2</v>
      </c>
      <c r="P108">
        <v>7.2435714619239564E-3</v>
      </c>
      <c r="Q108">
        <f>NeutralTable[[#This Row],[calc_%_H2_umol/h]]/0.002</f>
        <v>3.6217857309619781</v>
      </c>
      <c r="R108">
        <v>7.2550203254192216E-2</v>
      </c>
      <c r="S108">
        <v>0.21539318200746521</v>
      </c>
      <c r="T108">
        <v>7.8071219368666921E-3</v>
      </c>
      <c r="U108">
        <v>0.58707863191819765</v>
      </c>
      <c r="V108">
        <v>0.14676965797954941</v>
      </c>
      <c r="W108">
        <v>3.9169955891469072E-2</v>
      </c>
      <c r="X108">
        <v>2.3548448504399681E-2</v>
      </c>
    </row>
    <row r="109" spans="1:24" x14ac:dyDescent="0.25">
      <c r="A109">
        <v>1373</v>
      </c>
      <c r="B109" t="s">
        <v>461</v>
      </c>
      <c r="C109" s="6" t="s">
        <v>308</v>
      </c>
      <c r="D109" t="s">
        <v>72</v>
      </c>
      <c r="E109" t="s">
        <v>472</v>
      </c>
      <c r="F109" t="s">
        <v>21</v>
      </c>
      <c r="G109">
        <v>2</v>
      </c>
      <c r="H109">
        <v>3</v>
      </c>
      <c r="I109" s="2">
        <v>45129.936145833337</v>
      </c>
      <c r="J109" t="s">
        <v>73</v>
      </c>
      <c r="K109">
        <v>0.88680199999999998</v>
      </c>
      <c r="L109">
        <v>99.72031087503774</v>
      </c>
      <c r="M109">
        <v>1.038481812465031E-2</v>
      </c>
      <c r="N109">
        <v>1.860209987107533E-4</v>
      </c>
      <c r="O109">
        <v>2.830500371700579E-2</v>
      </c>
      <c r="P109">
        <v>7.0762509292514484E-3</v>
      </c>
      <c r="Q109">
        <f>NeutralTable[[#This Row],[calc_%_H2_umol/h]]/0.002</f>
        <v>3.5381254646257241</v>
      </c>
      <c r="R109">
        <v>7.2550203254192216E-2</v>
      </c>
      <c r="S109">
        <v>0.2048657446667376</v>
      </c>
      <c r="T109">
        <v>6.9295932055971022E-3</v>
      </c>
      <c r="U109">
        <v>0.55838490329597623</v>
      </c>
      <c r="V109">
        <v>0.13959622582399411</v>
      </c>
      <c r="W109">
        <v>3.9533017188407793E-2</v>
      </c>
      <c r="X109">
        <v>2.4905544982468351E-2</v>
      </c>
    </row>
    <row r="110" spans="1:24" x14ac:dyDescent="0.25">
      <c r="A110">
        <v>1373</v>
      </c>
      <c r="B110" t="s">
        <v>461</v>
      </c>
      <c r="C110" s="6" t="s">
        <v>309</v>
      </c>
      <c r="D110" t="s">
        <v>75</v>
      </c>
      <c r="E110" t="s">
        <v>473</v>
      </c>
      <c r="F110" t="s">
        <v>21</v>
      </c>
      <c r="G110">
        <v>2</v>
      </c>
      <c r="H110">
        <v>3</v>
      </c>
      <c r="I110" s="2">
        <v>45129.943680555552</v>
      </c>
      <c r="J110" t="s">
        <v>76</v>
      </c>
      <c r="K110">
        <v>0.87840200000000002</v>
      </c>
      <c r="L110">
        <v>99.776762578897745</v>
      </c>
      <c r="M110">
        <v>1.052326290720746E-2</v>
      </c>
      <c r="N110">
        <v>2.9876173237710388E-4</v>
      </c>
      <c r="O110">
        <v>2.8682350728560891E-2</v>
      </c>
      <c r="P110">
        <v>7.1705876821402227E-3</v>
      </c>
      <c r="Q110">
        <f>NeutralTable[[#This Row],[calc_%_H2_umol/h]]/0.002</f>
        <v>3.5852938410701114</v>
      </c>
      <c r="R110">
        <v>4.6176769914777434E-2</v>
      </c>
      <c r="S110">
        <v>0.15113603359104361</v>
      </c>
      <c r="T110">
        <v>6.7135592220641197E-3</v>
      </c>
      <c r="U110">
        <v>0.41193846066630557</v>
      </c>
      <c r="V110">
        <v>0.10298461516657639</v>
      </c>
      <c r="W110">
        <v>4.0282209671771423E-2</v>
      </c>
      <c r="X110">
        <v>2.1295914932223589E-2</v>
      </c>
    </row>
    <row r="111" spans="1:24" x14ac:dyDescent="0.25">
      <c r="A111">
        <v>1373</v>
      </c>
      <c r="B111" t="s">
        <v>461</v>
      </c>
      <c r="C111" s="6" t="s">
        <v>310</v>
      </c>
      <c r="D111" t="s">
        <v>78</v>
      </c>
      <c r="E111" t="s">
        <v>473</v>
      </c>
      <c r="F111" t="s">
        <v>21</v>
      </c>
      <c r="G111">
        <v>2</v>
      </c>
      <c r="H111">
        <v>3</v>
      </c>
      <c r="I111" s="2">
        <v>45129.951215277782</v>
      </c>
      <c r="J111" t="s">
        <v>79</v>
      </c>
      <c r="K111">
        <v>0.88117699999999999</v>
      </c>
      <c r="L111">
        <v>99.763573749766806</v>
      </c>
      <c r="M111">
        <v>1.0388061142378989E-2</v>
      </c>
      <c r="N111">
        <v>4.1091668402382092E-4</v>
      </c>
      <c r="O111">
        <v>2.8313842930920069E-2</v>
      </c>
      <c r="P111">
        <v>7.0784607327300181E-3</v>
      </c>
      <c r="Q111">
        <f>NeutralTable[[#This Row],[calc_%_H2_umol/h]]/0.002</f>
        <v>3.5392303663650089</v>
      </c>
      <c r="R111">
        <f>SUBTOTAL(107,NeutralTable[H2 umol/hg])</f>
        <v>188.98628840227894</v>
      </c>
      <c r="S111">
        <v>0.16261147586880001</v>
      </c>
      <c r="T111">
        <v>6.9406542253719174E-3</v>
      </c>
      <c r="U111">
        <v>0.44321608463886031</v>
      </c>
      <c r="V111">
        <v>0.1108040211597151</v>
      </c>
      <c r="W111">
        <v>4.0405314233865307E-2</v>
      </c>
      <c r="X111">
        <v>2.3021398988135679E-2</v>
      </c>
    </row>
    <row r="112" spans="1:24" x14ac:dyDescent="0.25">
      <c r="A112">
        <v>1373</v>
      </c>
      <c r="B112" t="s">
        <v>461</v>
      </c>
      <c r="C112" s="6" t="s">
        <v>311</v>
      </c>
      <c r="D112" t="s">
        <v>81</v>
      </c>
      <c r="E112" t="s">
        <v>473</v>
      </c>
      <c r="F112" t="s">
        <v>21</v>
      </c>
      <c r="G112">
        <v>2</v>
      </c>
      <c r="H112">
        <v>3</v>
      </c>
      <c r="I112" s="2">
        <v>45129.958854166667</v>
      </c>
      <c r="J112" t="s">
        <v>82</v>
      </c>
      <c r="K112">
        <v>0.88117699999999999</v>
      </c>
      <c r="L112">
        <v>99.788715634236837</v>
      </c>
      <c r="M112">
        <v>1.065912947006999E-2</v>
      </c>
      <c r="N112">
        <v>5.4223403401809623E-4</v>
      </c>
      <c r="O112">
        <v>2.9052670508905649E-2</v>
      </c>
      <c r="P112">
        <v>7.2631676272264132E-3</v>
      </c>
      <c r="Q112">
        <f>NeutralTable[[#This Row],[calc_%_H2_umol/h]]/0.002</f>
        <v>3.6315838136132066</v>
      </c>
      <c r="R112">
        <f>SUBTOTAL(107,NeutralTable[H2 umol/hg])</f>
        <v>188.98628840227894</v>
      </c>
      <c r="S112">
        <v>0.13478665831002001</v>
      </c>
      <c r="T112">
        <v>4.9540730844782124E-3</v>
      </c>
      <c r="U112">
        <v>0.3673763775806495</v>
      </c>
      <c r="V112">
        <v>9.1844094395162376E-2</v>
      </c>
      <c r="W112">
        <v>4.0801644424470901E-2</v>
      </c>
      <c r="X112">
        <v>2.5036933558604781E-2</v>
      </c>
    </row>
    <row r="113" spans="1:24" x14ac:dyDescent="0.25">
      <c r="A113">
        <v>1373</v>
      </c>
      <c r="B113" t="s">
        <v>461</v>
      </c>
      <c r="C113" s="6" t="s">
        <v>312</v>
      </c>
      <c r="D113" t="s">
        <v>84</v>
      </c>
      <c r="E113" t="s">
        <v>471</v>
      </c>
      <c r="F113" t="s">
        <v>21</v>
      </c>
      <c r="G113">
        <v>2</v>
      </c>
      <c r="H113">
        <v>3</v>
      </c>
      <c r="I113" s="2">
        <v>45129.967129629629</v>
      </c>
      <c r="J113" t="s">
        <v>85</v>
      </c>
      <c r="K113">
        <v>0.88395199999999996</v>
      </c>
      <c r="L113">
        <v>99.878246471540635</v>
      </c>
      <c r="M113">
        <v>1.7189511166550538E-2</v>
      </c>
      <c r="N113">
        <v>3.8757964147986801E-4</v>
      </c>
      <c r="O113">
        <v>4.6851969059314567E-2</v>
      </c>
      <c r="P113">
        <v>1.171299226482864E-2</v>
      </c>
      <c r="Q113">
        <f>NeutralTable[[#This Row],[calc_%_H2_umol/h]]/0.002</f>
        <v>5.8564961324143203</v>
      </c>
      <c r="R113">
        <v>1.4294493748184458</v>
      </c>
      <c r="S113">
        <v>2.0019815475066111E-2</v>
      </c>
      <c r="T113">
        <v>1.1321311410480039E-2</v>
      </c>
      <c r="U113">
        <v>5.4566285575135903E-2</v>
      </c>
      <c r="V113">
        <v>1.3641571393783971E-2</v>
      </c>
      <c r="W113">
        <v>4.0954770424621638E-2</v>
      </c>
      <c r="X113">
        <v>4.358943139313512E-2</v>
      </c>
    </row>
    <row r="114" spans="1:24" x14ac:dyDescent="0.25">
      <c r="A114">
        <v>1373</v>
      </c>
      <c r="B114" t="s">
        <v>461</v>
      </c>
      <c r="C114" s="6" t="s">
        <v>313</v>
      </c>
      <c r="D114" t="s">
        <v>87</v>
      </c>
      <c r="E114" t="s">
        <v>471</v>
      </c>
      <c r="F114" t="s">
        <v>21</v>
      </c>
      <c r="G114">
        <v>2</v>
      </c>
      <c r="H114">
        <v>3</v>
      </c>
      <c r="I114" s="2">
        <v>45129.975439814807</v>
      </c>
      <c r="J114" t="s">
        <v>88</v>
      </c>
      <c r="K114">
        <v>0.88395199999999996</v>
      </c>
      <c r="L114">
        <v>99.873351410681295</v>
      </c>
      <c r="M114">
        <v>2.4112541374659961E-2</v>
      </c>
      <c r="N114">
        <v>6.1387497759142842E-4</v>
      </c>
      <c r="O114">
        <v>6.5721475816331462E-2</v>
      </c>
      <c r="P114">
        <v>1.6430368954082869E-2</v>
      </c>
      <c r="Q114">
        <f>NeutralTable[[#This Row],[calc_%_H2_umol/h]]/0.002</f>
        <v>8.2151844770414346</v>
      </c>
      <c r="R114">
        <v>1.4294493748184458</v>
      </c>
      <c r="S114">
        <v>2.0767875454166231E-2</v>
      </c>
      <c r="T114">
        <v>1.0378266436928581E-2</v>
      </c>
      <c r="U114">
        <v>5.6605208186472952E-2</v>
      </c>
      <c r="V114">
        <v>1.415130204661824E-2</v>
      </c>
      <c r="W114">
        <v>4.0724298277984093E-2</v>
      </c>
      <c r="X114">
        <v>4.1043874211901657E-2</v>
      </c>
    </row>
    <row r="115" spans="1:24" x14ac:dyDescent="0.25">
      <c r="A115">
        <v>1373</v>
      </c>
      <c r="B115" t="s">
        <v>461</v>
      </c>
      <c r="C115" s="6" t="s">
        <v>314</v>
      </c>
      <c r="D115" t="s">
        <v>90</v>
      </c>
      <c r="E115" t="s">
        <v>471</v>
      </c>
      <c r="F115" t="s">
        <v>21</v>
      </c>
      <c r="G115">
        <v>2</v>
      </c>
      <c r="H115">
        <v>3</v>
      </c>
      <c r="I115" s="2">
        <v>45129.983761574083</v>
      </c>
      <c r="J115" t="s">
        <v>91</v>
      </c>
      <c r="K115">
        <v>0.87285199999999996</v>
      </c>
      <c r="L115">
        <v>99.874950244044214</v>
      </c>
      <c r="M115">
        <v>1.6544567076303269E-2</v>
      </c>
      <c r="N115">
        <v>9.4673426160161555E-4</v>
      </c>
      <c r="O115">
        <v>4.5094100538884921E-2</v>
      </c>
      <c r="P115">
        <v>1.127352513472123E-2</v>
      </c>
      <c r="Q115">
        <f>NeutralTable[[#This Row],[calc_%_H2_umol/h]]/0.002</f>
        <v>5.6367625673606154</v>
      </c>
      <c r="R115">
        <v>1.4294493748184458</v>
      </c>
      <c r="S115">
        <v>2.474916253017069E-2</v>
      </c>
      <c r="T115">
        <v>1.0532211225139891E-2</v>
      </c>
      <c r="U115">
        <v>6.7456659230885729E-2</v>
      </c>
      <c r="V115">
        <v>1.6864164807721429E-2</v>
      </c>
      <c r="W115">
        <v>4.0709858641467769E-2</v>
      </c>
      <c r="X115">
        <v>4.3046167707844321E-2</v>
      </c>
    </row>
    <row r="116" spans="1:24" x14ac:dyDescent="0.25">
      <c r="A116">
        <v>1373</v>
      </c>
      <c r="B116" t="s">
        <v>461</v>
      </c>
      <c r="C116" s="6" t="s">
        <v>315</v>
      </c>
      <c r="D116" t="s">
        <v>93</v>
      </c>
      <c r="E116" t="s">
        <v>474</v>
      </c>
      <c r="F116" t="s">
        <v>21</v>
      </c>
      <c r="G116">
        <v>2</v>
      </c>
      <c r="H116">
        <v>3</v>
      </c>
      <c r="I116" s="2">
        <v>45129.991296296299</v>
      </c>
      <c r="J116" t="s">
        <v>94</v>
      </c>
      <c r="K116">
        <v>0.88680199999999998</v>
      </c>
      <c r="L116">
        <v>99.747580524045844</v>
      </c>
      <c r="M116">
        <v>1.0594299995342929E-2</v>
      </c>
      <c r="N116">
        <v>4.4026541827589831E-4</v>
      </c>
      <c r="O116">
        <v>2.887597039715643E-2</v>
      </c>
      <c r="P116">
        <v>7.2189925992891084E-3</v>
      </c>
      <c r="Q116">
        <f>NeutralTable[[#This Row],[calc_%_H2_umol/h]]/0.002</f>
        <v>3.6094962996445541</v>
      </c>
      <c r="R116">
        <v>0.1114315003362216</v>
      </c>
      <c r="S116">
        <v>0.18448761183983781</v>
      </c>
      <c r="T116">
        <v>6.4119451886198988E-3</v>
      </c>
      <c r="U116">
        <v>0.50284198299755656</v>
      </c>
      <c r="V116">
        <v>0.12571049574938911</v>
      </c>
      <c r="W116">
        <v>4.0224711598261811E-2</v>
      </c>
      <c r="X116">
        <v>1.7112852520721769E-2</v>
      </c>
    </row>
    <row r="117" spans="1:24" x14ac:dyDescent="0.25">
      <c r="A117">
        <v>1373</v>
      </c>
      <c r="B117" t="s">
        <v>461</v>
      </c>
      <c r="C117" s="6" t="s">
        <v>316</v>
      </c>
      <c r="D117" t="s">
        <v>96</v>
      </c>
      <c r="E117" t="s">
        <v>474</v>
      </c>
      <c r="F117" t="s">
        <v>21</v>
      </c>
      <c r="G117">
        <v>2</v>
      </c>
      <c r="H117">
        <v>3</v>
      </c>
      <c r="I117" s="2">
        <v>45129.998935185176</v>
      </c>
      <c r="J117" t="s">
        <v>97</v>
      </c>
      <c r="K117">
        <v>0.88117699999999999</v>
      </c>
      <c r="L117">
        <v>99.720579815222479</v>
      </c>
      <c r="M117">
        <v>1.056253054774503E-2</v>
      </c>
      <c r="N117">
        <v>3.0598072462698561E-4</v>
      </c>
      <c r="O117">
        <v>2.878937915197987E-2</v>
      </c>
      <c r="P117">
        <v>7.1973447879949666E-3</v>
      </c>
      <c r="Q117">
        <f>NeutralTable[[#This Row],[calc_%_H2_umol/h]]/0.002</f>
        <v>3.5986723939974832</v>
      </c>
      <c r="R117">
        <v>0.1114315003362216</v>
      </c>
      <c r="S117">
        <v>0.2102176961330722</v>
      </c>
      <c r="T117">
        <v>7.1711396428857351E-3</v>
      </c>
      <c r="U117">
        <v>0.57297225613446801</v>
      </c>
      <c r="V117">
        <v>0.143243064033617</v>
      </c>
      <c r="W117">
        <v>4.1314892518567972E-2</v>
      </c>
      <c r="X117">
        <v>1.7325065578138881E-2</v>
      </c>
    </row>
    <row r="118" spans="1:24" x14ac:dyDescent="0.25">
      <c r="A118">
        <v>1373</v>
      </c>
      <c r="B118" t="s">
        <v>461</v>
      </c>
      <c r="C118" s="6" t="s">
        <v>317</v>
      </c>
      <c r="D118" t="s">
        <v>99</v>
      </c>
      <c r="E118" t="s">
        <v>474</v>
      </c>
      <c r="F118" t="s">
        <v>21</v>
      </c>
      <c r="G118">
        <v>2</v>
      </c>
      <c r="H118">
        <v>3</v>
      </c>
      <c r="I118" s="2">
        <v>45130.00644675926</v>
      </c>
      <c r="J118" t="s">
        <v>100</v>
      </c>
      <c r="K118">
        <v>0.88117699999999999</v>
      </c>
      <c r="L118">
        <v>99.753059461449311</v>
      </c>
      <c r="M118">
        <v>1.1144239393178851E-2</v>
      </c>
      <c r="N118">
        <v>1.030512083278995E-4</v>
      </c>
      <c r="O118">
        <v>3.0374892815732531E-2</v>
      </c>
      <c r="P118">
        <v>7.5937232039331327E-3</v>
      </c>
      <c r="Q118">
        <f>NeutralTable[[#This Row],[calc_%_H2_umol/h]]/0.002</f>
        <v>3.7968616019665662</v>
      </c>
      <c r="R118">
        <v>0.1114315003362216</v>
      </c>
      <c r="S118">
        <v>0.18048451453871461</v>
      </c>
      <c r="T118">
        <v>7.6280192849423004E-3</v>
      </c>
      <c r="U118">
        <v>0.49193108570231459</v>
      </c>
      <c r="V118">
        <v>0.1229827714255787</v>
      </c>
      <c r="W118">
        <v>4.1008055142468552E-2</v>
      </c>
      <c r="X118">
        <v>1.430372947632238E-2</v>
      </c>
    </row>
    <row r="119" spans="1:24" x14ac:dyDescent="0.25">
      <c r="A119">
        <v>1373</v>
      </c>
      <c r="B119" t="s">
        <v>461</v>
      </c>
      <c r="C119" s="6" t="s">
        <v>318</v>
      </c>
      <c r="D119" t="s">
        <v>102</v>
      </c>
      <c r="E119" t="s">
        <v>470</v>
      </c>
      <c r="F119" t="s">
        <v>21</v>
      </c>
      <c r="G119">
        <v>2</v>
      </c>
      <c r="H119">
        <v>3</v>
      </c>
      <c r="I119" s="2">
        <v>45130.013958333337</v>
      </c>
      <c r="J119" t="s">
        <v>103</v>
      </c>
      <c r="K119">
        <v>0.88395199999999996</v>
      </c>
      <c r="L119">
        <v>99.777165253864467</v>
      </c>
      <c r="M119">
        <v>3.3756820669849343E-2</v>
      </c>
      <c r="N119">
        <v>3.7864721854752228E-4</v>
      </c>
      <c r="O119">
        <v>9.2008056671339863E-2</v>
      </c>
      <c r="P119">
        <v>2.3002014167834969E-2</v>
      </c>
      <c r="Q119">
        <f>NeutralTable[[#This Row],[calc_%_H2_umol/h]]/0.002</f>
        <v>11.501007083917484</v>
      </c>
      <c r="R119">
        <v>0.94892492167373033</v>
      </c>
      <c r="S119">
        <v>0.13087046053523119</v>
      </c>
      <c r="T119">
        <v>5.0535924244764479E-3</v>
      </c>
      <c r="U119">
        <v>0.35670233483465202</v>
      </c>
      <c r="V119">
        <v>8.9175583708662992E-2</v>
      </c>
      <c r="W119">
        <v>4.0047122144321858E-2</v>
      </c>
      <c r="X119">
        <v>1.816034278611697E-2</v>
      </c>
    </row>
    <row r="120" spans="1:24" x14ac:dyDescent="0.25">
      <c r="A120">
        <v>1373</v>
      </c>
      <c r="B120" t="s">
        <v>461</v>
      </c>
      <c r="C120" s="6" t="s">
        <v>319</v>
      </c>
      <c r="D120" t="s">
        <v>105</v>
      </c>
      <c r="E120" t="s">
        <v>470</v>
      </c>
      <c r="F120" t="s">
        <v>21</v>
      </c>
      <c r="G120">
        <v>2</v>
      </c>
      <c r="H120">
        <v>3</v>
      </c>
      <c r="I120" s="2">
        <v>45130.021481481483</v>
      </c>
      <c r="J120" t="s">
        <v>106</v>
      </c>
      <c r="K120">
        <v>0.87840200000000002</v>
      </c>
      <c r="L120">
        <v>99.76645065769867</v>
      </c>
      <c r="M120">
        <v>3.2322178758070287E-2</v>
      </c>
      <c r="N120">
        <v>4.8759130310787121E-4</v>
      </c>
      <c r="O120">
        <v>8.8097776861134167E-2</v>
      </c>
      <c r="P120">
        <v>2.2024444215283542E-2</v>
      </c>
      <c r="Q120">
        <f>NeutralTable[[#This Row],[calc_%_H2_umol/h]]/0.002</f>
        <v>11.012222107641771</v>
      </c>
      <c r="R120">
        <v>0.94892492167373033</v>
      </c>
      <c r="S120">
        <v>0.14450204564420871</v>
      </c>
      <c r="T120">
        <v>4.5803105303868098E-3</v>
      </c>
      <c r="U120">
        <v>0.39385677148890791</v>
      </c>
      <c r="V120">
        <v>9.8464192872226963E-2</v>
      </c>
      <c r="W120">
        <v>4.0419116805339647E-2</v>
      </c>
      <c r="X120">
        <v>1.630600109369882E-2</v>
      </c>
    </row>
    <row r="121" spans="1:24" x14ac:dyDescent="0.25">
      <c r="A121">
        <v>1373</v>
      </c>
      <c r="B121" t="s">
        <v>461</v>
      </c>
      <c r="C121" s="7" t="s">
        <v>320</v>
      </c>
      <c r="D121" t="s">
        <v>108</v>
      </c>
      <c r="E121" t="s">
        <v>470</v>
      </c>
      <c r="F121" t="s">
        <v>21</v>
      </c>
      <c r="G121">
        <v>2</v>
      </c>
      <c r="H121">
        <v>3</v>
      </c>
      <c r="I121" s="2">
        <v>45130.029016203713</v>
      </c>
      <c r="J121" t="s">
        <v>109</v>
      </c>
      <c r="K121">
        <v>0.88395199999999996</v>
      </c>
      <c r="L121">
        <v>99.776748610255865</v>
      </c>
      <c r="M121">
        <v>3.2497329115728217E-2</v>
      </c>
      <c r="N121">
        <v>5.877925194763845E-4</v>
      </c>
      <c r="O121">
        <v>8.8575169095166162E-2</v>
      </c>
      <c r="P121">
        <v>2.214379227379154E-2</v>
      </c>
      <c r="Q121">
        <f>NeutralTable[[#This Row],[calc_%_H2_umol/h]]/0.002</f>
        <v>11.07189613689577</v>
      </c>
      <c r="R121">
        <v>0.94892492167373033</v>
      </c>
      <c r="S121">
        <v>0.13656975285175599</v>
      </c>
      <c r="T121">
        <v>6.8276365826892638E-3</v>
      </c>
      <c r="U121">
        <v>0.37223640469193892</v>
      </c>
      <c r="V121">
        <v>9.3059101172984715E-2</v>
      </c>
      <c r="W121">
        <v>3.9215706704822877E-2</v>
      </c>
      <c r="X121">
        <v>1.4968601071821739E-2</v>
      </c>
    </row>
    <row r="122" spans="1:24" x14ac:dyDescent="0.25">
      <c r="A122">
        <v>1378</v>
      </c>
      <c r="B122" t="s">
        <v>462</v>
      </c>
      <c r="C122" s="6" t="s">
        <v>321</v>
      </c>
      <c r="D122" t="s">
        <v>20</v>
      </c>
      <c r="E122" t="s">
        <v>466</v>
      </c>
      <c r="F122" t="s">
        <v>21</v>
      </c>
      <c r="G122">
        <v>2</v>
      </c>
      <c r="H122">
        <v>3</v>
      </c>
      <c r="I122" s="2">
        <v>45131.995625000003</v>
      </c>
      <c r="J122" t="s">
        <v>322</v>
      </c>
      <c r="K122">
        <v>0.89235200000000003</v>
      </c>
      <c r="L122">
        <v>99.648591610748625</v>
      </c>
      <c r="M122">
        <v>1.5776319841433229E-2</v>
      </c>
      <c r="N122">
        <v>1.569818951611533E-3</v>
      </c>
      <c r="O122">
        <v>4.3000155264392409E-2</v>
      </c>
      <c r="P122">
        <v>1.0750038816098101E-2</v>
      </c>
      <c r="Q122">
        <f>NeutralTable[[#This Row],[calc_%_H2_umol/h]]/0.002</f>
        <v>5.3750194080490505</v>
      </c>
      <c r="R122">
        <v>7.4980712441491362E-2</v>
      </c>
      <c r="S122">
        <v>0.26837619136666452</v>
      </c>
      <c r="T122">
        <v>1.6343116041353061E-2</v>
      </c>
      <c r="U122">
        <v>0.73148985403584887</v>
      </c>
      <c r="V122">
        <v>0.18287246350896219</v>
      </c>
      <c r="W122">
        <v>2.637114205533396E-2</v>
      </c>
      <c r="X122">
        <v>4.0884735987936793E-2</v>
      </c>
    </row>
    <row r="123" spans="1:24" x14ac:dyDescent="0.25">
      <c r="A123">
        <v>1378</v>
      </c>
      <c r="B123" t="s">
        <v>462</v>
      </c>
      <c r="C123" s="6" t="s">
        <v>323</v>
      </c>
      <c r="D123" t="s">
        <v>24</v>
      </c>
      <c r="E123" t="s">
        <v>466</v>
      </c>
      <c r="F123" t="s">
        <v>21</v>
      </c>
      <c r="G123">
        <v>2</v>
      </c>
      <c r="H123">
        <v>3</v>
      </c>
      <c r="I123" s="2">
        <v>45132.003125000003</v>
      </c>
      <c r="J123" t="s">
        <v>324</v>
      </c>
      <c r="K123">
        <v>0.911852</v>
      </c>
      <c r="L123">
        <v>99.656885611842526</v>
      </c>
      <c r="M123">
        <v>1.539451063757857E-2</v>
      </c>
      <c r="N123">
        <v>1.1899203829906751E-3</v>
      </c>
      <c r="O123">
        <v>4.1959490824767742E-2</v>
      </c>
      <c r="P123">
        <v>1.0489872706191941E-2</v>
      </c>
      <c r="Q123">
        <f>NeutralTable[[#This Row],[calc_%_H2_umol/h]]/0.002</f>
        <v>5.2449363530959703</v>
      </c>
      <c r="R123">
        <v>7.4980712441491362E-2</v>
      </c>
      <c r="S123">
        <v>0.26246509494845588</v>
      </c>
      <c r="T123">
        <v>1.5617091428658081E-2</v>
      </c>
      <c r="U123">
        <v>0.71537848799354697</v>
      </c>
      <c r="V123">
        <v>0.17884462199838669</v>
      </c>
      <c r="W123">
        <v>2.5943906567998581E-2</v>
      </c>
      <c r="X123">
        <v>3.9310876003442088E-2</v>
      </c>
    </row>
    <row r="124" spans="1:24" x14ac:dyDescent="0.25">
      <c r="A124">
        <v>1378</v>
      </c>
      <c r="B124" t="s">
        <v>462</v>
      </c>
      <c r="C124" s="6" t="s">
        <v>325</v>
      </c>
      <c r="D124" t="s">
        <v>27</v>
      </c>
      <c r="E124" t="s">
        <v>466</v>
      </c>
      <c r="F124" t="s">
        <v>21</v>
      </c>
      <c r="G124">
        <v>2</v>
      </c>
      <c r="H124">
        <v>3</v>
      </c>
      <c r="I124" s="2">
        <v>45132.010648148149</v>
      </c>
      <c r="J124" t="s">
        <v>326</v>
      </c>
      <c r="K124">
        <v>0.90630200000000005</v>
      </c>
      <c r="L124">
        <v>99.653637677098899</v>
      </c>
      <c r="M124">
        <v>1.539576203303571E-2</v>
      </c>
      <c r="N124">
        <v>1.5908650142879149E-3</v>
      </c>
      <c r="O124">
        <v>4.1962901645510163E-2</v>
      </c>
      <c r="P124">
        <v>1.0490725411377541E-2</v>
      </c>
      <c r="Q124">
        <f>NeutralTable[[#This Row],[calc_%_H2_umol/h]]/0.002</f>
        <v>5.2453627056887706</v>
      </c>
      <c r="R124">
        <v>7.4980712441491362E-2</v>
      </c>
      <c r="S124">
        <v>0.26648421480951318</v>
      </c>
      <c r="T124">
        <v>1.632624764182759E-2</v>
      </c>
      <c r="U124">
        <v>0.72633305659945113</v>
      </c>
      <c r="V124">
        <v>0.18158326414986281</v>
      </c>
      <c r="W124">
        <v>2.6001738089270782E-2</v>
      </c>
      <c r="X124">
        <v>3.848060796927813E-2</v>
      </c>
    </row>
    <row r="125" spans="1:24" x14ac:dyDescent="0.25">
      <c r="A125">
        <v>1378</v>
      </c>
      <c r="B125" t="s">
        <v>462</v>
      </c>
      <c r="C125" s="6" t="s">
        <v>327</v>
      </c>
      <c r="D125" t="s">
        <v>30</v>
      </c>
      <c r="E125" t="s">
        <v>467</v>
      </c>
      <c r="F125" t="s">
        <v>21</v>
      </c>
      <c r="G125">
        <v>2</v>
      </c>
      <c r="H125">
        <v>3</v>
      </c>
      <c r="I125" s="2">
        <v>45132.018888888888</v>
      </c>
      <c r="J125" t="s">
        <v>328</v>
      </c>
      <c r="K125">
        <v>0.94807699999999995</v>
      </c>
      <c r="L125">
        <v>95.480802717052285</v>
      </c>
      <c r="M125">
        <v>3.448537772622096</v>
      </c>
      <c r="N125">
        <v>6.2704397990423419E-2</v>
      </c>
      <c r="O125">
        <v>9.3993821847111185</v>
      </c>
      <c r="P125">
        <v>2.3498455461777801</v>
      </c>
      <c r="Q125">
        <f>NeutralTable[[#This Row],[calc_%_H2_umol/h]]/0.002</f>
        <v>1174.9227730888899</v>
      </c>
      <c r="R125">
        <v>254.56841195406088</v>
      </c>
      <c r="S125">
        <v>3.3503579203799587E-2</v>
      </c>
      <c r="T125">
        <v>1.525382534825436E-2</v>
      </c>
      <c r="U125">
        <v>9.131781823367062E-2</v>
      </c>
      <c r="V125">
        <v>2.2829454558417651E-2</v>
      </c>
      <c r="W125">
        <v>2.4667463396990701E-2</v>
      </c>
      <c r="X125">
        <v>1.012488467724834</v>
      </c>
    </row>
    <row r="126" spans="1:24" x14ac:dyDescent="0.25">
      <c r="A126">
        <v>1378</v>
      </c>
      <c r="B126" t="s">
        <v>462</v>
      </c>
      <c r="C126" s="6" t="s">
        <v>329</v>
      </c>
      <c r="D126" t="s">
        <v>33</v>
      </c>
      <c r="E126" t="s">
        <v>467</v>
      </c>
      <c r="F126" t="s">
        <v>21</v>
      </c>
      <c r="G126">
        <v>2</v>
      </c>
      <c r="H126">
        <v>3</v>
      </c>
      <c r="I126" s="2">
        <v>45132.027094907397</v>
      </c>
      <c r="J126" t="s">
        <v>330</v>
      </c>
      <c r="K126">
        <v>0.92025199999999996</v>
      </c>
      <c r="L126">
        <v>97.341411137376838</v>
      </c>
      <c r="M126">
        <v>1.973862308121261</v>
      </c>
      <c r="N126">
        <v>3.6683805773133772E-2</v>
      </c>
      <c r="O126">
        <v>5.3799863702582904</v>
      </c>
      <c r="P126">
        <v>1.3449965925645719</v>
      </c>
      <c r="Q126">
        <f>NeutralTable[[#This Row],[calc_%_H2_umol/h]]/0.002</f>
        <v>672.49829628228599</v>
      </c>
      <c r="R126">
        <v>254.56841195406088</v>
      </c>
      <c r="S126">
        <v>3.0700550925903871E-2</v>
      </c>
      <c r="T126">
        <v>1.5390287759537481E-2</v>
      </c>
      <c r="U126">
        <v>8.3677845643646831E-2</v>
      </c>
      <c r="V126">
        <v>2.0919461410911711E-2</v>
      </c>
      <c r="W126">
        <v>2.481139461649615E-2</v>
      </c>
      <c r="X126">
        <v>0.62921460895949743</v>
      </c>
    </row>
    <row r="127" spans="1:24" x14ac:dyDescent="0.25">
      <c r="A127">
        <v>1378</v>
      </c>
      <c r="B127" t="s">
        <v>462</v>
      </c>
      <c r="C127" s="6" t="s">
        <v>331</v>
      </c>
      <c r="D127" t="s">
        <v>36</v>
      </c>
      <c r="E127" t="s">
        <v>467</v>
      </c>
      <c r="F127" t="s">
        <v>21</v>
      </c>
      <c r="G127">
        <v>2</v>
      </c>
      <c r="H127">
        <v>3</v>
      </c>
      <c r="I127" s="2">
        <v>45132.035393518519</v>
      </c>
      <c r="J127" t="s">
        <v>332</v>
      </c>
      <c r="K127">
        <v>0.93135199999999996</v>
      </c>
      <c r="L127">
        <v>96.689276603128803</v>
      </c>
      <c r="M127">
        <v>2.5017455846679719</v>
      </c>
      <c r="N127">
        <v>5.3677310946645497E-2</v>
      </c>
      <c r="O127">
        <v>6.8187923200064926</v>
      </c>
      <c r="P127">
        <v>1.7046980800016229</v>
      </c>
      <c r="Q127">
        <f>NeutralTable[[#This Row],[calc_%_H2_umol/h]]/0.002</f>
        <v>852.34904000081144</v>
      </c>
      <c r="R127">
        <v>254.56841195406088</v>
      </c>
      <c r="S127">
        <v>2.9594605365720918E-2</v>
      </c>
      <c r="T127">
        <v>1.524667575085315E-2</v>
      </c>
      <c r="U127">
        <v>8.0663465149348218E-2</v>
      </c>
      <c r="V127">
        <v>2.0165866287337051E-2</v>
      </c>
      <c r="W127">
        <v>2.50060462081329E-2</v>
      </c>
      <c r="X127">
        <v>0.75437716062936289</v>
      </c>
    </row>
    <row r="128" spans="1:24" x14ac:dyDescent="0.25">
      <c r="A128">
        <v>1378</v>
      </c>
      <c r="B128" t="s">
        <v>462</v>
      </c>
      <c r="C128" s="6" t="s">
        <v>333</v>
      </c>
      <c r="D128" t="s">
        <v>39</v>
      </c>
      <c r="E128" t="s">
        <v>468</v>
      </c>
      <c r="F128" t="s">
        <v>21</v>
      </c>
      <c r="G128">
        <v>2</v>
      </c>
      <c r="H128">
        <v>3</v>
      </c>
      <c r="I128" s="2">
        <v>45132.042974537027</v>
      </c>
      <c r="J128" t="s">
        <v>334</v>
      </c>
      <c r="K128">
        <v>0.90907700000000002</v>
      </c>
      <c r="L128">
        <v>99.787131731663123</v>
      </c>
      <c r="M128">
        <v>1.7994475830256838E-2</v>
      </c>
      <c r="N128">
        <v>9.9809256571679579E-4</v>
      </c>
      <c r="O128">
        <v>4.9045991864989112E-2</v>
      </c>
      <c r="P128">
        <v>1.226149796624728E-2</v>
      </c>
      <c r="Q128">
        <f>NeutralTable[[#This Row],[calc_%_H2_umol/h]]/0.002</f>
        <v>6.1307489831236399</v>
      </c>
      <c r="R128">
        <v>0.42892646480637553</v>
      </c>
      <c r="S128">
        <v>0.1033238271655039</v>
      </c>
      <c r="T128">
        <v>1.2124039925102061E-2</v>
      </c>
      <c r="U128">
        <v>0.28162085044443952</v>
      </c>
      <c r="V128">
        <v>7.0405212611109866E-2</v>
      </c>
      <c r="W128">
        <v>2.694521725352057E-2</v>
      </c>
      <c r="X128">
        <v>6.4604748087597502E-2</v>
      </c>
    </row>
    <row r="129" spans="1:24" x14ac:dyDescent="0.25">
      <c r="A129">
        <v>1378</v>
      </c>
      <c r="B129" t="s">
        <v>462</v>
      </c>
      <c r="C129" s="6" t="s">
        <v>335</v>
      </c>
      <c r="D129" t="s">
        <v>42</v>
      </c>
      <c r="E129" t="s">
        <v>468</v>
      </c>
      <c r="F129" t="s">
        <v>21</v>
      </c>
      <c r="G129">
        <v>2</v>
      </c>
      <c r="H129">
        <v>3</v>
      </c>
      <c r="I129" s="2">
        <v>45132.050486111111</v>
      </c>
      <c r="J129" t="s">
        <v>336</v>
      </c>
      <c r="K129">
        <v>0.900752</v>
      </c>
      <c r="L129">
        <v>99.784280364992384</v>
      </c>
      <c r="M129">
        <v>1.666017409002209E-2</v>
      </c>
      <c r="N129">
        <v>1.0844128745197969E-3</v>
      </c>
      <c r="O129">
        <v>4.5409200612256062E-2</v>
      </c>
      <c r="P129">
        <v>1.135230015306401E-2</v>
      </c>
      <c r="Q129">
        <f>NeutralTable[[#This Row],[calc_%_H2_umol/h]]/0.002</f>
        <v>5.6761500765320054</v>
      </c>
      <c r="R129">
        <v>0.42892646480637553</v>
      </c>
      <c r="S129">
        <v>0.105975927611169</v>
      </c>
      <c r="T129">
        <v>1.270125485592283E-2</v>
      </c>
      <c r="U129">
        <v>0.28884945205030083</v>
      </c>
      <c r="V129">
        <v>7.2212363012575193E-2</v>
      </c>
      <c r="W129">
        <v>2.6797428479233779E-2</v>
      </c>
      <c r="X129">
        <v>6.6286104827189662E-2</v>
      </c>
    </row>
    <row r="130" spans="1:24" x14ac:dyDescent="0.25">
      <c r="A130">
        <v>1378</v>
      </c>
      <c r="B130" t="s">
        <v>462</v>
      </c>
      <c r="C130" s="6" t="s">
        <v>337</v>
      </c>
      <c r="D130" t="s">
        <v>45</v>
      </c>
      <c r="E130" t="s">
        <v>468</v>
      </c>
      <c r="F130" t="s">
        <v>21</v>
      </c>
      <c r="G130">
        <v>2</v>
      </c>
      <c r="H130">
        <v>3</v>
      </c>
      <c r="I130" s="2">
        <v>45132.057997685188</v>
      </c>
      <c r="J130" t="s">
        <v>338</v>
      </c>
      <c r="K130">
        <v>0.90525199999999995</v>
      </c>
      <c r="L130">
        <v>99.79249169197702</v>
      </c>
      <c r="M130">
        <v>1.547811025165406E-2</v>
      </c>
      <c r="N130">
        <v>1.3883428635327369E-3</v>
      </c>
      <c r="O130">
        <v>4.2187351087580649E-2</v>
      </c>
      <c r="P130">
        <v>1.0546837771895161E-2</v>
      </c>
      <c r="Q130">
        <f>NeutralTable[[#This Row],[calc_%_H2_umol/h]]/0.002</f>
        <v>5.2734188859475806</v>
      </c>
      <c r="R130">
        <v>0.42892646480637553</v>
      </c>
      <c r="S130">
        <v>9.8863512780177021E-2</v>
      </c>
      <c r="T130">
        <v>1.17884824800493E-2</v>
      </c>
      <c r="U130">
        <v>0.26946375594935018</v>
      </c>
      <c r="V130">
        <v>6.7365938987337545E-2</v>
      </c>
      <c r="W130">
        <v>2.5678862554081101E-2</v>
      </c>
      <c r="X130">
        <v>6.748782243706912E-2</v>
      </c>
    </row>
    <row r="131" spans="1:24" x14ac:dyDescent="0.25">
      <c r="A131">
        <v>1378</v>
      </c>
      <c r="B131" t="s">
        <v>462</v>
      </c>
      <c r="C131" s="6" t="s">
        <v>339</v>
      </c>
      <c r="D131" t="s">
        <v>48</v>
      </c>
      <c r="E131" t="s">
        <v>469</v>
      </c>
      <c r="F131" t="s">
        <v>21</v>
      </c>
      <c r="G131">
        <v>2</v>
      </c>
      <c r="H131">
        <v>3</v>
      </c>
      <c r="I131" s="2">
        <v>45132.065509259257</v>
      </c>
      <c r="J131" t="s">
        <v>340</v>
      </c>
      <c r="K131">
        <v>0.90630200000000005</v>
      </c>
      <c r="L131">
        <v>99.683720649468057</v>
      </c>
      <c r="M131">
        <v>1.551991381729384E-2</v>
      </c>
      <c r="N131">
        <v>8.5915845825326558E-4</v>
      </c>
      <c r="O131">
        <v>4.2301291463484721E-2</v>
      </c>
      <c r="P131">
        <v>1.057532286587118E-2</v>
      </c>
      <c r="Q131">
        <f>NeutralTable[[#This Row],[calc_%_H2_umol/h]]/0.002</f>
        <v>5.2876614329355895</v>
      </c>
      <c r="R131">
        <v>0.15207056492951959</v>
      </c>
      <c r="S131">
        <v>0.23632532850721699</v>
      </c>
      <c r="T131">
        <v>1.5212625128176239E-2</v>
      </c>
      <c r="U131">
        <v>0.64413157953545153</v>
      </c>
      <c r="V131">
        <v>0.16103289488386291</v>
      </c>
      <c r="W131">
        <v>2.62178841250542E-2</v>
      </c>
      <c r="X131">
        <v>3.8216224082379929E-2</v>
      </c>
    </row>
    <row r="132" spans="1:24" x14ac:dyDescent="0.25">
      <c r="A132">
        <v>1378</v>
      </c>
      <c r="B132" t="s">
        <v>462</v>
      </c>
      <c r="C132" s="6" t="s">
        <v>341</v>
      </c>
      <c r="D132" t="s">
        <v>51</v>
      </c>
      <c r="E132" t="s">
        <v>469</v>
      </c>
      <c r="F132" t="s">
        <v>21</v>
      </c>
      <c r="G132">
        <v>2</v>
      </c>
      <c r="H132">
        <v>3</v>
      </c>
      <c r="I132" s="2">
        <v>45132.07309027778</v>
      </c>
      <c r="J132" t="s">
        <v>342</v>
      </c>
      <c r="K132">
        <v>0.90352699999999997</v>
      </c>
      <c r="L132">
        <v>99.674001401565135</v>
      </c>
      <c r="M132">
        <v>1.502833775311945E-2</v>
      </c>
      <c r="N132">
        <v>1.035061687621109E-3</v>
      </c>
      <c r="O132">
        <v>4.0961444953258458E-2</v>
      </c>
      <c r="P132">
        <v>1.024036123831462E-2</v>
      </c>
      <c r="Q132">
        <f>NeutralTable[[#This Row],[calc_%_H2_umol/h]]/0.002</f>
        <v>5.1201806191573098</v>
      </c>
      <c r="R132">
        <v>0.15207056492951959</v>
      </c>
      <c r="S132">
        <v>0.24874472418840601</v>
      </c>
      <c r="T132">
        <v>1.4712824271595161E-2</v>
      </c>
      <c r="U132">
        <v>0.67798205594240901</v>
      </c>
      <c r="V132">
        <v>0.16949551398560231</v>
      </c>
      <c r="W132">
        <v>2.5647498201485729E-2</v>
      </c>
      <c r="X132">
        <v>3.6578038291850183E-2</v>
      </c>
    </row>
    <row r="133" spans="1:24" x14ac:dyDescent="0.25">
      <c r="A133">
        <v>1378</v>
      </c>
      <c r="B133" t="s">
        <v>462</v>
      </c>
      <c r="C133" s="6" t="s">
        <v>343</v>
      </c>
      <c r="D133" t="s">
        <v>54</v>
      </c>
      <c r="E133" t="s">
        <v>469</v>
      </c>
      <c r="F133" t="s">
        <v>21</v>
      </c>
      <c r="G133">
        <v>2</v>
      </c>
      <c r="H133">
        <v>3</v>
      </c>
      <c r="I133" s="2">
        <v>45132.080682870372</v>
      </c>
      <c r="J133" t="s">
        <v>344</v>
      </c>
      <c r="K133">
        <v>0.90907700000000002</v>
      </c>
      <c r="L133">
        <v>99.670154260855384</v>
      </c>
      <c r="M133">
        <v>1.4628806699780681E-2</v>
      </c>
      <c r="N133">
        <v>1.295759339059122E-3</v>
      </c>
      <c r="O133">
        <v>3.9872477595903413E-2</v>
      </c>
      <c r="P133">
        <v>9.9681193989758533E-3</v>
      </c>
      <c r="Q133">
        <f>NeutralTable[[#This Row],[calc_%_H2_umol/h]]/0.002</f>
        <v>4.9840596994879265</v>
      </c>
      <c r="R133">
        <v>0.15207056492951959</v>
      </c>
      <c r="S133">
        <v>0.25199804161821099</v>
      </c>
      <c r="T133">
        <v>1.413779864417105E-2</v>
      </c>
      <c r="U133">
        <v>0.6868493428643293</v>
      </c>
      <c r="V133">
        <v>0.1717123357160823</v>
      </c>
      <c r="W133">
        <v>2.6419277172327369E-2</v>
      </c>
      <c r="X133">
        <v>3.6799613654297812E-2</v>
      </c>
    </row>
    <row r="134" spans="1:24" x14ac:dyDescent="0.25">
      <c r="A134">
        <v>1378</v>
      </c>
      <c r="B134" t="s">
        <v>462</v>
      </c>
      <c r="C134" s="6" t="s">
        <v>345</v>
      </c>
      <c r="D134" t="s">
        <v>57</v>
      </c>
      <c r="E134" t="s">
        <v>470</v>
      </c>
      <c r="F134" t="s">
        <v>21</v>
      </c>
      <c r="G134">
        <v>2</v>
      </c>
      <c r="H134">
        <v>3</v>
      </c>
      <c r="I134" s="2">
        <v>45132.088206018518</v>
      </c>
      <c r="J134" t="s">
        <v>346</v>
      </c>
      <c r="K134">
        <v>0.89790199999999998</v>
      </c>
      <c r="L134">
        <v>99.656194828125592</v>
      </c>
      <c r="M134">
        <v>9.3408835901068576E-2</v>
      </c>
      <c r="N134">
        <v>1.0177880124973731E-3</v>
      </c>
      <c r="O134">
        <v>0.2545964133069456</v>
      </c>
      <c r="P134">
        <v>6.36491033267364E-2</v>
      </c>
      <c r="Q134">
        <f>NeutralTable[[#This Row],[calc_%_H2_umol/h]]/0.002</f>
        <v>31.824551663368201</v>
      </c>
      <c r="R134">
        <v>1.878791827373709</v>
      </c>
      <c r="S134">
        <v>9.0275963004750409E-2</v>
      </c>
      <c r="T134">
        <v>1.329820680045935E-2</v>
      </c>
      <c r="U134">
        <v>0.2460574116690927</v>
      </c>
      <c r="V134">
        <v>6.1514352917273182E-2</v>
      </c>
      <c r="W134">
        <v>2.507011001643706E-2</v>
      </c>
      <c r="X134">
        <v>0.13505026295215619</v>
      </c>
    </row>
    <row r="135" spans="1:24" x14ac:dyDescent="0.25">
      <c r="A135">
        <v>1378</v>
      </c>
      <c r="B135" t="s">
        <v>462</v>
      </c>
      <c r="C135" s="6" t="s">
        <v>347</v>
      </c>
      <c r="D135" t="s">
        <v>60</v>
      </c>
      <c r="E135" t="s">
        <v>470</v>
      </c>
      <c r="F135" t="s">
        <v>21</v>
      </c>
      <c r="G135">
        <v>2</v>
      </c>
      <c r="H135">
        <v>3</v>
      </c>
      <c r="I135" s="2">
        <v>45132.095729166656</v>
      </c>
      <c r="J135" t="s">
        <v>348</v>
      </c>
      <c r="K135">
        <v>0.89790199999999998</v>
      </c>
      <c r="L135">
        <v>99.648860265871974</v>
      </c>
      <c r="M135">
        <v>8.6756907862544197E-2</v>
      </c>
      <c r="N135">
        <v>7.5070377499600837E-4</v>
      </c>
      <c r="O135">
        <v>0.2364658263678481</v>
      </c>
      <c r="P135">
        <v>5.9116456591962019E-2</v>
      </c>
      <c r="Q135">
        <f>NeutralTable[[#This Row],[calc_%_H2_umol/h]]/0.002</f>
        <v>29.55822829598101</v>
      </c>
      <c r="R135">
        <v>1.878791827373709</v>
      </c>
      <c r="S135">
        <v>0.1165929397310722</v>
      </c>
      <c r="T135">
        <v>1.2113269972182081E-2</v>
      </c>
      <c r="U135">
        <v>0.3177873269278616</v>
      </c>
      <c r="V135">
        <v>7.94468317319654E-2</v>
      </c>
      <c r="W135">
        <v>2.527187352598553E-2</v>
      </c>
      <c r="X135">
        <v>0.1225180130084291</v>
      </c>
    </row>
    <row r="136" spans="1:24" x14ac:dyDescent="0.25">
      <c r="A136">
        <v>1378</v>
      </c>
      <c r="B136" t="s">
        <v>462</v>
      </c>
      <c r="C136" s="6" t="s">
        <v>349</v>
      </c>
      <c r="D136" t="s">
        <v>63</v>
      </c>
      <c r="E136" t="s">
        <v>470</v>
      </c>
      <c r="F136" t="s">
        <v>21</v>
      </c>
      <c r="G136">
        <v>2</v>
      </c>
      <c r="H136">
        <v>3</v>
      </c>
      <c r="I136" s="2">
        <v>45132.103252314817</v>
      </c>
      <c r="J136" t="s">
        <v>350</v>
      </c>
      <c r="K136">
        <v>0.90803637500000001</v>
      </c>
      <c r="L136">
        <v>99.673069888334553</v>
      </c>
      <c r="M136">
        <v>8.3838964672449348E-2</v>
      </c>
      <c r="N136">
        <v>9.4579494481784941E-4</v>
      </c>
      <c r="O136">
        <v>0.2285126401059146</v>
      </c>
      <c r="P136">
        <v>5.712816002647865E-2</v>
      </c>
      <c r="Q136">
        <f>NeutralTable[[#This Row],[calc_%_H2_umol/h]]/0.002</f>
        <v>28.564080013239323</v>
      </c>
      <c r="R136">
        <v>1.878791827373709</v>
      </c>
      <c r="S136">
        <v>0.1011094895743508</v>
      </c>
      <c r="T136">
        <v>1.328617175216527E-2</v>
      </c>
      <c r="U136">
        <v>0.275585421321274</v>
      </c>
      <c r="V136">
        <v>6.8896355330318501E-2</v>
      </c>
      <c r="W136">
        <v>2.3815076728724821E-2</v>
      </c>
      <c r="X136">
        <v>0.118166580689926</v>
      </c>
    </row>
    <row r="137" spans="1:24" x14ac:dyDescent="0.25">
      <c r="A137">
        <v>1378</v>
      </c>
      <c r="B137" t="s">
        <v>462</v>
      </c>
      <c r="C137" s="6" t="s">
        <v>351</v>
      </c>
      <c r="D137" t="s">
        <v>66</v>
      </c>
      <c r="E137" t="s">
        <v>472</v>
      </c>
      <c r="F137" t="s">
        <v>21</v>
      </c>
      <c r="G137">
        <v>2</v>
      </c>
      <c r="H137">
        <v>3</v>
      </c>
      <c r="I137" s="2">
        <v>45132.111689814818</v>
      </c>
      <c r="J137" t="s">
        <v>352</v>
      </c>
      <c r="K137">
        <v>0.89790199999999998</v>
      </c>
      <c r="L137">
        <v>99.70430898162995</v>
      </c>
      <c r="M137">
        <v>1.4702566915518351E-2</v>
      </c>
      <c r="N137">
        <v>1.3476132315428809E-3</v>
      </c>
      <c r="O137">
        <v>4.0073519458703702E-2</v>
      </c>
      <c r="P137">
        <v>1.0018379864675931E-2</v>
      </c>
      <c r="Q137">
        <f>NeutralTable[[#This Row],[calc_%_H2_umol/h]]/0.002</f>
        <v>5.0091899323379652</v>
      </c>
      <c r="R137">
        <v>7.7021527185568373E-2</v>
      </c>
      <c r="S137">
        <v>0.22085641918070029</v>
      </c>
      <c r="T137">
        <v>1.531305971803011E-2</v>
      </c>
      <c r="U137">
        <v>0.6019693066165096</v>
      </c>
      <c r="V137">
        <v>0.1504923266541274</v>
      </c>
      <c r="W137">
        <v>2.3586987017980472E-2</v>
      </c>
      <c r="X137">
        <v>3.6545045255852712E-2</v>
      </c>
    </row>
    <row r="138" spans="1:24" x14ac:dyDescent="0.25">
      <c r="A138">
        <v>1378</v>
      </c>
      <c r="B138" t="s">
        <v>462</v>
      </c>
      <c r="C138" s="6" t="s">
        <v>353</v>
      </c>
      <c r="D138" t="s">
        <v>69</v>
      </c>
      <c r="E138" t="s">
        <v>472</v>
      </c>
      <c r="F138" t="s">
        <v>21</v>
      </c>
      <c r="G138">
        <v>2</v>
      </c>
      <c r="H138">
        <v>3</v>
      </c>
      <c r="I138" s="2">
        <v>45132.11923611111</v>
      </c>
      <c r="J138" t="s">
        <v>354</v>
      </c>
      <c r="K138">
        <v>0.90907700000000002</v>
      </c>
      <c r="L138">
        <v>99.69631190473352</v>
      </c>
      <c r="M138">
        <v>1.4254624728613861E-2</v>
      </c>
      <c r="N138">
        <v>1.2840105143747439E-3</v>
      </c>
      <c r="O138">
        <v>3.8852602047041079E-2</v>
      </c>
      <c r="P138">
        <v>9.7131505117602698E-3</v>
      </c>
      <c r="Q138">
        <f>NeutralTable[[#This Row],[calc_%_H2_umol/h]]/0.002</f>
        <v>4.8565752558801352</v>
      </c>
      <c r="R138">
        <v>7.7021527185568373E-2</v>
      </c>
      <c r="S138">
        <v>0.228216865023154</v>
      </c>
      <c r="T138">
        <v>1.4885858626420379E-2</v>
      </c>
      <c r="U138">
        <v>0.62203103946813687</v>
      </c>
      <c r="V138">
        <v>0.15550775986703419</v>
      </c>
      <c r="W138">
        <v>2.409104380166437E-2</v>
      </c>
      <c r="X138">
        <v>3.7125561713047303E-2</v>
      </c>
    </row>
    <row r="139" spans="1:24" x14ac:dyDescent="0.25">
      <c r="A139">
        <v>1378</v>
      </c>
      <c r="B139" t="s">
        <v>462</v>
      </c>
      <c r="C139" s="6" t="s">
        <v>355</v>
      </c>
      <c r="D139" t="s">
        <v>72</v>
      </c>
      <c r="E139" t="s">
        <v>472</v>
      </c>
      <c r="F139" t="s">
        <v>21</v>
      </c>
      <c r="G139">
        <v>2</v>
      </c>
      <c r="H139">
        <v>3</v>
      </c>
      <c r="I139" s="2">
        <v>45132.126840277779</v>
      </c>
      <c r="J139" t="s">
        <v>356</v>
      </c>
      <c r="K139">
        <v>0.90352699999999997</v>
      </c>
      <c r="L139">
        <v>99.699368010173075</v>
      </c>
      <c r="M139">
        <v>1.4425396656639229E-2</v>
      </c>
      <c r="N139">
        <v>9.9299140294372063E-4</v>
      </c>
      <c r="O139">
        <v>3.9318060372791112E-2</v>
      </c>
      <c r="P139">
        <v>9.8295150931977764E-3</v>
      </c>
      <c r="Q139">
        <f>NeutralTable[[#This Row],[calc_%_H2_umol/h]]/0.002</f>
        <v>4.9147575465988877</v>
      </c>
      <c r="R139">
        <v>7.7021527185568373E-2</v>
      </c>
      <c r="S139">
        <v>0.22898046491977281</v>
      </c>
      <c r="T139">
        <v>1.3926956792063259E-2</v>
      </c>
      <c r="U139">
        <v>0.62411231789330235</v>
      </c>
      <c r="V139">
        <v>0.15602807947332559</v>
      </c>
      <c r="W139">
        <v>2.4603780721104761E-2</v>
      </c>
      <c r="X139">
        <v>3.2622347529401727E-2</v>
      </c>
    </row>
    <row r="140" spans="1:24" x14ac:dyDescent="0.25">
      <c r="A140">
        <v>1378</v>
      </c>
      <c r="B140" t="s">
        <v>462</v>
      </c>
      <c r="C140" s="6" t="s">
        <v>357</v>
      </c>
      <c r="D140" t="s">
        <v>75</v>
      </c>
      <c r="E140" t="s">
        <v>473</v>
      </c>
      <c r="F140" t="s">
        <v>21</v>
      </c>
      <c r="G140">
        <v>2</v>
      </c>
      <c r="H140">
        <v>3</v>
      </c>
      <c r="I140" s="2">
        <v>45132.134351851862</v>
      </c>
      <c r="J140" t="s">
        <v>358</v>
      </c>
      <c r="K140">
        <v>0.90630200000000005</v>
      </c>
      <c r="L140">
        <v>99.787522500958445</v>
      </c>
      <c r="M140">
        <v>1.4515471122770541E-2</v>
      </c>
      <c r="N140">
        <v>1.33790720849684E-3</v>
      </c>
      <c r="O140">
        <v>3.9563568581798852E-2</v>
      </c>
      <c r="P140">
        <v>9.8908921454497114E-3</v>
      </c>
      <c r="Q140">
        <f>NeutralTable[[#This Row],[calc_%_H2_umol/h]]/0.002</f>
        <v>4.9454460727248559</v>
      </c>
      <c r="R140">
        <v>0.12982416415508619</v>
      </c>
      <c r="S140">
        <v>5.3633947995984282E-2</v>
      </c>
      <c r="T140">
        <v>1.262937441598419E-2</v>
      </c>
      <c r="U140">
        <v>0.14618542945692181</v>
      </c>
      <c r="V140">
        <v>3.6546357364230439E-2</v>
      </c>
      <c r="W140">
        <v>2.5513268221496889E-2</v>
      </c>
      <c r="X140">
        <v>0.1188148117013086</v>
      </c>
    </row>
    <row r="141" spans="1:24" x14ac:dyDescent="0.25">
      <c r="A141">
        <v>1378</v>
      </c>
      <c r="B141" t="s">
        <v>462</v>
      </c>
      <c r="C141" s="6" t="s">
        <v>359</v>
      </c>
      <c r="D141" t="s">
        <v>78</v>
      </c>
      <c r="E141" t="s">
        <v>473</v>
      </c>
      <c r="F141" t="s">
        <v>21</v>
      </c>
      <c r="G141">
        <v>2</v>
      </c>
      <c r="H141">
        <v>3</v>
      </c>
      <c r="I141" s="2">
        <v>45132.141875000001</v>
      </c>
      <c r="J141" t="s">
        <v>360</v>
      </c>
      <c r="K141">
        <v>0.90352699999999997</v>
      </c>
      <c r="L141">
        <v>99.74841139131901</v>
      </c>
      <c r="M141">
        <v>1.3771894528889319E-2</v>
      </c>
      <c r="N141">
        <v>1.164070880961335E-3</v>
      </c>
      <c r="O141">
        <v>3.7536865947139543E-2</v>
      </c>
      <c r="P141">
        <v>9.3842164867848857E-3</v>
      </c>
      <c r="Q141">
        <f>NeutralTable[[#This Row],[calc_%_H2_umol/h]]/0.002</f>
        <v>4.6921082433924424</v>
      </c>
      <c r="R141">
        <f>SUBTOTAL(107,NeutralTable[H2 umol/hg])</f>
        <v>188.98628840227894</v>
      </c>
      <c r="S141">
        <v>0.12566632854754689</v>
      </c>
      <c r="T141">
        <v>1.3531669388731611E-2</v>
      </c>
      <c r="U141">
        <v>0.34251788080887158</v>
      </c>
      <c r="V141">
        <v>8.5629470202217908E-2</v>
      </c>
      <c r="W141">
        <v>2.5898964642328399E-2</v>
      </c>
      <c r="X141">
        <v>8.6251420962225739E-2</v>
      </c>
    </row>
    <row r="142" spans="1:24" x14ac:dyDescent="0.25">
      <c r="A142">
        <v>1378</v>
      </c>
      <c r="B142" t="s">
        <v>462</v>
      </c>
      <c r="C142" s="6" t="s">
        <v>361</v>
      </c>
      <c r="D142" t="s">
        <v>81</v>
      </c>
      <c r="E142" t="s">
        <v>473</v>
      </c>
      <c r="F142" t="s">
        <v>21</v>
      </c>
      <c r="G142">
        <v>2</v>
      </c>
      <c r="H142">
        <v>3</v>
      </c>
      <c r="I142" s="2">
        <v>45132.149456018517</v>
      </c>
      <c r="J142" t="s">
        <v>362</v>
      </c>
      <c r="K142">
        <v>0.90352699999999997</v>
      </c>
      <c r="L142">
        <v>99.743088336234734</v>
      </c>
      <c r="M142">
        <v>1.428830702623269E-2</v>
      </c>
      <c r="N142">
        <v>1.339273373978953E-3</v>
      </c>
      <c r="O142">
        <v>3.8944406982655222E-2</v>
      </c>
      <c r="P142">
        <v>9.7361017456638055E-3</v>
      </c>
      <c r="Q142">
        <f>NeutralTable[[#This Row],[calc_%_H2_umol/h]]/0.002</f>
        <v>4.868050872831903</v>
      </c>
      <c r="R142">
        <f>SUBTOTAL(107,NeutralTable[H2 umol/hg])</f>
        <v>188.98628840227894</v>
      </c>
      <c r="S142">
        <v>0.13642170059545439</v>
      </c>
      <c r="T142">
        <v>1.352291860724782E-2</v>
      </c>
      <c r="U142">
        <v>0.37183287141724619</v>
      </c>
      <c r="V142">
        <v>9.2958217854311562E-2</v>
      </c>
      <c r="W142">
        <v>2.5940929857168709E-2</v>
      </c>
      <c r="X142">
        <v>8.026072628641559E-2</v>
      </c>
    </row>
    <row r="143" spans="1:24" x14ac:dyDescent="0.25">
      <c r="A143">
        <v>1378</v>
      </c>
      <c r="B143" t="s">
        <v>462</v>
      </c>
      <c r="C143" s="6" t="s">
        <v>363</v>
      </c>
      <c r="D143" t="s">
        <v>84</v>
      </c>
      <c r="E143" t="s">
        <v>471</v>
      </c>
      <c r="F143" t="s">
        <v>21</v>
      </c>
      <c r="G143">
        <v>2</v>
      </c>
      <c r="H143">
        <v>3</v>
      </c>
      <c r="I143" s="2">
        <v>45132.157800925917</v>
      </c>
      <c r="J143" t="s">
        <v>364</v>
      </c>
      <c r="K143">
        <v>0.90907700000000002</v>
      </c>
      <c r="L143">
        <v>99.674507426948253</v>
      </c>
      <c r="M143">
        <v>5.9208949292860899E-2</v>
      </c>
      <c r="N143">
        <v>1.1609839536366471E-3</v>
      </c>
      <c r="O143">
        <v>0.16138072999433181</v>
      </c>
      <c r="P143">
        <v>4.0345182498582953E-2</v>
      </c>
      <c r="Q143">
        <f>NeutralTable[[#This Row],[calc_%_H2_umol/h]]/0.002</f>
        <v>20.172591249291475</v>
      </c>
      <c r="R143">
        <v>0.34093914750225623</v>
      </c>
      <c r="S143">
        <v>2.957579439970719E-2</v>
      </c>
      <c r="T143">
        <v>1.8920006032098969E-2</v>
      </c>
      <c r="U143">
        <v>8.0612193720561678E-2</v>
      </c>
      <c r="V143">
        <v>2.015304843014042E-2</v>
      </c>
      <c r="W143">
        <v>2.61165097620067E-2</v>
      </c>
      <c r="X143">
        <v>0.21059131959717109</v>
      </c>
    </row>
    <row r="144" spans="1:24" x14ac:dyDescent="0.25">
      <c r="A144">
        <v>1378</v>
      </c>
      <c r="B144" t="s">
        <v>462</v>
      </c>
      <c r="C144" s="6" t="s">
        <v>365</v>
      </c>
      <c r="D144" t="s">
        <v>87</v>
      </c>
      <c r="E144" t="s">
        <v>471</v>
      </c>
      <c r="F144" t="s">
        <v>21</v>
      </c>
      <c r="G144">
        <v>2</v>
      </c>
      <c r="H144">
        <v>3</v>
      </c>
      <c r="I144" s="2">
        <v>45132.166180555563</v>
      </c>
      <c r="J144" t="s">
        <v>366</v>
      </c>
      <c r="K144">
        <v>0.90803637500000001</v>
      </c>
      <c r="L144">
        <v>99.679929194344197</v>
      </c>
      <c r="M144">
        <v>5.9605354072156252E-2</v>
      </c>
      <c r="N144">
        <v>1.2846782876861839E-3</v>
      </c>
      <c r="O144">
        <v>0.16246117633597359</v>
      </c>
      <c r="P144">
        <v>4.0615294083993392E-2</v>
      </c>
      <c r="Q144">
        <f>NeutralTable[[#This Row],[calc_%_H2_umol/h]]/0.002</f>
        <v>20.307647041996695</v>
      </c>
      <c r="R144">
        <v>0.34093914750225623</v>
      </c>
      <c r="S144">
        <v>2.980968461492953E-2</v>
      </c>
      <c r="T144">
        <v>1.9272018862259929E-2</v>
      </c>
      <c r="U144">
        <v>8.1249688121693794E-2</v>
      </c>
      <c r="V144">
        <v>2.0312422030423449E-2</v>
      </c>
      <c r="W144">
        <v>2.6263721260663821E-2</v>
      </c>
      <c r="X144">
        <v>0.2043920457080606</v>
      </c>
    </row>
    <row r="145" spans="1:24" x14ac:dyDescent="0.25">
      <c r="A145">
        <v>1378</v>
      </c>
      <c r="B145" t="s">
        <v>462</v>
      </c>
      <c r="C145" s="6" t="s">
        <v>367</v>
      </c>
      <c r="D145" t="s">
        <v>90</v>
      </c>
      <c r="E145" t="s">
        <v>471</v>
      </c>
      <c r="F145" t="s">
        <v>21</v>
      </c>
      <c r="G145">
        <v>2</v>
      </c>
      <c r="H145">
        <v>3</v>
      </c>
      <c r="I145" s="2">
        <v>45132.174502314818</v>
      </c>
      <c r="J145" t="s">
        <v>368</v>
      </c>
      <c r="K145">
        <v>0.900752</v>
      </c>
      <c r="L145">
        <v>99.670231370667565</v>
      </c>
      <c r="M145">
        <v>5.7708231423147113E-2</v>
      </c>
      <c r="N145">
        <v>1.781746155718927E-3</v>
      </c>
      <c r="O145">
        <v>0.15729035264052951</v>
      </c>
      <c r="P145">
        <v>3.9322588160132357E-2</v>
      </c>
      <c r="Q145">
        <f>NeutralTable[[#This Row],[calc_%_H2_umol/h]]/0.002</f>
        <v>19.661294080066178</v>
      </c>
      <c r="R145">
        <v>0.34093914750225623</v>
      </c>
      <c r="S145">
        <v>2.989312220043187E-2</v>
      </c>
      <c r="T145">
        <v>1.916573291935679E-2</v>
      </c>
      <c r="U145">
        <v>8.1477106757189721E-2</v>
      </c>
      <c r="V145">
        <v>2.036927668929743E-2</v>
      </c>
      <c r="W145">
        <v>2.738389923352549E-2</v>
      </c>
      <c r="X145">
        <v>0.21478337647533099</v>
      </c>
    </row>
    <row r="146" spans="1:24" x14ac:dyDescent="0.25">
      <c r="A146">
        <v>1378</v>
      </c>
      <c r="B146" t="s">
        <v>462</v>
      </c>
      <c r="C146" s="6" t="s">
        <v>369</v>
      </c>
      <c r="D146" t="s">
        <v>93</v>
      </c>
      <c r="E146" t="s">
        <v>474</v>
      </c>
      <c r="F146" t="s">
        <v>21</v>
      </c>
      <c r="G146">
        <v>2</v>
      </c>
      <c r="H146">
        <v>3</v>
      </c>
      <c r="I146" s="2">
        <v>45132.182025462957</v>
      </c>
      <c r="J146" t="s">
        <v>370</v>
      </c>
      <c r="K146">
        <v>0.90352699999999997</v>
      </c>
      <c r="L146">
        <v>99.716019695361794</v>
      </c>
      <c r="M146">
        <v>1.5903943644870459E-2</v>
      </c>
      <c r="N146">
        <v>1.125380812698105E-3</v>
      </c>
      <c r="O146">
        <v>4.3348008465797498E-2</v>
      </c>
      <c r="P146">
        <v>1.0837002116449369E-2</v>
      </c>
      <c r="Q146">
        <f>NeutralTable[[#This Row],[calc_%_H2_umol/h]]/0.002</f>
        <v>5.4185010582246846</v>
      </c>
      <c r="R146">
        <v>0.22606843222407441</v>
      </c>
      <c r="S146">
        <v>0.1553275256011781</v>
      </c>
      <c r="T146">
        <v>1.4418038066767251E-2</v>
      </c>
      <c r="U146">
        <v>0.42336284918256117</v>
      </c>
      <c r="V146">
        <v>0.10584071229564029</v>
      </c>
      <c r="W146">
        <v>2.5739712733523979E-2</v>
      </c>
      <c r="X146">
        <v>8.7009122658637181E-2</v>
      </c>
    </row>
    <row r="147" spans="1:24" x14ac:dyDescent="0.25">
      <c r="A147">
        <v>1378</v>
      </c>
      <c r="B147" t="s">
        <v>462</v>
      </c>
      <c r="C147" s="6" t="s">
        <v>371</v>
      </c>
      <c r="D147" t="s">
        <v>96</v>
      </c>
      <c r="E147" t="s">
        <v>474</v>
      </c>
      <c r="F147" t="s">
        <v>21</v>
      </c>
      <c r="G147">
        <v>2</v>
      </c>
      <c r="H147">
        <v>3</v>
      </c>
      <c r="I147" s="2">
        <v>45132.18959490741</v>
      </c>
      <c r="J147" t="s">
        <v>372</v>
      </c>
      <c r="K147">
        <v>0.90247699999999997</v>
      </c>
      <c r="L147">
        <v>99.681057454858859</v>
      </c>
      <c r="M147">
        <v>1.46052243106553E-2</v>
      </c>
      <c r="N147">
        <v>1.175441397038138E-3</v>
      </c>
      <c r="O147">
        <v>3.9808201110380248E-2</v>
      </c>
      <c r="P147">
        <v>9.952050277595062E-3</v>
      </c>
      <c r="Q147">
        <f>NeutralTable[[#This Row],[calc_%_H2_umol/h]]/0.002</f>
        <v>4.9760251387975307</v>
      </c>
      <c r="R147">
        <v>0.22606843222407441</v>
      </c>
      <c r="S147">
        <v>0.22378796675434551</v>
      </c>
      <c r="T147">
        <v>1.5564897120724459E-2</v>
      </c>
      <c r="U147">
        <v>0.6099595731741535</v>
      </c>
      <c r="V147">
        <v>0.1524898932935384</v>
      </c>
      <c r="W147">
        <v>2.679086823990235E-2</v>
      </c>
      <c r="X147">
        <v>5.3758485836245512E-2</v>
      </c>
    </row>
    <row r="148" spans="1:24" x14ac:dyDescent="0.25">
      <c r="A148">
        <v>1378</v>
      </c>
      <c r="B148" t="s">
        <v>462</v>
      </c>
      <c r="C148" s="6" t="s">
        <v>373</v>
      </c>
      <c r="D148" t="s">
        <v>99</v>
      </c>
      <c r="E148" t="s">
        <v>474</v>
      </c>
      <c r="F148" t="s">
        <v>21</v>
      </c>
      <c r="G148">
        <v>2</v>
      </c>
      <c r="H148">
        <v>3</v>
      </c>
      <c r="I148" s="2">
        <v>45132.197118055563</v>
      </c>
      <c r="J148" t="s">
        <v>374</v>
      </c>
      <c r="K148">
        <v>0.900752</v>
      </c>
      <c r="L148">
        <v>99.719357894586039</v>
      </c>
      <c r="M148">
        <v>1.5018273133074959E-2</v>
      </c>
      <c r="N148">
        <v>1.3507048919315771E-3</v>
      </c>
      <c r="O148">
        <v>4.0934012685851368E-2</v>
      </c>
      <c r="P148">
        <v>1.023350317146284E-2</v>
      </c>
      <c r="Q148">
        <f>NeutralTable[[#This Row],[calc_%_H2_umol/h]]/0.002</f>
        <v>5.1167515857314196</v>
      </c>
      <c r="R148">
        <v>0.22606843222407441</v>
      </c>
      <c r="S148">
        <v>0.14640338594004099</v>
      </c>
      <c r="T148">
        <v>1.365665602290117E-2</v>
      </c>
      <c r="U148">
        <v>0.39903909086078793</v>
      </c>
      <c r="V148">
        <v>9.9759772715196982E-2</v>
      </c>
      <c r="W148">
        <v>2.583632027176809E-2</v>
      </c>
      <c r="X148">
        <v>9.3384126069073647E-2</v>
      </c>
    </row>
    <row r="149" spans="1:24" x14ac:dyDescent="0.25">
      <c r="A149">
        <v>1378</v>
      </c>
      <c r="B149" t="s">
        <v>462</v>
      </c>
      <c r="C149" s="6" t="s">
        <v>375</v>
      </c>
      <c r="D149" t="s">
        <v>102</v>
      </c>
      <c r="E149" t="s">
        <v>470</v>
      </c>
      <c r="F149" t="s">
        <v>21</v>
      </c>
      <c r="G149">
        <v>2</v>
      </c>
      <c r="H149">
        <v>3</v>
      </c>
      <c r="I149" s="2">
        <v>45132.204710648148</v>
      </c>
      <c r="J149" t="s">
        <v>376</v>
      </c>
      <c r="K149">
        <v>0.89790199999999998</v>
      </c>
      <c r="L149">
        <v>99.66939412282332</v>
      </c>
      <c r="M149">
        <v>7.9554838730694605E-2</v>
      </c>
      <c r="N149">
        <v>9.1277246705694548E-4</v>
      </c>
      <c r="O149">
        <v>0.21683576726616299</v>
      </c>
      <c r="P149">
        <v>5.4208941816540762E-2</v>
      </c>
      <c r="Q149">
        <f>NeutralTable[[#This Row],[calc_%_H2_umol/h]]/0.002</f>
        <v>27.104470908270379</v>
      </c>
      <c r="R149">
        <v>1.878791827373709</v>
      </c>
      <c r="S149">
        <v>7.9624377317423639E-2</v>
      </c>
      <c r="T149">
        <v>1.321312252353668E-2</v>
      </c>
      <c r="U149">
        <v>0.21702530259862771</v>
      </c>
      <c r="V149">
        <v>5.4256325649656927E-2</v>
      </c>
      <c r="W149">
        <v>2.5312022166794401E-2</v>
      </c>
      <c r="X149">
        <v>0.1461146389617636</v>
      </c>
    </row>
    <row r="150" spans="1:24" x14ac:dyDescent="0.25">
      <c r="A150">
        <v>1378</v>
      </c>
      <c r="B150" t="s">
        <v>462</v>
      </c>
      <c r="C150" s="6" t="s">
        <v>377</v>
      </c>
      <c r="D150" t="s">
        <v>105</v>
      </c>
      <c r="E150" t="s">
        <v>470</v>
      </c>
      <c r="F150" t="s">
        <v>21</v>
      </c>
      <c r="G150">
        <v>2</v>
      </c>
      <c r="H150">
        <v>3</v>
      </c>
      <c r="I150" s="2">
        <v>45132.212222222217</v>
      </c>
      <c r="J150" t="s">
        <v>378</v>
      </c>
      <c r="K150">
        <v>0.90907700000000002</v>
      </c>
      <c r="L150">
        <v>99.672630536222215</v>
      </c>
      <c r="M150">
        <v>8.0716042138210986E-2</v>
      </c>
      <c r="N150">
        <v>5.555157990931491E-4</v>
      </c>
      <c r="O150">
        <v>0.22000075931238219</v>
      </c>
      <c r="P150">
        <v>5.5000189828095562E-2</v>
      </c>
      <c r="Q150">
        <f>NeutralTable[[#This Row],[calc_%_H2_umol/h]]/0.002</f>
        <v>27.500094914047782</v>
      </c>
      <c r="R150">
        <v>1.878791827373709</v>
      </c>
      <c r="S150">
        <v>9.3297016891202705E-2</v>
      </c>
      <c r="T150">
        <v>1.371736226973623E-2</v>
      </c>
      <c r="U150">
        <v>0.2542916378691964</v>
      </c>
      <c r="V150">
        <v>6.3572909467299099E-2</v>
      </c>
      <c r="W150">
        <v>2.5380317116543989E-2</v>
      </c>
      <c r="X150">
        <v>0.1279760876318275</v>
      </c>
    </row>
    <row r="151" spans="1:24" x14ac:dyDescent="0.25">
      <c r="A151">
        <v>1378</v>
      </c>
      <c r="B151" t="s">
        <v>462</v>
      </c>
      <c r="C151" s="7" t="s">
        <v>379</v>
      </c>
      <c r="D151" t="s">
        <v>108</v>
      </c>
      <c r="E151" t="s">
        <v>470</v>
      </c>
      <c r="F151" t="s">
        <v>21</v>
      </c>
      <c r="G151">
        <v>2</v>
      </c>
      <c r="H151">
        <v>3</v>
      </c>
      <c r="I151" s="2">
        <v>45132.21974537037</v>
      </c>
      <c r="J151" t="s">
        <v>380</v>
      </c>
      <c r="K151">
        <v>0.900752</v>
      </c>
      <c r="L151">
        <v>99.675901895938864</v>
      </c>
      <c r="M151">
        <v>9.0754973134465691E-2</v>
      </c>
      <c r="N151">
        <v>1.204983915112342E-3</v>
      </c>
      <c r="O151">
        <v>0.24736300829479491</v>
      </c>
      <c r="P151">
        <v>6.1840752073698733E-2</v>
      </c>
      <c r="Q151">
        <f>NeutralTable[[#This Row],[calc_%_H2_umol/h]]/0.002</f>
        <v>30.920376036849365</v>
      </c>
      <c r="R151">
        <v>1.878791827373709</v>
      </c>
      <c r="S151">
        <v>8.0703689420666802E-2</v>
      </c>
      <c r="T151">
        <v>1.21969728592117E-2</v>
      </c>
      <c r="U151">
        <v>0.21996709057482641</v>
      </c>
      <c r="V151">
        <v>5.499177264370661E-2</v>
      </c>
      <c r="W151">
        <v>2.4123532868547251E-2</v>
      </c>
      <c r="X151">
        <v>0.12851590863745471</v>
      </c>
    </row>
    <row r="152" spans="1:24" x14ac:dyDescent="0.25">
      <c r="A152">
        <v>1379</v>
      </c>
      <c r="B152" t="s">
        <v>463</v>
      </c>
      <c r="C152" s="6" t="s">
        <v>383</v>
      </c>
      <c r="D152" t="s">
        <v>20</v>
      </c>
      <c r="E152" t="s">
        <v>466</v>
      </c>
      <c r="F152" t="s">
        <v>21</v>
      </c>
      <c r="G152">
        <v>2</v>
      </c>
      <c r="H152">
        <v>3</v>
      </c>
      <c r="I152" s="2">
        <v>45132.228194444448</v>
      </c>
      <c r="J152" t="s">
        <v>384</v>
      </c>
      <c r="K152">
        <v>0.91470200000000002</v>
      </c>
      <c r="L152">
        <v>99.727509265792293</v>
      </c>
      <c r="M152">
        <v>1.4409879117123971E-2</v>
      </c>
      <c r="N152">
        <v>1.190474712721976E-3</v>
      </c>
      <c r="O152">
        <v>3.9275765552758038E-2</v>
      </c>
      <c r="P152">
        <v>9.8189413881895112E-3</v>
      </c>
      <c r="Q152">
        <f>NeutralTable[[#This Row],[calc_%_H2_umol/h]]/0.002</f>
        <v>4.9094706940947557</v>
      </c>
      <c r="R152">
        <v>6.3098608922923086E-2</v>
      </c>
      <c r="S152">
        <v>0.2193404704031581</v>
      </c>
      <c r="T152">
        <v>1.552175491581937E-2</v>
      </c>
      <c r="U152">
        <v>0.59783741568995907</v>
      </c>
      <c r="V152">
        <v>0.1494593539224898</v>
      </c>
      <c r="W152">
        <v>2.4699008538975789E-2</v>
      </c>
      <c r="X152">
        <v>1.4041376148444669E-2</v>
      </c>
    </row>
    <row r="153" spans="1:24" x14ac:dyDescent="0.25">
      <c r="A153">
        <v>1379</v>
      </c>
      <c r="B153" t="s">
        <v>463</v>
      </c>
      <c r="C153" s="6" t="s">
        <v>385</v>
      </c>
      <c r="D153" t="s">
        <v>24</v>
      </c>
      <c r="E153" t="s">
        <v>466</v>
      </c>
      <c r="F153" t="s">
        <v>21</v>
      </c>
      <c r="G153">
        <v>2</v>
      </c>
      <c r="H153">
        <v>3</v>
      </c>
      <c r="I153" s="2">
        <v>45132.235729166663</v>
      </c>
      <c r="J153" t="s">
        <v>386</v>
      </c>
      <c r="K153">
        <v>0.90907700000000002</v>
      </c>
      <c r="L153">
        <v>99.721020983182143</v>
      </c>
      <c r="M153">
        <v>1.4257547554153959E-2</v>
      </c>
      <c r="N153">
        <v>9.8416260008839934E-4</v>
      </c>
      <c r="O153">
        <v>3.8860568540703619E-2</v>
      </c>
      <c r="P153">
        <v>9.7151421351759047E-3</v>
      </c>
      <c r="Q153">
        <f>NeutralTable[[#This Row],[calc_%_H2_umol/h]]/0.002</f>
        <v>4.8575710675879522</v>
      </c>
      <c r="R153">
        <v>6.3098608922923086E-2</v>
      </c>
      <c r="S153">
        <v>0.22432463156089991</v>
      </c>
      <c r="T153">
        <v>1.5642016482772272E-2</v>
      </c>
      <c r="U153">
        <v>0.61142231418338233</v>
      </c>
      <c r="V153">
        <v>0.15285557854584561</v>
      </c>
      <c r="W153">
        <v>2.6614599514899431E-2</v>
      </c>
      <c r="X153">
        <v>1.3782238187902409E-2</v>
      </c>
    </row>
    <row r="154" spans="1:24" x14ac:dyDescent="0.25">
      <c r="A154">
        <v>1379</v>
      </c>
      <c r="B154" t="s">
        <v>463</v>
      </c>
      <c r="C154" s="6" t="s">
        <v>387</v>
      </c>
      <c r="D154" t="s">
        <v>27</v>
      </c>
      <c r="E154" t="s">
        <v>466</v>
      </c>
      <c r="F154" t="s">
        <v>21</v>
      </c>
      <c r="G154">
        <v>2</v>
      </c>
      <c r="H154">
        <v>3</v>
      </c>
      <c r="I154" s="2">
        <v>45132.24324074074</v>
      </c>
      <c r="J154" t="s">
        <v>388</v>
      </c>
      <c r="K154">
        <v>0.90352699999999997</v>
      </c>
      <c r="L154">
        <v>99.709046315143354</v>
      </c>
      <c r="M154">
        <v>1.404131710023129E-2</v>
      </c>
      <c r="N154">
        <v>1.010865690477163E-3</v>
      </c>
      <c r="O154">
        <v>3.8271207828888827E-2</v>
      </c>
      <c r="P154">
        <v>9.5678019572222068E-3</v>
      </c>
      <c r="Q154">
        <f>NeutralTable[[#This Row],[calc_%_H2_umol/h]]/0.002</f>
        <v>4.7839009786111033</v>
      </c>
      <c r="R154">
        <v>6.3098608922923086E-2</v>
      </c>
      <c r="S154">
        <v>0.23744587655915039</v>
      </c>
      <c r="T154">
        <v>1.5797378086168629E-2</v>
      </c>
      <c r="U154">
        <v>0.64718576078295686</v>
      </c>
      <c r="V154">
        <v>0.16179644019573919</v>
      </c>
      <c r="W154">
        <v>2.6067021779888861E-2</v>
      </c>
      <c r="X154">
        <v>1.3399469417379959E-2</v>
      </c>
    </row>
    <row r="155" spans="1:24" x14ac:dyDescent="0.25">
      <c r="A155">
        <v>1379</v>
      </c>
      <c r="B155" t="s">
        <v>463</v>
      </c>
      <c r="C155" s="6" t="s">
        <v>389</v>
      </c>
      <c r="D155" t="s">
        <v>30</v>
      </c>
      <c r="E155" t="s">
        <v>467</v>
      </c>
      <c r="F155" t="s">
        <v>21</v>
      </c>
      <c r="G155">
        <v>2</v>
      </c>
      <c r="H155">
        <v>3</v>
      </c>
      <c r="I155" s="2">
        <v>45132.251643518517</v>
      </c>
      <c r="J155" t="s">
        <v>390</v>
      </c>
      <c r="K155">
        <v>0.91470200000000002</v>
      </c>
      <c r="L155">
        <v>98.416171083212319</v>
      </c>
      <c r="M155">
        <v>1.3694178954150931</v>
      </c>
      <c r="N155">
        <v>2.02461257370588E-2</v>
      </c>
      <c r="O155">
        <v>3.732504330321496</v>
      </c>
      <c r="P155">
        <v>0.93312608258037388</v>
      </c>
      <c r="Q155">
        <f>NeutralTable[[#This Row],[calc_%_H2_umol/h]]/0.002</f>
        <v>466.56304129018696</v>
      </c>
      <c r="R155">
        <v>143.95275905105464</v>
      </c>
      <c r="S155">
        <v>3.104391122098844E-2</v>
      </c>
      <c r="T155">
        <v>1.637514265998153E-2</v>
      </c>
      <c r="U155">
        <v>8.4613713206466365E-2</v>
      </c>
      <c r="V155">
        <v>2.1153428301616591E-2</v>
      </c>
      <c r="W155">
        <v>2.5658193644430619E-2</v>
      </c>
      <c r="X155">
        <v>0.15770891650716901</v>
      </c>
    </row>
    <row r="156" spans="1:24" x14ac:dyDescent="0.25">
      <c r="A156">
        <v>1379</v>
      </c>
      <c r="B156" t="s">
        <v>463</v>
      </c>
      <c r="C156" s="6" t="s">
        <v>391</v>
      </c>
      <c r="D156" t="s">
        <v>33</v>
      </c>
      <c r="E156" t="s">
        <v>467</v>
      </c>
      <c r="F156" t="s">
        <v>21</v>
      </c>
      <c r="G156">
        <v>2</v>
      </c>
      <c r="H156">
        <v>3</v>
      </c>
      <c r="I156" s="2">
        <v>45132.26</v>
      </c>
      <c r="J156" t="s">
        <v>392</v>
      </c>
      <c r="K156">
        <v>0.911852</v>
      </c>
      <c r="L156">
        <v>98.884096430032855</v>
      </c>
      <c r="M156">
        <v>0.8998916433128914</v>
      </c>
      <c r="N156">
        <v>5.9587393679825396E-3</v>
      </c>
      <c r="O156">
        <v>2.4527570924340609</v>
      </c>
      <c r="P156">
        <v>0.61318927310851523</v>
      </c>
      <c r="Q156">
        <f>NeutralTable[[#This Row],[calc_%_H2_umol/h]]/0.002</f>
        <v>306.59463655425759</v>
      </c>
      <c r="R156">
        <v>143.95275905105464</v>
      </c>
      <c r="S156">
        <v>3.4231624073157822E-2</v>
      </c>
      <c r="T156">
        <v>1.7627068850216879E-2</v>
      </c>
      <c r="U156">
        <v>9.3302187385443852E-2</v>
      </c>
      <c r="V156">
        <v>2.332554684636096E-2</v>
      </c>
      <c r="W156">
        <v>2.5483237028625049E-2</v>
      </c>
      <c r="X156">
        <v>0.15629706555246431</v>
      </c>
    </row>
    <row r="157" spans="1:24" x14ac:dyDescent="0.25">
      <c r="A157">
        <v>1379</v>
      </c>
      <c r="B157" t="s">
        <v>463</v>
      </c>
      <c r="C157" s="6" t="s">
        <v>393</v>
      </c>
      <c r="D157" t="s">
        <v>36</v>
      </c>
      <c r="E157" t="s">
        <v>467</v>
      </c>
      <c r="F157" t="s">
        <v>21</v>
      </c>
      <c r="G157">
        <v>2</v>
      </c>
      <c r="H157">
        <v>3</v>
      </c>
      <c r="I157" s="2">
        <v>45132.26829861111</v>
      </c>
      <c r="J157" t="s">
        <v>394</v>
      </c>
      <c r="K157">
        <v>0.91747699999999999</v>
      </c>
      <c r="L157">
        <v>97.960454268385433</v>
      </c>
      <c r="M157">
        <v>1.7431153666667141</v>
      </c>
      <c r="N157">
        <v>3.0446161341584729E-2</v>
      </c>
      <c r="O157">
        <v>4.7510593195230024</v>
      </c>
      <c r="P157">
        <v>1.187764829880751</v>
      </c>
      <c r="Q157">
        <f>NeutralTable[[#This Row],[calc_%_H2_umol/h]]/0.002</f>
        <v>593.8824149403755</v>
      </c>
      <c r="R157">
        <v>143.95275905105464</v>
      </c>
      <c r="S157">
        <v>2.8099905819019989E-2</v>
      </c>
      <c r="T157">
        <v>1.628927053621243E-2</v>
      </c>
      <c r="U157">
        <v>7.6589491419875588E-2</v>
      </c>
      <c r="V157">
        <v>1.9147372854968901E-2</v>
      </c>
      <c r="W157">
        <v>2.5124382848788939E-2</v>
      </c>
      <c r="X157">
        <v>0.24320607628005039</v>
      </c>
    </row>
    <row r="158" spans="1:24" x14ac:dyDescent="0.25">
      <c r="A158">
        <v>1379</v>
      </c>
      <c r="B158" t="s">
        <v>463</v>
      </c>
      <c r="C158" s="6" t="s">
        <v>395</v>
      </c>
      <c r="D158" t="s">
        <v>39</v>
      </c>
      <c r="E158" t="s">
        <v>468</v>
      </c>
      <c r="F158" t="s">
        <v>21</v>
      </c>
      <c r="G158">
        <v>2</v>
      </c>
      <c r="H158">
        <v>3</v>
      </c>
      <c r="I158" s="2">
        <v>45132.275821759264</v>
      </c>
      <c r="J158" t="s">
        <v>396</v>
      </c>
      <c r="K158">
        <v>0.90352699999999997</v>
      </c>
      <c r="L158">
        <v>99.835059610691772</v>
      </c>
      <c r="M158">
        <v>1.5671775591857149E-2</v>
      </c>
      <c r="N158">
        <v>1.9254884277706201E-3</v>
      </c>
      <c r="O158">
        <v>4.271520801376906E-2</v>
      </c>
      <c r="P158">
        <v>1.067880200344226E-2</v>
      </c>
      <c r="Q158">
        <f>NeutralTable[[#This Row],[calc_%_H2_umol/h]]/0.002</f>
        <v>5.3394010017211295</v>
      </c>
      <c r="R158">
        <v>0.24400520511102033</v>
      </c>
      <c r="S158">
        <v>9.7487134162565825E-2</v>
      </c>
      <c r="T158">
        <v>1.1993697778512251E-2</v>
      </c>
      <c r="U158">
        <v>0.26571227937846859</v>
      </c>
      <c r="V158">
        <v>6.6428069844617146E-2</v>
      </c>
      <c r="W158">
        <v>2.662596114558689E-2</v>
      </c>
      <c r="X158">
        <v>2.5155518408220071E-2</v>
      </c>
    </row>
    <row r="159" spans="1:24" x14ac:dyDescent="0.25">
      <c r="A159">
        <v>1379</v>
      </c>
      <c r="B159" t="s">
        <v>463</v>
      </c>
      <c r="C159" s="6" t="s">
        <v>397</v>
      </c>
      <c r="D159" t="s">
        <v>42</v>
      </c>
      <c r="E159" t="s">
        <v>468</v>
      </c>
      <c r="F159" t="s">
        <v>21</v>
      </c>
      <c r="G159">
        <v>2</v>
      </c>
      <c r="H159">
        <v>3</v>
      </c>
      <c r="I159" s="2">
        <v>45132.283356481479</v>
      </c>
      <c r="J159" t="s">
        <v>398</v>
      </c>
      <c r="K159">
        <v>0.90630200000000005</v>
      </c>
      <c r="L159">
        <v>99.82351763131652</v>
      </c>
      <c r="M159">
        <v>1.47357460463168E-2</v>
      </c>
      <c r="N159">
        <v>1.420288684226002E-3</v>
      </c>
      <c r="O159">
        <v>4.0163952955882418E-2</v>
      </c>
      <c r="P159">
        <v>1.004098823897061E-2</v>
      </c>
      <c r="Q159">
        <f>NeutralTable[[#This Row],[calc_%_H2_umol/h]]/0.002</f>
        <v>5.0204941194853046</v>
      </c>
      <c r="R159">
        <v>0.24400520511102033</v>
      </c>
      <c r="S159">
        <v>0.1039451314499254</v>
      </c>
      <c r="T159">
        <v>1.430987631823892E-2</v>
      </c>
      <c r="U159">
        <v>0.28331428598359448</v>
      </c>
      <c r="V159">
        <v>7.0828571495898621E-2</v>
      </c>
      <c r="W159">
        <v>2.5842099647090989E-2</v>
      </c>
      <c r="X159">
        <v>3.1959391540155313E-2</v>
      </c>
    </row>
    <row r="160" spans="1:24" x14ac:dyDescent="0.25">
      <c r="A160">
        <v>1379</v>
      </c>
      <c r="B160" t="s">
        <v>463</v>
      </c>
      <c r="C160" s="6" t="s">
        <v>399</v>
      </c>
      <c r="D160" t="s">
        <v>45</v>
      </c>
      <c r="E160" t="s">
        <v>468</v>
      </c>
      <c r="F160" t="s">
        <v>21</v>
      </c>
      <c r="G160">
        <v>2</v>
      </c>
      <c r="H160">
        <v>3</v>
      </c>
      <c r="I160" s="2">
        <v>45132.290925925918</v>
      </c>
      <c r="J160" t="s">
        <v>400</v>
      </c>
      <c r="K160">
        <v>0.900752</v>
      </c>
      <c r="L160">
        <v>99.823998634750822</v>
      </c>
      <c r="M160">
        <v>1.4264800708352629E-2</v>
      </c>
      <c r="N160">
        <v>1.2283014348730399E-3</v>
      </c>
      <c r="O160">
        <v>3.8880337837969042E-2</v>
      </c>
      <c r="P160">
        <v>9.7200844594922588E-3</v>
      </c>
      <c r="Q160">
        <f>NeutralTable[[#This Row],[calc_%_H2_umol/h]]/0.002</f>
        <v>4.8600422297461296</v>
      </c>
      <c r="R160">
        <v>0.24400520511102033</v>
      </c>
      <c r="S160">
        <v>0.11504907345706659</v>
      </c>
      <c r="T160">
        <v>1.332420700947142E-2</v>
      </c>
      <c r="U160">
        <v>0.31357934368735002</v>
      </c>
      <c r="V160">
        <v>7.8394835921837491E-2</v>
      </c>
      <c r="W160">
        <v>2.6179506241495142E-2</v>
      </c>
      <c r="X160">
        <v>2.0507984842260529E-2</v>
      </c>
    </row>
    <row r="161" spans="1:24" x14ac:dyDescent="0.25">
      <c r="A161">
        <v>1379</v>
      </c>
      <c r="B161" t="s">
        <v>463</v>
      </c>
      <c r="C161" s="6" t="s">
        <v>401</v>
      </c>
      <c r="D161" t="s">
        <v>48</v>
      </c>
      <c r="E161" t="s">
        <v>469</v>
      </c>
      <c r="F161" t="s">
        <v>21</v>
      </c>
      <c r="G161">
        <v>2</v>
      </c>
      <c r="H161">
        <v>3</v>
      </c>
      <c r="I161" s="2">
        <v>45132.299247685187</v>
      </c>
      <c r="J161" t="s">
        <v>402</v>
      </c>
      <c r="K161">
        <v>0.90352699999999997</v>
      </c>
      <c r="L161">
        <v>99.904619157830979</v>
      </c>
      <c r="M161">
        <v>1.8658800690989259E-2</v>
      </c>
      <c r="N161">
        <v>2.1317921565021779E-3</v>
      </c>
      <c r="O161">
        <v>5.0856684881142797E-2</v>
      </c>
      <c r="P161">
        <v>1.2714171220285699E-2</v>
      </c>
      <c r="Q161">
        <f>NeutralTable[[#This Row],[calc_%_H2_umol/h]]/0.002</f>
        <v>6.3570856101428497</v>
      </c>
      <c r="R161">
        <v>0.41042918956389401</v>
      </c>
      <c r="S161">
        <v>2.7674919363816781E-2</v>
      </c>
      <c r="T161">
        <v>1.8458967670667171E-2</v>
      </c>
      <c r="U161">
        <v>7.5431142467605489E-2</v>
      </c>
      <c r="V161">
        <v>1.8857785616901369E-2</v>
      </c>
      <c r="W161">
        <v>2.6456423657506899E-2</v>
      </c>
      <c r="X161">
        <v>2.2590698456713031E-2</v>
      </c>
    </row>
    <row r="162" spans="1:24" x14ac:dyDescent="0.25">
      <c r="A162">
        <v>1379</v>
      </c>
      <c r="B162" t="s">
        <v>463</v>
      </c>
      <c r="C162" s="6" t="s">
        <v>403</v>
      </c>
      <c r="D162" t="s">
        <v>51</v>
      </c>
      <c r="E162" t="s">
        <v>469</v>
      </c>
      <c r="F162" t="s">
        <v>21</v>
      </c>
      <c r="G162">
        <v>2</v>
      </c>
      <c r="H162">
        <v>3</v>
      </c>
      <c r="I162" s="2">
        <v>45132.307638888888</v>
      </c>
      <c r="J162" t="s">
        <v>404</v>
      </c>
      <c r="K162">
        <v>0.90352699999999997</v>
      </c>
      <c r="L162">
        <v>99.900448367296917</v>
      </c>
      <c r="M162">
        <v>1.8942361589456141E-2</v>
      </c>
      <c r="N162">
        <v>2.1226007241581511E-3</v>
      </c>
      <c r="O162">
        <v>5.1629562382584163E-2</v>
      </c>
      <c r="P162">
        <v>1.2907390595646041E-2</v>
      </c>
      <c r="Q162">
        <f>NeutralTable[[#This Row],[calc_%_H2_umol/h]]/0.002</f>
        <v>6.4536952978230202</v>
      </c>
      <c r="R162">
        <v>0.41042918956389401</v>
      </c>
      <c r="S162">
        <v>2.813751234375798E-2</v>
      </c>
      <c r="T162">
        <v>1.8392758787164249E-2</v>
      </c>
      <c r="U162">
        <v>7.6691992283127647E-2</v>
      </c>
      <c r="V162">
        <v>1.9172998070781912E-2</v>
      </c>
      <c r="W162">
        <v>2.644916236398219E-2</v>
      </c>
      <c r="X162">
        <v>2.602259640587852E-2</v>
      </c>
    </row>
    <row r="163" spans="1:24" x14ac:dyDescent="0.25">
      <c r="A163">
        <v>1379</v>
      </c>
      <c r="B163" t="s">
        <v>463</v>
      </c>
      <c r="C163" s="6" t="s">
        <v>405</v>
      </c>
      <c r="D163" t="s">
        <v>54</v>
      </c>
      <c r="E163" t="s">
        <v>469</v>
      </c>
      <c r="F163" t="s">
        <v>21</v>
      </c>
      <c r="G163">
        <v>2</v>
      </c>
      <c r="H163">
        <v>3</v>
      </c>
      <c r="I163" s="2">
        <v>45132.315960648149</v>
      </c>
      <c r="J163" t="s">
        <v>406</v>
      </c>
      <c r="K163">
        <v>0.90630200000000005</v>
      </c>
      <c r="L163">
        <v>99.902748781705412</v>
      </c>
      <c r="M163">
        <v>2.0872609214942661E-2</v>
      </c>
      <c r="N163">
        <v>2.1504037808172949E-3</v>
      </c>
      <c r="O163">
        <v>5.6890671971441507E-2</v>
      </c>
      <c r="P163">
        <v>1.422266799286038E-2</v>
      </c>
      <c r="Q163">
        <f>NeutralTable[[#This Row],[calc_%_H2_umol/h]]/0.002</f>
        <v>7.11133399643019</v>
      </c>
      <c r="R163">
        <v>0.41042918956389401</v>
      </c>
      <c r="S163">
        <v>2.833645175013557E-2</v>
      </c>
      <c r="T163">
        <v>1.8757771740537141E-2</v>
      </c>
      <c r="U163">
        <v>7.7234224276927374E-2</v>
      </c>
      <c r="V163">
        <v>1.930855606923184E-2</v>
      </c>
      <c r="W163">
        <v>2.552962319561853E-2</v>
      </c>
      <c r="X163">
        <v>2.2512534133886191E-2</v>
      </c>
    </row>
    <row r="164" spans="1:24" x14ac:dyDescent="0.25">
      <c r="A164">
        <v>1379</v>
      </c>
      <c r="B164" t="s">
        <v>463</v>
      </c>
      <c r="C164" s="6" t="s">
        <v>407</v>
      </c>
      <c r="D164" t="s">
        <v>57</v>
      </c>
      <c r="E164" t="s">
        <v>470</v>
      </c>
      <c r="F164" t="s">
        <v>21</v>
      </c>
      <c r="G164">
        <v>2</v>
      </c>
      <c r="H164">
        <v>3</v>
      </c>
      <c r="I164" s="2">
        <v>45132.323472222219</v>
      </c>
      <c r="J164" t="s">
        <v>408</v>
      </c>
      <c r="K164">
        <v>0.90352699999999997</v>
      </c>
      <c r="L164">
        <v>99.812383670272936</v>
      </c>
      <c r="M164">
        <v>3.8235444127478362E-2</v>
      </c>
      <c r="N164">
        <v>1.1066718978493531E-3</v>
      </c>
      <c r="O164">
        <v>0.1042150546267834</v>
      </c>
      <c r="P164">
        <v>2.6053763656695841E-2</v>
      </c>
      <c r="Q164">
        <f>NeutralTable[[#This Row],[calc_%_H2_umol/h]]/0.002</f>
        <v>13.02688182834792</v>
      </c>
      <c r="R164">
        <v>1.4439810535427646</v>
      </c>
      <c r="S164">
        <v>8.9921407135266487E-2</v>
      </c>
      <c r="T164">
        <v>1.2332048619380901E-2</v>
      </c>
      <c r="U164">
        <v>0.2450910292940556</v>
      </c>
      <c r="V164">
        <v>6.1272757323513893E-2</v>
      </c>
      <c r="W164">
        <v>2.4626903319408401E-2</v>
      </c>
      <c r="X164">
        <v>3.4832575144916188E-2</v>
      </c>
    </row>
    <row r="165" spans="1:24" x14ac:dyDescent="0.25">
      <c r="A165">
        <v>1379</v>
      </c>
      <c r="B165" t="s">
        <v>463</v>
      </c>
      <c r="C165" s="6" t="s">
        <v>409</v>
      </c>
      <c r="D165" t="s">
        <v>60</v>
      </c>
      <c r="E165" t="s">
        <v>470</v>
      </c>
      <c r="F165" t="s">
        <v>21</v>
      </c>
      <c r="G165">
        <v>2</v>
      </c>
      <c r="H165">
        <v>3</v>
      </c>
      <c r="I165" s="2">
        <v>45132.331053240741</v>
      </c>
      <c r="J165" t="s">
        <v>410</v>
      </c>
      <c r="K165">
        <v>0.90352699999999997</v>
      </c>
      <c r="L165">
        <v>99.815360194286797</v>
      </c>
      <c r="M165">
        <v>3.7203379282875412E-2</v>
      </c>
      <c r="N165">
        <v>7.6688410727928584E-4</v>
      </c>
      <c r="O165">
        <v>0.1014020444313197</v>
      </c>
      <c r="P165">
        <v>2.5350511107829921E-2</v>
      </c>
      <c r="Q165">
        <f>NeutralTable[[#This Row],[calc_%_H2_umol/h]]/0.002</f>
        <v>12.67525555391496</v>
      </c>
      <c r="R165">
        <v>1.4439810535427646</v>
      </c>
      <c r="S165">
        <v>9.322772806774407E-2</v>
      </c>
      <c r="T165">
        <v>1.287694801294432E-2</v>
      </c>
      <c r="U165">
        <v>0.25410278329495128</v>
      </c>
      <c r="V165">
        <v>6.3525695823737835E-2</v>
      </c>
      <c r="W165">
        <v>2.4638959556534949E-2</v>
      </c>
      <c r="X165">
        <v>2.9569738806042582E-2</v>
      </c>
    </row>
    <row r="166" spans="1:24" x14ac:dyDescent="0.25">
      <c r="A166">
        <v>1379</v>
      </c>
      <c r="B166" t="s">
        <v>463</v>
      </c>
      <c r="C166" s="6" t="s">
        <v>411</v>
      </c>
      <c r="D166" t="s">
        <v>63</v>
      </c>
      <c r="E166" t="s">
        <v>470</v>
      </c>
      <c r="F166" t="s">
        <v>21</v>
      </c>
      <c r="G166">
        <v>2</v>
      </c>
      <c r="H166">
        <v>3</v>
      </c>
      <c r="I166" s="2">
        <v>45132.338564814818</v>
      </c>
      <c r="J166" t="s">
        <v>412</v>
      </c>
      <c r="K166">
        <v>0.90907700000000002</v>
      </c>
      <c r="L166">
        <v>99.813987926426179</v>
      </c>
      <c r="M166">
        <v>3.5665866144982329E-2</v>
      </c>
      <c r="N166">
        <v>7.1045997294114799E-4</v>
      </c>
      <c r="O166">
        <v>9.7211377386346803E-2</v>
      </c>
      <c r="P166">
        <v>2.4302844346586701E-2</v>
      </c>
      <c r="Q166">
        <f>NeutralTable[[#This Row],[calc_%_H2_umol/h]]/0.002</f>
        <v>12.15142217329335</v>
      </c>
      <c r="R166">
        <v>1.4439810535427646</v>
      </c>
      <c r="S166">
        <v>9.2971845457821931E-2</v>
      </c>
      <c r="T166">
        <v>1.163137189348817E-2</v>
      </c>
      <c r="U166">
        <v>0.25340534611906362</v>
      </c>
      <c r="V166">
        <v>6.3351336529765906E-2</v>
      </c>
      <c r="W166">
        <v>2.387433721785439E-2</v>
      </c>
      <c r="X166">
        <v>3.3500024753161377E-2</v>
      </c>
    </row>
    <row r="167" spans="1:24" x14ac:dyDescent="0.25">
      <c r="A167">
        <v>1379</v>
      </c>
      <c r="B167" t="s">
        <v>463</v>
      </c>
      <c r="C167" s="6" t="s">
        <v>413</v>
      </c>
      <c r="D167" t="s">
        <v>66</v>
      </c>
      <c r="E167" t="s">
        <v>472</v>
      </c>
      <c r="F167" t="s">
        <v>21</v>
      </c>
      <c r="G167">
        <v>2</v>
      </c>
      <c r="H167">
        <v>3</v>
      </c>
      <c r="I167" s="2">
        <v>45132.347025462957</v>
      </c>
      <c r="J167" t="s">
        <v>141</v>
      </c>
      <c r="K167">
        <v>0.90907700000000002</v>
      </c>
      <c r="L167">
        <v>99.744661573328088</v>
      </c>
      <c r="M167">
        <v>1.417604391581281E-2</v>
      </c>
      <c r="N167">
        <v>1.5098328106539849E-3</v>
      </c>
      <c r="O167">
        <v>3.8638421098302123E-2</v>
      </c>
      <c r="P167">
        <v>9.6596052745755306E-3</v>
      </c>
      <c r="Q167">
        <f>NeutralTable[[#This Row],[calc_%_H2_umol/h]]/0.002</f>
        <v>4.8298026372877656</v>
      </c>
      <c r="R167">
        <v>0.15414673918535143</v>
      </c>
      <c r="S167">
        <v>0.18757718693803821</v>
      </c>
      <c r="T167">
        <v>1.4646794723023E-2</v>
      </c>
      <c r="U167">
        <v>0.51126297155882472</v>
      </c>
      <c r="V167">
        <v>0.12781574288970621</v>
      </c>
      <c r="W167">
        <v>2.3973704478276181E-2</v>
      </c>
      <c r="X167">
        <v>2.9611491339786949E-2</v>
      </c>
    </row>
    <row r="168" spans="1:24" x14ac:dyDescent="0.25">
      <c r="A168">
        <v>1379</v>
      </c>
      <c r="B168" t="s">
        <v>463</v>
      </c>
      <c r="C168" s="6" t="s">
        <v>414</v>
      </c>
      <c r="D168" t="s">
        <v>69</v>
      </c>
      <c r="E168" t="s">
        <v>472</v>
      </c>
      <c r="F168" t="s">
        <v>21</v>
      </c>
      <c r="G168">
        <v>2</v>
      </c>
      <c r="H168">
        <v>3</v>
      </c>
      <c r="I168" s="2">
        <v>45132.354525462957</v>
      </c>
      <c r="J168" t="s">
        <v>143</v>
      </c>
      <c r="K168">
        <v>0.90352699999999997</v>
      </c>
      <c r="L168">
        <v>99.738897650097897</v>
      </c>
      <c r="M168">
        <v>1.430418699231986E-2</v>
      </c>
      <c r="N168">
        <v>1.1253041600378091E-3</v>
      </c>
      <c r="O168">
        <v>3.8987689637558567E-2</v>
      </c>
      <c r="P168">
        <v>9.7469224093896436E-3</v>
      </c>
      <c r="Q168">
        <f>NeutralTable[[#This Row],[calc_%_H2_umol/h]]/0.002</f>
        <v>4.8734612046948218</v>
      </c>
      <c r="R168">
        <v>0.15414673918535143</v>
      </c>
      <c r="S168">
        <v>0.1958598500377777</v>
      </c>
      <c r="T168">
        <v>1.4391447916679361E-2</v>
      </c>
      <c r="U168">
        <v>0.53383831250469493</v>
      </c>
      <c r="V168">
        <v>0.13345957812617371</v>
      </c>
      <c r="W168">
        <v>2.3930488587673659E-2</v>
      </c>
      <c r="X168">
        <v>2.7007824284323939E-2</v>
      </c>
    </row>
    <row r="169" spans="1:24" x14ac:dyDescent="0.25">
      <c r="A169">
        <v>1379</v>
      </c>
      <c r="B169" t="s">
        <v>463</v>
      </c>
      <c r="C169" s="6" t="s">
        <v>415</v>
      </c>
      <c r="D169" t="s">
        <v>72</v>
      </c>
      <c r="E169" t="s">
        <v>472</v>
      </c>
      <c r="F169" t="s">
        <v>21</v>
      </c>
      <c r="G169">
        <v>2</v>
      </c>
      <c r="H169">
        <v>3</v>
      </c>
      <c r="I169" s="2">
        <v>45132.362060185187</v>
      </c>
      <c r="J169" t="s">
        <v>145</v>
      </c>
      <c r="K169">
        <v>0.942527</v>
      </c>
      <c r="L169">
        <v>99.760287356644611</v>
      </c>
      <c r="M169">
        <v>1.346436576095951E-2</v>
      </c>
      <c r="N169">
        <v>1.5846659258898241E-3</v>
      </c>
      <c r="O169">
        <v>3.669866128964272E-2</v>
      </c>
      <c r="P169">
        <v>9.17466532241068E-3</v>
      </c>
      <c r="Q169">
        <f>NeutralTable[[#This Row],[calc_%_H2_umol/h]]/0.002</f>
        <v>4.5873326612053402</v>
      </c>
      <c r="R169">
        <v>0.15414673918535143</v>
      </c>
      <c r="S169">
        <v>0.1845679990173511</v>
      </c>
      <c r="T169">
        <v>1.446597337009415E-2</v>
      </c>
      <c r="U169">
        <v>0.50306108739890509</v>
      </c>
      <c r="V169">
        <v>0.1257652718497263</v>
      </c>
      <c r="W169">
        <v>2.1559359284437331E-2</v>
      </c>
      <c r="X169">
        <v>2.0120919292632568E-2</v>
      </c>
    </row>
    <row r="170" spans="1:24" x14ac:dyDescent="0.25">
      <c r="A170">
        <v>1379</v>
      </c>
      <c r="B170" t="s">
        <v>463</v>
      </c>
      <c r="C170" s="6" t="s">
        <v>416</v>
      </c>
      <c r="D170" t="s">
        <v>75</v>
      </c>
      <c r="E170" t="s">
        <v>473</v>
      </c>
      <c r="F170" t="s">
        <v>21</v>
      </c>
      <c r="G170">
        <v>2</v>
      </c>
      <c r="H170">
        <v>3</v>
      </c>
      <c r="I170" s="2">
        <v>45132.369641203702</v>
      </c>
      <c r="J170" t="s">
        <v>147</v>
      </c>
      <c r="K170">
        <v>0.90630200000000005</v>
      </c>
      <c r="L170">
        <v>99.853194082380298</v>
      </c>
      <c r="M170">
        <v>1.370553154260197E-2</v>
      </c>
      <c r="N170">
        <v>1.6672723588364549E-3</v>
      </c>
      <c r="O170">
        <v>3.7355986075100552E-2</v>
      </c>
      <c r="P170">
        <v>9.3389965187751379E-3</v>
      </c>
      <c r="Q170">
        <f>NeutralTable[[#This Row],[calc_%_H2_umol/h]]/0.002</f>
        <v>4.6694982593875691</v>
      </c>
      <c r="R170">
        <v>2.5470324097035549E-2</v>
      </c>
      <c r="S170">
        <v>6.9394514197364227E-2</v>
      </c>
      <c r="T170">
        <v>1.281284139303328E-2</v>
      </c>
      <c r="U170">
        <v>0.18914264638239359</v>
      </c>
      <c r="V170">
        <v>4.728566159559839E-2</v>
      </c>
      <c r="W170">
        <v>2.594057579170387E-2</v>
      </c>
      <c r="X170">
        <v>3.7765296088029018E-2</v>
      </c>
    </row>
    <row r="171" spans="1:24" x14ac:dyDescent="0.25">
      <c r="A171">
        <v>1379</v>
      </c>
      <c r="B171" t="s">
        <v>463</v>
      </c>
      <c r="C171" s="6" t="s">
        <v>417</v>
      </c>
      <c r="D171" t="s">
        <v>78</v>
      </c>
      <c r="E171" t="s">
        <v>473</v>
      </c>
      <c r="F171" t="s">
        <v>21</v>
      </c>
      <c r="G171">
        <v>2</v>
      </c>
      <c r="H171">
        <v>3</v>
      </c>
      <c r="I171" s="2">
        <v>45132.377164351848</v>
      </c>
      <c r="J171" t="s">
        <v>149</v>
      </c>
      <c r="K171">
        <v>0.90352699999999997</v>
      </c>
      <c r="L171">
        <v>99.843349436592987</v>
      </c>
      <c r="M171">
        <v>1.3574910260991981E-2</v>
      </c>
      <c r="N171">
        <v>1.051369725343482E-3</v>
      </c>
      <c r="O171">
        <v>3.6999962905786242E-2</v>
      </c>
      <c r="P171">
        <v>9.2499907264465588E-3</v>
      </c>
      <c r="Q171">
        <f>NeutralTable[[#This Row],[calc_%_H2_umol/h]]/0.002</f>
        <v>4.6249953632232792</v>
      </c>
      <c r="R171">
        <v>2.5470324097035549E-2</v>
      </c>
      <c r="S171">
        <v>8.1604993559654906E-2</v>
      </c>
      <c r="T171">
        <v>1.2418915507503609E-2</v>
      </c>
      <c r="U171">
        <v>0.22242369758498251</v>
      </c>
      <c r="V171">
        <v>5.5605924396245607E-2</v>
      </c>
      <c r="W171">
        <v>2.596417931888206E-2</v>
      </c>
      <c r="X171">
        <v>3.5506480267487241E-2</v>
      </c>
    </row>
    <row r="172" spans="1:24" x14ac:dyDescent="0.25">
      <c r="A172">
        <v>1379</v>
      </c>
      <c r="B172" t="s">
        <v>463</v>
      </c>
      <c r="C172" s="6" t="s">
        <v>418</v>
      </c>
      <c r="D172" t="s">
        <v>81</v>
      </c>
      <c r="E172" t="s">
        <v>473</v>
      </c>
      <c r="F172" t="s">
        <v>21</v>
      </c>
      <c r="G172">
        <v>2</v>
      </c>
      <c r="H172">
        <v>3</v>
      </c>
      <c r="I172" s="2">
        <v>45132.384733796287</v>
      </c>
      <c r="J172" t="s">
        <v>151</v>
      </c>
      <c r="K172">
        <v>0.900752</v>
      </c>
      <c r="L172">
        <v>99.840259409378859</v>
      </c>
      <c r="M172">
        <v>1.3703229047528111E-2</v>
      </c>
      <c r="N172">
        <v>1.114591515928613E-3</v>
      </c>
      <c r="O172">
        <v>3.7349710362724879E-2</v>
      </c>
      <c r="P172">
        <v>9.3374275906812198E-3</v>
      </c>
      <c r="Q172">
        <f>NeutralTable[[#This Row],[calc_%_H2_umol/h]]/0.002</f>
        <v>4.6687137953406097</v>
      </c>
      <c r="R172">
        <v>2.5470324097035549E-2</v>
      </c>
      <c r="S172">
        <v>7.8914533025590997E-2</v>
      </c>
      <c r="T172">
        <v>1.234313198699878E-2</v>
      </c>
      <c r="U172">
        <v>0.215090541192347</v>
      </c>
      <c r="V172">
        <v>5.3772635298086742E-2</v>
      </c>
      <c r="W172">
        <v>2.5571387137863319E-2</v>
      </c>
      <c r="X172">
        <v>4.1551441410159831E-2</v>
      </c>
    </row>
    <row r="173" spans="1:24" x14ac:dyDescent="0.25">
      <c r="A173">
        <v>1379</v>
      </c>
      <c r="B173" t="s">
        <v>463</v>
      </c>
      <c r="C173" s="6" t="s">
        <v>419</v>
      </c>
      <c r="D173" t="s">
        <v>84</v>
      </c>
      <c r="E173" t="s">
        <v>471</v>
      </c>
      <c r="F173" t="s">
        <v>21</v>
      </c>
      <c r="G173">
        <v>2</v>
      </c>
      <c r="H173">
        <v>3</v>
      </c>
      <c r="I173" s="2">
        <v>45132.393055555563</v>
      </c>
      <c r="J173" t="s">
        <v>153</v>
      </c>
      <c r="K173">
        <v>0.90630200000000005</v>
      </c>
      <c r="L173">
        <v>99.790384480868966</v>
      </c>
      <c r="M173">
        <v>8.22232584509206E-2</v>
      </c>
      <c r="N173">
        <v>1.10649679996339E-3</v>
      </c>
      <c r="O173">
        <v>0.22410884891217139</v>
      </c>
      <c r="P173">
        <v>5.6027212228042841E-2</v>
      </c>
      <c r="Q173">
        <f>NeutralTable[[#This Row],[calc_%_H2_umol/h]]/0.002</f>
        <v>28.013606114021421</v>
      </c>
      <c r="R173">
        <v>5.0959697861163225</v>
      </c>
      <c r="S173">
        <v>2.832631782752729E-2</v>
      </c>
      <c r="T173">
        <v>1.832529562058556E-2</v>
      </c>
      <c r="U173">
        <v>7.7206603117495179E-2</v>
      </c>
      <c r="V173">
        <v>1.9301650779373791E-2</v>
      </c>
      <c r="W173">
        <v>2.5939915946972921E-2</v>
      </c>
      <c r="X173">
        <v>7.3126026905608488E-2</v>
      </c>
    </row>
    <row r="174" spans="1:24" x14ac:dyDescent="0.25">
      <c r="A174">
        <v>1379</v>
      </c>
      <c r="B174" t="s">
        <v>463</v>
      </c>
      <c r="C174" s="6" t="s">
        <v>420</v>
      </c>
      <c r="D174" t="s">
        <v>87</v>
      </c>
      <c r="E174" t="s">
        <v>471</v>
      </c>
      <c r="F174" t="s">
        <v>21</v>
      </c>
      <c r="G174">
        <v>2</v>
      </c>
      <c r="H174">
        <v>3</v>
      </c>
      <c r="I174" s="2">
        <v>45132.401377314818</v>
      </c>
      <c r="J174" t="s">
        <v>155</v>
      </c>
      <c r="K174">
        <v>0.90352699999999997</v>
      </c>
      <c r="L174">
        <v>99.811262564016118</v>
      </c>
      <c r="M174">
        <v>6.0370611981287188E-2</v>
      </c>
      <c r="N174">
        <v>1.4881223501858681E-3</v>
      </c>
      <c r="O174">
        <v>0.1645469738629427</v>
      </c>
      <c r="P174">
        <v>4.1136743465735669E-2</v>
      </c>
      <c r="Q174">
        <f>NeutralTable[[#This Row],[calc_%_H2_umol/h]]/0.002</f>
        <v>20.568371732867835</v>
      </c>
      <c r="R174">
        <v>5.0959697861163225</v>
      </c>
      <c r="S174">
        <v>2.8860028601135922E-2</v>
      </c>
      <c r="T174">
        <v>1.8421734975410119E-2</v>
      </c>
      <c r="U174">
        <v>7.8661292573725505E-2</v>
      </c>
      <c r="V174">
        <v>1.966532314343138E-2</v>
      </c>
      <c r="W174">
        <v>2.723582279739143E-2</v>
      </c>
      <c r="X174">
        <v>7.2270972604064287E-2</v>
      </c>
    </row>
    <row r="175" spans="1:24" x14ac:dyDescent="0.25">
      <c r="A175">
        <v>1379</v>
      </c>
      <c r="B175" t="s">
        <v>463</v>
      </c>
      <c r="C175" s="6" t="s">
        <v>421</v>
      </c>
      <c r="D175" t="s">
        <v>90</v>
      </c>
      <c r="E175" t="s">
        <v>471</v>
      </c>
      <c r="F175" t="s">
        <v>21</v>
      </c>
      <c r="G175">
        <v>2</v>
      </c>
      <c r="H175">
        <v>3</v>
      </c>
      <c r="I175" s="2">
        <v>45132.409699074073</v>
      </c>
      <c r="J175" t="s">
        <v>157</v>
      </c>
      <c r="K175">
        <v>0.89790199999999998</v>
      </c>
      <c r="L175">
        <v>99.832358851634822</v>
      </c>
      <c r="M175">
        <v>5.360493969984137E-2</v>
      </c>
      <c r="N175">
        <v>1.7198570959708461E-3</v>
      </c>
      <c r="O175">
        <v>0.1461063640442882</v>
      </c>
      <c r="P175">
        <v>3.6526591011072057E-2</v>
      </c>
      <c r="Q175">
        <f>NeutralTable[[#This Row],[calc_%_H2_umol/h]]/0.002</f>
        <v>18.263295505536028</v>
      </c>
      <c r="R175">
        <v>5.0959697861163225</v>
      </c>
      <c r="S175">
        <v>2.921959323605364E-2</v>
      </c>
      <c r="T175">
        <v>1.9218368995733311E-2</v>
      </c>
      <c r="U175">
        <v>7.964132690901074E-2</v>
      </c>
      <c r="V175">
        <v>1.9910331727252688E-2</v>
      </c>
      <c r="W175">
        <v>2.6101711905102489E-2</v>
      </c>
      <c r="X175">
        <v>5.8714903524177631E-2</v>
      </c>
    </row>
    <row r="176" spans="1:24" x14ac:dyDescent="0.25">
      <c r="A176">
        <v>1379</v>
      </c>
      <c r="B176" t="s">
        <v>463</v>
      </c>
      <c r="C176" s="6" t="s">
        <v>422</v>
      </c>
      <c r="D176" t="s">
        <v>93</v>
      </c>
      <c r="E176" t="s">
        <v>474</v>
      </c>
      <c r="F176" t="s">
        <v>21</v>
      </c>
      <c r="G176">
        <v>2</v>
      </c>
      <c r="H176">
        <v>3</v>
      </c>
      <c r="I176" s="2">
        <v>45132.417280092603</v>
      </c>
      <c r="J176" t="s">
        <v>159</v>
      </c>
      <c r="K176">
        <v>0.911852</v>
      </c>
      <c r="L176">
        <v>99.774956035757754</v>
      </c>
      <c r="M176">
        <v>1.543943747801545E-2</v>
      </c>
      <c r="N176">
        <v>8.4953770164093408E-4</v>
      </c>
      <c r="O176">
        <v>4.2081944041597881E-2</v>
      </c>
      <c r="P176">
        <v>1.052048601039947E-2</v>
      </c>
      <c r="Q176">
        <f>NeutralTable[[#This Row],[calc_%_H2_umol/h]]/0.002</f>
        <v>5.2602430051997349</v>
      </c>
      <c r="R176">
        <v>0.11410005300185519</v>
      </c>
      <c r="S176">
        <v>0.14477095976101889</v>
      </c>
      <c r="T176">
        <v>1.438703721752908E-2</v>
      </c>
      <c r="U176">
        <v>0.3945897275199628</v>
      </c>
      <c r="V176">
        <v>9.8647431879990699E-2</v>
      </c>
      <c r="W176">
        <v>2.514177655986E-2</v>
      </c>
      <c r="X176">
        <v>3.9691790443362997E-2</v>
      </c>
    </row>
    <row r="177" spans="1:24" x14ac:dyDescent="0.25">
      <c r="A177">
        <v>1379</v>
      </c>
      <c r="B177" t="s">
        <v>463</v>
      </c>
      <c r="C177" s="6" t="s">
        <v>423</v>
      </c>
      <c r="D177" t="s">
        <v>96</v>
      </c>
      <c r="E177" t="s">
        <v>474</v>
      </c>
      <c r="F177" t="s">
        <v>21</v>
      </c>
      <c r="G177">
        <v>2</v>
      </c>
      <c r="H177">
        <v>3</v>
      </c>
      <c r="I177" s="2">
        <v>45132.424861111111</v>
      </c>
      <c r="J177" t="s">
        <v>161</v>
      </c>
      <c r="K177">
        <v>0.90352699999999997</v>
      </c>
      <c r="L177">
        <v>99.716466500113228</v>
      </c>
      <c r="M177">
        <v>1.507903655050216E-2</v>
      </c>
      <c r="N177">
        <v>9.89356794864536E-4</v>
      </c>
      <c r="O177">
        <v>4.1099630295663138E-2</v>
      </c>
      <c r="P177">
        <v>1.027490757391579E-2</v>
      </c>
      <c r="Q177">
        <f>NeutralTable[[#This Row],[calc_%_H2_umol/h]]/0.002</f>
        <v>5.1374537869578951</v>
      </c>
      <c r="R177">
        <v>0.11410005300185519</v>
      </c>
      <c r="S177">
        <v>0.2086412380451082</v>
      </c>
      <c r="T177">
        <v>1.411899014880999E-2</v>
      </c>
      <c r="U177">
        <v>0.56867544019566896</v>
      </c>
      <c r="V177">
        <v>0.14216886004891721</v>
      </c>
      <c r="W177">
        <v>2.562988211013904E-2</v>
      </c>
      <c r="X177">
        <v>3.4183343181018538E-2</v>
      </c>
    </row>
    <row r="178" spans="1:24" x14ac:dyDescent="0.25">
      <c r="A178">
        <v>1379</v>
      </c>
      <c r="B178" t="s">
        <v>463</v>
      </c>
      <c r="C178" s="6" t="s">
        <v>424</v>
      </c>
      <c r="D178" t="s">
        <v>99</v>
      </c>
      <c r="E178" t="s">
        <v>474</v>
      </c>
      <c r="F178" t="s">
        <v>21</v>
      </c>
      <c r="G178">
        <v>2</v>
      </c>
      <c r="H178">
        <v>3</v>
      </c>
      <c r="I178" s="2">
        <v>45132.432395833333</v>
      </c>
      <c r="J178" t="s">
        <v>163</v>
      </c>
      <c r="K178">
        <v>0.90907700000000002</v>
      </c>
      <c r="L178">
        <v>99.744206697360269</v>
      </c>
      <c r="M178">
        <v>1.477030780163731E-2</v>
      </c>
      <c r="N178">
        <v>1.4462548825223531E-3</v>
      </c>
      <c r="O178">
        <v>4.0258154953555482E-2</v>
      </c>
      <c r="P178">
        <v>1.006453873838887E-2</v>
      </c>
      <c r="Q178">
        <f>NeutralTable[[#This Row],[calc_%_H2_umol/h]]/0.002</f>
        <v>5.0322693691944353</v>
      </c>
      <c r="R178">
        <v>0.11410005300185519</v>
      </c>
      <c r="S178">
        <v>0.1888550629482918</v>
      </c>
      <c r="T178">
        <v>1.5054276707129961E-2</v>
      </c>
      <c r="U178">
        <v>0.51474596806256168</v>
      </c>
      <c r="V178">
        <v>0.12868649201564039</v>
      </c>
      <c r="W178">
        <v>2.5259161983851159E-2</v>
      </c>
      <c r="X178">
        <v>2.690876990594971E-2</v>
      </c>
    </row>
    <row r="179" spans="1:24" x14ac:dyDescent="0.25">
      <c r="A179">
        <v>1379</v>
      </c>
      <c r="B179" t="s">
        <v>463</v>
      </c>
      <c r="C179" s="6" t="s">
        <v>425</v>
      </c>
      <c r="D179" t="s">
        <v>102</v>
      </c>
      <c r="E179" t="s">
        <v>470</v>
      </c>
      <c r="F179" t="s">
        <v>21</v>
      </c>
      <c r="G179">
        <v>2</v>
      </c>
      <c r="H179">
        <v>3</v>
      </c>
      <c r="I179" s="2">
        <v>45132.439918981479</v>
      </c>
      <c r="J179" t="s">
        <v>165</v>
      </c>
      <c r="K179">
        <v>0.90352699999999997</v>
      </c>
      <c r="L179">
        <v>99.814991637239672</v>
      </c>
      <c r="M179">
        <v>2.9034886805963771E-2</v>
      </c>
      <c r="N179">
        <v>6.4565249375114135E-4</v>
      </c>
      <c r="O179">
        <v>7.9137888511968554E-2</v>
      </c>
      <c r="P179">
        <v>1.9784472127992139E-2</v>
      </c>
      <c r="Q179">
        <f>NeutralTable[[#This Row],[calc_%_H2_umol/h]]/0.002</f>
        <v>9.8922360639960694</v>
      </c>
      <c r="R179">
        <v>1.4439810535427646</v>
      </c>
      <c r="S179">
        <v>9.5618822039966384E-2</v>
      </c>
      <c r="T179">
        <v>1.402234639279943E-2</v>
      </c>
      <c r="U179">
        <v>0.26061998205174142</v>
      </c>
      <c r="V179">
        <v>6.5154995512935354E-2</v>
      </c>
      <c r="W179">
        <v>2.511669038735425E-2</v>
      </c>
      <c r="X179">
        <v>3.5237963527047327E-2</v>
      </c>
    </row>
    <row r="180" spans="1:24" x14ac:dyDescent="0.25">
      <c r="A180">
        <v>1379</v>
      </c>
      <c r="B180" t="s">
        <v>463</v>
      </c>
      <c r="C180" s="6" t="s">
        <v>426</v>
      </c>
      <c r="D180" t="s">
        <v>105</v>
      </c>
      <c r="E180" t="s">
        <v>470</v>
      </c>
      <c r="F180" t="s">
        <v>21</v>
      </c>
      <c r="G180">
        <v>2</v>
      </c>
      <c r="H180">
        <v>3</v>
      </c>
      <c r="I180" s="2">
        <v>45132.447453703702</v>
      </c>
      <c r="J180" t="s">
        <v>167</v>
      </c>
      <c r="K180">
        <v>0.90352699999999997</v>
      </c>
      <c r="L180">
        <v>99.816393770475131</v>
      </c>
      <c r="M180">
        <v>2.8290063034257459E-2</v>
      </c>
      <c r="N180">
        <v>8.0822331496020435E-4</v>
      </c>
      <c r="O180">
        <v>7.7107786552203017E-2</v>
      </c>
      <c r="P180">
        <v>1.9276946638050751E-2</v>
      </c>
      <c r="Q180">
        <f>NeutralTable[[#This Row],[calc_%_H2_umol/h]]/0.002</f>
        <v>9.6384733190253744</v>
      </c>
      <c r="R180">
        <v>1.4439810535427646</v>
      </c>
      <c r="S180">
        <v>9.359487663196428E-2</v>
      </c>
      <c r="T180">
        <v>1.382653345901186E-2</v>
      </c>
      <c r="U180">
        <v>0.25510348849269371</v>
      </c>
      <c r="V180">
        <v>6.3775872123173413E-2</v>
      </c>
      <c r="W180">
        <v>2.4953110335987232E-2</v>
      </c>
      <c r="X180">
        <v>3.6768179522652579E-2</v>
      </c>
    </row>
    <row r="181" spans="1:24" x14ac:dyDescent="0.25">
      <c r="A181">
        <v>1379</v>
      </c>
      <c r="B181" t="s">
        <v>463</v>
      </c>
      <c r="C181" s="7" t="s">
        <v>427</v>
      </c>
      <c r="D181" t="s">
        <v>108</v>
      </c>
      <c r="E181" t="s">
        <v>470</v>
      </c>
      <c r="F181" t="s">
        <v>21</v>
      </c>
      <c r="G181">
        <v>2</v>
      </c>
      <c r="H181">
        <v>3</v>
      </c>
      <c r="I181" s="2">
        <v>45132.455046296287</v>
      </c>
      <c r="J181" t="s">
        <v>169</v>
      </c>
      <c r="K181">
        <v>0.89512700000000001</v>
      </c>
      <c r="L181">
        <v>99.829952255785656</v>
      </c>
      <c r="M181">
        <v>3.2107650041738919E-2</v>
      </c>
      <c r="N181">
        <v>1.036397192965142E-3</v>
      </c>
      <c r="O181">
        <v>8.7513054428802861E-2</v>
      </c>
      <c r="P181">
        <v>2.1878263607200719E-2</v>
      </c>
      <c r="Q181">
        <f>NeutralTable[[#This Row],[calc_%_H2_umol/h]]/0.002</f>
        <v>10.939131803600359</v>
      </c>
      <c r="R181">
        <v>1.4439810535427646</v>
      </c>
      <c r="S181">
        <v>8.2674574912451171E-2</v>
      </c>
      <c r="T181">
        <v>1.306781229234929E-2</v>
      </c>
      <c r="U181">
        <v>0.22533896329336081</v>
      </c>
      <c r="V181">
        <v>5.6334740823340189E-2</v>
      </c>
      <c r="W181">
        <v>2.343114076653852E-2</v>
      </c>
      <c r="X181">
        <v>3.1834378493623819E-2</v>
      </c>
    </row>
    <row r="182" spans="1:24" x14ac:dyDescent="0.25">
      <c r="A182">
        <v>1380</v>
      </c>
      <c r="B182" t="s">
        <v>464</v>
      </c>
      <c r="C182" s="6" t="s">
        <v>428</v>
      </c>
      <c r="D182" t="s">
        <v>20</v>
      </c>
      <c r="E182" t="s">
        <v>466</v>
      </c>
      <c r="F182" t="s">
        <v>21</v>
      </c>
      <c r="G182">
        <v>2</v>
      </c>
      <c r="H182">
        <v>3</v>
      </c>
      <c r="I182" s="2">
        <v>45132.463495370372</v>
      </c>
      <c r="J182" t="s">
        <v>202</v>
      </c>
      <c r="K182">
        <v>0.911852</v>
      </c>
      <c r="L182">
        <v>99.718344561625742</v>
      </c>
      <c r="M182">
        <v>1.4163079083012601E-2</v>
      </c>
      <c r="N182">
        <v>1.248628065359667E-3</v>
      </c>
      <c r="O182">
        <v>3.8603083970949907E-2</v>
      </c>
      <c r="P182">
        <v>9.6507709927374768E-3</v>
      </c>
      <c r="Q182">
        <f>NeutralTable[[#This Row],[calc_%_H2_umol/h]]/0.002</f>
        <v>4.8253854963687379</v>
      </c>
      <c r="R182">
        <v>2.3192779790846531E-2</v>
      </c>
      <c r="S182">
        <v>0.23207347372550399</v>
      </c>
      <c r="T182">
        <v>1.444378193916309E-2</v>
      </c>
      <c r="U182">
        <v>0.63254266541524329</v>
      </c>
      <c r="V182">
        <v>0.15813566635381079</v>
      </c>
      <c r="W182">
        <v>2.446337259207847E-2</v>
      </c>
      <c r="X182">
        <v>1.095551297364742E-2</v>
      </c>
    </row>
    <row r="183" spans="1:24" x14ac:dyDescent="0.25">
      <c r="A183">
        <v>1380</v>
      </c>
      <c r="B183" t="s">
        <v>464</v>
      </c>
      <c r="C183" s="6" t="s">
        <v>429</v>
      </c>
      <c r="D183" t="s">
        <v>24</v>
      </c>
      <c r="E183" t="s">
        <v>466</v>
      </c>
      <c r="F183" t="s">
        <v>21</v>
      </c>
      <c r="G183">
        <v>2</v>
      </c>
      <c r="H183">
        <v>3</v>
      </c>
      <c r="I183" s="2">
        <v>45132.471018518518</v>
      </c>
      <c r="J183" t="s">
        <v>204</v>
      </c>
      <c r="K183">
        <v>0.90907700000000002</v>
      </c>
      <c r="L183">
        <v>99.703208282320247</v>
      </c>
      <c r="M183">
        <v>1.4039027487676841E-2</v>
      </c>
      <c r="N183">
        <v>8.9675116941723729E-4</v>
      </c>
      <c r="O183">
        <v>3.8264967229285983E-2</v>
      </c>
      <c r="P183">
        <v>9.5662418073214957E-3</v>
      </c>
      <c r="Q183">
        <f>NeutralTable[[#This Row],[calc_%_H2_umol/h]]/0.002</f>
        <v>4.7831209036607474</v>
      </c>
      <c r="R183">
        <v>2.3192779790846531E-2</v>
      </c>
      <c r="S183">
        <v>0.24658858821145149</v>
      </c>
      <c r="T183">
        <v>1.421526659307917E-2</v>
      </c>
      <c r="U183">
        <v>0.6721052619427913</v>
      </c>
      <c r="V183">
        <v>0.1680263154856978</v>
      </c>
      <c r="W183">
        <v>2.512954339161946E-2</v>
      </c>
      <c r="X183">
        <v>1.103455858900337E-2</v>
      </c>
    </row>
    <row r="184" spans="1:24" x14ac:dyDescent="0.25">
      <c r="A184">
        <v>1380</v>
      </c>
      <c r="B184" t="s">
        <v>464</v>
      </c>
      <c r="C184" s="6" t="s">
        <v>430</v>
      </c>
      <c r="D184" t="s">
        <v>27</v>
      </c>
      <c r="E184" t="s">
        <v>466</v>
      </c>
      <c r="F184" t="s">
        <v>21</v>
      </c>
      <c r="G184">
        <v>2</v>
      </c>
      <c r="H184">
        <v>3</v>
      </c>
      <c r="I184" s="2">
        <v>45132.478530092587</v>
      </c>
      <c r="J184" t="s">
        <v>206</v>
      </c>
      <c r="K184">
        <v>0.90352699999999997</v>
      </c>
      <c r="L184">
        <v>99.695624461103094</v>
      </c>
      <c r="M184">
        <v>1.4149637546440901E-2</v>
      </c>
      <c r="N184">
        <v>1.244208217198673E-3</v>
      </c>
      <c r="O184">
        <v>3.8566447533213838E-2</v>
      </c>
      <c r="P184">
        <v>9.6416118833034595E-3</v>
      </c>
      <c r="Q184">
        <f>NeutralTable[[#This Row],[calc_%_H2_umol/h]]/0.002</f>
        <v>4.8208059416517299</v>
      </c>
      <c r="R184">
        <v>2.3192779790846531E-2</v>
      </c>
      <c r="S184">
        <v>0.25385674410446729</v>
      </c>
      <c r="T184">
        <v>1.5523894702171919E-2</v>
      </c>
      <c r="U184">
        <v>0.69191544803350991</v>
      </c>
      <c r="V184">
        <v>0.1729788620083775</v>
      </c>
      <c r="W184">
        <v>2.552573042295073E-2</v>
      </c>
      <c r="X184">
        <v>1.084342682305286E-2</v>
      </c>
    </row>
    <row r="185" spans="1:24" x14ac:dyDescent="0.25">
      <c r="A185">
        <v>1380</v>
      </c>
      <c r="B185" t="s">
        <v>464</v>
      </c>
      <c r="C185" s="6" t="s">
        <v>431</v>
      </c>
      <c r="D185" t="s">
        <v>30</v>
      </c>
      <c r="E185" t="s">
        <v>467</v>
      </c>
      <c r="F185" t="s">
        <v>21</v>
      </c>
      <c r="G185">
        <v>2</v>
      </c>
      <c r="H185">
        <v>3</v>
      </c>
      <c r="I185" s="2">
        <v>45132.486770833333</v>
      </c>
      <c r="J185" t="s">
        <v>208</v>
      </c>
      <c r="K185">
        <v>0.93135199999999996</v>
      </c>
      <c r="L185">
        <v>96.634327956762888</v>
      </c>
      <c r="M185">
        <v>3.1153906331203518</v>
      </c>
      <c r="N185">
        <v>3.881119172388664E-2</v>
      </c>
      <c r="O185">
        <v>8.4913517398135383</v>
      </c>
      <c r="P185">
        <v>2.122837934953385</v>
      </c>
      <c r="Q185">
        <f>NeutralTable[[#This Row],[calc_%_H2_umol/h]]/0.002</f>
        <v>1061.4189674766924</v>
      </c>
      <c r="R185">
        <v>114.94701342901588</v>
      </c>
      <c r="S185">
        <v>3.0148066665096201E-2</v>
      </c>
      <c r="T185">
        <v>1.4248175052318819E-2</v>
      </c>
      <c r="U185">
        <v>8.2171986911404926E-2</v>
      </c>
      <c r="V185">
        <v>2.0542996727851232E-2</v>
      </c>
      <c r="W185">
        <v>2.4471312671056861E-2</v>
      </c>
      <c r="X185">
        <v>0.1956620307805958</v>
      </c>
    </row>
    <row r="186" spans="1:24" x14ac:dyDescent="0.25">
      <c r="A186">
        <v>1380</v>
      </c>
      <c r="B186" t="s">
        <v>464</v>
      </c>
      <c r="C186" s="6" t="s">
        <v>432</v>
      </c>
      <c r="D186" t="s">
        <v>33</v>
      </c>
      <c r="E186" t="s">
        <v>467</v>
      </c>
      <c r="F186" t="s">
        <v>21</v>
      </c>
      <c r="G186">
        <v>2</v>
      </c>
      <c r="H186">
        <v>3</v>
      </c>
      <c r="I186" s="2">
        <v>45132.495023148149</v>
      </c>
      <c r="J186" t="s">
        <v>210</v>
      </c>
      <c r="K186">
        <v>0.92580200000000001</v>
      </c>
      <c r="L186">
        <v>96.143897893615602</v>
      </c>
      <c r="M186">
        <v>3.5463261442705671</v>
      </c>
      <c r="N186">
        <v>6.835687031799334E-2</v>
      </c>
      <c r="O186">
        <v>9.665915521141903</v>
      </c>
      <c r="P186">
        <v>2.4164788802854762</v>
      </c>
      <c r="Q186">
        <f>NeutralTable[[#This Row],[calc_%_H2_umol/h]]/0.002</f>
        <v>1208.239440142738</v>
      </c>
      <c r="R186">
        <v>114.94701342901588</v>
      </c>
      <c r="S186">
        <v>2.7355129614567861E-2</v>
      </c>
      <c r="T186">
        <v>1.516933269763214E-2</v>
      </c>
      <c r="U186">
        <v>7.4559519110075037E-2</v>
      </c>
      <c r="V186">
        <v>1.8639879777518759E-2</v>
      </c>
      <c r="W186">
        <v>2.4311509422629999E-2</v>
      </c>
      <c r="X186">
        <v>0.25810932307662648</v>
      </c>
    </row>
    <row r="187" spans="1:24" x14ac:dyDescent="0.25">
      <c r="A187">
        <v>1380</v>
      </c>
      <c r="B187" t="s">
        <v>464</v>
      </c>
      <c r="C187" s="6" t="s">
        <v>433</v>
      </c>
      <c r="D187" t="s">
        <v>36</v>
      </c>
      <c r="E187" t="s">
        <v>467</v>
      </c>
      <c r="F187" t="s">
        <v>21</v>
      </c>
      <c r="G187">
        <v>2</v>
      </c>
      <c r="H187">
        <v>3</v>
      </c>
      <c r="I187" s="2">
        <v>45132.503368055557</v>
      </c>
      <c r="J187" t="s">
        <v>212</v>
      </c>
      <c r="K187">
        <v>0.92580200000000001</v>
      </c>
      <c r="L187">
        <v>96.807483013746804</v>
      </c>
      <c r="M187">
        <v>2.8811884436505451</v>
      </c>
      <c r="N187">
        <v>5.2771090488160227E-2</v>
      </c>
      <c r="O187">
        <v>7.853007017363522</v>
      </c>
      <c r="P187">
        <v>1.963251754340881</v>
      </c>
      <c r="Q187">
        <f>NeutralTable[[#This Row],[calc_%_H2_umol/h]]/0.002</f>
        <v>981.6258771704405</v>
      </c>
      <c r="R187">
        <v>114.94701342901588</v>
      </c>
      <c r="S187">
        <v>2.5955034333211641E-2</v>
      </c>
      <c r="T187">
        <v>1.4636826417717909E-2</v>
      </c>
      <c r="U187">
        <v>7.0743400072912355E-2</v>
      </c>
      <c r="V187">
        <v>1.7685850018228089E-2</v>
      </c>
      <c r="W187">
        <v>2.4068155201803911E-2</v>
      </c>
      <c r="X187">
        <v>0.26130535306764258</v>
      </c>
    </row>
    <row r="188" spans="1:24" x14ac:dyDescent="0.25">
      <c r="A188">
        <v>1380</v>
      </c>
      <c r="B188" t="s">
        <v>464</v>
      </c>
      <c r="C188" s="6" t="s">
        <v>434</v>
      </c>
      <c r="D188" t="s">
        <v>39</v>
      </c>
      <c r="E188" t="s">
        <v>468</v>
      </c>
      <c r="F188" t="s">
        <v>21</v>
      </c>
      <c r="G188">
        <v>2</v>
      </c>
      <c r="H188">
        <v>3</v>
      </c>
      <c r="I188" s="2">
        <v>45132.510891203703</v>
      </c>
      <c r="J188" t="s">
        <v>214</v>
      </c>
      <c r="K188">
        <v>0.90630200000000005</v>
      </c>
      <c r="L188">
        <v>99.818681704667284</v>
      </c>
      <c r="M188">
        <v>1.700732098667122E-2</v>
      </c>
      <c r="N188">
        <v>1.601836363631054E-3</v>
      </c>
      <c r="O188">
        <v>4.6355388988601011E-2</v>
      </c>
      <c r="P188">
        <v>1.1588847247150249E-2</v>
      </c>
      <c r="Q188">
        <f>NeutralTable[[#This Row],[calc_%_H2_umol/h]]/0.002</f>
        <v>5.7944236235751241</v>
      </c>
      <c r="R188">
        <v>0.41674454102149827</v>
      </c>
      <c r="S188">
        <v>0.1215288380004861</v>
      </c>
      <c r="T188">
        <v>1.251595758493565E-2</v>
      </c>
      <c r="U188">
        <v>0.33124067942624491</v>
      </c>
      <c r="V188">
        <v>8.2810169856561228E-2</v>
      </c>
      <c r="W188">
        <v>2.6383810863869331E-2</v>
      </c>
      <c r="X188">
        <v>1.639832548167925E-2</v>
      </c>
    </row>
    <row r="189" spans="1:24" x14ac:dyDescent="0.25">
      <c r="A189">
        <v>1380</v>
      </c>
      <c r="B189" t="s">
        <v>464</v>
      </c>
      <c r="C189" s="6" t="s">
        <v>435</v>
      </c>
      <c r="D189" t="s">
        <v>42</v>
      </c>
      <c r="E189" t="s">
        <v>468</v>
      </c>
      <c r="F189" t="s">
        <v>21</v>
      </c>
      <c r="G189">
        <v>2</v>
      </c>
      <c r="H189">
        <v>3</v>
      </c>
      <c r="I189" s="2">
        <v>45132.518414351849</v>
      </c>
      <c r="J189" t="s">
        <v>216</v>
      </c>
      <c r="K189">
        <v>0.90907700000000002</v>
      </c>
      <c r="L189">
        <v>99.807987036265558</v>
      </c>
      <c r="M189">
        <v>1.591895287808872E-2</v>
      </c>
      <c r="N189">
        <v>1.0036996182097909E-3</v>
      </c>
      <c r="O189">
        <v>4.3388917839166652E-2</v>
      </c>
      <c r="P189">
        <v>1.084722945979166E-2</v>
      </c>
      <c r="Q189">
        <f>NeutralTable[[#This Row],[calc_%_H2_umol/h]]/0.002</f>
        <v>5.4236147298958297</v>
      </c>
      <c r="R189">
        <v>0.41674454102149827</v>
      </c>
      <c r="S189">
        <v>0.13292329639018699</v>
      </c>
      <c r="T189">
        <v>1.218514503472928E-2</v>
      </c>
      <c r="U189">
        <v>0.36229757259495549</v>
      </c>
      <c r="V189">
        <v>9.0574393148738885E-2</v>
      </c>
      <c r="W189">
        <v>2.5846594442266189E-2</v>
      </c>
      <c r="X189">
        <v>1.7324120023889968E-2</v>
      </c>
    </row>
    <row r="190" spans="1:24" x14ac:dyDescent="0.25">
      <c r="A190">
        <v>1380</v>
      </c>
      <c r="B190" t="s">
        <v>464</v>
      </c>
      <c r="C190" s="6" t="s">
        <v>436</v>
      </c>
      <c r="D190" t="s">
        <v>45</v>
      </c>
      <c r="E190" t="s">
        <v>468</v>
      </c>
      <c r="F190" t="s">
        <v>21</v>
      </c>
      <c r="G190">
        <v>2</v>
      </c>
      <c r="H190">
        <v>3</v>
      </c>
      <c r="I190" s="2">
        <v>45132.525960648149</v>
      </c>
      <c r="J190" t="s">
        <v>218</v>
      </c>
      <c r="K190">
        <v>0.90907700000000002</v>
      </c>
      <c r="L190">
        <v>99.824016129537441</v>
      </c>
      <c r="M190">
        <v>1.456571582548365E-2</v>
      </c>
      <c r="N190">
        <v>9.1532091391432167E-4</v>
      </c>
      <c r="O190">
        <v>3.970051623750008E-2</v>
      </c>
      <c r="P190">
        <v>9.9251290593750201E-3</v>
      </c>
      <c r="Q190">
        <f>NeutralTable[[#This Row],[calc_%_H2_umol/h]]/0.002</f>
        <v>4.9625645296875103</v>
      </c>
      <c r="R190">
        <v>0.41674454102149827</v>
      </c>
      <c r="S190">
        <v>0.1230613127463278</v>
      </c>
      <c r="T190">
        <v>1.2696724315768871E-2</v>
      </c>
      <c r="U190">
        <v>0.33541761376025192</v>
      </c>
      <c r="V190">
        <v>8.3854403440062966E-2</v>
      </c>
      <c r="W190">
        <v>2.6005804289962419E-2</v>
      </c>
      <c r="X190">
        <v>1.235103760078347E-2</v>
      </c>
    </row>
    <row r="191" spans="1:24" x14ac:dyDescent="0.25">
      <c r="A191">
        <v>1380</v>
      </c>
      <c r="B191" t="s">
        <v>464</v>
      </c>
      <c r="C191" s="6" t="s">
        <v>437</v>
      </c>
      <c r="D191" t="s">
        <v>48</v>
      </c>
      <c r="E191" t="s">
        <v>469</v>
      </c>
      <c r="F191" t="s">
        <v>21</v>
      </c>
      <c r="G191">
        <v>2</v>
      </c>
      <c r="H191">
        <v>3</v>
      </c>
      <c r="I191" s="2">
        <v>45132.534305555557</v>
      </c>
      <c r="J191" t="s">
        <v>220</v>
      </c>
      <c r="K191">
        <v>0.900752</v>
      </c>
      <c r="L191">
        <v>99.904654011826651</v>
      </c>
      <c r="M191">
        <v>1.9991774232896199E-2</v>
      </c>
      <c r="N191">
        <v>2.2332910762472369E-3</v>
      </c>
      <c r="O191">
        <v>5.4489855978168321E-2</v>
      </c>
      <c r="P191">
        <v>1.362246399454208E-2</v>
      </c>
      <c r="Q191">
        <f>NeutralTable[[#This Row],[calc_%_H2_umol/h]]/0.002</f>
        <v>6.8112319972710402</v>
      </c>
      <c r="R191">
        <v>0.368095559650848</v>
      </c>
      <c r="S191">
        <v>2.628579336932647E-2</v>
      </c>
      <c r="T191">
        <v>1.8146173245027559E-2</v>
      </c>
      <c r="U191">
        <v>7.1644921470233783E-2</v>
      </c>
      <c r="V191">
        <v>1.7911230367558449E-2</v>
      </c>
      <c r="W191">
        <v>2.5830390190506741E-2</v>
      </c>
      <c r="X191">
        <v>2.323803038061829E-2</v>
      </c>
    </row>
    <row r="192" spans="1:24" x14ac:dyDescent="0.25">
      <c r="A192">
        <v>1380</v>
      </c>
      <c r="B192" t="s">
        <v>464</v>
      </c>
      <c r="C192" s="6" t="s">
        <v>438</v>
      </c>
      <c r="D192" t="s">
        <v>51</v>
      </c>
      <c r="E192" t="s">
        <v>469</v>
      </c>
      <c r="F192" t="s">
        <v>21</v>
      </c>
      <c r="G192">
        <v>2</v>
      </c>
      <c r="H192">
        <v>3</v>
      </c>
      <c r="I192" s="2">
        <v>45132.542719907397</v>
      </c>
      <c r="J192" t="s">
        <v>222</v>
      </c>
      <c r="K192">
        <v>0.900752</v>
      </c>
      <c r="L192">
        <v>99.901560161221724</v>
      </c>
      <c r="M192">
        <v>2.0462783471633508E-2</v>
      </c>
      <c r="N192">
        <v>2.3937010914045049E-3</v>
      </c>
      <c r="O192">
        <v>5.5773645264911617E-2</v>
      </c>
      <c r="P192">
        <v>1.3943411316227901E-2</v>
      </c>
      <c r="Q192">
        <f>NeutralTable[[#This Row],[calc_%_H2_umol/h]]/0.002</f>
        <v>6.97170565811395</v>
      </c>
      <c r="R192">
        <v>0.368095559650848</v>
      </c>
      <c r="S192">
        <v>2.718391813426807E-2</v>
      </c>
      <c r="T192">
        <v>1.8278200025661009E-2</v>
      </c>
      <c r="U192">
        <v>7.409286273457466E-2</v>
      </c>
      <c r="V192">
        <v>1.8523215683643669E-2</v>
      </c>
      <c r="W192">
        <v>2.5636249914146429E-2</v>
      </c>
      <c r="X192">
        <v>2.515688725823224E-2</v>
      </c>
    </row>
    <row r="193" spans="1:24" x14ac:dyDescent="0.25">
      <c r="A193">
        <v>1380</v>
      </c>
      <c r="B193" t="s">
        <v>464</v>
      </c>
      <c r="C193" s="6" t="s">
        <v>439</v>
      </c>
      <c r="D193" t="s">
        <v>54</v>
      </c>
      <c r="E193" t="s">
        <v>469</v>
      </c>
      <c r="F193" t="s">
        <v>21</v>
      </c>
      <c r="G193">
        <v>2</v>
      </c>
      <c r="H193">
        <v>3</v>
      </c>
      <c r="I193" s="2">
        <v>45132.551064814812</v>
      </c>
      <c r="J193" t="s">
        <v>224</v>
      </c>
      <c r="K193">
        <v>0.90907700000000002</v>
      </c>
      <c r="L193">
        <v>99.905521398150825</v>
      </c>
      <c r="M193">
        <v>1.8400962309988979E-2</v>
      </c>
      <c r="N193">
        <v>2.4725752147625331E-3</v>
      </c>
      <c r="O193">
        <v>5.0153917028591177E-2</v>
      </c>
      <c r="P193">
        <v>1.25384792571478E-2</v>
      </c>
      <c r="Q193">
        <f>NeutralTable[[#This Row],[calc_%_H2_umol/h]]/0.002</f>
        <v>6.2692396285738994</v>
      </c>
      <c r="R193">
        <v>0.368095559650848</v>
      </c>
      <c r="S193">
        <v>2.7737584577253109E-2</v>
      </c>
      <c r="T193">
        <v>1.845484397283401E-2</v>
      </c>
      <c r="U193">
        <v>7.5601943638887628E-2</v>
      </c>
      <c r="V193">
        <v>1.8900485909721911E-2</v>
      </c>
      <c r="W193">
        <v>2.5172907954745419E-2</v>
      </c>
      <c r="X193">
        <v>2.316714700718683E-2</v>
      </c>
    </row>
    <row r="194" spans="1:24" x14ac:dyDescent="0.25">
      <c r="A194">
        <v>1380</v>
      </c>
      <c r="B194" t="s">
        <v>464</v>
      </c>
      <c r="C194" s="6" t="s">
        <v>440</v>
      </c>
      <c r="D194" t="s">
        <v>57</v>
      </c>
      <c r="E194" t="s">
        <v>470</v>
      </c>
      <c r="F194" t="s">
        <v>21</v>
      </c>
      <c r="G194">
        <v>2</v>
      </c>
      <c r="H194">
        <v>3</v>
      </c>
      <c r="I194" s="2">
        <v>45132.558587962973</v>
      </c>
      <c r="J194" t="s">
        <v>226</v>
      </c>
      <c r="K194">
        <v>0.89512700000000001</v>
      </c>
      <c r="L194">
        <v>99.791801454285888</v>
      </c>
      <c r="M194">
        <v>5.1095158239121703E-2</v>
      </c>
      <c r="N194">
        <v>6.5672957257872152E-4</v>
      </c>
      <c r="O194">
        <v>0.1392656690295227</v>
      </c>
      <c r="P194">
        <v>3.4816417257380668E-2</v>
      </c>
      <c r="Q194">
        <f>NeutralTable[[#This Row],[calc_%_H2_umol/h]]/0.002</f>
        <v>17.408208628690332</v>
      </c>
      <c r="R194">
        <v>2.2631546436797434</v>
      </c>
      <c r="S194">
        <v>0.116677565678836</v>
      </c>
      <c r="T194">
        <v>1.358516527131204E-2</v>
      </c>
      <c r="U194">
        <v>0.31801798457995112</v>
      </c>
      <c r="V194">
        <v>7.950449614498778E-2</v>
      </c>
      <c r="W194">
        <v>2.515084282342089E-2</v>
      </c>
      <c r="X194">
        <v>1.5274978972731831E-2</v>
      </c>
    </row>
    <row r="195" spans="1:24" x14ac:dyDescent="0.25">
      <c r="A195">
        <v>1380</v>
      </c>
      <c r="B195" t="s">
        <v>464</v>
      </c>
      <c r="C195" s="6" t="s">
        <v>441</v>
      </c>
      <c r="D195" t="s">
        <v>60</v>
      </c>
      <c r="E195" t="s">
        <v>470</v>
      </c>
      <c r="F195" t="s">
        <v>21</v>
      </c>
      <c r="G195">
        <v>2</v>
      </c>
      <c r="H195">
        <v>3</v>
      </c>
      <c r="I195" s="2">
        <v>45132.566099537027</v>
      </c>
      <c r="J195" t="s">
        <v>228</v>
      </c>
      <c r="K195">
        <v>0.89790199999999998</v>
      </c>
      <c r="L195">
        <v>99.788824370707928</v>
      </c>
      <c r="M195">
        <v>4.5635273539444403E-2</v>
      </c>
      <c r="N195">
        <v>9.4515010743592069E-4</v>
      </c>
      <c r="O195">
        <v>0.1243841318794445</v>
      </c>
      <c r="P195">
        <v>3.1096032969861121E-2</v>
      </c>
      <c r="Q195">
        <f>NeutralTable[[#This Row],[calc_%_H2_umol/h]]/0.002</f>
        <v>15.54801648493056</v>
      </c>
      <c r="R195">
        <v>2.2631546436797434</v>
      </c>
      <c r="S195">
        <v>0.124796891616691</v>
      </c>
      <c r="T195">
        <v>1.282300196711603E-2</v>
      </c>
      <c r="U195">
        <v>0.34014813150135481</v>
      </c>
      <c r="V195">
        <v>8.5037032875338703E-2</v>
      </c>
      <c r="W195">
        <v>2.5054059835922661E-2</v>
      </c>
      <c r="X195">
        <v>1.5689404300012609E-2</v>
      </c>
    </row>
    <row r="196" spans="1:24" x14ac:dyDescent="0.25">
      <c r="A196">
        <v>1380</v>
      </c>
      <c r="B196" t="s">
        <v>464</v>
      </c>
      <c r="C196" s="6" t="s">
        <v>442</v>
      </c>
      <c r="D196" t="s">
        <v>63</v>
      </c>
      <c r="E196" t="s">
        <v>470</v>
      </c>
      <c r="F196" t="s">
        <v>21</v>
      </c>
      <c r="G196">
        <v>2</v>
      </c>
      <c r="H196">
        <v>3</v>
      </c>
      <c r="I196" s="2">
        <v>45132.573634259257</v>
      </c>
      <c r="J196" t="s">
        <v>230</v>
      </c>
      <c r="K196">
        <v>0.90907700000000002</v>
      </c>
      <c r="L196">
        <v>99.791151044558148</v>
      </c>
      <c r="M196">
        <v>5.5795879869667817E-2</v>
      </c>
      <c r="N196">
        <v>7.3043533481338262E-4</v>
      </c>
      <c r="O196">
        <v>0.15207802083271779</v>
      </c>
      <c r="P196">
        <v>3.8019505208179462E-2</v>
      </c>
      <c r="Q196">
        <f>NeutralTable[[#This Row],[calc_%_H2_umol/h]]/0.002</f>
        <v>19.00975260408973</v>
      </c>
      <c r="R196">
        <v>2.2631546436797434</v>
      </c>
      <c r="S196">
        <v>0.1099794026473826</v>
      </c>
      <c r="T196">
        <v>1.377301294556999E-2</v>
      </c>
      <c r="U196">
        <v>0.29976137890552262</v>
      </c>
      <c r="V196">
        <v>7.4940344726380642E-2</v>
      </c>
      <c r="W196">
        <v>2.3539911313143629E-2</v>
      </c>
      <c r="X196">
        <v>1.9533761611659008E-2</v>
      </c>
    </row>
    <row r="197" spans="1:24" x14ac:dyDescent="0.25">
      <c r="A197">
        <v>1380</v>
      </c>
      <c r="B197" t="s">
        <v>464</v>
      </c>
      <c r="C197" s="6" t="s">
        <v>443</v>
      </c>
      <c r="D197" t="s">
        <v>66</v>
      </c>
      <c r="E197" t="s">
        <v>472</v>
      </c>
      <c r="F197" t="s">
        <v>21</v>
      </c>
      <c r="G197">
        <v>2</v>
      </c>
      <c r="H197">
        <v>3</v>
      </c>
      <c r="I197" s="2">
        <v>45132.582152777781</v>
      </c>
      <c r="J197" t="s">
        <v>232</v>
      </c>
      <c r="K197">
        <v>0.90907700000000002</v>
      </c>
      <c r="L197">
        <v>99.728562959593347</v>
      </c>
      <c r="M197">
        <v>1.4497425015229539E-2</v>
      </c>
      <c r="N197">
        <v>1.514372643005179E-3</v>
      </c>
      <c r="O197">
        <v>3.9514381861829928E-2</v>
      </c>
      <c r="P197">
        <v>9.878595465457482E-3</v>
      </c>
      <c r="Q197">
        <f>NeutralTable[[#This Row],[calc_%_H2_umol/h]]/0.002</f>
        <v>4.9392977327287406</v>
      </c>
      <c r="R197">
        <v>4.8667360778015825E-2</v>
      </c>
      <c r="S197">
        <v>0.20686500614681699</v>
      </c>
      <c r="T197">
        <v>1.4566925576105319E-2</v>
      </c>
      <c r="U197">
        <v>0.56383411800014049</v>
      </c>
      <c r="V197">
        <v>0.1409585295000351</v>
      </c>
      <c r="W197">
        <v>2.3696501401139741E-2</v>
      </c>
      <c r="X197">
        <v>2.637810784346473E-2</v>
      </c>
    </row>
    <row r="198" spans="1:24" x14ac:dyDescent="0.25">
      <c r="A198">
        <v>1380</v>
      </c>
      <c r="B198" t="s">
        <v>464</v>
      </c>
      <c r="C198" s="6" t="s">
        <v>444</v>
      </c>
      <c r="D198" t="s">
        <v>69</v>
      </c>
      <c r="E198" t="s">
        <v>472</v>
      </c>
      <c r="F198" t="s">
        <v>21</v>
      </c>
      <c r="G198">
        <v>2</v>
      </c>
      <c r="H198">
        <v>3</v>
      </c>
      <c r="I198" s="2">
        <v>45132.589687500003</v>
      </c>
      <c r="J198" t="s">
        <v>234</v>
      </c>
      <c r="K198">
        <v>0.90630200000000005</v>
      </c>
      <c r="L198">
        <v>99.71010737910035</v>
      </c>
      <c r="M198">
        <v>1.423787011060693E-2</v>
      </c>
      <c r="N198">
        <v>1.401251314661899E-3</v>
      </c>
      <c r="O198">
        <v>3.8806935428784439E-2</v>
      </c>
      <c r="P198">
        <v>9.7017338571961098E-3</v>
      </c>
      <c r="Q198">
        <f>NeutralTable[[#This Row],[calc_%_H2_umol/h]]/0.002</f>
        <v>4.8508669285980552</v>
      </c>
      <c r="R198">
        <v>4.8667360778015825E-2</v>
      </c>
      <c r="S198">
        <v>0.22522527215958721</v>
      </c>
      <c r="T198">
        <v>1.385502888627233E-2</v>
      </c>
      <c r="U198">
        <v>0.61387711263892952</v>
      </c>
      <c r="V198">
        <v>0.15346927815973241</v>
      </c>
      <c r="W198">
        <v>2.507561343174498E-2</v>
      </c>
      <c r="X198">
        <v>2.535386519770232E-2</v>
      </c>
    </row>
    <row r="199" spans="1:24" x14ac:dyDescent="0.25">
      <c r="A199">
        <v>1380</v>
      </c>
      <c r="B199" t="s">
        <v>464</v>
      </c>
      <c r="C199" s="6" t="s">
        <v>445</v>
      </c>
      <c r="D199" t="s">
        <v>72</v>
      </c>
      <c r="E199" t="s">
        <v>472</v>
      </c>
      <c r="F199" t="s">
        <v>21</v>
      </c>
      <c r="G199">
        <v>2</v>
      </c>
      <c r="H199">
        <v>3</v>
      </c>
      <c r="I199" s="2">
        <v>45132.597199074073</v>
      </c>
      <c r="J199" t="s">
        <v>236</v>
      </c>
      <c r="K199">
        <v>0.90907700000000002</v>
      </c>
      <c r="L199">
        <v>99.721634703127421</v>
      </c>
      <c r="M199">
        <v>1.426426925495137E-2</v>
      </c>
      <c r="N199">
        <v>1.2423681513631991E-3</v>
      </c>
      <c r="O199">
        <v>3.8878889301238062E-2</v>
      </c>
      <c r="P199">
        <v>9.7197223253095138E-3</v>
      </c>
      <c r="Q199">
        <f>NeutralTable[[#This Row],[calc_%_H2_umol/h]]/0.002</f>
        <v>4.8598611626547568</v>
      </c>
      <c r="R199">
        <v>4.8667360778015825E-2</v>
      </c>
      <c r="S199">
        <v>0.2148444339847724</v>
      </c>
      <c r="T199">
        <v>1.529321422791334E-2</v>
      </c>
      <c r="U199">
        <v>0.58558295672816718</v>
      </c>
      <c r="V199">
        <v>0.1463957391820418</v>
      </c>
      <c r="W199">
        <v>2.3343442208597121E-2</v>
      </c>
      <c r="X199">
        <v>2.591315142425514E-2</v>
      </c>
    </row>
    <row r="200" spans="1:24" x14ac:dyDescent="0.25">
      <c r="A200">
        <v>1380</v>
      </c>
      <c r="B200" t="s">
        <v>464</v>
      </c>
      <c r="C200" s="6" t="s">
        <v>446</v>
      </c>
      <c r="D200" t="s">
        <v>75</v>
      </c>
      <c r="E200" t="s">
        <v>473</v>
      </c>
      <c r="F200" t="s">
        <v>21</v>
      </c>
      <c r="G200">
        <v>2</v>
      </c>
      <c r="H200">
        <v>3</v>
      </c>
      <c r="I200" s="2">
        <v>45132.604722222219</v>
      </c>
      <c r="J200" t="s">
        <v>238</v>
      </c>
      <c r="K200">
        <v>0.90907700000000002</v>
      </c>
      <c r="L200">
        <v>99.794409067507289</v>
      </c>
      <c r="M200">
        <v>1.363729493528161E-2</v>
      </c>
      <c r="N200">
        <v>1.587798335624535E-3</v>
      </c>
      <c r="O200">
        <v>3.7169999435695281E-2</v>
      </c>
      <c r="P200">
        <v>9.2924998589238202E-3</v>
      </c>
      <c r="Q200">
        <f>NeutralTable[[#This Row],[calc_%_H2_umol/h]]/0.002</f>
        <v>4.6462499294619102</v>
      </c>
      <c r="R200">
        <v>4.9251653280072943E-2</v>
      </c>
      <c r="S200">
        <v>0.1467337886545747</v>
      </c>
      <c r="T200">
        <v>1.2278136180475119E-2</v>
      </c>
      <c r="U200">
        <v>0.39993964106308633</v>
      </c>
      <c r="V200">
        <v>9.9984910265771568E-2</v>
      </c>
      <c r="W200">
        <v>2.6143342920388619E-2</v>
      </c>
      <c r="X200">
        <v>1.907650598245279E-2</v>
      </c>
    </row>
    <row r="201" spans="1:24" x14ac:dyDescent="0.25">
      <c r="A201">
        <v>1380</v>
      </c>
      <c r="B201" t="s">
        <v>464</v>
      </c>
      <c r="C201" s="6" t="s">
        <v>447</v>
      </c>
      <c r="D201" t="s">
        <v>78</v>
      </c>
      <c r="E201" t="s">
        <v>473</v>
      </c>
      <c r="F201" t="s">
        <v>21</v>
      </c>
      <c r="G201">
        <v>2</v>
      </c>
      <c r="H201">
        <v>3</v>
      </c>
      <c r="I201" s="2">
        <v>45132.612233796302</v>
      </c>
      <c r="J201" t="s">
        <v>240</v>
      </c>
      <c r="K201">
        <v>0.90352699999999997</v>
      </c>
      <c r="L201">
        <v>99.815937620580826</v>
      </c>
      <c r="M201">
        <v>1.388021045899792E-2</v>
      </c>
      <c r="N201">
        <v>1.241610468267E-3</v>
      </c>
      <c r="O201">
        <v>3.7832093342317262E-2</v>
      </c>
      <c r="P201">
        <v>9.4580233355793155E-3</v>
      </c>
      <c r="Q201">
        <f>NeutralTable[[#This Row],[calc_%_H2_umol/h]]/0.002</f>
        <v>4.7290116677896581</v>
      </c>
      <c r="R201">
        <v>4.9251653280072943E-2</v>
      </c>
      <c r="S201">
        <v>0.12407180239872979</v>
      </c>
      <c r="T201">
        <v>1.3697803972508299E-2</v>
      </c>
      <c r="U201">
        <v>0.33817181831385329</v>
      </c>
      <c r="V201">
        <v>8.4542954578463336E-2</v>
      </c>
      <c r="W201">
        <v>2.5994195519353561E-2</v>
      </c>
      <c r="X201">
        <v>2.011617104209279E-2</v>
      </c>
    </row>
    <row r="202" spans="1:24" x14ac:dyDescent="0.25">
      <c r="A202">
        <v>1380</v>
      </c>
      <c r="B202" t="s">
        <v>464</v>
      </c>
      <c r="C202" s="6" t="s">
        <v>448</v>
      </c>
      <c r="D202" t="s">
        <v>81</v>
      </c>
      <c r="E202" t="s">
        <v>473</v>
      </c>
      <c r="F202" t="s">
        <v>21</v>
      </c>
      <c r="G202">
        <v>2</v>
      </c>
      <c r="H202">
        <v>3</v>
      </c>
      <c r="I202" s="2">
        <v>45132.619872685187</v>
      </c>
      <c r="J202" t="s">
        <v>242</v>
      </c>
      <c r="K202">
        <v>0.90907700000000002</v>
      </c>
      <c r="L202">
        <v>99.774672444743302</v>
      </c>
      <c r="M202">
        <v>1.389453317315203E-2</v>
      </c>
      <c r="N202">
        <v>1.496091938137122E-3</v>
      </c>
      <c r="O202">
        <v>3.7871131529842908E-2</v>
      </c>
      <c r="P202">
        <v>9.467782882460727E-3</v>
      </c>
      <c r="Q202">
        <f>NeutralTable[[#This Row],[calc_%_H2_umol/h]]/0.002</f>
        <v>4.7338914412303632</v>
      </c>
      <c r="R202">
        <v>4.9251653280072943E-2</v>
      </c>
      <c r="S202">
        <v>0.16036047824571931</v>
      </c>
      <c r="T202">
        <v>1.377945523230841E-2</v>
      </c>
      <c r="U202">
        <v>0.43708073442631928</v>
      </c>
      <c r="V202">
        <v>0.10927018360657979</v>
      </c>
      <c r="W202">
        <v>2.6141215877863409E-2</v>
      </c>
      <c r="X202">
        <v>2.4931327959968209E-2</v>
      </c>
    </row>
    <row r="203" spans="1:24" x14ac:dyDescent="0.25">
      <c r="A203">
        <v>1380</v>
      </c>
      <c r="B203" t="s">
        <v>464</v>
      </c>
      <c r="C203" s="6" t="s">
        <v>449</v>
      </c>
      <c r="D203" t="s">
        <v>84</v>
      </c>
      <c r="E203" t="s">
        <v>471</v>
      </c>
      <c r="F203" t="s">
        <v>21</v>
      </c>
      <c r="G203">
        <v>2</v>
      </c>
      <c r="H203">
        <v>3</v>
      </c>
      <c r="I203" s="2">
        <v>45132.628217592603</v>
      </c>
      <c r="J203" t="s">
        <v>244</v>
      </c>
      <c r="K203">
        <v>0.900752</v>
      </c>
      <c r="L203">
        <v>99.86339854826187</v>
      </c>
      <c r="M203">
        <v>4.1157457993949181E-2</v>
      </c>
      <c r="N203">
        <v>2.287499854083361E-3</v>
      </c>
      <c r="O203">
        <v>0.1121793359804719</v>
      </c>
      <c r="P203">
        <v>2.8044833995117969E-2</v>
      </c>
      <c r="Q203">
        <f>NeutralTable[[#This Row],[calc_%_H2_umol/h]]/0.002</f>
        <v>14.022416997558985</v>
      </c>
      <c r="R203">
        <v>5.5389327854332322</v>
      </c>
      <c r="S203">
        <v>3.2186266703228557E-2</v>
      </c>
      <c r="T203">
        <v>1.9679835529761609E-2</v>
      </c>
      <c r="U203">
        <v>8.7727333087222609E-2</v>
      </c>
      <c r="V203">
        <v>2.1931833271805649E-2</v>
      </c>
      <c r="W203">
        <v>2.6549149277915639E-2</v>
      </c>
      <c r="X203">
        <v>3.6708577763033358E-2</v>
      </c>
    </row>
    <row r="204" spans="1:24" x14ac:dyDescent="0.25">
      <c r="A204">
        <v>1380</v>
      </c>
      <c r="B204" t="s">
        <v>464</v>
      </c>
      <c r="C204" s="6" t="s">
        <v>450</v>
      </c>
      <c r="D204" t="s">
        <v>87</v>
      </c>
      <c r="E204" t="s">
        <v>471</v>
      </c>
      <c r="F204" t="s">
        <v>21</v>
      </c>
      <c r="G204">
        <v>2</v>
      </c>
      <c r="H204">
        <v>3</v>
      </c>
      <c r="I204" s="2">
        <v>45132.63653935185</v>
      </c>
      <c r="J204" t="s">
        <v>246</v>
      </c>
      <c r="K204">
        <v>0.90907700000000002</v>
      </c>
      <c r="L204">
        <v>99.842920807237093</v>
      </c>
      <c r="M204">
        <v>6.8909553495507536E-2</v>
      </c>
      <c r="N204">
        <v>1.3713302595975789E-3</v>
      </c>
      <c r="O204">
        <v>0.1878208307950727</v>
      </c>
      <c r="P204">
        <v>4.6955207698768167E-2</v>
      </c>
      <c r="Q204">
        <f>NeutralTable[[#This Row],[calc_%_H2_umol/h]]/0.002</f>
        <v>23.477603849384082</v>
      </c>
      <c r="R204">
        <v>5.5389327854332322</v>
      </c>
      <c r="S204">
        <v>3.1404947742007437E-2</v>
      </c>
      <c r="T204">
        <v>1.8626995998293639E-2</v>
      </c>
      <c r="U204">
        <v>8.559775933483918E-2</v>
      </c>
      <c r="V204">
        <v>2.1399439833709791E-2</v>
      </c>
      <c r="W204">
        <v>2.6309692328762329E-2</v>
      </c>
      <c r="X204">
        <v>3.0454999196631461E-2</v>
      </c>
    </row>
    <row r="205" spans="1:24" x14ac:dyDescent="0.25">
      <c r="A205">
        <v>1380</v>
      </c>
      <c r="B205" t="s">
        <v>464</v>
      </c>
      <c r="C205" s="6" t="s">
        <v>451</v>
      </c>
      <c r="D205" t="s">
        <v>90</v>
      </c>
      <c r="E205" t="s">
        <v>471</v>
      </c>
      <c r="F205" t="s">
        <v>21</v>
      </c>
      <c r="G205">
        <v>2</v>
      </c>
      <c r="H205">
        <v>3</v>
      </c>
      <c r="I205" s="2">
        <v>45132.644918981481</v>
      </c>
      <c r="J205" t="s">
        <v>248</v>
      </c>
      <c r="K205">
        <v>0.90352699999999997</v>
      </c>
      <c r="L205">
        <v>99.863699044357645</v>
      </c>
      <c r="M205">
        <v>4.0361167660760297E-2</v>
      </c>
      <c r="N205">
        <v>1.6249975449721869E-3</v>
      </c>
      <c r="O205">
        <v>0.1100089560498666</v>
      </c>
      <c r="P205">
        <v>2.750223901246665E-2</v>
      </c>
      <c r="Q205">
        <f>NeutralTable[[#This Row],[calc_%_H2_umol/h]]/0.002</f>
        <v>13.751119506233325</v>
      </c>
      <c r="R205">
        <v>5.5389327854332322</v>
      </c>
      <c r="S205">
        <v>3.4678476113238363E-2</v>
      </c>
      <c r="T205">
        <v>1.765835074234923E-2</v>
      </c>
      <c r="U205">
        <v>9.452013347786585E-2</v>
      </c>
      <c r="V205">
        <v>2.3630033369466459E-2</v>
      </c>
      <c r="W205">
        <v>2.6952711969638121E-2</v>
      </c>
      <c r="X205">
        <v>3.4308599898724007E-2</v>
      </c>
    </row>
    <row r="206" spans="1:24" x14ac:dyDescent="0.25">
      <c r="A206">
        <v>1380</v>
      </c>
      <c r="B206" t="s">
        <v>464</v>
      </c>
      <c r="C206" s="6" t="s">
        <v>452</v>
      </c>
      <c r="D206" t="s">
        <v>93</v>
      </c>
      <c r="E206" t="s">
        <v>474</v>
      </c>
      <c r="F206" t="s">
        <v>21</v>
      </c>
      <c r="G206">
        <v>2</v>
      </c>
      <c r="H206">
        <v>3</v>
      </c>
      <c r="I206" s="2">
        <v>45132.652430555558</v>
      </c>
      <c r="J206" t="s">
        <v>250</v>
      </c>
      <c r="K206">
        <v>0.90630200000000005</v>
      </c>
      <c r="L206">
        <v>99.729938337772779</v>
      </c>
      <c r="M206">
        <v>1.548086001313863E-2</v>
      </c>
      <c r="N206">
        <v>1.1670284037585889E-3</v>
      </c>
      <c r="O206">
        <v>4.2194845875463058E-2</v>
      </c>
      <c r="P206">
        <v>1.054871146886577E-2</v>
      </c>
      <c r="Q206">
        <f>NeutralTable[[#This Row],[calc_%_H2_umol/h]]/0.002</f>
        <v>5.2743557344328851</v>
      </c>
      <c r="R206">
        <v>0.20920453547389062</v>
      </c>
      <c r="S206">
        <v>0.21720559520452029</v>
      </c>
      <c r="T206">
        <v>1.2187341270133019E-2</v>
      </c>
      <c r="U206">
        <v>0.59201857036137762</v>
      </c>
      <c r="V206">
        <v>0.1480046425903444</v>
      </c>
      <c r="W206">
        <v>2.6929121160144391E-2</v>
      </c>
      <c r="X206">
        <v>1.0446085849413129E-2</v>
      </c>
    </row>
    <row r="207" spans="1:24" x14ac:dyDescent="0.25">
      <c r="A207">
        <v>1380</v>
      </c>
      <c r="B207" t="s">
        <v>464</v>
      </c>
      <c r="C207" s="6" t="s">
        <v>453</v>
      </c>
      <c r="D207" t="s">
        <v>96</v>
      </c>
      <c r="E207" t="s">
        <v>474</v>
      </c>
      <c r="F207" t="s">
        <v>21</v>
      </c>
      <c r="G207">
        <v>2</v>
      </c>
      <c r="H207">
        <v>3</v>
      </c>
      <c r="I207" s="2">
        <v>45132.660011574073</v>
      </c>
      <c r="J207" t="s">
        <v>252</v>
      </c>
      <c r="K207">
        <v>0.900752</v>
      </c>
      <c r="L207">
        <v>99.702254485484588</v>
      </c>
      <c r="M207">
        <v>1.4789415765089161E-2</v>
      </c>
      <c r="N207">
        <v>7.319169235859358E-4</v>
      </c>
      <c r="O207">
        <v>4.031023588266152E-2</v>
      </c>
      <c r="P207">
        <v>1.007755897066538E-2</v>
      </c>
      <c r="Q207">
        <f>NeutralTable[[#This Row],[calc_%_H2_umol/h]]/0.002</f>
        <v>5.0387794853326895</v>
      </c>
      <c r="R207">
        <v>0.20920453547389062</v>
      </c>
      <c r="S207">
        <v>0.24523700059279549</v>
      </c>
      <c r="T207">
        <v>1.3035116595340551E-2</v>
      </c>
      <c r="U207">
        <v>0.66842135606107844</v>
      </c>
      <c r="V207">
        <v>0.16710533901526961</v>
      </c>
      <c r="W207">
        <v>2.7167159917328529E-2</v>
      </c>
      <c r="X207">
        <v>1.055193824019972E-2</v>
      </c>
    </row>
    <row r="208" spans="1:24" x14ac:dyDescent="0.25">
      <c r="A208">
        <v>1380</v>
      </c>
      <c r="B208" t="s">
        <v>464</v>
      </c>
      <c r="C208" s="6" t="s">
        <v>454</v>
      </c>
      <c r="D208" t="s">
        <v>99</v>
      </c>
      <c r="E208" t="s">
        <v>474</v>
      </c>
      <c r="F208" t="s">
        <v>21</v>
      </c>
      <c r="G208">
        <v>2</v>
      </c>
      <c r="H208">
        <v>3</v>
      </c>
      <c r="I208" s="2">
        <v>45132.667615740742</v>
      </c>
      <c r="J208" t="s">
        <v>254</v>
      </c>
      <c r="K208">
        <v>0.89790199999999998</v>
      </c>
      <c r="L208">
        <v>99.732619765488209</v>
      </c>
      <c r="M208">
        <v>1.42561813967751E-2</v>
      </c>
      <c r="N208">
        <v>3.8144049394881542E-4</v>
      </c>
      <c r="O208">
        <v>3.8856844923282251E-2</v>
      </c>
      <c r="P208">
        <v>9.7142112308205627E-3</v>
      </c>
      <c r="Q208">
        <f>NeutralTable[[#This Row],[calc_%_H2_umol/h]]/0.002</f>
        <v>4.8571056154102816</v>
      </c>
      <c r="R208">
        <v>0.20920453547389062</v>
      </c>
      <c r="S208">
        <v>0.21451922166049259</v>
      </c>
      <c r="T208">
        <v>1.039540156984828E-2</v>
      </c>
      <c r="U208">
        <v>0.58469655352523509</v>
      </c>
      <c r="V208">
        <v>0.1461741383813088</v>
      </c>
      <c r="W208">
        <v>2.7980400101438031E-2</v>
      </c>
      <c r="X208">
        <v>1.062443135309441E-2</v>
      </c>
    </row>
    <row r="209" spans="1:24" x14ac:dyDescent="0.25">
      <c r="A209">
        <v>1380</v>
      </c>
      <c r="B209" t="s">
        <v>464</v>
      </c>
      <c r="C209" s="6" t="s">
        <v>455</v>
      </c>
      <c r="D209" t="s">
        <v>102</v>
      </c>
      <c r="E209" t="s">
        <v>470</v>
      </c>
      <c r="F209" t="s">
        <v>21</v>
      </c>
      <c r="G209">
        <v>2</v>
      </c>
      <c r="H209">
        <v>3</v>
      </c>
      <c r="I209" s="2">
        <v>45132.675138888888</v>
      </c>
      <c r="J209" t="s">
        <v>256</v>
      </c>
      <c r="K209">
        <v>0.900752</v>
      </c>
      <c r="L209">
        <v>99.782691502005932</v>
      </c>
      <c r="M209">
        <v>4.0168525733692333E-2</v>
      </c>
      <c r="N209">
        <v>4.2805044153411691E-4</v>
      </c>
      <c r="O209">
        <v>0.1094838885526547</v>
      </c>
      <c r="P209">
        <v>2.7370972138163689E-2</v>
      </c>
      <c r="Q209">
        <f>NeutralTable[[#This Row],[calc_%_H2_umol/h]]/0.002</f>
        <v>13.685486069081845</v>
      </c>
      <c r="R209">
        <v>2.2631546436797434</v>
      </c>
      <c r="S209">
        <v>0.1371834104832054</v>
      </c>
      <c r="T209">
        <v>1.0716928213270889E-2</v>
      </c>
      <c r="U209">
        <v>0.37390899840813652</v>
      </c>
      <c r="V209">
        <v>9.3477249602034129E-2</v>
      </c>
      <c r="W209">
        <v>2.5078943125633819E-2</v>
      </c>
      <c r="X209">
        <v>1.487761865153368E-2</v>
      </c>
    </row>
    <row r="210" spans="1:24" x14ac:dyDescent="0.25">
      <c r="A210">
        <v>1380</v>
      </c>
      <c r="B210" t="s">
        <v>464</v>
      </c>
      <c r="C210" s="6" t="s">
        <v>456</v>
      </c>
      <c r="D210" t="s">
        <v>105</v>
      </c>
      <c r="E210" t="s">
        <v>470</v>
      </c>
      <c r="F210" t="s">
        <v>21</v>
      </c>
      <c r="G210">
        <v>2</v>
      </c>
      <c r="H210">
        <v>3</v>
      </c>
      <c r="I210" s="2">
        <v>45132.682662037027</v>
      </c>
      <c r="J210" t="s">
        <v>258</v>
      </c>
      <c r="K210">
        <v>0.900752</v>
      </c>
      <c r="L210">
        <v>99.780518207072134</v>
      </c>
      <c r="M210">
        <v>3.7968710364934863E-2</v>
      </c>
      <c r="N210">
        <v>3.6979321321208383E-4</v>
      </c>
      <c r="O210">
        <v>0.10348804139943341</v>
      </c>
      <c r="P210">
        <v>2.5872010349858341E-2</v>
      </c>
      <c r="Q210">
        <f>NeutralTable[[#This Row],[calc_%_H2_umol/h]]/0.002</f>
        <v>12.93600517492917</v>
      </c>
      <c r="R210">
        <v>2.2631546436797434</v>
      </c>
      <c r="S210">
        <v>0.13929424266456331</v>
      </c>
      <c r="T210">
        <v>8.2514705173130191E-3</v>
      </c>
      <c r="U210">
        <v>0.37966231175673409</v>
      </c>
      <c r="V210">
        <v>9.4915577939183524E-2</v>
      </c>
      <c r="W210">
        <v>2.6322965194060511E-2</v>
      </c>
      <c r="X210">
        <v>1.5895874704305171E-2</v>
      </c>
    </row>
    <row r="211" spans="1:24" x14ac:dyDescent="0.25">
      <c r="A211">
        <v>1380</v>
      </c>
      <c r="B211" t="s">
        <v>464</v>
      </c>
      <c r="C211" s="7" t="s">
        <v>457</v>
      </c>
      <c r="D211" t="s">
        <v>108</v>
      </c>
      <c r="E211" t="s">
        <v>470</v>
      </c>
      <c r="F211" t="s">
        <v>21</v>
      </c>
      <c r="G211">
        <v>2</v>
      </c>
      <c r="H211">
        <v>3</v>
      </c>
      <c r="I211" s="2">
        <v>45132.690196759257</v>
      </c>
      <c r="J211" t="s">
        <v>260</v>
      </c>
      <c r="K211">
        <v>0.88957699999999995</v>
      </c>
      <c r="L211">
        <v>99.79409786624926</v>
      </c>
      <c r="M211">
        <v>4.5708549773291397E-2</v>
      </c>
      <c r="N211">
        <v>4.9297149223904611E-4</v>
      </c>
      <c r="O211">
        <v>0.12458385459451871</v>
      </c>
      <c r="P211">
        <v>3.114596364862968E-2</v>
      </c>
      <c r="Q211">
        <f>NeutralTable[[#This Row],[calc_%_H2_umol/h]]/0.002</f>
        <v>15.572981824314839</v>
      </c>
      <c r="R211">
        <v>2.2631546436797434</v>
      </c>
      <c r="S211">
        <v>0.11770707695441369</v>
      </c>
      <c r="T211">
        <v>7.5000642398671113E-3</v>
      </c>
      <c r="U211">
        <v>0.3208240347324095</v>
      </c>
      <c r="V211">
        <v>8.0206008683102376E-2</v>
      </c>
      <c r="W211">
        <v>2.458261056201811E-2</v>
      </c>
      <c r="X211">
        <v>1.7903896461019451E-2</v>
      </c>
    </row>
    <row r="212" spans="1:24" x14ac:dyDescent="0.25">
      <c r="A212">
        <v>1381</v>
      </c>
      <c r="B212" t="s">
        <v>3</v>
      </c>
      <c r="C212" s="6" t="s">
        <v>19</v>
      </c>
      <c r="D212" t="s">
        <v>20</v>
      </c>
      <c r="E212" t="s">
        <v>466</v>
      </c>
      <c r="F212" t="s">
        <v>21</v>
      </c>
      <c r="G212">
        <v>2</v>
      </c>
      <c r="H212">
        <v>3</v>
      </c>
      <c r="I212" s="2">
        <v>45132.698657407411</v>
      </c>
      <c r="J212" t="s">
        <v>22</v>
      </c>
      <c r="K212">
        <v>0.89512700000000001</v>
      </c>
      <c r="L212">
        <v>99.706235503023322</v>
      </c>
      <c r="M212">
        <v>1.28010334222398E-2</v>
      </c>
      <c r="N212">
        <v>1.1607290835843091E-3</v>
      </c>
      <c r="O212">
        <v>3.4890673505195709E-2</v>
      </c>
      <c r="P212">
        <v>8.7226683762989272E-3</v>
      </c>
      <c r="Q212">
        <f>NeutralTable[[#This Row],[calc_%_H2_umol/h]]/0.002</f>
        <v>4.3613341881494634</v>
      </c>
      <c r="R212">
        <v>7.6192356422087062E-2</v>
      </c>
      <c r="S212">
        <v>0.24340058667396799</v>
      </c>
      <c r="T212">
        <v>1.000205276330497E-2</v>
      </c>
      <c r="U212">
        <v>0.66341600091913444</v>
      </c>
      <c r="V212">
        <v>0.16585400022978361</v>
      </c>
      <c r="W212">
        <v>2.5862909907405609E-2</v>
      </c>
      <c r="X212">
        <v>1.1699966973061341E-2</v>
      </c>
    </row>
    <row r="213" spans="1:24" x14ac:dyDescent="0.25">
      <c r="A213">
        <v>1381</v>
      </c>
      <c r="B213" t="s">
        <v>3</v>
      </c>
      <c r="C213" s="6" t="s">
        <v>23</v>
      </c>
      <c r="D213" t="s">
        <v>24</v>
      </c>
      <c r="E213" t="s">
        <v>466</v>
      </c>
      <c r="F213" t="s">
        <v>21</v>
      </c>
      <c r="G213">
        <v>2</v>
      </c>
      <c r="H213">
        <v>3</v>
      </c>
      <c r="I213" s="2">
        <v>45132.706250000003</v>
      </c>
      <c r="J213" t="s">
        <v>25</v>
      </c>
      <c r="K213">
        <v>0.89790199999999998</v>
      </c>
      <c r="L213">
        <v>99.703262154255867</v>
      </c>
      <c r="M213">
        <v>1.291250749256473E-2</v>
      </c>
      <c r="N213">
        <v>3.2446492443361972E-4</v>
      </c>
      <c r="O213">
        <v>3.5194508770967692E-2</v>
      </c>
      <c r="P213">
        <v>8.798627192741923E-3</v>
      </c>
      <c r="Q213">
        <f>NeutralTable[[#This Row],[calc_%_H2_umol/h]]/0.002</f>
        <v>4.3993135963709618</v>
      </c>
      <c r="R213">
        <v>7.6192356422087062E-2</v>
      </c>
      <c r="S213">
        <v>0.2456906588398034</v>
      </c>
      <c r="T213">
        <v>8.9271649226396518E-3</v>
      </c>
      <c r="U213">
        <v>0.66965785324510996</v>
      </c>
      <c r="V213">
        <v>0.16741446331127749</v>
      </c>
      <c r="W213">
        <v>2.5813486183829549E-2</v>
      </c>
      <c r="X213">
        <v>1.232119322794799E-2</v>
      </c>
    </row>
    <row r="214" spans="1:24" x14ac:dyDescent="0.25">
      <c r="A214">
        <v>1381</v>
      </c>
      <c r="B214" t="s">
        <v>3</v>
      </c>
      <c r="C214" s="6" t="s">
        <v>26</v>
      </c>
      <c r="D214" t="s">
        <v>27</v>
      </c>
      <c r="E214" t="s">
        <v>466</v>
      </c>
      <c r="F214" t="s">
        <v>21</v>
      </c>
      <c r="G214">
        <v>2</v>
      </c>
      <c r="H214">
        <v>3</v>
      </c>
      <c r="I214" s="2">
        <v>45132.713750000003</v>
      </c>
      <c r="J214" t="s">
        <v>28</v>
      </c>
      <c r="K214">
        <v>0.90352699999999997</v>
      </c>
      <c r="L214">
        <v>99.684516551948406</v>
      </c>
      <c r="M214">
        <v>1.2481648982558959E-2</v>
      </c>
      <c r="N214">
        <v>4.4128238759089182E-4</v>
      </c>
      <c r="O214">
        <v>3.402015486502219E-2</v>
      </c>
      <c r="P214">
        <v>8.5050387162555474E-3</v>
      </c>
      <c r="Q214">
        <f>NeutralTable[[#This Row],[calc_%_H2_umol/h]]/0.002</f>
        <v>4.252519358127774</v>
      </c>
      <c r="R214">
        <v>7.6192356422087062E-2</v>
      </c>
      <c r="S214">
        <v>0.26459756924076899</v>
      </c>
      <c r="T214">
        <v>9.0705468117230469E-3</v>
      </c>
      <c r="U214">
        <v>0.72119078937868797</v>
      </c>
      <c r="V214">
        <v>0.18029769734467199</v>
      </c>
      <c r="W214">
        <v>2.6817658683333429E-2</v>
      </c>
      <c r="X214">
        <v>1.1586571144934939E-2</v>
      </c>
    </row>
    <row r="215" spans="1:24" x14ac:dyDescent="0.25">
      <c r="A215">
        <v>1381</v>
      </c>
      <c r="B215" t="s">
        <v>3</v>
      </c>
      <c r="C215" s="6" t="s">
        <v>29</v>
      </c>
      <c r="D215" t="s">
        <v>30</v>
      </c>
      <c r="E215" t="s">
        <v>467</v>
      </c>
      <c r="F215" t="s">
        <v>21</v>
      </c>
      <c r="G215">
        <v>2</v>
      </c>
      <c r="H215">
        <v>3</v>
      </c>
      <c r="I215" s="2">
        <v>45132.722037037027</v>
      </c>
      <c r="J215" t="s">
        <v>31</v>
      </c>
      <c r="K215">
        <v>0.911852</v>
      </c>
      <c r="L215">
        <v>98.581530608899271</v>
      </c>
      <c r="M215">
        <v>1.249518538034345</v>
      </c>
      <c r="N215">
        <v>2.3913447651193218E-2</v>
      </c>
      <c r="O215">
        <v>3.4057049857790092</v>
      </c>
      <c r="P215">
        <v>0.85142624644475218</v>
      </c>
      <c r="Q215">
        <f>NeutralTable[[#This Row],[calc_%_H2_umol/h]]/0.002</f>
        <v>425.71312322237605</v>
      </c>
      <c r="R215">
        <v>111.65463430376741</v>
      </c>
      <c r="S215">
        <v>2.2906933225607249E-2</v>
      </c>
      <c r="T215">
        <v>1.108836925461606E-2</v>
      </c>
      <c r="U215">
        <v>6.2435453593256793E-2</v>
      </c>
      <c r="V215">
        <v>1.56088633983142E-2</v>
      </c>
      <c r="W215">
        <v>2.5603364699411921E-2</v>
      </c>
      <c r="X215">
        <v>0.1204405551413664</v>
      </c>
    </row>
    <row r="216" spans="1:24" x14ac:dyDescent="0.25">
      <c r="A216">
        <v>1381</v>
      </c>
      <c r="B216" t="s">
        <v>3</v>
      </c>
      <c r="C216" s="6" t="s">
        <v>32</v>
      </c>
      <c r="D216" t="s">
        <v>33</v>
      </c>
      <c r="E216" t="s">
        <v>467</v>
      </c>
      <c r="F216" t="s">
        <v>21</v>
      </c>
      <c r="G216">
        <v>2</v>
      </c>
      <c r="H216">
        <v>3</v>
      </c>
      <c r="I216" s="2">
        <v>45132.730358796303</v>
      </c>
      <c r="J216" t="s">
        <v>34</v>
      </c>
      <c r="K216">
        <v>0.90630200000000005</v>
      </c>
      <c r="L216">
        <v>98.737007364758313</v>
      </c>
      <c r="M216">
        <v>1.061017981685525</v>
      </c>
      <c r="N216">
        <v>1.1208955054517491E-2</v>
      </c>
      <c r="O216">
        <v>2.8919252658004568</v>
      </c>
      <c r="P216">
        <v>0.72298131645011432</v>
      </c>
      <c r="Q216">
        <f>NeutralTable[[#This Row],[calc_%_H2_umol/h]]/0.002</f>
        <v>361.49065822505713</v>
      </c>
      <c r="R216">
        <v>111.65463430376741</v>
      </c>
      <c r="S216">
        <v>2.0685598863210111E-2</v>
      </c>
      <c r="T216">
        <v>1.12389956249842E-2</v>
      </c>
      <c r="U216">
        <v>5.6380953973747969E-2</v>
      </c>
      <c r="V216">
        <v>1.409523849343699E-2</v>
      </c>
      <c r="W216">
        <v>2.549279653466471E-2</v>
      </c>
      <c r="X216">
        <v>0.15579625815828671</v>
      </c>
    </row>
    <row r="217" spans="1:24" x14ac:dyDescent="0.25">
      <c r="A217">
        <v>1381</v>
      </c>
      <c r="B217" t="s">
        <v>3</v>
      </c>
      <c r="C217" s="6" t="s">
        <v>35</v>
      </c>
      <c r="D217" t="s">
        <v>36</v>
      </c>
      <c r="E217" t="s">
        <v>467</v>
      </c>
      <c r="F217" t="s">
        <v>21</v>
      </c>
      <c r="G217">
        <v>2</v>
      </c>
      <c r="H217">
        <v>3</v>
      </c>
      <c r="I217" s="2">
        <v>45132.738634259258</v>
      </c>
      <c r="J217" t="s">
        <v>37</v>
      </c>
      <c r="K217">
        <v>0.91470200000000002</v>
      </c>
      <c r="L217">
        <v>98.042856718683794</v>
      </c>
      <c r="M217">
        <v>1.698914347229046</v>
      </c>
      <c r="N217">
        <v>2.3742938161935151E-2</v>
      </c>
      <c r="O217">
        <v>4.6305844104334639</v>
      </c>
      <c r="P217">
        <v>1.157646102608366</v>
      </c>
      <c r="Q217">
        <f>NeutralTable[[#This Row],[calc_%_H2_umol/h]]/0.002</f>
        <v>578.82305130418297</v>
      </c>
      <c r="R217">
        <v>111.65463430376741</v>
      </c>
      <c r="S217">
        <v>1.9240899123547241E-2</v>
      </c>
      <c r="T217">
        <v>9.9121518092275679E-3</v>
      </c>
      <c r="U217">
        <v>5.2443260408942087E-2</v>
      </c>
      <c r="V217">
        <v>1.311081510223552E-2</v>
      </c>
      <c r="W217">
        <v>2.5150170847637932E-2</v>
      </c>
      <c r="X217">
        <v>0.21383786411596961</v>
      </c>
    </row>
    <row r="218" spans="1:24" x14ac:dyDescent="0.25">
      <c r="A218">
        <v>1381</v>
      </c>
      <c r="B218" t="s">
        <v>3</v>
      </c>
      <c r="C218" s="6" t="s">
        <v>38</v>
      </c>
      <c r="D218" t="s">
        <v>39</v>
      </c>
      <c r="E218" t="s">
        <v>468</v>
      </c>
      <c r="F218" t="s">
        <v>21</v>
      </c>
      <c r="G218">
        <v>2</v>
      </c>
      <c r="H218">
        <v>3</v>
      </c>
      <c r="I218" s="2">
        <v>45132.746215277781</v>
      </c>
      <c r="J218" t="s">
        <v>40</v>
      </c>
      <c r="K218">
        <v>0.90630200000000005</v>
      </c>
      <c r="L218">
        <v>99.794018382489583</v>
      </c>
      <c r="M218">
        <v>1.394671158148709E-2</v>
      </c>
      <c r="N218">
        <v>5.9604373169871636E-4</v>
      </c>
      <c r="O218">
        <v>3.8013349720295901E-2</v>
      </c>
      <c r="P218">
        <v>9.5033374300739753E-3</v>
      </c>
      <c r="Q218">
        <f>NeutralTable[[#This Row],[calc_%_H2_umol/h]]/0.002</f>
        <v>4.7516687150369874</v>
      </c>
      <c r="R218">
        <v>0.23081733457230946</v>
      </c>
      <c r="S218">
        <v>0.14392214355826649</v>
      </c>
      <c r="T218">
        <v>6.6857485268764089E-3</v>
      </c>
      <c r="U218">
        <v>0.39227618235378081</v>
      </c>
      <c r="V218">
        <v>9.8069045588445189E-2</v>
      </c>
      <c r="W218">
        <v>2.6496821640638182E-2</v>
      </c>
      <c r="X218">
        <v>2.1615940730020482E-2</v>
      </c>
    </row>
    <row r="219" spans="1:24" x14ac:dyDescent="0.25">
      <c r="A219">
        <v>1381</v>
      </c>
      <c r="B219" t="s">
        <v>3</v>
      </c>
      <c r="C219" s="6" t="s">
        <v>41</v>
      </c>
      <c r="D219" t="s">
        <v>42</v>
      </c>
      <c r="E219" t="s">
        <v>468</v>
      </c>
      <c r="F219" t="s">
        <v>21</v>
      </c>
      <c r="G219">
        <v>2</v>
      </c>
      <c r="H219">
        <v>3</v>
      </c>
      <c r="I219" s="2">
        <v>45132.753738425927</v>
      </c>
      <c r="J219" t="s">
        <v>43</v>
      </c>
      <c r="K219">
        <v>0.89235200000000003</v>
      </c>
      <c r="L219">
        <v>99.788510196813348</v>
      </c>
      <c r="M219">
        <v>1.3199610491828931E-2</v>
      </c>
      <c r="N219">
        <v>5.9728259470603234E-4</v>
      </c>
      <c r="O219">
        <v>3.5977040671266183E-2</v>
      </c>
      <c r="P219">
        <v>8.9942601678165441E-3</v>
      </c>
      <c r="Q219">
        <f>NeutralTable[[#This Row],[calc_%_H2_umol/h]]/0.002</f>
        <v>4.4971300839082717</v>
      </c>
      <c r="R219">
        <v>0.23081733457230946</v>
      </c>
      <c r="S219">
        <v>0.15111875424483681</v>
      </c>
      <c r="T219">
        <v>7.8576549293839799E-3</v>
      </c>
      <c r="U219">
        <v>0.4118913638416199</v>
      </c>
      <c r="V219">
        <v>0.102972840960405</v>
      </c>
      <c r="W219">
        <v>2.611640560979751E-2</v>
      </c>
      <c r="X219">
        <v>2.105503284020082E-2</v>
      </c>
    </row>
    <row r="220" spans="1:24" x14ac:dyDescent="0.25">
      <c r="A220">
        <v>1381</v>
      </c>
      <c r="B220" t="s">
        <v>3</v>
      </c>
      <c r="C220" s="6" t="s">
        <v>44</v>
      </c>
      <c r="D220" t="s">
        <v>45</v>
      </c>
      <c r="E220" t="s">
        <v>468</v>
      </c>
      <c r="F220" t="s">
        <v>21</v>
      </c>
      <c r="G220">
        <v>2</v>
      </c>
      <c r="H220">
        <v>3</v>
      </c>
      <c r="I220" s="2">
        <v>45132.761261574073</v>
      </c>
      <c r="J220" t="s">
        <v>46</v>
      </c>
      <c r="K220">
        <v>0.900752</v>
      </c>
      <c r="L220">
        <v>99.791682458903495</v>
      </c>
      <c r="M220">
        <v>1.2594231898697929E-2</v>
      </c>
      <c r="N220">
        <v>2.924050319641262E-4</v>
      </c>
      <c r="O220">
        <v>3.4327012416260433E-2</v>
      </c>
      <c r="P220">
        <v>8.5817531040651082E-3</v>
      </c>
      <c r="Q220">
        <f>NeutralTable[[#This Row],[calc_%_H2_umol/h]]/0.002</f>
        <v>4.2908765520325538</v>
      </c>
      <c r="R220">
        <v>0.23081733457230946</v>
      </c>
      <c r="S220">
        <v>0.1496122336878547</v>
      </c>
      <c r="T220">
        <v>6.9266916415763463E-3</v>
      </c>
      <c r="U220">
        <v>0.40778517060325148</v>
      </c>
      <c r="V220">
        <v>0.1019462926508129</v>
      </c>
      <c r="W220">
        <v>2.5346770605245549E-2</v>
      </c>
      <c r="X220">
        <v>2.0764304904704031E-2</v>
      </c>
    </row>
    <row r="221" spans="1:24" x14ac:dyDescent="0.25">
      <c r="A221">
        <v>1381</v>
      </c>
      <c r="B221" t="s">
        <v>3</v>
      </c>
      <c r="C221" s="6" t="s">
        <v>47</v>
      </c>
      <c r="D221" t="s">
        <v>48</v>
      </c>
      <c r="E221" t="s">
        <v>469</v>
      </c>
      <c r="F221" t="s">
        <v>21</v>
      </c>
      <c r="G221">
        <v>2</v>
      </c>
      <c r="H221">
        <v>3</v>
      </c>
      <c r="I221" s="2">
        <v>45132.769583333327</v>
      </c>
      <c r="J221" t="s">
        <v>49</v>
      </c>
      <c r="K221">
        <v>0.89790199999999998</v>
      </c>
      <c r="L221">
        <v>99.910341438119104</v>
      </c>
      <c r="M221">
        <v>1.533304966764803E-2</v>
      </c>
      <c r="N221">
        <v>8.5972094610512069E-4</v>
      </c>
      <c r="O221">
        <v>4.1791971956218171E-2</v>
      </c>
      <c r="P221">
        <v>1.0447992989054539E-2</v>
      </c>
      <c r="Q221">
        <f>NeutralTable[[#This Row],[calc_%_H2_umol/h]]/0.002</f>
        <v>5.2239964945272694</v>
      </c>
      <c r="R221">
        <v>0.6121258453937134</v>
      </c>
      <c r="S221">
        <v>1.877986202659726E-2</v>
      </c>
      <c r="T221">
        <v>1.10759049860368E-2</v>
      </c>
      <c r="U221">
        <v>5.1186651329590882E-2</v>
      </c>
      <c r="V221">
        <v>1.2796662832397721E-2</v>
      </c>
      <c r="W221">
        <v>2.5888298092824041E-2</v>
      </c>
      <c r="X221">
        <v>2.9657352093832891E-2</v>
      </c>
    </row>
    <row r="222" spans="1:24" x14ac:dyDescent="0.25">
      <c r="A222">
        <v>1381</v>
      </c>
      <c r="B222" t="s">
        <v>3</v>
      </c>
      <c r="C222" s="6" t="s">
        <v>50</v>
      </c>
      <c r="D222" t="s">
        <v>51</v>
      </c>
      <c r="E222" t="s">
        <v>469</v>
      </c>
      <c r="F222" t="s">
        <v>21</v>
      </c>
      <c r="G222">
        <v>2</v>
      </c>
      <c r="H222">
        <v>3</v>
      </c>
      <c r="I222" s="2">
        <v>45132.777928240743</v>
      </c>
      <c r="J222" t="s">
        <v>52</v>
      </c>
      <c r="K222">
        <v>0.88957699999999995</v>
      </c>
      <c r="L222">
        <v>99.910361097879331</v>
      </c>
      <c r="M222">
        <v>1.6306356302821391E-2</v>
      </c>
      <c r="N222">
        <v>5.3325148278179229E-4</v>
      </c>
      <c r="O222">
        <v>4.4444829964484532E-2</v>
      </c>
      <c r="P222">
        <v>1.111120749112113E-2</v>
      </c>
      <c r="Q222">
        <f>NeutralTable[[#This Row],[calc_%_H2_umol/h]]/0.002</f>
        <v>5.5556037455605649</v>
      </c>
      <c r="R222">
        <v>0.6121258453937134</v>
      </c>
      <c r="S222">
        <v>1.8366651248349311E-2</v>
      </c>
      <c r="T222">
        <v>1.0561720627533321E-2</v>
      </c>
      <c r="U222">
        <v>5.0060398325077242E-2</v>
      </c>
      <c r="V222">
        <v>1.251509958126931E-2</v>
      </c>
      <c r="W222">
        <v>2.570643588945843E-2</v>
      </c>
      <c r="X222">
        <v>2.9259458680048828E-2</v>
      </c>
    </row>
    <row r="223" spans="1:24" x14ac:dyDescent="0.25">
      <c r="A223">
        <v>1381</v>
      </c>
      <c r="B223" t="s">
        <v>3</v>
      </c>
      <c r="C223" s="6" t="s">
        <v>53</v>
      </c>
      <c r="D223" t="s">
        <v>54</v>
      </c>
      <c r="E223" t="s">
        <v>469</v>
      </c>
      <c r="F223" t="s">
        <v>21</v>
      </c>
      <c r="G223">
        <v>2</v>
      </c>
      <c r="H223">
        <v>3</v>
      </c>
      <c r="I223" s="2">
        <v>45132.786249999997</v>
      </c>
      <c r="J223" t="s">
        <v>55</v>
      </c>
      <c r="K223">
        <v>0.88957699999999995</v>
      </c>
      <c r="L223">
        <v>99.908004173702878</v>
      </c>
      <c r="M223">
        <v>1.881528117200424E-2</v>
      </c>
      <c r="N223">
        <v>7.8354016520497611E-4</v>
      </c>
      <c r="O223">
        <v>5.1283190241525993E-2</v>
      </c>
      <c r="P223">
        <v>1.28207975603815E-2</v>
      </c>
      <c r="Q223">
        <f>NeutralTable[[#This Row],[calc_%_H2_umol/h]]/0.002</f>
        <v>6.41039878019075</v>
      </c>
      <c r="R223">
        <v>0.6121258453937134</v>
      </c>
      <c r="S223">
        <v>1.8538519126192081E-2</v>
      </c>
      <c r="T223">
        <v>1.089307254544976E-2</v>
      </c>
      <c r="U223">
        <v>5.052884378678698E-2</v>
      </c>
      <c r="V223">
        <v>1.263221094669674E-2</v>
      </c>
      <c r="W223">
        <v>2.6380512247195571E-2</v>
      </c>
      <c r="X223">
        <v>2.826151375173001E-2</v>
      </c>
    </row>
    <row r="224" spans="1:24" x14ac:dyDescent="0.25">
      <c r="A224">
        <v>1381</v>
      </c>
      <c r="B224" t="s">
        <v>3</v>
      </c>
      <c r="C224" s="6" t="s">
        <v>56</v>
      </c>
      <c r="D224" t="s">
        <v>57</v>
      </c>
      <c r="E224" t="s">
        <v>470</v>
      </c>
      <c r="F224" t="s">
        <v>21</v>
      </c>
      <c r="G224">
        <v>2</v>
      </c>
      <c r="H224">
        <v>3</v>
      </c>
      <c r="I224" s="2">
        <v>45132.793819444443</v>
      </c>
      <c r="J224" t="s">
        <v>58</v>
      </c>
      <c r="K224">
        <v>0.88957699999999995</v>
      </c>
      <c r="L224">
        <v>99.746393111164338</v>
      </c>
      <c r="M224">
        <v>7.1284473219492328E-2</v>
      </c>
      <c r="N224">
        <v>1.099938835298677E-3</v>
      </c>
      <c r="O224">
        <v>0.19429394479746581</v>
      </c>
      <c r="P224">
        <v>4.8573486199366453E-2</v>
      </c>
      <c r="Q224">
        <f>NeutralTable[[#This Row],[calc_%_H2_umol/h]]/0.002</f>
        <v>24.286743099683225</v>
      </c>
      <c r="R224">
        <v>1.6003573306899452</v>
      </c>
      <c r="S224">
        <v>0.13155406738560041</v>
      </c>
      <c r="T224">
        <v>6.0639179981604096E-3</v>
      </c>
      <c r="U224">
        <v>0.35856558310808501</v>
      </c>
      <c r="V224">
        <v>8.9641395777021252E-2</v>
      </c>
      <c r="W224">
        <v>2.659828166471179E-2</v>
      </c>
      <c r="X224">
        <v>2.4170066565853701E-2</v>
      </c>
    </row>
    <row r="225" spans="1:24" x14ac:dyDescent="0.25">
      <c r="A225">
        <v>1381</v>
      </c>
      <c r="B225" t="s">
        <v>3</v>
      </c>
      <c r="C225" s="6" t="s">
        <v>59</v>
      </c>
      <c r="D225" t="s">
        <v>60</v>
      </c>
      <c r="E225" t="s">
        <v>470</v>
      </c>
      <c r="F225" t="s">
        <v>21</v>
      </c>
      <c r="G225">
        <v>2</v>
      </c>
      <c r="H225">
        <v>3</v>
      </c>
      <c r="I225" s="2">
        <v>45132.80133101852</v>
      </c>
      <c r="J225" t="s">
        <v>61</v>
      </c>
      <c r="K225">
        <v>0.89235200000000003</v>
      </c>
      <c r="L225">
        <v>99.763191721403047</v>
      </c>
      <c r="M225">
        <v>6.4676002668847349E-2</v>
      </c>
      <c r="N225">
        <v>1.1497752389377351E-3</v>
      </c>
      <c r="O225">
        <v>0.17628180618757289</v>
      </c>
      <c r="P225">
        <v>4.4070451546893222E-2</v>
      </c>
      <c r="Q225">
        <f>NeutralTable[[#This Row],[calc_%_H2_umol/h]]/0.002</f>
        <v>22.035225773446612</v>
      </c>
      <c r="R225">
        <v>1.6003573306899452</v>
      </c>
      <c r="S225">
        <v>0.12396401701556781</v>
      </c>
      <c r="T225">
        <v>5.7237321102548561E-3</v>
      </c>
      <c r="U225">
        <v>0.33787803698476099</v>
      </c>
      <c r="V225">
        <v>8.4469509246190261E-2</v>
      </c>
      <c r="W225">
        <v>2.60553979407648E-2</v>
      </c>
      <c r="X225">
        <v>2.2112860971776459E-2</v>
      </c>
    </row>
    <row r="226" spans="1:24" x14ac:dyDescent="0.25">
      <c r="A226">
        <v>1381</v>
      </c>
      <c r="B226" t="s">
        <v>3</v>
      </c>
      <c r="C226" s="6" t="s">
        <v>62</v>
      </c>
      <c r="D226" t="s">
        <v>63</v>
      </c>
      <c r="E226" t="s">
        <v>470</v>
      </c>
      <c r="F226" t="s">
        <v>21</v>
      </c>
      <c r="G226">
        <v>2</v>
      </c>
      <c r="H226">
        <v>3</v>
      </c>
      <c r="I226" s="2">
        <v>45132.808842592603</v>
      </c>
      <c r="J226" t="s">
        <v>64</v>
      </c>
      <c r="K226">
        <v>0.88957699999999995</v>
      </c>
      <c r="L226">
        <v>99.778367986898132</v>
      </c>
      <c r="M226">
        <v>6.8885165112989269E-2</v>
      </c>
      <c r="N226">
        <v>9.2107836755874015E-4</v>
      </c>
      <c r="O226">
        <v>0.1877543574828254</v>
      </c>
      <c r="P226">
        <v>4.6938589370706343E-2</v>
      </c>
      <c r="Q226">
        <f>NeutralTable[[#This Row],[calc_%_H2_umol/h]]/0.002</f>
        <v>23.469294685353173</v>
      </c>
      <c r="R226">
        <v>1.6003573306899452</v>
      </c>
      <c r="S226">
        <v>0.1056061257929185</v>
      </c>
      <c r="T226">
        <v>5.919812112719202E-3</v>
      </c>
      <c r="U226">
        <v>0.28784151510672651</v>
      </c>
      <c r="V226">
        <v>7.1960378776681627E-2</v>
      </c>
      <c r="W226">
        <v>2.467558901748328E-2</v>
      </c>
      <c r="X226">
        <v>2.2465133178484961E-2</v>
      </c>
    </row>
    <row r="227" spans="1:24" x14ac:dyDescent="0.25">
      <c r="A227">
        <v>1381</v>
      </c>
      <c r="B227" t="s">
        <v>3</v>
      </c>
      <c r="C227" s="6" t="s">
        <v>65</v>
      </c>
      <c r="D227" t="s">
        <v>66</v>
      </c>
      <c r="E227" t="s">
        <v>472</v>
      </c>
      <c r="F227" t="s">
        <v>21</v>
      </c>
      <c r="G227">
        <v>2</v>
      </c>
      <c r="H227">
        <v>3</v>
      </c>
      <c r="I227" s="2">
        <v>45132.817280092589</v>
      </c>
      <c r="J227" t="s">
        <v>67</v>
      </c>
      <c r="K227">
        <v>0.89512700000000001</v>
      </c>
      <c r="L227">
        <v>99.728392645481051</v>
      </c>
      <c r="M227">
        <v>1.2390726826651439E-2</v>
      </c>
      <c r="N227">
        <v>3.7020738899052669E-4</v>
      </c>
      <c r="O227">
        <v>3.3772336181052007E-2</v>
      </c>
      <c r="P227">
        <v>8.4430840452630017E-3</v>
      </c>
      <c r="Q227">
        <f>NeutralTable[[#This Row],[calc_%_H2_umol/h]]/0.002</f>
        <v>4.2215420226315006</v>
      </c>
      <c r="R227">
        <v>0.14701532695022429</v>
      </c>
      <c r="S227">
        <v>0.2142656001419817</v>
      </c>
      <c r="T227">
        <v>6.256204608098493E-3</v>
      </c>
      <c r="U227">
        <v>0.58400527921132839</v>
      </c>
      <c r="V227">
        <v>0.1460013198028321</v>
      </c>
      <c r="W227">
        <v>2.4217648595060828E-2</v>
      </c>
      <c r="X227">
        <v>2.0733378955255288E-2</v>
      </c>
    </row>
    <row r="228" spans="1:24" x14ac:dyDescent="0.25">
      <c r="A228">
        <v>1381</v>
      </c>
      <c r="B228" t="s">
        <v>3</v>
      </c>
      <c r="C228" s="6" t="s">
        <v>68</v>
      </c>
      <c r="D228" t="s">
        <v>69</v>
      </c>
      <c r="E228" t="s">
        <v>472</v>
      </c>
      <c r="F228" t="s">
        <v>21</v>
      </c>
      <c r="G228">
        <v>2</v>
      </c>
      <c r="H228">
        <v>3</v>
      </c>
      <c r="I228" s="2">
        <v>45132.824791666673</v>
      </c>
      <c r="J228" t="s">
        <v>70</v>
      </c>
      <c r="K228">
        <v>0.88957699999999995</v>
      </c>
      <c r="L228">
        <v>99.718511700452737</v>
      </c>
      <c r="M228">
        <v>1.162573564257118E-2</v>
      </c>
      <c r="N228">
        <v>6.558167335056986E-4</v>
      </c>
      <c r="O228">
        <v>3.1687265643565103E-2</v>
      </c>
      <c r="P228">
        <v>7.9218164108912741E-3</v>
      </c>
      <c r="Q228">
        <f>NeutralTable[[#This Row],[calc_%_H2_umol/h]]/0.002</f>
        <v>3.9609082054456368</v>
      </c>
      <c r="R228">
        <v>0.14701532695022429</v>
      </c>
      <c r="S228">
        <v>0.2246972826234451</v>
      </c>
      <c r="T228">
        <v>6.6847551464249916E-3</v>
      </c>
      <c r="U228">
        <v>0.61243801706656043</v>
      </c>
      <c r="V228">
        <v>0.15310950426664011</v>
      </c>
      <c r="W228">
        <v>2.4502840223273901E-2</v>
      </c>
      <c r="X228">
        <v>2.0662441057971132E-2</v>
      </c>
    </row>
    <row r="229" spans="1:24" x14ac:dyDescent="0.25">
      <c r="A229">
        <v>1381</v>
      </c>
      <c r="B229" t="s">
        <v>3</v>
      </c>
      <c r="C229" s="6" t="s">
        <v>71</v>
      </c>
      <c r="D229" t="s">
        <v>72</v>
      </c>
      <c r="E229" t="s">
        <v>472</v>
      </c>
      <c r="F229" t="s">
        <v>21</v>
      </c>
      <c r="G229">
        <v>2</v>
      </c>
      <c r="H229">
        <v>3</v>
      </c>
      <c r="I229" s="2">
        <v>45132.832361111112</v>
      </c>
      <c r="J229" t="s">
        <v>73</v>
      </c>
      <c r="K229">
        <v>0.89235200000000003</v>
      </c>
      <c r="L229">
        <v>99.72166457179614</v>
      </c>
      <c r="M229">
        <v>1.166227262901817E-2</v>
      </c>
      <c r="N229">
        <v>4.5238547557297447E-4</v>
      </c>
      <c r="O229">
        <v>3.1786851358478627E-2</v>
      </c>
      <c r="P229">
        <v>7.9467128396196567E-3</v>
      </c>
      <c r="Q229">
        <f>NeutralTable[[#This Row],[calc_%_H2_umol/h]]/0.002</f>
        <v>3.9733564198098281</v>
      </c>
      <c r="R229">
        <v>0.14701532695022429</v>
      </c>
      <c r="S229">
        <v>0.22285497864682521</v>
      </c>
      <c r="T229">
        <v>6.5711090877522329E-3</v>
      </c>
      <c r="U229">
        <v>0.60741660790174312</v>
      </c>
      <c r="V229">
        <v>0.15185415197543581</v>
      </c>
      <c r="W229">
        <v>2.4211909704161719E-2</v>
      </c>
      <c r="X229">
        <v>1.9606267223853831E-2</v>
      </c>
    </row>
    <row r="230" spans="1:24" x14ac:dyDescent="0.25">
      <c r="A230">
        <v>1381</v>
      </c>
      <c r="B230" t="s">
        <v>3</v>
      </c>
      <c r="C230" s="6" t="s">
        <v>74</v>
      </c>
      <c r="D230" t="s">
        <v>75</v>
      </c>
      <c r="E230" t="s">
        <v>473</v>
      </c>
      <c r="F230" t="s">
        <v>21</v>
      </c>
      <c r="G230">
        <v>2</v>
      </c>
      <c r="H230">
        <v>3</v>
      </c>
      <c r="I230" s="2">
        <v>45132.839884259258</v>
      </c>
      <c r="J230" t="s">
        <v>76</v>
      </c>
      <c r="K230">
        <v>0.88957699999999995</v>
      </c>
      <c r="L230">
        <v>99.82223159696369</v>
      </c>
      <c r="M230">
        <v>1.1467429463143219E-2</v>
      </c>
      <c r="N230">
        <v>5.663173149574979E-4</v>
      </c>
      <c r="O230">
        <v>3.1255784134370718E-2</v>
      </c>
      <c r="P230">
        <v>7.8139460335926794E-3</v>
      </c>
      <c r="Q230">
        <f>NeutralTable[[#This Row],[calc_%_H2_umol/h]]/0.002</f>
        <v>3.9069730167963397</v>
      </c>
      <c r="R230">
        <v>2.1805595551786842E-2</v>
      </c>
      <c r="S230">
        <v>0.1203842130301515</v>
      </c>
      <c r="T230">
        <v>5.1178407642977694E-3</v>
      </c>
      <c r="U230">
        <v>0.32812087379739202</v>
      </c>
      <c r="V230">
        <v>8.2030218449348005E-2</v>
      </c>
      <c r="W230">
        <v>2.4873557013935059E-2</v>
      </c>
      <c r="X230">
        <v>2.1043203529071412E-2</v>
      </c>
    </row>
    <row r="231" spans="1:24" x14ac:dyDescent="0.25">
      <c r="A231">
        <v>1381</v>
      </c>
      <c r="B231" t="s">
        <v>3</v>
      </c>
      <c r="C231" s="6" t="s">
        <v>77</v>
      </c>
      <c r="D231" t="s">
        <v>78</v>
      </c>
      <c r="E231" t="s">
        <v>473</v>
      </c>
      <c r="F231" t="s">
        <v>21</v>
      </c>
      <c r="G231">
        <v>2</v>
      </c>
      <c r="H231">
        <v>3</v>
      </c>
      <c r="I231" s="2">
        <v>45132.847407407397</v>
      </c>
      <c r="J231" t="s">
        <v>79</v>
      </c>
      <c r="K231">
        <v>0.89790199999999998</v>
      </c>
      <c r="L231">
        <v>99.800399412305168</v>
      </c>
      <c r="M231">
        <v>1.159274464969221E-2</v>
      </c>
      <c r="N231">
        <v>7.3338320278548393E-4</v>
      </c>
      <c r="O231">
        <v>3.1597344937698293E-2</v>
      </c>
      <c r="P231">
        <v>7.8993362344245734E-3</v>
      </c>
      <c r="Q231">
        <f>NeutralTable[[#This Row],[calc_%_H2_umol/h]]/0.002</f>
        <v>3.9496681172122865</v>
      </c>
      <c r="R231">
        <v>2.1805595551786842E-2</v>
      </c>
      <c r="S231">
        <v>0.14283961093139491</v>
      </c>
      <c r="T231">
        <v>5.9996709608320523E-3</v>
      </c>
      <c r="U231">
        <v>0.38932561647389818</v>
      </c>
      <c r="V231">
        <v>9.7331404118474546E-2</v>
      </c>
      <c r="W231">
        <v>2.5155772627375911E-2</v>
      </c>
      <c r="X231">
        <v>2.0012459486375912E-2</v>
      </c>
    </row>
    <row r="232" spans="1:24" x14ac:dyDescent="0.25">
      <c r="A232">
        <v>1381</v>
      </c>
      <c r="B232" t="s">
        <v>3</v>
      </c>
      <c r="C232" s="6" t="s">
        <v>80</v>
      </c>
      <c r="D232" t="s">
        <v>81</v>
      </c>
      <c r="E232" t="s">
        <v>473</v>
      </c>
      <c r="F232" t="s">
        <v>21</v>
      </c>
      <c r="G232">
        <v>2</v>
      </c>
      <c r="H232">
        <v>3</v>
      </c>
      <c r="I232" s="2">
        <v>45132.85497685185</v>
      </c>
      <c r="J232" t="s">
        <v>82</v>
      </c>
      <c r="K232">
        <v>0.90907700000000002</v>
      </c>
      <c r="L232">
        <v>99.783562177096655</v>
      </c>
      <c r="M232">
        <v>1.15526890506349E-2</v>
      </c>
      <c r="N232">
        <v>4.2725113684766598E-4</v>
      </c>
      <c r="O232">
        <v>3.1488168843654532E-2</v>
      </c>
      <c r="P232">
        <v>7.872042210913633E-3</v>
      </c>
      <c r="Q232">
        <f>NeutralTable[[#This Row],[calc_%_H2_umol/h]]/0.002</f>
        <v>3.9360211054568164</v>
      </c>
      <c r="R232">
        <v>2.1805595551786842E-2</v>
      </c>
      <c r="S232">
        <v>0.15827118101219109</v>
      </c>
      <c r="T232">
        <v>5.4829715317505669E-3</v>
      </c>
      <c r="U232">
        <v>0.43138611702896978</v>
      </c>
      <c r="V232">
        <v>0.1078465292572424</v>
      </c>
      <c r="W232">
        <v>2.7263507854506552E-2</v>
      </c>
      <c r="X232">
        <v>1.935044498602714E-2</v>
      </c>
    </row>
    <row r="233" spans="1:24" x14ac:dyDescent="0.25">
      <c r="A233">
        <v>1381</v>
      </c>
      <c r="B233" t="s">
        <v>3</v>
      </c>
      <c r="C233" s="6" t="s">
        <v>83</v>
      </c>
      <c r="D233" t="s">
        <v>84</v>
      </c>
      <c r="E233" t="s">
        <v>471</v>
      </c>
      <c r="F233" t="s">
        <v>21</v>
      </c>
      <c r="G233">
        <v>2</v>
      </c>
      <c r="H233">
        <v>3</v>
      </c>
      <c r="I233" s="2">
        <v>45132.863310185188</v>
      </c>
      <c r="J233" t="s">
        <v>85</v>
      </c>
      <c r="K233">
        <v>0.88957699999999995</v>
      </c>
      <c r="L233">
        <v>99.88282535879307</v>
      </c>
      <c r="M233">
        <v>2.6719265820256671E-2</v>
      </c>
      <c r="N233">
        <v>8.3650026539641535E-4</v>
      </c>
      <c r="O233">
        <v>7.2826399969667013E-2</v>
      </c>
      <c r="P233">
        <v>1.820659999241675E-2</v>
      </c>
      <c r="Q233">
        <f>NeutralTable[[#This Row],[calc_%_H2_umol/h]]/0.002</f>
        <v>9.1032999962083743</v>
      </c>
      <c r="R233">
        <v>1.9600841167756353</v>
      </c>
      <c r="S233">
        <v>2.125124961911392E-2</v>
      </c>
      <c r="T233">
        <v>1.0728842068937519E-2</v>
      </c>
      <c r="U233">
        <v>5.7922699486881217E-2</v>
      </c>
      <c r="V233">
        <v>1.4480674871720301E-2</v>
      </c>
      <c r="W233">
        <v>2.736270224066489E-2</v>
      </c>
      <c r="X233">
        <v>4.1841423526894593E-2</v>
      </c>
    </row>
    <row r="234" spans="1:24" x14ac:dyDescent="0.25">
      <c r="A234">
        <v>1381</v>
      </c>
      <c r="B234" t="s">
        <v>3</v>
      </c>
      <c r="C234" s="6" t="s">
        <v>86</v>
      </c>
      <c r="D234" t="s">
        <v>87</v>
      </c>
      <c r="E234" t="s">
        <v>471</v>
      </c>
      <c r="F234" t="s">
        <v>21</v>
      </c>
      <c r="G234">
        <v>2</v>
      </c>
      <c r="H234">
        <v>3</v>
      </c>
      <c r="I234" s="2">
        <v>45132.871701388889</v>
      </c>
      <c r="J234" t="s">
        <v>88</v>
      </c>
      <c r="K234">
        <v>0.88395199999999996</v>
      </c>
      <c r="L234">
        <v>99.886833922031173</v>
      </c>
      <c r="M234">
        <v>1.9314853710693108E-2</v>
      </c>
      <c r="N234">
        <v>8.3892352244088525E-4</v>
      </c>
      <c r="O234">
        <v>5.2644832053137268E-2</v>
      </c>
      <c r="P234">
        <v>1.316120801328432E-2</v>
      </c>
      <c r="Q234">
        <f>NeutralTable[[#This Row],[calc_%_H2_umol/h]]/0.002</f>
        <v>6.5806040066421598</v>
      </c>
      <c r="R234">
        <v>1.9600841167756353</v>
      </c>
      <c r="S234">
        <v>2.437304287478197E-2</v>
      </c>
      <c r="T234">
        <v>1.0399071512453589E-2</v>
      </c>
      <c r="U234">
        <v>6.6431502303144596E-2</v>
      </c>
      <c r="V234">
        <v>1.6607875575786149E-2</v>
      </c>
      <c r="W234">
        <v>2.765629893655366E-2</v>
      </c>
      <c r="X234">
        <v>4.1821882446795508E-2</v>
      </c>
    </row>
    <row r="235" spans="1:24" x14ac:dyDescent="0.25">
      <c r="A235">
        <v>1381</v>
      </c>
      <c r="B235" t="s">
        <v>3</v>
      </c>
      <c r="C235" s="6" t="s">
        <v>89</v>
      </c>
      <c r="D235" t="s">
        <v>90</v>
      </c>
      <c r="E235" t="s">
        <v>471</v>
      </c>
      <c r="F235" t="s">
        <v>21</v>
      </c>
      <c r="G235">
        <v>2</v>
      </c>
      <c r="H235">
        <v>3</v>
      </c>
      <c r="I235" s="2">
        <v>45132.880046296297</v>
      </c>
      <c r="J235" t="s">
        <v>91</v>
      </c>
      <c r="K235">
        <v>0.88957699999999995</v>
      </c>
      <c r="L235">
        <v>99.887598170958768</v>
      </c>
      <c r="M235">
        <v>1.538982029004075E-2</v>
      </c>
      <c r="N235">
        <v>9.2291313386527155E-4</v>
      </c>
      <c r="O235">
        <v>4.194670674873497E-2</v>
      </c>
      <c r="P235">
        <v>1.0486676687183741E-2</v>
      </c>
      <c r="Q235">
        <f>NeutralTable[[#This Row],[calc_%_H2_umol/h]]/0.002</f>
        <v>5.2433383435918701</v>
      </c>
      <c r="R235">
        <v>1.9600841167756353</v>
      </c>
      <c r="S235">
        <v>2.730444442104871E-2</v>
      </c>
      <c r="T235">
        <v>1.0596765549227991E-2</v>
      </c>
      <c r="U235">
        <v>7.4421370846548748E-2</v>
      </c>
      <c r="V235">
        <v>1.8605342711637191E-2</v>
      </c>
      <c r="W235">
        <v>2.6844980143269699E-2</v>
      </c>
      <c r="X235">
        <v>4.2862584186867253E-2</v>
      </c>
    </row>
    <row r="236" spans="1:24" x14ac:dyDescent="0.25">
      <c r="A236">
        <v>1381</v>
      </c>
      <c r="B236" t="s">
        <v>3</v>
      </c>
      <c r="C236" s="6" t="s">
        <v>92</v>
      </c>
      <c r="D236" t="s">
        <v>93</v>
      </c>
      <c r="E236" t="s">
        <v>474</v>
      </c>
      <c r="F236" t="s">
        <v>21</v>
      </c>
      <c r="G236">
        <v>2</v>
      </c>
      <c r="H236">
        <v>3</v>
      </c>
      <c r="I236" s="2">
        <v>45132.887557870366</v>
      </c>
      <c r="J236" t="s">
        <v>94</v>
      </c>
      <c r="K236">
        <v>0.89235200000000003</v>
      </c>
      <c r="L236">
        <v>99.741480353490743</v>
      </c>
      <c r="M236">
        <v>1.2119141401322571E-2</v>
      </c>
      <c r="N236">
        <v>3.9644642828412779E-4</v>
      </c>
      <c r="O236">
        <v>3.3032099194602413E-2</v>
      </c>
      <c r="P236">
        <v>8.2580247986506015E-3</v>
      </c>
      <c r="Q236">
        <f>NeutralTable[[#This Row],[calc_%_H2_umol/h]]/0.002</f>
        <v>4.1290123993253003</v>
      </c>
      <c r="R236">
        <v>0.20593213789683032</v>
      </c>
      <c r="S236">
        <v>0.20587130781344831</v>
      </c>
      <c r="T236">
        <v>6.7964328824078367E-3</v>
      </c>
      <c r="U236">
        <v>0.56112568009761998</v>
      </c>
      <c r="V236">
        <v>0.140281420024405</v>
      </c>
      <c r="W236">
        <v>2.590909448872732E-2</v>
      </c>
      <c r="X236">
        <v>1.462010280575878E-2</v>
      </c>
    </row>
    <row r="237" spans="1:24" x14ac:dyDescent="0.25">
      <c r="A237">
        <v>1381</v>
      </c>
      <c r="B237" t="s">
        <v>3</v>
      </c>
      <c r="C237" s="6" t="s">
        <v>95</v>
      </c>
      <c r="D237" t="s">
        <v>96</v>
      </c>
      <c r="E237" t="s">
        <v>474</v>
      </c>
      <c r="F237" t="s">
        <v>21</v>
      </c>
      <c r="G237">
        <v>2</v>
      </c>
      <c r="H237">
        <v>3</v>
      </c>
      <c r="I237" s="2">
        <v>45132.895138888889</v>
      </c>
      <c r="J237" t="s">
        <v>97</v>
      </c>
      <c r="K237">
        <v>0.88680199999999998</v>
      </c>
      <c r="L237">
        <v>99.726283881465889</v>
      </c>
      <c r="M237">
        <v>1.217265028747822E-2</v>
      </c>
      <c r="N237">
        <v>4.6869838835332089E-4</v>
      </c>
      <c r="O237">
        <v>3.3177943753779943E-2</v>
      </c>
      <c r="P237">
        <v>8.2944859384449857E-3</v>
      </c>
      <c r="Q237">
        <f>NeutralTable[[#This Row],[calc_%_H2_umol/h]]/0.002</f>
        <v>4.1472429692224928</v>
      </c>
      <c r="R237">
        <f>SUBTOTAL(107,NeutralTable[H2 umol/hg])</f>
        <v>188.98628840227894</v>
      </c>
      <c r="S237">
        <v>0.221642259817597</v>
      </c>
      <c r="T237">
        <v>6.9660593545770016E-3</v>
      </c>
      <c r="U237">
        <v>0.60411120471056845</v>
      </c>
      <c r="V237">
        <v>0.15102780117764211</v>
      </c>
      <c r="W237">
        <v>2.6185865256060339E-2</v>
      </c>
      <c r="X237">
        <v>1.3715343172963549E-2</v>
      </c>
    </row>
    <row r="238" spans="1:24" x14ac:dyDescent="0.25">
      <c r="A238">
        <v>1381</v>
      </c>
      <c r="B238" t="s">
        <v>3</v>
      </c>
      <c r="C238" s="6" t="s">
        <v>98</v>
      </c>
      <c r="D238" t="s">
        <v>99</v>
      </c>
      <c r="E238" t="s">
        <v>474</v>
      </c>
      <c r="F238" t="s">
        <v>21</v>
      </c>
      <c r="G238">
        <v>2</v>
      </c>
      <c r="H238">
        <v>3</v>
      </c>
      <c r="I238" s="2">
        <v>45132.902662037042</v>
      </c>
      <c r="J238" t="s">
        <v>100</v>
      </c>
      <c r="K238">
        <v>0.88680199999999998</v>
      </c>
      <c r="L238">
        <v>99.788142053093551</v>
      </c>
      <c r="M238">
        <v>1.3191782340727751E-2</v>
      </c>
      <c r="N238">
        <v>5.7493917266197489E-4</v>
      </c>
      <c r="O238">
        <v>3.5955704154501361E-2</v>
      </c>
      <c r="P238">
        <v>8.9889260386253403E-3</v>
      </c>
      <c r="Q238">
        <f>NeutralTable[[#This Row],[calc_%_H2_umol/h]]/0.002</f>
        <v>4.4944630193126702</v>
      </c>
      <c r="R238">
        <f>SUBTOTAL(107,NeutralTable[H2 umol/hg])</f>
        <v>188.98628840227894</v>
      </c>
      <c r="S238">
        <v>0.1531081268817753</v>
      </c>
      <c r="T238">
        <v>5.5495931192677799E-3</v>
      </c>
      <c r="U238">
        <v>0.41731362537833311</v>
      </c>
      <c r="V238">
        <v>0.1043284063445833</v>
      </c>
      <c r="W238">
        <v>2.704730337093746E-2</v>
      </c>
      <c r="X238">
        <v>1.851073431301559E-2</v>
      </c>
    </row>
    <row r="239" spans="1:24" x14ac:dyDescent="0.25">
      <c r="A239">
        <v>1381</v>
      </c>
      <c r="B239" t="s">
        <v>3</v>
      </c>
      <c r="C239" s="6" t="s">
        <v>101</v>
      </c>
      <c r="D239" t="s">
        <v>102</v>
      </c>
      <c r="E239" t="s">
        <v>470</v>
      </c>
      <c r="F239" t="s">
        <v>21</v>
      </c>
      <c r="G239">
        <v>2</v>
      </c>
      <c r="H239">
        <v>3</v>
      </c>
      <c r="I239" s="2">
        <v>45132.910185185188</v>
      </c>
      <c r="J239" t="s">
        <v>103</v>
      </c>
      <c r="K239">
        <v>0.88680199999999998</v>
      </c>
      <c r="L239">
        <v>99.740497640812436</v>
      </c>
      <c r="M239">
        <v>7.7973322753465898E-2</v>
      </c>
      <c r="N239">
        <v>1.091946192273112E-3</v>
      </c>
      <c r="O239">
        <v>0.21252516547452399</v>
      </c>
      <c r="P239">
        <v>5.3131291368631012E-2</v>
      </c>
      <c r="Q239">
        <f>NeutralTable[[#This Row],[calc_%_H2_umol/h]]/0.002</f>
        <v>26.565645684315506</v>
      </c>
      <c r="R239">
        <v>1.6003573306899452</v>
      </c>
      <c r="S239">
        <v>0.13151798189066199</v>
      </c>
      <c r="T239">
        <v>5.4574619482631193E-3</v>
      </c>
      <c r="U239">
        <v>0.35846722798466341</v>
      </c>
      <c r="V239">
        <v>8.9616806996165851E-2</v>
      </c>
      <c r="W239">
        <v>2.5566265900984781E-2</v>
      </c>
      <c r="X239">
        <v>2.444478864245235E-2</v>
      </c>
    </row>
    <row r="240" spans="1:24" x14ac:dyDescent="0.25">
      <c r="A240">
        <v>1381</v>
      </c>
      <c r="B240" t="s">
        <v>3</v>
      </c>
      <c r="C240" s="6" t="s">
        <v>104</v>
      </c>
      <c r="D240" t="s">
        <v>105</v>
      </c>
      <c r="E240" t="s">
        <v>470</v>
      </c>
      <c r="F240" t="s">
        <v>21</v>
      </c>
      <c r="G240">
        <v>2</v>
      </c>
      <c r="H240">
        <v>3</v>
      </c>
      <c r="I240" s="2">
        <v>45132.917766203696</v>
      </c>
      <c r="J240" t="s">
        <v>106</v>
      </c>
      <c r="K240">
        <v>0.88957699999999995</v>
      </c>
      <c r="L240">
        <v>99.756289730307273</v>
      </c>
      <c r="M240">
        <v>7.3153706515888262E-2</v>
      </c>
      <c r="N240">
        <v>5.4946926505573866E-4</v>
      </c>
      <c r="O240">
        <v>0.199388752888216</v>
      </c>
      <c r="P240">
        <v>4.9847188222054008E-2</v>
      </c>
      <c r="Q240">
        <f>NeutralTable[[#This Row],[calc_%_H2_umol/h]]/0.002</f>
        <v>24.923594111027004</v>
      </c>
      <c r="R240">
        <v>1.6003573306899452</v>
      </c>
      <c r="S240">
        <v>0.1217350149324196</v>
      </c>
      <c r="T240">
        <v>5.9749154714170867E-3</v>
      </c>
      <c r="U240">
        <v>0.33180263811966559</v>
      </c>
      <c r="V240">
        <v>8.2950659529916398E-2</v>
      </c>
      <c r="W240">
        <v>2.572337740027613E-2</v>
      </c>
      <c r="X240">
        <v>2.3098170844158061E-2</v>
      </c>
    </row>
    <row r="241" spans="1:24" x14ac:dyDescent="0.25">
      <c r="A241">
        <v>1381</v>
      </c>
      <c r="B241" t="s">
        <v>3</v>
      </c>
      <c r="C241" s="7" t="s">
        <v>107</v>
      </c>
      <c r="D241" t="s">
        <v>108</v>
      </c>
      <c r="E241" t="s">
        <v>470</v>
      </c>
      <c r="F241" t="s">
        <v>21</v>
      </c>
      <c r="G241">
        <v>2</v>
      </c>
      <c r="H241">
        <v>3</v>
      </c>
      <c r="I241" s="2">
        <v>45132.92527777778</v>
      </c>
      <c r="J241" t="s">
        <v>109</v>
      </c>
      <c r="K241">
        <v>0.89235200000000003</v>
      </c>
      <c r="L241">
        <v>99.765951628081069</v>
      </c>
      <c r="M241">
        <v>7.5097978393309783E-2</v>
      </c>
      <c r="N241">
        <v>1.6338759098104281E-3</v>
      </c>
      <c r="O241">
        <v>0.20468808717185219</v>
      </c>
      <c r="P241">
        <v>5.1172021792963047E-2</v>
      </c>
      <c r="Q241">
        <f>NeutralTable[[#This Row],[calc_%_H2_umol/h]]/0.002</f>
        <v>25.586010896481522</v>
      </c>
      <c r="R241">
        <v>1.6003573306899452</v>
      </c>
      <c r="S241">
        <v>0.1132748755628431</v>
      </c>
      <c r="T241">
        <v>5.9148808909220097E-3</v>
      </c>
      <c r="U241">
        <v>0.30874356540140252</v>
      </c>
      <c r="V241">
        <v>7.718589135035063E-2</v>
      </c>
      <c r="W241">
        <v>2.4642939527812279E-2</v>
      </c>
      <c r="X241">
        <v>2.1032578434955419E-2</v>
      </c>
    </row>
    <row r="242" spans="1:24" x14ac:dyDescent="0.25">
      <c r="A242" t="s">
        <v>475</v>
      </c>
      <c r="C242" s="9"/>
      <c r="E242">
        <f>SUBTOTAL(103,NeutralTable[Catalyst])</f>
        <v>240</v>
      </c>
      <c r="O242">
        <f>SUBTOTAL(107,NeutralTable[calc_%_H2_umol])</f>
        <v>1.5118903072182324</v>
      </c>
      <c r="Q242">
        <f>SUBTOTAL(101,NeutralTable[H2 umol/hg])</f>
        <v>71.249001912674274</v>
      </c>
      <c r="U242">
        <f>SUBTOTAL(104,NeutralTable[calc_%_O2_umol])</f>
        <v>0.73148985403584887</v>
      </c>
      <c r="X242">
        <f>SUBTOTAL(101,NeutralTable[calc_%_CO2_Avg])</f>
        <v>5.5084572747523097E-2</v>
      </c>
    </row>
    <row r="245" spans="1:24" ht="15.75" thickBot="1" x14ac:dyDescent="0.3">
      <c r="M245" t="s">
        <v>783</v>
      </c>
    </row>
    <row r="246" spans="1:24" ht="15.75" thickTop="1" x14ac:dyDescent="0.25">
      <c r="M246" s="14">
        <f>SUBTOTAL(101,NeutralTable[H2 umol/hg])</f>
        <v>71.249001912674274</v>
      </c>
      <c r="N246" s="14">
        <f>SUBTOTAL(107,NeutralTable[H2 umol/hg])</f>
        <v>188.98628840227894</v>
      </c>
    </row>
    <row r="247" spans="1:24" x14ac:dyDescent="0.25">
      <c r="M247">
        <f>((N246*2)/M246)*100</f>
        <v>530.49525840069555</v>
      </c>
    </row>
  </sheetData>
  <pageMargins left="0.75" right="0.75" top="1" bottom="1" header="0.5" footer="0.5"/>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9A9B-04BC-4EF9-B455-A66A1E6E1927}">
  <dimension ref="A3:F67"/>
  <sheetViews>
    <sheetView topLeftCell="A25" workbookViewId="0">
      <selection activeCell="Q47" sqref="Q47"/>
    </sheetView>
  </sheetViews>
  <sheetFormatPr defaultRowHeight="15" x14ac:dyDescent="0.25"/>
  <cols>
    <col min="1" max="1" width="14.140625" bestFit="1" customWidth="1"/>
    <col min="2" max="2" width="21.5703125" bestFit="1" customWidth="1"/>
  </cols>
  <sheetData>
    <row r="3" spans="1:6" x14ac:dyDescent="0.25">
      <c r="A3" s="10" t="s">
        <v>477</v>
      </c>
      <c r="B3" t="s">
        <v>722</v>
      </c>
    </row>
    <row r="4" spans="1:6" x14ac:dyDescent="0.25">
      <c r="A4" s="11" t="s">
        <v>470</v>
      </c>
      <c r="B4" s="22">
        <v>203.37658465453654</v>
      </c>
      <c r="D4" t="s">
        <v>791</v>
      </c>
      <c r="E4" t="s">
        <v>1270</v>
      </c>
      <c r="F4" t="s">
        <v>1271</v>
      </c>
    </row>
    <row r="5" spans="1:6" x14ac:dyDescent="0.25">
      <c r="A5" s="12" t="s">
        <v>464</v>
      </c>
      <c r="B5" s="22">
        <v>783.33557004245006</v>
      </c>
      <c r="D5" t="s">
        <v>470</v>
      </c>
      <c r="E5" s="12" t="s">
        <v>464</v>
      </c>
      <c r="F5">
        <v>97.436349762969911</v>
      </c>
    </row>
    <row r="6" spans="1:6" x14ac:dyDescent="0.25">
      <c r="A6" s="12" t="s">
        <v>1097</v>
      </c>
      <c r="B6" s="22">
        <v>9.6161135696893947</v>
      </c>
      <c r="D6" t="s">
        <v>470</v>
      </c>
      <c r="E6" s="12" t="s">
        <v>1097</v>
      </c>
      <c r="F6">
        <v>4.2772278063563434</v>
      </c>
    </row>
    <row r="7" spans="1:6" x14ac:dyDescent="0.25">
      <c r="A7" s="12" t="s">
        <v>460</v>
      </c>
      <c r="B7" s="22">
        <v>53.487532970178329</v>
      </c>
      <c r="D7" t="s">
        <v>470</v>
      </c>
      <c r="E7" s="12" t="s">
        <v>460</v>
      </c>
      <c r="F7">
        <v>11.753483114799181</v>
      </c>
    </row>
    <row r="8" spans="1:6" x14ac:dyDescent="0.25">
      <c r="A8" s="12" t="s">
        <v>458</v>
      </c>
      <c r="B8" s="22">
        <v>85.030577374300051</v>
      </c>
      <c r="D8" t="s">
        <v>470</v>
      </c>
      <c r="E8" s="12" t="s">
        <v>458</v>
      </c>
      <c r="F8">
        <v>17.64761585965574</v>
      </c>
    </row>
    <row r="9" spans="1:6" x14ac:dyDescent="0.25">
      <c r="A9" s="12" t="s">
        <v>463</v>
      </c>
      <c r="B9" s="22">
        <v>39.699037536818288</v>
      </c>
      <c r="D9" t="s">
        <v>470</v>
      </c>
      <c r="E9" s="12" t="s">
        <v>463</v>
      </c>
      <c r="F9">
        <v>24.083856242416964</v>
      </c>
    </row>
    <row r="10" spans="1:6" x14ac:dyDescent="0.25">
      <c r="A10" s="12" t="s">
        <v>462</v>
      </c>
      <c r="B10" s="22">
        <v>13.403118878533631</v>
      </c>
      <c r="D10" t="s">
        <v>470</v>
      </c>
      <c r="E10" s="12" t="s">
        <v>462</v>
      </c>
      <c r="F10">
        <v>14.941528035283694</v>
      </c>
    </row>
    <row r="11" spans="1:6" x14ac:dyDescent="0.25">
      <c r="A11" s="12" t="s">
        <v>3</v>
      </c>
      <c r="B11" s="22">
        <v>1448.0303469489199</v>
      </c>
      <c r="D11" t="s">
        <v>470</v>
      </c>
      <c r="E11" s="12" t="s">
        <v>3</v>
      </c>
      <c r="F11">
        <v>48.698313120917632</v>
      </c>
    </row>
    <row r="12" spans="1:6" x14ac:dyDescent="0.25">
      <c r="A12" s="11" t="s">
        <v>473</v>
      </c>
      <c r="B12" s="22">
        <v>6.0371529199319411</v>
      </c>
      <c r="D12" t="s">
        <v>1272</v>
      </c>
      <c r="E12" s="12" t="s">
        <v>464</v>
      </c>
      <c r="F12">
        <v>0.3972454396245253</v>
      </c>
    </row>
    <row r="13" spans="1:6" x14ac:dyDescent="0.25">
      <c r="A13" s="12" t="s">
        <v>464</v>
      </c>
      <c r="B13" s="22">
        <v>7.0517886735834763</v>
      </c>
      <c r="D13" t="s">
        <v>1272</v>
      </c>
      <c r="E13" s="12" t="s">
        <v>1097</v>
      </c>
      <c r="F13">
        <v>0.25562477173311587</v>
      </c>
    </row>
    <row r="14" spans="1:6" x14ac:dyDescent="0.25">
      <c r="A14" s="12" t="s">
        <v>1097</v>
      </c>
      <c r="B14" s="22">
        <v>5.5613291050277098</v>
      </c>
      <c r="D14" t="s">
        <v>1272</v>
      </c>
      <c r="E14" s="12" t="s">
        <v>460</v>
      </c>
      <c r="F14">
        <v>6.9763866185386339E-2</v>
      </c>
    </row>
    <row r="15" spans="1:6" x14ac:dyDescent="0.25">
      <c r="A15" s="12" t="s">
        <v>460</v>
      </c>
      <c r="B15" s="22">
        <v>8.210448472310464</v>
      </c>
      <c r="D15" t="s">
        <v>1272</v>
      </c>
      <c r="E15" s="12" t="s">
        <v>458</v>
      </c>
      <c r="F15">
        <v>0.97187066377909748</v>
      </c>
    </row>
    <row r="16" spans="1:6" x14ac:dyDescent="0.25">
      <c r="A16" s="12" t="s">
        <v>458</v>
      </c>
      <c r="B16" s="22">
        <v>7.1393576614693508</v>
      </c>
      <c r="D16" t="s">
        <v>1272</v>
      </c>
      <c r="E16" s="12" t="s">
        <v>463</v>
      </c>
      <c r="F16">
        <v>1.3932506653818413</v>
      </c>
    </row>
    <row r="17" spans="1:6" x14ac:dyDescent="0.25">
      <c r="A17" s="12" t="s">
        <v>463</v>
      </c>
      <c r="B17" s="22">
        <v>4.5168285671883313</v>
      </c>
      <c r="D17" t="s">
        <v>1272</v>
      </c>
      <c r="E17" s="12" t="s">
        <v>462</v>
      </c>
      <c r="F17">
        <v>0.76529626748295931</v>
      </c>
    </row>
    <row r="18" spans="1:6" x14ac:dyDescent="0.25">
      <c r="A18" s="12" t="s">
        <v>462</v>
      </c>
      <c r="B18" s="22">
        <v>5.1022589957768574</v>
      </c>
      <c r="D18" t="s">
        <v>1272</v>
      </c>
      <c r="E18" s="12" t="s">
        <v>3</v>
      </c>
      <c r="F18">
        <v>5.0841213067150344</v>
      </c>
    </row>
    <row r="19" spans="1:6" x14ac:dyDescent="0.25">
      <c r="A19" s="12" t="s">
        <v>3</v>
      </c>
      <c r="B19" s="22">
        <v>3.9985119862851182</v>
      </c>
      <c r="D19" t="s">
        <v>800</v>
      </c>
      <c r="E19" s="12" t="s">
        <v>464</v>
      </c>
      <c r="F19">
        <v>6.2186728464328151</v>
      </c>
    </row>
    <row r="20" spans="1:6" x14ac:dyDescent="0.25">
      <c r="A20" s="11" t="s">
        <v>468</v>
      </c>
      <c r="B20" s="22">
        <v>43.910475324894584</v>
      </c>
      <c r="D20" t="s">
        <v>800</v>
      </c>
      <c r="E20" s="12" t="s">
        <v>1097</v>
      </c>
      <c r="F20">
        <v>0.19835956606218758</v>
      </c>
    </row>
    <row r="21" spans="1:6" x14ac:dyDescent="0.25">
      <c r="A21" s="12" t="s">
        <v>464</v>
      </c>
      <c r="B21" s="22">
        <v>29.46330383929708</v>
      </c>
      <c r="D21" t="s">
        <v>800</v>
      </c>
      <c r="E21" s="12" t="s">
        <v>460</v>
      </c>
      <c r="F21">
        <v>15.719910456723749</v>
      </c>
    </row>
    <row r="22" spans="1:6" x14ac:dyDescent="0.25">
      <c r="A22" s="12" t="s">
        <v>1097</v>
      </c>
      <c r="B22" s="22">
        <v>7.0853467260271374</v>
      </c>
      <c r="D22" t="s">
        <v>800</v>
      </c>
      <c r="E22" s="12" t="s">
        <v>458</v>
      </c>
      <c r="F22">
        <v>2.36852786492681</v>
      </c>
    </row>
    <row r="23" spans="1:6" x14ac:dyDescent="0.25">
      <c r="A23" s="12" t="s">
        <v>460</v>
      </c>
      <c r="B23" s="22">
        <v>145.96473172429921</v>
      </c>
      <c r="D23" t="s">
        <v>800</v>
      </c>
      <c r="E23" s="12" t="s">
        <v>463</v>
      </c>
      <c r="F23">
        <v>0.722178602669443</v>
      </c>
    </row>
    <row r="24" spans="1:6" x14ac:dyDescent="0.25">
      <c r="A24" s="12" t="s">
        <v>458</v>
      </c>
      <c r="B24" s="22">
        <v>11.876959562418522</v>
      </c>
      <c r="D24" t="s">
        <v>800</v>
      </c>
      <c r="E24" s="12" t="s">
        <v>462</v>
      </c>
      <c r="F24">
        <v>2.0532943370676788</v>
      </c>
    </row>
    <row r="25" spans="1:6" x14ac:dyDescent="0.25">
      <c r="A25" s="12" t="s">
        <v>463</v>
      </c>
      <c r="B25" s="22">
        <v>6.7859511540809878</v>
      </c>
      <c r="D25" t="s">
        <v>800</v>
      </c>
      <c r="E25" s="12" t="s">
        <v>3</v>
      </c>
      <c r="F25">
        <v>15.608379887816911</v>
      </c>
    </row>
    <row r="26" spans="1:6" x14ac:dyDescent="0.25">
      <c r="A26" s="12" t="s">
        <v>462</v>
      </c>
      <c r="B26" s="22">
        <v>10.039313364828018</v>
      </c>
      <c r="D26" t="s">
        <v>796</v>
      </c>
      <c r="E26" s="12" t="s">
        <v>464</v>
      </c>
      <c r="F26">
        <v>0.50120714540535827</v>
      </c>
    </row>
    <row r="27" spans="1:6" x14ac:dyDescent="0.25">
      <c r="A27" s="12" t="s">
        <v>3</v>
      </c>
      <c r="B27" s="22">
        <v>96.157720903311088</v>
      </c>
      <c r="D27" t="s">
        <v>796</v>
      </c>
      <c r="E27" s="12" t="s">
        <v>1097</v>
      </c>
      <c r="F27">
        <v>0.13073219785384835</v>
      </c>
    </row>
    <row r="28" spans="1:6" x14ac:dyDescent="0.25">
      <c r="A28" s="11" t="s">
        <v>466</v>
      </c>
      <c r="B28" s="22">
        <v>6.4341719285017556</v>
      </c>
      <c r="D28" t="s">
        <v>796</v>
      </c>
      <c r="E28" s="12" t="s">
        <v>460</v>
      </c>
      <c r="F28">
        <v>1.2972824803224783</v>
      </c>
    </row>
    <row r="29" spans="1:6" x14ac:dyDescent="0.25">
      <c r="A29" s="12" t="s">
        <v>464</v>
      </c>
      <c r="B29" s="22">
        <v>7.094268134555656</v>
      </c>
      <c r="D29" t="s">
        <v>796</v>
      </c>
      <c r="E29" s="12" t="s">
        <v>458</v>
      </c>
      <c r="F29">
        <v>0.74744911630035804</v>
      </c>
    </row>
    <row r="30" spans="1:6" x14ac:dyDescent="0.25">
      <c r="A30" s="12" t="s">
        <v>1097</v>
      </c>
      <c r="B30" s="22">
        <v>7.6892158113249893</v>
      </c>
      <c r="D30" t="s">
        <v>796</v>
      </c>
      <c r="E30" s="12" t="s">
        <v>463</v>
      </c>
      <c r="F30">
        <v>7.631964190001507E-2</v>
      </c>
    </row>
    <row r="31" spans="1:6" x14ac:dyDescent="0.25">
      <c r="A31" s="12" t="s">
        <v>460</v>
      </c>
      <c r="B31" s="22">
        <v>6.112138728335438</v>
      </c>
      <c r="D31" t="s">
        <v>796</v>
      </c>
      <c r="E31" s="12" t="s">
        <v>462</v>
      </c>
      <c r="F31">
        <v>0.96935162312571033</v>
      </c>
    </row>
    <row r="32" spans="1:6" x14ac:dyDescent="0.25">
      <c r="A32" s="12" t="s">
        <v>458</v>
      </c>
      <c r="B32" s="22">
        <v>7.0959400469630012</v>
      </c>
      <c r="D32" t="s">
        <v>796</v>
      </c>
      <c r="E32" s="12" t="s">
        <v>3</v>
      </c>
      <c r="F32">
        <v>0.60301959874070754</v>
      </c>
    </row>
    <row r="33" spans="1:6" x14ac:dyDescent="0.25">
      <c r="A33" s="12" t="s">
        <v>463</v>
      </c>
      <c r="B33" s="22">
        <v>5.1935365413727999</v>
      </c>
      <c r="D33" t="s">
        <v>806</v>
      </c>
      <c r="E33" s="12" t="s">
        <v>464</v>
      </c>
      <c r="F33">
        <v>1.4544956043788078</v>
      </c>
    </row>
    <row r="34" spans="1:6" x14ac:dyDescent="0.25">
      <c r="A34" s="12" t="s">
        <v>462</v>
      </c>
      <c r="B34" s="22">
        <v>6.4696978072870364</v>
      </c>
      <c r="D34" t="s">
        <v>806</v>
      </c>
      <c r="E34" s="12" t="s">
        <v>1097</v>
      </c>
      <c r="F34">
        <v>0.53890269673568125</v>
      </c>
    </row>
    <row r="35" spans="1:6" x14ac:dyDescent="0.25">
      <c r="A35" s="12" t="s">
        <v>3</v>
      </c>
      <c r="B35" s="22">
        <v>5.3844064296733647</v>
      </c>
      <c r="D35" t="s">
        <v>806</v>
      </c>
      <c r="E35" s="12" t="s">
        <v>460</v>
      </c>
      <c r="F35">
        <v>1.201338825462468</v>
      </c>
    </row>
    <row r="36" spans="1:6" x14ac:dyDescent="0.25">
      <c r="A36" s="11" t="s">
        <v>467</v>
      </c>
      <c r="B36" s="22">
        <v>1288.8338905048222</v>
      </c>
      <c r="D36" t="s">
        <v>806</v>
      </c>
      <c r="E36" s="12" t="s">
        <v>458</v>
      </c>
      <c r="F36">
        <v>0.63215286840901552</v>
      </c>
    </row>
    <row r="37" spans="1:6" x14ac:dyDescent="0.25">
      <c r="A37" s="12" t="s">
        <v>464</v>
      </c>
      <c r="B37" s="22">
        <v>3014.1415018934545</v>
      </c>
      <c r="D37" t="s">
        <v>806</v>
      </c>
      <c r="E37" s="12" t="s">
        <v>463</v>
      </c>
      <c r="F37">
        <v>1.2046442651490321</v>
      </c>
    </row>
    <row r="38" spans="1:6" x14ac:dyDescent="0.25">
      <c r="A38" s="12" t="s">
        <v>1097</v>
      </c>
      <c r="B38" s="22">
        <v>216.59903831016234</v>
      </c>
      <c r="D38" t="s">
        <v>806</v>
      </c>
      <c r="E38" s="12" t="s">
        <v>462</v>
      </c>
      <c r="F38">
        <v>3.272598712156082</v>
      </c>
    </row>
    <row r="39" spans="1:6" x14ac:dyDescent="0.25">
      <c r="A39" s="12" t="s">
        <v>460</v>
      </c>
      <c r="B39" s="22">
        <v>276.86088544954913</v>
      </c>
      <c r="D39" t="s">
        <v>806</v>
      </c>
      <c r="E39" s="12" t="s">
        <v>3</v>
      </c>
      <c r="F39">
        <v>0.48218763057969849</v>
      </c>
    </row>
    <row r="40" spans="1:6" x14ac:dyDescent="0.25">
      <c r="A40" s="12" t="s">
        <v>458</v>
      </c>
      <c r="B40" s="22">
        <v>829.28171583795222</v>
      </c>
      <c r="D40" t="s">
        <v>805</v>
      </c>
      <c r="E40" s="12" t="s">
        <v>464</v>
      </c>
      <c r="F40">
        <v>12.813729896260602</v>
      </c>
    </row>
    <row r="41" spans="1:6" x14ac:dyDescent="0.25">
      <c r="A41" s="12" t="s">
        <v>463</v>
      </c>
      <c r="B41" s="22">
        <v>583.78798298644517</v>
      </c>
      <c r="D41" t="s">
        <v>805</v>
      </c>
      <c r="E41" s="12" t="s">
        <v>1097</v>
      </c>
      <c r="F41">
        <v>9.8949284502579671E-2</v>
      </c>
    </row>
    <row r="42" spans="1:6" x14ac:dyDescent="0.25">
      <c r="A42" s="12" t="s">
        <v>462</v>
      </c>
      <c r="B42" s="22">
        <v>692.96005081513476</v>
      </c>
      <c r="D42" t="s">
        <v>805</v>
      </c>
      <c r="E42" s="12" t="s">
        <v>460</v>
      </c>
      <c r="F42">
        <v>0.29074234762465179</v>
      </c>
    </row>
    <row r="43" spans="1:6" x14ac:dyDescent="0.25">
      <c r="A43" s="12" t="s">
        <v>3</v>
      </c>
      <c r="B43" s="22">
        <v>4467.8921421091763</v>
      </c>
      <c r="D43" t="s">
        <v>805</v>
      </c>
      <c r="E43" s="12" t="s">
        <v>458</v>
      </c>
      <c r="F43">
        <v>5.0000225257068998</v>
      </c>
    </row>
    <row r="44" spans="1:6" x14ac:dyDescent="0.25">
      <c r="A44" s="11" t="s">
        <v>478</v>
      </c>
      <c r="B44" s="22">
        <v>291.22084550192471</v>
      </c>
      <c r="D44" t="s">
        <v>805</v>
      </c>
      <c r="E44" s="12" t="s">
        <v>463</v>
      </c>
      <c r="F44">
        <v>8.785808425385369</v>
      </c>
    </row>
    <row r="45" spans="1:6" x14ac:dyDescent="0.25">
      <c r="D45" t="s">
        <v>805</v>
      </c>
      <c r="E45" s="12" t="s">
        <v>462</v>
      </c>
      <c r="F45">
        <v>11.113316477362691</v>
      </c>
    </row>
    <row r="46" spans="1:6" x14ac:dyDescent="0.25">
      <c r="D46" t="s">
        <v>805</v>
      </c>
      <c r="E46" s="12" t="s">
        <v>3</v>
      </c>
      <c r="F46">
        <v>1.9134147677896762</v>
      </c>
    </row>
    <row r="47" spans="1:6" x14ac:dyDescent="0.25">
      <c r="D47" t="s">
        <v>1273</v>
      </c>
      <c r="E47" s="12" t="s">
        <v>464</v>
      </c>
      <c r="F47">
        <v>197.57013526503198</v>
      </c>
    </row>
    <row r="48" spans="1:6" x14ac:dyDescent="0.25">
      <c r="D48" t="s">
        <v>1273</v>
      </c>
      <c r="E48" s="12" t="s">
        <v>1097</v>
      </c>
      <c r="F48">
        <v>241.26317629317765</v>
      </c>
    </row>
    <row r="49" spans="4:6" x14ac:dyDescent="0.25">
      <c r="D49" t="s">
        <v>1273</v>
      </c>
      <c r="E49" s="12" t="s">
        <v>460</v>
      </c>
      <c r="F49">
        <v>98.475041154471498</v>
      </c>
    </row>
    <row r="50" spans="4:6" x14ac:dyDescent="0.25">
      <c r="D50" t="s">
        <v>1273</v>
      </c>
      <c r="E50" s="12" t="s">
        <v>458</v>
      </c>
      <c r="F50">
        <v>70.187557731604443</v>
      </c>
    </row>
    <row r="51" spans="4:6" x14ac:dyDescent="0.25">
      <c r="D51" t="s">
        <v>1273</v>
      </c>
      <c r="E51" s="12" t="s">
        <v>463</v>
      </c>
      <c r="F51">
        <v>246.14428124248283</v>
      </c>
    </row>
    <row r="52" spans="4:6" x14ac:dyDescent="0.25">
      <c r="D52" t="s">
        <v>1273</v>
      </c>
      <c r="E52" s="12" t="s">
        <v>462</v>
      </c>
      <c r="F52">
        <v>246.68059484643001</v>
      </c>
    </row>
    <row r="53" spans="4:6" x14ac:dyDescent="0.25">
      <c r="D53" t="s">
        <v>1273</v>
      </c>
      <c r="E53" s="12" t="s">
        <v>3</v>
      </c>
      <c r="F53">
        <v>416.0096155254551</v>
      </c>
    </row>
    <row r="54" spans="4:6" x14ac:dyDescent="0.25">
      <c r="D54" t="s">
        <v>803</v>
      </c>
      <c r="E54" s="12" t="s">
        <v>464</v>
      </c>
      <c r="F54">
        <v>1.0439589322334972</v>
      </c>
    </row>
    <row r="55" spans="4:6" x14ac:dyDescent="0.25">
      <c r="D55" t="s">
        <v>803</v>
      </c>
      <c r="E55" s="12" t="s">
        <v>1097</v>
      </c>
      <c r="F55">
        <v>1.08426590798323</v>
      </c>
    </row>
    <row r="56" spans="4:6" x14ac:dyDescent="0.25">
      <c r="D56" t="s">
        <v>803</v>
      </c>
      <c r="E56" s="12" t="s">
        <v>460</v>
      </c>
      <c r="F56">
        <v>0.80373716920418492</v>
      </c>
    </row>
    <row r="57" spans="4:6" x14ac:dyDescent="0.25">
      <c r="D57" t="s">
        <v>803</v>
      </c>
      <c r="E57" s="12" t="s">
        <v>458</v>
      </c>
      <c r="F57">
        <v>0.28469114820504793</v>
      </c>
    </row>
    <row r="58" spans="4:6" x14ac:dyDescent="0.25">
      <c r="D58" t="s">
        <v>803</v>
      </c>
      <c r="E58" s="12" t="s">
        <v>463</v>
      </c>
      <c r="F58">
        <v>0.25424619061289844</v>
      </c>
    </row>
    <row r="59" spans="4:6" x14ac:dyDescent="0.25">
      <c r="D59" t="s">
        <v>803</v>
      </c>
      <c r="E59" s="12" t="s">
        <v>462</v>
      </c>
      <c r="F59">
        <v>0.76268229855493086</v>
      </c>
    </row>
    <row r="60" spans="4:6" x14ac:dyDescent="0.25">
      <c r="D60" t="s">
        <v>803</v>
      </c>
      <c r="E60" s="12" t="s">
        <v>3</v>
      </c>
      <c r="F60">
        <v>0.82962592375465893</v>
      </c>
    </row>
    <row r="61" spans="4:6" x14ac:dyDescent="0.25">
      <c r="D61" t="s">
        <v>801</v>
      </c>
      <c r="E61" s="12" t="s">
        <v>464</v>
      </c>
      <c r="F61">
        <v>1.3728432194321145</v>
      </c>
    </row>
    <row r="62" spans="4:6" x14ac:dyDescent="0.25">
      <c r="D62" t="s">
        <v>801</v>
      </c>
      <c r="E62" s="12" t="s">
        <v>1097</v>
      </c>
      <c r="F62">
        <v>1.216841759669173</v>
      </c>
    </row>
    <row r="63" spans="4:6" x14ac:dyDescent="0.25">
      <c r="D63" t="s">
        <v>801</v>
      </c>
      <c r="E63" s="12" t="s">
        <v>460</v>
      </c>
      <c r="F63">
        <v>8.1612087469514414</v>
      </c>
    </row>
    <row r="64" spans="4:6" x14ac:dyDescent="0.25">
      <c r="D64" t="s">
        <v>801</v>
      </c>
      <c r="E64" s="12" t="s">
        <v>458</v>
      </c>
      <c r="F64">
        <v>2.6139744613987386</v>
      </c>
    </row>
    <row r="65" spans="4:6" x14ac:dyDescent="0.25">
      <c r="D65" t="s">
        <v>801</v>
      </c>
      <c r="E65" s="12" t="s">
        <v>463</v>
      </c>
      <c r="F65">
        <v>3.618504905451992E-2</v>
      </c>
    </row>
    <row r="66" spans="4:6" x14ac:dyDescent="0.25">
      <c r="D66" t="s">
        <v>801</v>
      </c>
      <c r="E66" s="12" t="s">
        <v>462</v>
      </c>
      <c r="F66">
        <v>1.8538233741379644</v>
      </c>
    </row>
    <row r="67" spans="4:6" x14ac:dyDescent="0.25">
      <c r="D67" t="s">
        <v>801</v>
      </c>
      <c r="E67" s="12" t="s">
        <v>3</v>
      </c>
      <c r="F67">
        <v>6.4772535743055393</v>
      </c>
    </row>
  </sheetData>
  <phoneticPr fontId="5"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177F6-475E-4478-9A7A-2EAA1BA47830}">
  <dimension ref="A3:L85"/>
  <sheetViews>
    <sheetView topLeftCell="A25" workbookViewId="0">
      <selection activeCell="P67" sqref="P67"/>
    </sheetView>
  </sheetViews>
  <sheetFormatPr defaultRowHeight="15" x14ac:dyDescent="0.25"/>
  <cols>
    <col min="1" max="1" width="18" bestFit="1" customWidth="1"/>
    <col min="2" max="2" width="20.42578125" bestFit="1" customWidth="1"/>
    <col min="4" max="7" width="11" customWidth="1"/>
  </cols>
  <sheetData>
    <row r="3" spans="1:12" x14ac:dyDescent="0.25">
      <c r="A3" s="10" t="s">
        <v>477</v>
      </c>
      <c r="B3" t="s">
        <v>790</v>
      </c>
      <c r="L3" s="17" t="s">
        <v>460</v>
      </c>
    </row>
    <row r="4" spans="1:12" x14ac:dyDescent="0.25">
      <c r="A4" s="11" t="s">
        <v>470</v>
      </c>
      <c r="B4">
        <v>20.863069246837767</v>
      </c>
      <c r="L4" s="18" t="s">
        <v>458</v>
      </c>
    </row>
    <row r="5" spans="1:12" x14ac:dyDescent="0.25">
      <c r="A5" s="12" t="s">
        <v>464</v>
      </c>
      <c r="B5">
        <v>14.665579732977994</v>
      </c>
      <c r="L5" s="17" t="s">
        <v>459</v>
      </c>
    </row>
    <row r="6" spans="1:12" x14ac:dyDescent="0.25">
      <c r="A6" s="12" t="s">
        <v>460</v>
      </c>
      <c r="B6">
        <v>30.338872632416138</v>
      </c>
      <c r="D6" t="s">
        <v>791</v>
      </c>
      <c r="E6" t="s">
        <v>381</v>
      </c>
      <c r="F6" t="s">
        <v>788</v>
      </c>
      <c r="G6" t="s">
        <v>792</v>
      </c>
      <c r="L6" s="18" t="s">
        <v>463</v>
      </c>
    </row>
    <row r="7" spans="1:12" x14ac:dyDescent="0.25">
      <c r="A7" s="12" t="s">
        <v>458</v>
      </c>
      <c r="B7">
        <v>11.66117568264179</v>
      </c>
      <c r="D7" t="s">
        <v>470</v>
      </c>
      <c r="E7" s="12" t="s">
        <v>460</v>
      </c>
      <c r="F7">
        <v>30.338872632416138</v>
      </c>
      <c r="G7">
        <v>1</v>
      </c>
      <c r="L7" s="17" t="s">
        <v>461</v>
      </c>
    </row>
    <row r="8" spans="1:12" x14ac:dyDescent="0.25">
      <c r="A8" s="12" t="s">
        <v>459</v>
      </c>
      <c r="B8">
        <v>1.5199604778103233</v>
      </c>
      <c r="D8" t="s">
        <v>470</v>
      </c>
      <c r="E8" s="12" t="s">
        <v>458</v>
      </c>
      <c r="F8">
        <v>11.66117568264179</v>
      </c>
      <c r="G8">
        <v>2</v>
      </c>
      <c r="L8" s="18" t="s">
        <v>462</v>
      </c>
    </row>
    <row r="9" spans="1:12" x14ac:dyDescent="0.25">
      <c r="A9" s="12" t="s">
        <v>463</v>
      </c>
      <c r="B9">
        <v>14.22322716049287</v>
      </c>
      <c r="D9" t="s">
        <v>470</v>
      </c>
      <c r="E9" s="12" t="s">
        <v>459</v>
      </c>
      <c r="F9">
        <v>1.5199604778103233</v>
      </c>
      <c r="G9">
        <v>3</v>
      </c>
      <c r="L9" s="17" t="s">
        <v>464</v>
      </c>
    </row>
    <row r="10" spans="1:12" x14ac:dyDescent="0.25">
      <c r="A10" s="12" t="s">
        <v>461</v>
      </c>
      <c r="B10">
        <v>0.9294974372899949</v>
      </c>
      <c r="D10" t="s">
        <v>470</v>
      </c>
      <c r="E10" s="12" t="s">
        <v>463</v>
      </c>
      <c r="F10">
        <v>14.22322716049287</v>
      </c>
      <c r="G10">
        <v>4</v>
      </c>
      <c r="L10" s="18" t="s">
        <v>3</v>
      </c>
    </row>
    <row r="11" spans="1:12" x14ac:dyDescent="0.25">
      <c r="A11" s="12" t="s">
        <v>462</v>
      </c>
      <c r="B11">
        <v>0.8102360558687649</v>
      </c>
      <c r="D11" t="s">
        <v>470</v>
      </c>
      <c r="E11" s="12" t="s">
        <v>461</v>
      </c>
      <c r="F11">
        <v>0.9294974372899949</v>
      </c>
      <c r="G11">
        <v>5</v>
      </c>
    </row>
    <row r="12" spans="1:12" x14ac:dyDescent="0.25">
      <c r="A12" s="12" t="s">
        <v>3</v>
      </c>
      <c r="B12">
        <v>18.130127792409723</v>
      </c>
      <c r="D12" t="s">
        <v>470</v>
      </c>
      <c r="E12" s="12" t="s">
        <v>462</v>
      </c>
      <c r="F12">
        <v>0.8102360558687649</v>
      </c>
      <c r="G12">
        <v>6</v>
      </c>
    </row>
    <row r="13" spans="1:12" x14ac:dyDescent="0.25">
      <c r="A13" s="11" t="s">
        <v>1064</v>
      </c>
      <c r="B13">
        <v>1.699451974930825</v>
      </c>
      <c r="D13" t="s">
        <v>470</v>
      </c>
      <c r="E13" s="12" t="s">
        <v>464</v>
      </c>
      <c r="F13">
        <v>14.665579732977994</v>
      </c>
      <c r="G13">
        <v>7</v>
      </c>
    </row>
    <row r="14" spans="1:12" x14ac:dyDescent="0.25">
      <c r="A14" s="12" t="s">
        <v>464</v>
      </c>
      <c r="B14">
        <v>5.5394536500719876E-2</v>
      </c>
      <c r="D14" t="s">
        <v>470</v>
      </c>
      <c r="E14" s="12" t="s">
        <v>3</v>
      </c>
      <c r="F14">
        <v>18.130127792409723</v>
      </c>
      <c r="G14">
        <v>8</v>
      </c>
    </row>
    <row r="15" spans="1:12" x14ac:dyDescent="0.25">
      <c r="A15" s="12" t="s">
        <v>460</v>
      </c>
      <c r="B15">
        <v>0.42765504284311495</v>
      </c>
      <c r="D15" s="11" t="s">
        <v>1064</v>
      </c>
      <c r="E15" s="12" t="s">
        <v>460</v>
      </c>
      <c r="F15">
        <v>0.42765504284311495</v>
      </c>
      <c r="G15">
        <v>1</v>
      </c>
    </row>
    <row r="16" spans="1:12" x14ac:dyDescent="0.25">
      <c r="A16" s="12" t="s">
        <v>458</v>
      </c>
      <c r="B16">
        <v>1.0576552387987785</v>
      </c>
      <c r="D16" s="11" t="s">
        <v>1064</v>
      </c>
      <c r="E16" s="12" t="s">
        <v>458</v>
      </c>
      <c r="F16">
        <v>1.0576552387987785</v>
      </c>
      <c r="G16">
        <v>2</v>
      </c>
    </row>
    <row r="17" spans="1:7" x14ac:dyDescent="0.25">
      <c r="A17" s="12" t="s">
        <v>459</v>
      </c>
      <c r="B17">
        <v>2.0861874254272279</v>
      </c>
      <c r="D17" s="11" t="s">
        <v>1064</v>
      </c>
      <c r="E17" s="12" t="s">
        <v>459</v>
      </c>
      <c r="F17">
        <v>2.0861874254272279</v>
      </c>
      <c r="G17">
        <v>3</v>
      </c>
    </row>
    <row r="18" spans="1:7" x14ac:dyDescent="0.25">
      <c r="A18" s="12" t="s">
        <v>463</v>
      </c>
      <c r="B18">
        <v>9.1431586010702642E-2</v>
      </c>
      <c r="D18" s="11" t="s">
        <v>1064</v>
      </c>
      <c r="E18" s="12" t="s">
        <v>463</v>
      </c>
      <c r="F18">
        <v>9.1431586010702642E-2</v>
      </c>
      <c r="G18">
        <v>4</v>
      </c>
    </row>
    <row r="19" spans="1:7" x14ac:dyDescent="0.25">
      <c r="A19" s="12" t="s">
        <v>461</v>
      </c>
      <c r="B19">
        <v>1.845372095376751</v>
      </c>
      <c r="D19" s="11" t="s">
        <v>1064</v>
      </c>
      <c r="E19" s="12" t="s">
        <v>461</v>
      </c>
      <c r="F19">
        <v>1.845372095376751</v>
      </c>
      <c r="G19">
        <v>5</v>
      </c>
    </row>
    <row r="20" spans="1:7" x14ac:dyDescent="0.25">
      <c r="A20" s="12" t="s">
        <v>462</v>
      </c>
      <c r="B20">
        <v>1.4211355911912353</v>
      </c>
      <c r="D20" s="11" t="s">
        <v>1064</v>
      </c>
      <c r="E20" s="12" t="s">
        <v>462</v>
      </c>
      <c r="F20">
        <v>1.4211355911912353</v>
      </c>
      <c r="G20">
        <v>6</v>
      </c>
    </row>
    <row r="21" spans="1:7" x14ac:dyDescent="0.25">
      <c r="A21" s="12" t="s">
        <v>3</v>
      </c>
      <c r="B21">
        <v>0.79925910044574577</v>
      </c>
      <c r="D21" s="11" t="s">
        <v>1064</v>
      </c>
      <c r="E21" s="12" t="s">
        <v>464</v>
      </c>
      <c r="F21">
        <v>5.5394536500719876E-2</v>
      </c>
      <c r="G21">
        <v>7</v>
      </c>
    </row>
    <row r="22" spans="1:7" x14ac:dyDescent="0.25">
      <c r="A22" s="11" t="s">
        <v>468</v>
      </c>
      <c r="B22">
        <v>1.0275368538890188</v>
      </c>
      <c r="D22" s="11" t="s">
        <v>1064</v>
      </c>
      <c r="E22" s="12" t="s">
        <v>3</v>
      </c>
      <c r="F22">
        <v>0.79925910044574577</v>
      </c>
      <c r="G22">
        <v>8</v>
      </c>
    </row>
    <row r="23" spans="1:7" x14ac:dyDescent="0.25">
      <c r="A23" s="12" t="s">
        <v>464</v>
      </c>
      <c r="B23">
        <v>0.29407854974831371</v>
      </c>
      <c r="D23" s="11" t="s">
        <v>468</v>
      </c>
      <c r="E23" s="12" t="s">
        <v>460</v>
      </c>
      <c r="F23">
        <v>0.70387888657605024</v>
      </c>
      <c r="G23">
        <v>1</v>
      </c>
    </row>
    <row r="24" spans="1:7" x14ac:dyDescent="0.25">
      <c r="A24" s="12" t="s">
        <v>460</v>
      </c>
      <c r="B24">
        <v>0.70387888657605024</v>
      </c>
      <c r="D24" s="11" t="s">
        <v>468</v>
      </c>
      <c r="E24" s="12" t="s">
        <v>458</v>
      </c>
      <c r="F24">
        <v>0.48626114601000459</v>
      </c>
      <c r="G24">
        <v>2</v>
      </c>
    </row>
    <row r="25" spans="1:7" x14ac:dyDescent="0.25">
      <c r="A25" s="12" t="s">
        <v>458</v>
      </c>
      <c r="B25">
        <v>0.48626114601000459</v>
      </c>
      <c r="D25" s="11" t="s">
        <v>468</v>
      </c>
      <c r="E25" s="12" t="s">
        <v>459</v>
      </c>
      <c r="F25">
        <v>0.59086626588863067</v>
      </c>
      <c r="G25">
        <v>3</v>
      </c>
    </row>
    <row r="26" spans="1:7" x14ac:dyDescent="0.25">
      <c r="A26" s="12" t="s">
        <v>459</v>
      </c>
      <c r="B26">
        <v>0.59086626588863067</v>
      </c>
      <c r="D26" s="11" t="s">
        <v>468</v>
      </c>
      <c r="E26" s="12" t="s">
        <v>463</v>
      </c>
      <c r="F26">
        <v>0.56121431676722788</v>
      </c>
      <c r="G26">
        <v>4</v>
      </c>
    </row>
    <row r="27" spans="1:7" x14ac:dyDescent="0.25">
      <c r="A27" s="12" t="s">
        <v>463</v>
      </c>
      <c r="B27">
        <v>0.56121431676722788</v>
      </c>
      <c r="D27" s="11" t="s">
        <v>468</v>
      </c>
      <c r="E27" s="12" t="s">
        <v>461</v>
      </c>
      <c r="F27">
        <v>0.87130066059464673</v>
      </c>
      <c r="G27">
        <v>5</v>
      </c>
    </row>
    <row r="28" spans="1:7" x14ac:dyDescent="0.25">
      <c r="A28" s="12" t="s">
        <v>461</v>
      </c>
      <c r="B28">
        <v>0.87130066059464673</v>
      </c>
      <c r="D28" s="11" t="s">
        <v>468</v>
      </c>
      <c r="E28" s="12" t="s">
        <v>462</v>
      </c>
      <c r="F28">
        <v>0.87418539248875449</v>
      </c>
      <c r="G28">
        <v>6</v>
      </c>
    </row>
    <row r="29" spans="1:7" x14ac:dyDescent="0.25">
      <c r="A29" s="12" t="s">
        <v>462</v>
      </c>
      <c r="B29">
        <v>0.87418539248875449</v>
      </c>
      <c r="D29" s="11" t="s">
        <v>468</v>
      </c>
      <c r="E29" s="12" t="s">
        <v>464</v>
      </c>
      <c r="F29">
        <v>0.29407854974831371</v>
      </c>
      <c r="G29">
        <v>7</v>
      </c>
    </row>
    <row r="30" spans="1:7" x14ac:dyDescent="0.25">
      <c r="A30" s="12" t="s">
        <v>3</v>
      </c>
      <c r="B30">
        <v>0.45033219678367198</v>
      </c>
      <c r="D30" s="11" t="s">
        <v>468</v>
      </c>
      <c r="E30" s="12" t="s">
        <v>3</v>
      </c>
      <c r="F30">
        <v>0.45033219678367198</v>
      </c>
      <c r="G30">
        <v>8</v>
      </c>
    </row>
    <row r="31" spans="1:7" x14ac:dyDescent="0.25">
      <c r="A31" s="11" t="s">
        <v>466</v>
      </c>
      <c r="B31">
        <v>1.159445745516775</v>
      </c>
      <c r="D31" s="11" t="s">
        <v>466</v>
      </c>
      <c r="E31" s="12" t="s">
        <v>460</v>
      </c>
      <c r="F31">
        <v>0.47810719594626627</v>
      </c>
      <c r="G31">
        <v>1</v>
      </c>
    </row>
    <row r="32" spans="1:7" x14ac:dyDescent="0.25">
      <c r="A32" s="12" t="s">
        <v>464</v>
      </c>
      <c r="B32">
        <v>0.28902114710603732</v>
      </c>
      <c r="D32" s="11" t="s">
        <v>466</v>
      </c>
      <c r="E32" s="12" t="s">
        <v>458</v>
      </c>
      <c r="F32">
        <v>0.49784392228832081</v>
      </c>
      <c r="G32">
        <v>2</v>
      </c>
    </row>
    <row r="33" spans="1:7" x14ac:dyDescent="0.25">
      <c r="A33" s="12" t="s">
        <v>460</v>
      </c>
      <c r="B33">
        <v>0.47810719594626627</v>
      </c>
      <c r="D33" s="11" t="s">
        <v>466</v>
      </c>
      <c r="E33" s="12" t="s">
        <v>459</v>
      </c>
      <c r="F33">
        <v>2.0416299544548968</v>
      </c>
      <c r="G33">
        <v>3</v>
      </c>
    </row>
    <row r="34" spans="1:7" x14ac:dyDescent="0.25">
      <c r="A34" s="12" t="s">
        <v>458</v>
      </c>
      <c r="B34">
        <v>0.49784392228832081</v>
      </c>
      <c r="D34" s="11" t="s">
        <v>466</v>
      </c>
      <c r="E34" s="12" t="s">
        <v>463</v>
      </c>
      <c r="F34">
        <v>0.23331820767066014</v>
      </c>
      <c r="G34">
        <v>4</v>
      </c>
    </row>
    <row r="35" spans="1:7" x14ac:dyDescent="0.25">
      <c r="A35" s="12" t="s">
        <v>459</v>
      </c>
      <c r="B35">
        <v>2.0416299544548968</v>
      </c>
      <c r="D35" s="11" t="s">
        <v>466</v>
      </c>
      <c r="E35" s="12" t="s">
        <v>461</v>
      </c>
      <c r="F35">
        <v>1.02640466041492</v>
      </c>
      <c r="G35">
        <v>5</v>
      </c>
    </row>
    <row r="36" spans="1:7" x14ac:dyDescent="0.25">
      <c r="A36" s="12" t="s">
        <v>463</v>
      </c>
      <c r="B36">
        <v>0.23331820767066014</v>
      </c>
      <c r="D36" s="11" t="s">
        <v>466</v>
      </c>
      <c r="E36" s="12" t="s">
        <v>462</v>
      </c>
      <c r="F36">
        <v>0.64059333263086082</v>
      </c>
      <c r="G36">
        <v>6</v>
      </c>
    </row>
    <row r="37" spans="1:7" x14ac:dyDescent="0.25">
      <c r="A37" s="12" t="s">
        <v>461</v>
      </c>
      <c r="B37">
        <v>1.02640466041492</v>
      </c>
      <c r="D37" s="11" t="s">
        <v>466</v>
      </c>
      <c r="E37" s="12" t="s">
        <v>464</v>
      </c>
      <c r="F37">
        <v>0.28902114710603732</v>
      </c>
      <c r="G37">
        <v>7</v>
      </c>
    </row>
    <row r="38" spans="1:7" x14ac:dyDescent="0.25">
      <c r="A38" s="12" t="s">
        <v>462</v>
      </c>
      <c r="B38">
        <v>0.64059333263086082</v>
      </c>
      <c r="D38" s="11" t="s">
        <v>466</v>
      </c>
      <c r="E38" s="12" t="s">
        <v>3</v>
      </c>
      <c r="F38">
        <v>0.29690541575080176</v>
      </c>
      <c r="G38">
        <v>8</v>
      </c>
    </row>
    <row r="39" spans="1:7" x14ac:dyDescent="0.25">
      <c r="A39" s="12" t="s">
        <v>3</v>
      </c>
      <c r="B39">
        <v>0.29690541575080176</v>
      </c>
      <c r="D39" s="11" t="s">
        <v>474</v>
      </c>
      <c r="E39" s="12" t="s">
        <v>460</v>
      </c>
      <c r="F39">
        <v>0.51384525570683715</v>
      </c>
      <c r="G39">
        <v>1</v>
      </c>
    </row>
    <row r="40" spans="1:7" x14ac:dyDescent="0.25">
      <c r="A40" s="11" t="s">
        <v>474</v>
      </c>
      <c r="B40">
        <v>0.5368836309531636</v>
      </c>
      <c r="D40" s="11" t="s">
        <v>474</v>
      </c>
      <c r="E40" s="12" t="s">
        <v>458</v>
      </c>
      <c r="F40">
        <v>0.16549929191254173</v>
      </c>
      <c r="G40">
        <v>2</v>
      </c>
    </row>
    <row r="41" spans="1:7" x14ac:dyDescent="0.25">
      <c r="A41" s="12" t="s">
        <v>464</v>
      </c>
      <c r="B41">
        <v>0.2844880453182001</v>
      </c>
      <c r="D41" s="11" t="s">
        <v>474</v>
      </c>
      <c r="E41" s="12" t="s">
        <v>459</v>
      </c>
      <c r="F41">
        <v>0.11907865491495519</v>
      </c>
      <c r="G41">
        <v>3</v>
      </c>
    </row>
    <row r="42" spans="1:7" x14ac:dyDescent="0.25">
      <c r="A42" s="12" t="s">
        <v>460</v>
      </c>
      <c r="B42">
        <v>0.51384525570683715</v>
      </c>
      <c r="D42" s="11" t="s">
        <v>474</v>
      </c>
      <c r="E42" s="12" t="s">
        <v>463</v>
      </c>
      <c r="F42">
        <v>0.12491236016534961</v>
      </c>
      <c r="G42">
        <v>4</v>
      </c>
    </row>
    <row r="43" spans="1:7" x14ac:dyDescent="0.25">
      <c r="A43" s="12" t="s">
        <v>458</v>
      </c>
      <c r="B43">
        <v>0.16549929191254173</v>
      </c>
      <c r="D43" s="11" t="s">
        <v>474</v>
      </c>
      <c r="E43" s="12" t="s">
        <v>461</v>
      </c>
      <c r="F43">
        <v>0.31381048500065573</v>
      </c>
      <c r="G43">
        <v>5</v>
      </c>
    </row>
    <row r="44" spans="1:7" x14ac:dyDescent="0.25">
      <c r="A44" s="12" t="s">
        <v>459</v>
      </c>
      <c r="B44">
        <v>0.11907865491495519</v>
      </c>
      <c r="D44" s="11" t="s">
        <v>474</v>
      </c>
      <c r="E44" s="12" t="s">
        <v>462</v>
      </c>
      <c r="F44">
        <v>8.1092807244631415E-2</v>
      </c>
      <c r="G44">
        <v>6</v>
      </c>
    </row>
    <row r="45" spans="1:7" x14ac:dyDescent="0.25">
      <c r="A45" s="12" t="s">
        <v>463</v>
      </c>
      <c r="B45">
        <v>0.12491236016534961</v>
      </c>
      <c r="D45" s="11" t="s">
        <v>474</v>
      </c>
      <c r="E45" s="12" t="s">
        <v>464</v>
      </c>
      <c r="F45">
        <v>0.2844880453182001</v>
      </c>
      <c r="G45">
        <v>7</v>
      </c>
    </row>
    <row r="46" spans="1:7" x14ac:dyDescent="0.25">
      <c r="A46" s="12" t="s">
        <v>461</v>
      </c>
      <c r="B46">
        <v>0.31381048500065573</v>
      </c>
      <c r="D46" s="11" t="s">
        <v>474</v>
      </c>
      <c r="E46" s="12" t="s">
        <v>3</v>
      </c>
      <c r="F46">
        <v>0.73661521776611361</v>
      </c>
      <c r="G46">
        <v>8</v>
      </c>
    </row>
    <row r="47" spans="1:7" x14ac:dyDescent="0.25">
      <c r="A47" s="12" t="s">
        <v>462</v>
      </c>
      <c r="B47">
        <v>8.1092807244631415E-2</v>
      </c>
      <c r="D47" s="11" t="s">
        <v>471</v>
      </c>
      <c r="E47" s="12" t="s">
        <v>460</v>
      </c>
      <c r="F47">
        <v>0.45167920924510729</v>
      </c>
      <c r="G47">
        <v>1</v>
      </c>
    </row>
    <row r="48" spans="1:7" x14ac:dyDescent="0.25">
      <c r="A48" s="12" t="s">
        <v>3</v>
      </c>
      <c r="B48">
        <v>0.73661521776611361</v>
      </c>
      <c r="D48" s="11" t="s">
        <v>471</v>
      </c>
      <c r="E48" s="12" t="s">
        <v>458</v>
      </c>
      <c r="F48">
        <v>0.19617273577471064</v>
      </c>
      <c r="G48">
        <v>2</v>
      </c>
    </row>
    <row r="49" spans="1:7" x14ac:dyDescent="0.25">
      <c r="A49" s="11" t="s">
        <v>471</v>
      </c>
      <c r="B49">
        <v>0.75239321728131059</v>
      </c>
      <c r="D49" s="11" t="s">
        <v>471</v>
      </c>
      <c r="E49" s="12" t="s">
        <v>459</v>
      </c>
      <c r="F49">
        <v>0.24821056383148907</v>
      </c>
      <c r="G49">
        <v>3</v>
      </c>
    </row>
    <row r="50" spans="1:7" x14ac:dyDescent="0.25">
      <c r="A50" s="12" t="s">
        <v>464</v>
      </c>
      <c r="B50">
        <v>4.8814253819418736E-2</v>
      </c>
      <c r="D50" s="11" t="s">
        <v>471</v>
      </c>
      <c r="E50" s="12" t="s">
        <v>463</v>
      </c>
      <c r="F50">
        <v>0.84837019566976868</v>
      </c>
      <c r="G50">
        <v>4</v>
      </c>
    </row>
    <row r="51" spans="1:7" x14ac:dyDescent="0.25">
      <c r="A51" s="12" t="s">
        <v>460</v>
      </c>
      <c r="B51">
        <v>0.45167920924510729</v>
      </c>
      <c r="D51" s="11" t="s">
        <v>471</v>
      </c>
      <c r="E51" s="12" t="s">
        <v>461</v>
      </c>
      <c r="F51">
        <v>0.53391105787180893</v>
      </c>
      <c r="G51">
        <v>5</v>
      </c>
    </row>
    <row r="52" spans="1:7" x14ac:dyDescent="0.25">
      <c r="A52" s="12" t="s">
        <v>458</v>
      </c>
      <c r="B52">
        <v>0.19617273577471064</v>
      </c>
      <c r="D52" s="11" t="s">
        <v>471</v>
      </c>
      <c r="E52" s="12" t="s">
        <v>462</v>
      </c>
      <c r="F52">
        <v>1.1378861517674876</v>
      </c>
      <c r="G52">
        <v>6</v>
      </c>
    </row>
    <row r="53" spans="1:7" x14ac:dyDescent="0.25">
      <c r="A53" s="12" t="s">
        <v>459</v>
      </c>
      <c r="B53">
        <v>0.24821056383148907</v>
      </c>
      <c r="D53" s="11" t="s">
        <v>471</v>
      </c>
      <c r="E53" s="12" t="s">
        <v>464</v>
      </c>
      <c r="F53">
        <v>4.8814253819418736E-2</v>
      </c>
      <c r="G53">
        <v>7</v>
      </c>
    </row>
    <row r="54" spans="1:7" x14ac:dyDescent="0.25">
      <c r="A54" s="12" t="s">
        <v>463</v>
      </c>
      <c r="B54">
        <v>0.84837019566976868</v>
      </c>
      <c r="D54" s="11" t="s">
        <v>471</v>
      </c>
      <c r="E54" s="12" t="s">
        <v>3</v>
      </c>
      <c r="F54">
        <v>7.2917727859479406E-2</v>
      </c>
      <c r="G54">
        <v>8</v>
      </c>
    </row>
    <row r="55" spans="1:7" x14ac:dyDescent="0.25">
      <c r="A55" s="12" t="s">
        <v>461</v>
      </c>
      <c r="B55">
        <v>0.53391105787180893</v>
      </c>
      <c r="D55" s="11" t="s">
        <v>467</v>
      </c>
      <c r="E55" s="12" t="s">
        <v>460</v>
      </c>
      <c r="F55">
        <v>19.430072280438676</v>
      </c>
      <c r="G55">
        <v>1</v>
      </c>
    </row>
    <row r="56" spans="1:7" x14ac:dyDescent="0.25">
      <c r="A56" s="12" t="s">
        <v>462</v>
      </c>
      <c r="B56">
        <v>1.1378861517674876</v>
      </c>
      <c r="D56" s="11" t="s">
        <v>467</v>
      </c>
      <c r="E56" s="12" t="s">
        <v>458</v>
      </c>
      <c r="F56">
        <v>215.24057738134633</v>
      </c>
      <c r="G56">
        <v>2</v>
      </c>
    </row>
    <row r="57" spans="1:7" x14ac:dyDescent="0.25">
      <c r="A57" s="12" t="s">
        <v>3</v>
      </c>
      <c r="B57">
        <v>7.2917727859479406E-2</v>
      </c>
      <c r="D57" s="11" t="s">
        <v>467</v>
      </c>
      <c r="E57" s="12" t="s">
        <v>459</v>
      </c>
      <c r="F57">
        <v>18.968573882770247</v>
      </c>
      <c r="G57">
        <v>3</v>
      </c>
    </row>
    <row r="58" spans="1:7" x14ac:dyDescent="0.25">
      <c r="A58" s="11" t="s">
        <v>467</v>
      </c>
      <c r="B58">
        <v>185.28003611030613</v>
      </c>
      <c r="D58" s="11" t="s">
        <v>467</v>
      </c>
      <c r="E58" s="12" t="s">
        <v>463</v>
      </c>
      <c r="F58">
        <v>9.0390875793185934</v>
      </c>
      <c r="G58">
        <v>4</v>
      </c>
    </row>
    <row r="59" spans="1:7" x14ac:dyDescent="0.25">
      <c r="A59" s="12" t="s">
        <v>464</v>
      </c>
      <c r="B59">
        <v>65.629997232677226</v>
      </c>
      <c r="D59" s="11" t="s">
        <v>467</v>
      </c>
      <c r="E59" s="12" t="s">
        <v>461</v>
      </c>
      <c r="F59">
        <v>18.35420003468586</v>
      </c>
      <c r="G59">
        <v>5</v>
      </c>
    </row>
    <row r="60" spans="1:7" x14ac:dyDescent="0.25">
      <c r="A60" s="12" t="s">
        <v>460</v>
      </c>
      <c r="B60">
        <v>19.430072280438676</v>
      </c>
      <c r="D60" s="11" t="s">
        <v>467</v>
      </c>
      <c r="E60" s="12" t="s">
        <v>462</v>
      </c>
      <c r="F60">
        <v>6.1581180171993219</v>
      </c>
      <c r="G60">
        <v>6</v>
      </c>
    </row>
    <row r="61" spans="1:7" x14ac:dyDescent="0.25">
      <c r="A61" s="12" t="s">
        <v>458</v>
      </c>
      <c r="B61">
        <v>215.24057738134633</v>
      </c>
      <c r="D61" s="11" t="s">
        <v>467</v>
      </c>
      <c r="E61" s="12" t="s">
        <v>464</v>
      </c>
      <c r="F61">
        <v>65.629997232677226</v>
      </c>
      <c r="G61">
        <v>7</v>
      </c>
    </row>
    <row r="62" spans="1:7" x14ac:dyDescent="0.25">
      <c r="A62" s="12" t="s">
        <v>459</v>
      </c>
      <c r="B62">
        <v>18.968573882770247</v>
      </c>
      <c r="D62" s="11" t="s">
        <v>467</v>
      </c>
      <c r="E62" s="12" t="s">
        <v>3</v>
      </c>
      <c r="F62">
        <v>65.917792695845279</v>
      </c>
      <c r="G62">
        <v>8</v>
      </c>
    </row>
    <row r="63" spans="1:7" x14ac:dyDescent="0.25">
      <c r="A63" s="12" t="s">
        <v>463</v>
      </c>
      <c r="B63">
        <v>9.0390875793185934</v>
      </c>
      <c r="D63" s="11" t="s">
        <v>472</v>
      </c>
      <c r="E63" s="12" t="s">
        <v>460</v>
      </c>
      <c r="F63">
        <v>0.53506732684555791</v>
      </c>
      <c r="G63">
        <v>1</v>
      </c>
    </row>
    <row r="64" spans="1:7" x14ac:dyDescent="0.25">
      <c r="A64" s="12" t="s">
        <v>461</v>
      </c>
      <c r="B64">
        <v>18.35420003468586</v>
      </c>
      <c r="D64" s="11" t="s">
        <v>472</v>
      </c>
      <c r="E64" s="12" t="s">
        <v>458</v>
      </c>
      <c r="F64">
        <v>1.4803352371711092</v>
      </c>
      <c r="G64">
        <v>2</v>
      </c>
    </row>
    <row r="65" spans="1:7" x14ac:dyDescent="0.25">
      <c r="A65" s="12" t="s">
        <v>462</v>
      </c>
      <c r="B65">
        <v>6.1581180171993219</v>
      </c>
      <c r="D65" s="11" t="s">
        <v>472</v>
      </c>
      <c r="E65" s="12" t="s">
        <v>459</v>
      </c>
      <c r="F65">
        <v>1.1099761019780172</v>
      </c>
      <c r="G65">
        <v>3</v>
      </c>
    </row>
    <row r="66" spans="1:7" x14ac:dyDescent="0.25">
      <c r="A66" s="12" t="s">
        <v>3</v>
      </c>
      <c r="B66">
        <v>65.917792695845279</v>
      </c>
      <c r="D66" s="11" t="s">
        <v>472</v>
      </c>
      <c r="E66" s="12" t="s">
        <v>463</v>
      </c>
      <c r="F66">
        <v>0.43897073976111961</v>
      </c>
      <c r="G66">
        <v>4</v>
      </c>
    </row>
    <row r="67" spans="1:7" x14ac:dyDescent="0.25">
      <c r="A67" s="11" t="s">
        <v>472</v>
      </c>
      <c r="B67">
        <v>1.0672206500950308</v>
      </c>
      <c r="D67" s="11" t="s">
        <v>472</v>
      </c>
      <c r="E67" s="12" t="s">
        <v>461</v>
      </c>
      <c r="F67">
        <v>0.87238855739325705</v>
      </c>
      <c r="G67">
        <v>5</v>
      </c>
    </row>
    <row r="68" spans="1:7" x14ac:dyDescent="0.25">
      <c r="A68" s="12" t="s">
        <v>464</v>
      </c>
      <c r="B68">
        <v>0.45807165784523185</v>
      </c>
      <c r="D68" s="11" t="s">
        <v>472</v>
      </c>
      <c r="E68" s="12" t="s">
        <v>462</v>
      </c>
      <c r="F68">
        <v>0.24228967719866065</v>
      </c>
      <c r="G68">
        <v>6</v>
      </c>
    </row>
    <row r="69" spans="1:7" x14ac:dyDescent="0.25">
      <c r="A69" s="12" t="s">
        <v>460</v>
      </c>
      <c r="B69">
        <v>0.53506732684555791</v>
      </c>
      <c r="D69" s="11" t="s">
        <v>472</v>
      </c>
      <c r="E69" s="12" t="s">
        <v>464</v>
      </c>
      <c r="F69">
        <v>0.45807165784523185</v>
      </c>
      <c r="G69">
        <v>7</v>
      </c>
    </row>
    <row r="70" spans="1:7" x14ac:dyDescent="0.25">
      <c r="A70" s="12" t="s">
        <v>458</v>
      </c>
      <c r="B70">
        <v>1.4803352371711092</v>
      </c>
      <c r="D70" s="11" t="s">
        <v>472</v>
      </c>
      <c r="E70" s="12" t="s">
        <v>3</v>
      </c>
      <c r="F70">
        <v>0.31585765591917686</v>
      </c>
      <c r="G70">
        <v>8</v>
      </c>
    </row>
    <row r="71" spans="1:7" x14ac:dyDescent="0.25">
      <c r="A71" s="12" t="s">
        <v>459</v>
      </c>
      <c r="B71">
        <v>1.1099761019780172</v>
      </c>
      <c r="D71" s="11" t="s">
        <v>469</v>
      </c>
      <c r="E71" s="12" t="s">
        <v>460</v>
      </c>
      <c r="F71">
        <v>0.2207389749226196</v>
      </c>
      <c r="G71">
        <v>1</v>
      </c>
    </row>
    <row r="72" spans="1:7" x14ac:dyDescent="0.25">
      <c r="A72" s="12" t="s">
        <v>463</v>
      </c>
      <c r="B72">
        <v>0.43897073976111961</v>
      </c>
      <c r="D72" s="11" t="s">
        <v>469</v>
      </c>
      <c r="E72" s="12" t="s">
        <v>458</v>
      </c>
      <c r="F72">
        <v>0.22375086556062018</v>
      </c>
      <c r="G72">
        <v>2</v>
      </c>
    </row>
    <row r="73" spans="1:7" x14ac:dyDescent="0.25">
      <c r="A73" s="12" t="s">
        <v>461</v>
      </c>
      <c r="B73">
        <v>0.87238855739325705</v>
      </c>
      <c r="D73" s="11" t="s">
        <v>469</v>
      </c>
      <c r="E73" s="12" t="s">
        <v>459</v>
      </c>
      <c r="F73">
        <v>0.26850064493652631</v>
      </c>
      <c r="G73">
        <v>3</v>
      </c>
    </row>
    <row r="74" spans="1:7" x14ac:dyDescent="0.25">
      <c r="A74" s="12" t="s">
        <v>462</v>
      </c>
      <c r="B74">
        <v>0.24228967719866065</v>
      </c>
      <c r="D74" s="11" t="s">
        <v>469</v>
      </c>
      <c r="E74" s="12" t="s">
        <v>463</v>
      </c>
      <c r="F74">
        <v>2.0730416623809416</v>
      </c>
      <c r="G74">
        <v>4</v>
      </c>
    </row>
    <row r="75" spans="1:7" x14ac:dyDescent="0.25">
      <c r="A75" s="12" t="s">
        <v>3</v>
      </c>
      <c r="B75">
        <v>0.31585765591917686</v>
      </c>
      <c r="D75" s="11" t="s">
        <v>469</v>
      </c>
      <c r="E75" s="12" t="s">
        <v>461</v>
      </c>
      <c r="F75">
        <v>0.12377256427449609</v>
      </c>
      <c r="G75">
        <v>5</v>
      </c>
    </row>
    <row r="76" spans="1:7" x14ac:dyDescent="0.25">
      <c r="A76" s="11" t="s">
        <v>469</v>
      </c>
      <c r="B76">
        <v>1.29769371015827</v>
      </c>
      <c r="D76" s="11" t="s">
        <v>469</v>
      </c>
      <c r="E76" s="12" t="s">
        <v>462</v>
      </c>
      <c r="F76">
        <v>0.19911341827162032</v>
      </c>
      <c r="G76">
        <v>6</v>
      </c>
    </row>
    <row r="77" spans="1:7" x14ac:dyDescent="0.25">
      <c r="A77" s="12" t="s">
        <v>464</v>
      </c>
      <c r="B77">
        <v>0.30557673021865484</v>
      </c>
      <c r="D77" s="11" t="s">
        <v>469</v>
      </c>
      <c r="E77" s="12" t="s">
        <v>464</v>
      </c>
      <c r="F77">
        <v>0.30557673021865484</v>
      </c>
      <c r="G77">
        <v>7</v>
      </c>
    </row>
    <row r="78" spans="1:7" x14ac:dyDescent="0.25">
      <c r="A78" s="12" t="s">
        <v>460</v>
      </c>
      <c r="B78">
        <v>0.2207389749226196</v>
      </c>
      <c r="D78" s="11" t="s">
        <v>469</v>
      </c>
      <c r="E78" s="12" t="s">
        <v>3</v>
      </c>
      <c r="F78">
        <v>0.22705462262304263</v>
      </c>
      <c r="G78">
        <v>8</v>
      </c>
    </row>
    <row r="79" spans="1:7" x14ac:dyDescent="0.25">
      <c r="A79" s="12" t="s">
        <v>458</v>
      </c>
      <c r="B79">
        <v>0.22375086556062018</v>
      </c>
    </row>
    <row r="80" spans="1:7" x14ac:dyDescent="0.25">
      <c r="A80" s="12" t="s">
        <v>459</v>
      </c>
      <c r="B80">
        <v>0.26850064493652631</v>
      </c>
    </row>
    <row r="81" spans="1:2" x14ac:dyDescent="0.25">
      <c r="A81" s="12" t="s">
        <v>463</v>
      </c>
      <c r="B81">
        <v>2.0730416623809416</v>
      </c>
    </row>
    <row r="82" spans="1:2" x14ac:dyDescent="0.25">
      <c r="A82" s="12" t="s">
        <v>461</v>
      </c>
      <c r="B82">
        <v>0.12377256427449609</v>
      </c>
    </row>
    <row r="83" spans="1:2" x14ac:dyDescent="0.25">
      <c r="A83" s="12" t="s">
        <v>462</v>
      </c>
      <c r="B83">
        <v>0.19911341827162032</v>
      </c>
    </row>
    <row r="84" spans="1:2" x14ac:dyDescent="0.25">
      <c r="A84" s="12" t="s">
        <v>3</v>
      </c>
      <c r="B84">
        <v>0.22705462262304263</v>
      </c>
    </row>
    <row r="85" spans="1:2" x14ac:dyDescent="0.25">
      <c r="A85" s="11" t="s">
        <v>478</v>
      </c>
      <c r="B85">
        <v>74.511243147525391</v>
      </c>
    </row>
  </sheetData>
  <phoneticPr fontId="5" type="noConversion"/>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6B41-096E-4CB7-82CD-E06917AF8BCF}">
  <dimension ref="A1:X249"/>
  <sheetViews>
    <sheetView workbookViewId="0">
      <selection activeCell="D149" sqref="D149"/>
    </sheetView>
  </sheetViews>
  <sheetFormatPr defaultRowHeight="15" x14ac:dyDescent="0.25"/>
  <cols>
    <col min="1" max="1" width="10.7109375" customWidth="1"/>
    <col min="2" max="2" width="10.140625" customWidth="1"/>
    <col min="3" max="5" width="13.42578125" customWidth="1"/>
    <col min="6" max="6" width="13.7109375" customWidth="1"/>
    <col min="7" max="7" width="16.28515625" bestFit="1" customWidth="1"/>
    <col min="8" max="8" width="10.140625" customWidth="1"/>
    <col min="9" max="9" width="11.5703125" customWidth="1"/>
    <col min="10" max="10" width="16.5703125" customWidth="1"/>
    <col min="11" max="11" width="15.5703125" customWidth="1"/>
    <col min="12" max="12" width="15" customWidth="1"/>
    <col min="13" max="13" width="16.7109375" customWidth="1"/>
    <col min="14" max="14" width="16.5703125" customWidth="1"/>
    <col min="15" max="15" width="17.5703125" customWidth="1"/>
    <col min="16" max="16" width="20.7109375" customWidth="1"/>
    <col min="17" max="18" width="19.85546875" customWidth="1"/>
    <col min="19" max="19" width="16.7109375" customWidth="1"/>
    <col min="20" max="20" width="17.7109375" customWidth="1"/>
    <col min="21" max="21" width="18" customWidth="1"/>
    <col min="22" max="22" width="20" customWidth="1"/>
    <col min="23" max="23" width="16.28515625" customWidth="1"/>
    <col min="24" max="24" width="17.85546875" customWidth="1"/>
  </cols>
  <sheetData>
    <row r="1" spans="1:24" x14ac:dyDescent="0.25">
      <c r="A1" t="s">
        <v>512</v>
      </c>
      <c r="B1" s="1" t="s">
        <v>0</v>
      </c>
      <c r="C1" s="1" t="s">
        <v>1</v>
      </c>
      <c r="D1" s="6" t="s">
        <v>381</v>
      </c>
      <c r="E1" s="6" t="s">
        <v>465</v>
      </c>
      <c r="F1" s="1" t="s">
        <v>2</v>
      </c>
      <c r="G1" s="6" t="s">
        <v>721</v>
      </c>
      <c r="H1" s="1" t="s">
        <v>4</v>
      </c>
      <c r="I1" s="1" t="s">
        <v>481</v>
      </c>
      <c r="J1" s="1" t="s">
        <v>5</v>
      </c>
      <c r="K1" s="1" t="s">
        <v>6</v>
      </c>
      <c r="L1" s="1" t="s">
        <v>7</v>
      </c>
      <c r="M1" s="1" t="s">
        <v>8</v>
      </c>
      <c r="N1" s="1" t="s">
        <v>9</v>
      </c>
      <c r="O1" s="1" t="s">
        <v>10</v>
      </c>
      <c r="P1" s="1" t="s">
        <v>11</v>
      </c>
      <c r="Q1" s="1" t="s">
        <v>12</v>
      </c>
      <c r="R1" s="6" t="s">
        <v>720</v>
      </c>
      <c r="S1" s="1" t="s">
        <v>13</v>
      </c>
      <c r="T1" s="1" t="s">
        <v>14</v>
      </c>
      <c r="U1" s="1" t="s">
        <v>15</v>
      </c>
      <c r="V1" s="1" t="s">
        <v>16</v>
      </c>
      <c r="W1" s="1" t="s">
        <v>17</v>
      </c>
      <c r="X1" s="1" t="s">
        <v>18</v>
      </c>
    </row>
    <row r="2" spans="1:24" hidden="1" x14ac:dyDescent="0.25">
      <c r="A2">
        <v>1387</v>
      </c>
      <c r="B2" s="1" t="s">
        <v>603</v>
      </c>
      <c r="C2" t="s">
        <v>20</v>
      </c>
      <c r="D2" t="s">
        <v>458</v>
      </c>
      <c r="E2" t="s">
        <v>466</v>
      </c>
      <c r="F2" t="s">
        <v>21</v>
      </c>
      <c r="G2">
        <v>2</v>
      </c>
      <c r="H2">
        <v>2</v>
      </c>
      <c r="I2">
        <v>1</v>
      </c>
      <c r="J2" s="2">
        <v>45139.99858796296</v>
      </c>
      <c r="K2" t="s">
        <v>604</v>
      </c>
      <c r="L2">
        <v>0.98160199999999997</v>
      </c>
      <c r="M2">
        <v>99.641181565493042</v>
      </c>
      <c r="N2">
        <v>1.6242670189394199E-2</v>
      </c>
      <c r="O2">
        <v>1.9824864094842879E-3</v>
      </c>
      <c r="P2">
        <v>4.4271246214086513E-2</v>
      </c>
      <c r="Q2">
        <v>1.106781155352163E-2</v>
      </c>
      <c r="R2">
        <f>HighTable[[#This Row],[calc_%_H2_umol/h]]/(2/1000)</f>
        <v>5.5339057767608146</v>
      </c>
      <c r="S2">
        <v>0.30602360070039381</v>
      </c>
      <c r="T2">
        <v>1.7990627835024441E-2</v>
      </c>
      <c r="U2">
        <v>0.83410215290677692</v>
      </c>
      <c r="V2">
        <v>0.2085255382266942</v>
      </c>
      <c r="W2">
        <v>2.665822233867263E-2</v>
      </c>
      <c r="X2">
        <v>9.8939412784825251E-3</v>
      </c>
    </row>
    <row r="3" spans="1:24" hidden="1" x14ac:dyDescent="0.25">
      <c r="A3">
        <v>1387</v>
      </c>
      <c r="B3" s="1" t="s">
        <v>605</v>
      </c>
      <c r="C3" t="s">
        <v>24</v>
      </c>
      <c r="D3" t="s">
        <v>458</v>
      </c>
      <c r="E3" t="s">
        <v>466</v>
      </c>
      <c r="F3" t="s">
        <v>21</v>
      </c>
      <c r="G3">
        <v>2</v>
      </c>
      <c r="H3">
        <v>2</v>
      </c>
      <c r="I3">
        <v>1</v>
      </c>
      <c r="J3" s="2">
        <v>45140.007048611107</v>
      </c>
      <c r="K3" t="s">
        <v>606</v>
      </c>
      <c r="L3">
        <v>0.90352699999999997</v>
      </c>
      <c r="M3">
        <v>99.907017211938495</v>
      </c>
      <c r="N3">
        <v>1.8098918054352219E-2</v>
      </c>
      <c r="O3">
        <v>3.4707400970530799E-3</v>
      </c>
      <c r="P3">
        <v>4.9330661033553068E-2</v>
      </c>
      <c r="Q3">
        <v>1.233266525838827E-2</v>
      </c>
      <c r="R3">
        <f>HighTable[[#This Row],[calc_%_H2_umol/h]]/(2/1000)</f>
        <v>6.1663326291941347</v>
      </c>
      <c r="S3">
        <v>3.8832075626763517E-2</v>
      </c>
      <c r="T3">
        <v>1.9515303880253101E-2</v>
      </c>
      <c r="U3">
        <v>0.1058412416819869</v>
      </c>
      <c r="V3">
        <v>2.6460310420496711E-2</v>
      </c>
      <c r="W3">
        <v>2.7073974500811959E-2</v>
      </c>
      <c r="X3">
        <v>8.9778198795715369E-3</v>
      </c>
    </row>
    <row r="4" spans="1:24" hidden="1" x14ac:dyDescent="0.25">
      <c r="A4">
        <v>1387</v>
      </c>
      <c r="B4" s="1" t="s">
        <v>607</v>
      </c>
      <c r="C4" t="s">
        <v>27</v>
      </c>
      <c r="D4" t="s">
        <v>458</v>
      </c>
      <c r="E4" t="s">
        <v>466</v>
      </c>
      <c r="F4" t="s">
        <v>21</v>
      </c>
      <c r="G4">
        <v>2</v>
      </c>
      <c r="H4">
        <v>2</v>
      </c>
      <c r="I4">
        <v>1</v>
      </c>
      <c r="J4" s="2">
        <v>45140.015532407408</v>
      </c>
      <c r="K4" t="s">
        <v>608</v>
      </c>
      <c r="L4">
        <v>0.89512700000000001</v>
      </c>
      <c r="M4">
        <v>99.908968101873597</v>
      </c>
      <c r="N4">
        <v>1.8439002071414669E-2</v>
      </c>
      <c r="O4">
        <v>3.248543545636467E-3</v>
      </c>
      <c r="P4">
        <v>5.0257598727743151E-2</v>
      </c>
      <c r="Q4">
        <v>1.2564399681935789E-2</v>
      </c>
      <c r="R4">
        <f>HighTable[[#This Row],[calc_%_H2_umol/h]]/(2/1000)</f>
        <v>6.2821998409678947</v>
      </c>
      <c r="S4">
        <v>3.7042075118066661E-2</v>
      </c>
      <c r="T4">
        <v>1.9024413865896081E-2</v>
      </c>
      <c r="U4">
        <v>0.1009623915717628</v>
      </c>
      <c r="V4">
        <v>2.5240597892940701E-2</v>
      </c>
      <c r="W4">
        <v>2.6492730523447021E-2</v>
      </c>
      <c r="X4">
        <v>9.058090413477049E-3</v>
      </c>
    </row>
    <row r="5" spans="1:24" hidden="1" x14ac:dyDescent="0.25">
      <c r="A5">
        <v>1387</v>
      </c>
      <c r="B5" s="1" t="s">
        <v>611</v>
      </c>
      <c r="C5" t="s">
        <v>36</v>
      </c>
      <c r="D5" t="s">
        <v>458</v>
      </c>
      <c r="E5" t="s">
        <v>467</v>
      </c>
      <c r="F5" t="s">
        <v>21</v>
      </c>
      <c r="G5">
        <v>2</v>
      </c>
      <c r="H5">
        <v>2</v>
      </c>
      <c r="I5">
        <v>1</v>
      </c>
      <c r="J5" s="2">
        <v>45140.039409722223</v>
      </c>
      <c r="K5" t="s">
        <v>612</v>
      </c>
      <c r="L5">
        <v>0.91747699999999999</v>
      </c>
      <c r="M5">
        <v>96.754284448328718</v>
      </c>
      <c r="N5">
        <v>3.1798876814846859</v>
      </c>
      <c r="O5">
        <v>7.1087169965837665E-2</v>
      </c>
      <c r="P5">
        <v>8.667145785676988</v>
      </c>
      <c r="Q5">
        <v>2.166786446419247</v>
      </c>
      <c r="R5">
        <f>HighTable[[#This Row],[calc_%_H2_umol/h]]/(2/1000)</f>
        <v>1083.3932232096236</v>
      </c>
      <c r="S5">
        <v>3.4434867791289167E-2</v>
      </c>
      <c r="T5">
        <v>1.5711327153706631E-2</v>
      </c>
      <c r="U5">
        <v>9.3856151270811344E-2</v>
      </c>
      <c r="V5">
        <v>2.346403781770284E-2</v>
      </c>
      <c r="W5">
        <v>2.3407765407286379E-2</v>
      </c>
      <c r="X5">
        <v>7.9852369880232636E-3</v>
      </c>
    </row>
    <row r="6" spans="1:24" hidden="1" x14ac:dyDescent="0.25">
      <c r="A6">
        <v>1387</v>
      </c>
      <c r="B6" s="1" t="s">
        <v>613</v>
      </c>
      <c r="C6" t="s">
        <v>39</v>
      </c>
      <c r="D6" t="s">
        <v>458</v>
      </c>
      <c r="E6" t="s">
        <v>468</v>
      </c>
      <c r="F6" t="s">
        <v>21</v>
      </c>
      <c r="G6">
        <v>2</v>
      </c>
      <c r="H6">
        <v>2</v>
      </c>
      <c r="I6">
        <v>1</v>
      </c>
      <c r="J6" s="2">
        <v>45140.047893518517</v>
      </c>
      <c r="K6" t="s">
        <v>614</v>
      </c>
      <c r="L6">
        <v>0.88957699999999995</v>
      </c>
      <c r="M6">
        <v>99.910081310703148</v>
      </c>
      <c r="N6">
        <v>2.510421492638408E-2</v>
      </c>
      <c r="O6">
        <v>3.277710178042033E-3</v>
      </c>
      <c r="P6">
        <v>6.8424394946034833E-2</v>
      </c>
      <c r="Q6">
        <v>1.7106098736508708E-2</v>
      </c>
      <c r="R6">
        <f>HighTable[[#This Row],[calc_%_H2_umol/h]]/(2/1000)</f>
        <v>8.5530493682543547</v>
      </c>
      <c r="S6">
        <v>3.3311739138962411E-2</v>
      </c>
      <c r="T6">
        <v>1.818619753069773E-2</v>
      </c>
      <c r="U6">
        <v>9.0794936303230461E-2</v>
      </c>
      <c r="V6">
        <v>2.2698734075807619E-2</v>
      </c>
      <c r="W6">
        <v>2.321658730112822E-2</v>
      </c>
      <c r="X6">
        <v>8.2861479303717699E-3</v>
      </c>
    </row>
    <row r="7" spans="1:24" hidden="1" x14ac:dyDescent="0.25">
      <c r="A7">
        <v>1387</v>
      </c>
      <c r="B7" s="1" t="s">
        <v>615</v>
      </c>
      <c r="C7" t="s">
        <v>42</v>
      </c>
      <c r="D7" t="s">
        <v>458</v>
      </c>
      <c r="E7" t="s">
        <v>468</v>
      </c>
      <c r="F7" t="s">
        <v>21</v>
      </c>
      <c r="G7">
        <v>2</v>
      </c>
      <c r="H7">
        <v>2</v>
      </c>
      <c r="I7">
        <v>1</v>
      </c>
      <c r="J7" s="2">
        <v>45140.056377314817</v>
      </c>
      <c r="K7" t="s">
        <v>616</v>
      </c>
      <c r="L7">
        <v>0.91470200000000002</v>
      </c>
      <c r="M7">
        <v>99.914776258880096</v>
      </c>
      <c r="N7">
        <v>2.326138737751066E-2</v>
      </c>
      <c r="O7">
        <v>3.3543790853837771E-3</v>
      </c>
      <c r="P7">
        <v>6.3401558725451598E-2</v>
      </c>
      <c r="Q7">
        <v>1.58503896813629E-2</v>
      </c>
      <c r="R7">
        <f>HighTable[[#This Row],[calc_%_H2_umol/h]]/(2/1000)</f>
        <v>7.9251948406814492</v>
      </c>
      <c r="S7">
        <v>3.2515822461071542E-2</v>
      </c>
      <c r="T7">
        <v>1.7932462572877408E-2</v>
      </c>
      <c r="U7">
        <v>8.8625574812666419E-2</v>
      </c>
      <c r="V7">
        <v>2.2156393703166601E-2</v>
      </c>
      <c r="W7">
        <v>2.0890112907679521E-2</v>
      </c>
      <c r="X7">
        <v>8.5564183736617314E-3</v>
      </c>
    </row>
    <row r="8" spans="1:24" hidden="1" x14ac:dyDescent="0.25">
      <c r="A8">
        <v>1387</v>
      </c>
      <c r="B8" s="1" t="s">
        <v>617</v>
      </c>
      <c r="C8" t="s">
        <v>45</v>
      </c>
      <c r="D8" t="s">
        <v>458</v>
      </c>
      <c r="E8" t="s">
        <v>468</v>
      </c>
      <c r="F8" t="s">
        <v>21</v>
      </c>
      <c r="G8">
        <v>2</v>
      </c>
      <c r="H8">
        <v>2</v>
      </c>
      <c r="I8">
        <v>1</v>
      </c>
      <c r="J8" s="2">
        <v>45140.064849537041</v>
      </c>
      <c r="K8" t="s">
        <v>618</v>
      </c>
      <c r="L8">
        <v>0.89235200000000003</v>
      </c>
      <c r="M8">
        <v>99.904416005309912</v>
      </c>
      <c r="N8">
        <v>3.0099846215081279E-2</v>
      </c>
      <c r="O8">
        <v>2.9867770765001291E-3</v>
      </c>
      <c r="P8">
        <v>8.2040556586817151E-2</v>
      </c>
      <c r="Q8">
        <v>2.0510139146704291E-2</v>
      </c>
      <c r="R8">
        <f>HighTable[[#This Row],[calc_%_H2_umol/h]]/(2/1000)</f>
        <v>10.255069573352145</v>
      </c>
      <c r="S8">
        <v>3.298708929728561E-2</v>
      </c>
      <c r="T8">
        <v>1.902878756789339E-2</v>
      </c>
      <c r="U8">
        <v>8.9910066210650327E-2</v>
      </c>
      <c r="V8">
        <v>2.2477516552662578E-2</v>
      </c>
      <c r="W8">
        <v>2.3336649912803879E-2</v>
      </c>
      <c r="X8">
        <v>9.1604092649110597E-3</v>
      </c>
    </row>
    <row r="9" spans="1:24" hidden="1" x14ac:dyDescent="0.25">
      <c r="A9">
        <v>1387</v>
      </c>
      <c r="B9" s="1" t="s">
        <v>619</v>
      </c>
      <c r="C9" t="s">
        <v>48</v>
      </c>
      <c r="D9" t="s">
        <v>458</v>
      </c>
      <c r="E9" t="s">
        <v>469</v>
      </c>
      <c r="F9" t="s">
        <v>21</v>
      </c>
      <c r="G9">
        <v>2</v>
      </c>
      <c r="H9">
        <v>2</v>
      </c>
      <c r="I9">
        <v>1</v>
      </c>
      <c r="J9" s="2">
        <v>45140.073333333326</v>
      </c>
      <c r="K9" t="s">
        <v>620</v>
      </c>
      <c r="L9">
        <v>0.89235200000000003</v>
      </c>
      <c r="M9">
        <v>99.914589770457098</v>
      </c>
      <c r="N9">
        <v>2.1135282317777181E-2</v>
      </c>
      <c r="O9">
        <v>3.0979214759941829E-3</v>
      </c>
      <c r="P9">
        <v>5.7606617408602352E-2</v>
      </c>
      <c r="Q9">
        <v>1.440165435215059E-2</v>
      </c>
      <c r="R9">
        <f>HighTable[[#This Row],[calc_%_H2_umol/h]]/(2/1000)</f>
        <v>7.2008271760752951</v>
      </c>
      <c r="S9">
        <v>3.2680461641538719E-2</v>
      </c>
      <c r="T9">
        <v>1.9395683724562251E-2</v>
      </c>
      <c r="U9">
        <v>8.9074317636965522E-2</v>
      </c>
      <c r="V9">
        <v>2.2268579409241381E-2</v>
      </c>
      <c r="W9">
        <v>2.252125392176953E-2</v>
      </c>
      <c r="X9">
        <v>9.0732316618066591E-3</v>
      </c>
    </row>
    <row r="10" spans="1:24" hidden="1" x14ac:dyDescent="0.25">
      <c r="A10">
        <v>1387</v>
      </c>
      <c r="B10" s="1" t="s">
        <v>621</v>
      </c>
      <c r="C10" t="s">
        <v>51</v>
      </c>
      <c r="D10" t="s">
        <v>458</v>
      </c>
      <c r="E10" t="s">
        <v>469</v>
      </c>
      <c r="F10" t="s">
        <v>21</v>
      </c>
      <c r="G10">
        <v>2</v>
      </c>
      <c r="H10">
        <v>2</v>
      </c>
      <c r="I10">
        <v>1</v>
      </c>
      <c r="J10" s="2">
        <v>45140.081944444442</v>
      </c>
      <c r="K10" t="s">
        <v>622</v>
      </c>
      <c r="L10">
        <v>0.89790199999999998</v>
      </c>
      <c r="M10">
        <v>99.860885984786876</v>
      </c>
      <c r="N10">
        <v>7.5513058174192821E-2</v>
      </c>
      <c r="O10">
        <v>1.95886915817902E-3</v>
      </c>
      <c r="P10">
        <v>0.20581943435576289</v>
      </c>
      <c r="Q10">
        <v>5.1454858588940743E-2</v>
      </c>
      <c r="R10">
        <f>HighTable[[#This Row],[calc_%_H2_umol/h]]/(2/1000)</f>
        <v>25.727429294470372</v>
      </c>
      <c r="S10">
        <v>3.2521215473832688E-2</v>
      </c>
      <c r="T10">
        <v>1.81028114747812E-2</v>
      </c>
      <c r="U10">
        <v>8.8640274082737197E-2</v>
      </c>
      <c r="V10">
        <v>2.2160068520684299E-2</v>
      </c>
      <c r="W10">
        <v>2.2355724344308239E-2</v>
      </c>
      <c r="X10">
        <v>8.7240172207768418E-3</v>
      </c>
    </row>
    <row r="11" spans="1:24" hidden="1" x14ac:dyDescent="0.25">
      <c r="A11">
        <v>1387</v>
      </c>
      <c r="B11" s="1" t="s">
        <v>623</v>
      </c>
      <c r="C11" t="s">
        <v>54</v>
      </c>
      <c r="D11" t="s">
        <v>458</v>
      </c>
      <c r="E11" t="s">
        <v>469</v>
      </c>
      <c r="F11" t="s">
        <v>21</v>
      </c>
      <c r="G11">
        <v>2</v>
      </c>
      <c r="H11">
        <v>2</v>
      </c>
      <c r="I11">
        <v>1</v>
      </c>
      <c r="J11" s="2">
        <v>45140.090439814812</v>
      </c>
      <c r="K11" t="s">
        <v>624</v>
      </c>
      <c r="L11">
        <v>0.88680199999999998</v>
      </c>
      <c r="M11">
        <v>99.91209926367506</v>
      </c>
      <c r="N11">
        <v>2.1440307314479969E-2</v>
      </c>
      <c r="O11">
        <v>2.9572925167984411E-3</v>
      </c>
      <c r="P11">
        <v>5.8437997752660391E-2</v>
      </c>
      <c r="Q11">
        <v>1.4609499438165099E-2</v>
      </c>
      <c r="R11">
        <f>HighTable[[#This Row],[calc_%_H2_umol/h]]/(2/1000)</f>
        <v>7.3047497190825492</v>
      </c>
      <c r="S11">
        <v>3.4430746702838279E-2</v>
      </c>
      <c r="T11">
        <v>1.8919507641336611E-2</v>
      </c>
      <c r="U11">
        <v>9.3844918775208563E-2</v>
      </c>
      <c r="V11">
        <v>2.3461229693802141E-2</v>
      </c>
      <c r="W11">
        <v>2.3524796436617579E-2</v>
      </c>
      <c r="X11">
        <v>8.5048858710115704E-3</v>
      </c>
    </row>
    <row r="12" spans="1:24" hidden="1" x14ac:dyDescent="0.25">
      <c r="A12">
        <v>1387</v>
      </c>
      <c r="B12" s="1" t="s">
        <v>625</v>
      </c>
      <c r="C12" t="s">
        <v>57</v>
      </c>
      <c r="D12" t="s">
        <v>458</v>
      </c>
      <c r="E12" t="s">
        <v>470</v>
      </c>
      <c r="F12" t="s">
        <v>21</v>
      </c>
      <c r="G12">
        <v>2</v>
      </c>
      <c r="H12">
        <v>2</v>
      </c>
      <c r="I12">
        <v>1</v>
      </c>
      <c r="J12" s="2">
        <v>45140.09888888889</v>
      </c>
      <c r="K12" t="s">
        <v>626</v>
      </c>
      <c r="L12">
        <v>0.89512700000000001</v>
      </c>
      <c r="M12">
        <v>99.714322885362222</v>
      </c>
      <c r="N12">
        <v>0.22335607016897119</v>
      </c>
      <c r="O12">
        <v>1.108385389392277E-3</v>
      </c>
      <c r="P12">
        <v>0.60878238987564559</v>
      </c>
      <c r="Q12">
        <v>0.1521955974689114</v>
      </c>
      <c r="R12">
        <f>HighTable[[#This Row],[calc_%_H2_umol/h]]/(2/1000)</f>
        <v>76.097798734455694</v>
      </c>
      <c r="S12">
        <v>3.2611383655256773E-2</v>
      </c>
      <c r="T12">
        <v>1.807496034696467E-2</v>
      </c>
      <c r="U12">
        <v>8.8886037723441336E-2</v>
      </c>
      <c r="V12">
        <v>2.222150943086033E-2</v>
      </c>
      <c r="W12">
        <v>2.120625429137056E-2</v>
      </c>
      <c r="X12">
        <v>8.5034065221791036E-3</v>
      </c>
    </row>
    <row r="13" spans="1:24" hidden="1" x14ac:dyDescent="0.25">
      <c r="A13">
        <v>1387</v>
      </c>
      <c r="B13" s="1" t="s">
        <v>627</v>
      </c>
      <c r="C13" t="s">
        <v>60</v>
      </c>
      <c r="D13" t="s">
        <v>458</v>
      </c>
      <c r="E13" t="s">
        <v>470</v>
      </c>
      <c r="F13" t="s">
        <v>21</v>
      </c>
      <c r="G13">
        <v>2</v>
      </c>
      <c r="H13">
        <v>2</v>
      </c>
      <c r="I13">
        <v>1</v>
      </c>
      <c r="J13" s="2">
        <v>45140.107349537036</v>
      </c>
      <c r="K13" t="s">
        <v>628</v>
      </c>
      <c r="L13">
        <v>0.89790199999999998</v>
      </c>
      <c r="M13">
        <v>99.693738630639004</v>
      </c>
      <c r="N13">
        <v>0.24584429502354499</v>
      </c>
      <c r="O13">
        <v>2.2468979196097632E-3</v>
      </c>
      <c r="P13">
        <v>0.670076606149559</v>
      </c>
      <c r="Q13">
        <v>0.16751915153738969</v>
      </c>
      <c r="R13">
        <f>HighTable[[#This Row],[calc_%_H2_umol/h]]/(2/1000)</f>
        <v>83.759575768694845</v>
      </c>
      <c r="S13">
        <v>3.175531077085729E-2</v>
      </c>
      <c r="T13">
        <v>1.7627187857613351E-2</v>
      </c>
      <c r="U13">
        <v>8.6552713645532034E-2</v>
      </c>
      <c r="V13">
        <v>2.1638178411383008E-2</v>
      </c>
      <c r="W13">
        <v>2.123803369816181E-2</v>
      </c>
      <c r="X13">
        <v>7.4237298684309326E-3</v>
      </c>
    </row>
    <row r="14" spans="1:24" hidden="1" x14ac:dyDescent="0.25">
      <c r="A14">
        <v>1387</v>
      </c>
      <c r="B14" s="1" t="s">
        <v>629</v>
      </c>
      <c r="C14" t="s">
        <v>63</v>
      </c>
      <c r="D14" t="s">
        <v>458</v>
      </c>
      <c r="E14" t="s">
        <v>470</v>
      </c>
      <c r="F14" t="s">
        <v>21</v>
      </c>
      <c r="G14">
        <v>2</v>
      </c>
      <c r="H14">
        <v>2</v>
      </c>
      <c r="I14">
        <v>1</v>
      </c>
      <c r="J14" s="2">
        <v>45140.115844907406</v>
      </c>
      <c r="K14" t="s">
        <v>630</v>
      </c>
      <c r="L14">
        <v>0.89790199999999998</v>
      </c>
      <c r="M14">
        <v>99.655781395425834</v>
      </c>
      <c r="N14">
        <v>0.28258379125198901</v>
      </c>
      <c r="O14">
        <v>2.0878387889075481E-3</v>
      </c>
      <c r="P14">
        <v>0.77021428452050744</v>
      </c>
      <c r="Q14">
        <v>0.19255357113012689</v>
      </c>
      <c r="R14">
        <f>HighTable[[#This Row],[calc_%_H2_umol/h]]/(2/1000)</f>
        <v>96.276785565063449</v>
      </c>
      <c r="S14">
        <v>3.2255058558016657E-2</v>
      </c>
      <c r="T14">
        <v>1.7697059356543449E-2</v>
      </c>
      <c r="U14">
        <v>8.7914833116795071E-2</v>
      </c>
      <c r="V14">
        <v>2.1978708279198771E-2</v>
      </c>
      <c r="W14">
        <v>2.1309888625914059E-2</v>
      </c>
      <c r="X14">
        <v>8.0698661382426155E-3</v>
      </c>
    </row>
    <row r="15" spans="1:24" hidden="1" x14ac:dyDescent="0.25">
      <c r="A15">
        <v>1387</v>
      </c>
      <c r="B15" s="1" t="s">
        <v>631</v>
      </c>
      <c r="C15" t="s">
        <v>66</v>
      </c>
      <c r="D15" t="s">
        <v>458</v>
      </c>
      <c r="E15" t="s">
        <v>472</v>
      </c>
      <c r="F15" t="s">
        <v>21</v>
      </c>
      <c r="G15">
        <v>2</v>
      </c>
      <c r="H15">
        <v>2</v>
      </c>
      <c r="I15">
        <v>1</v>
      </c>
      <c r="J15" s="2">
        <v>45140.1253125</v>
      </c>
      <c r="K15" t="s">
        <v>632</v>
      </c>
      <c r="L15">
        <v>0.88957699999999995</v>
      </c>
      <c r="M15">
        <v>99.916912097978411</v>
      </c>
      <c r="N15">
        <v>2.128343409315335E-2</v>
      </c>
      <c r="O15">
        <v>3.4708480051916591E-3</v>
      </c>
      <c r="P15">
        <v>5.8010421933859233E-2</v>
      </c>
      <c r="Q15">
        <v>1.450260548346481E-2</v>
      </c>
      <c r="R15">
        <f>HighTable[[#This Row],[calc_%_H2_umol/h]]/(2/1000)</f>
        <v>7.2513027417324052</v>
      </c>
      <c r="S15">
        <v>3.2168223711353902E-2</v>
      </c>
      <c r="T15">
        <v>1.9330057424786891E-2</v>
      </c>
      <c r="U15">
        <v>8.7678154859356872E-2</v>
      </c>
      <c r="V15">
        <v>2.1919538714839221E-2</v>
      </c>
      <c r="W15">
        <v>2.095546475544827E-2</v>
      </c>
      <c r="X15">
        <v>8.6807794616382949E-3</v>
      </c>
    </row>
    <row r="16" spans="1:24" hidden="1" x14ac:dyDescent="0.25">
      <c r="A16">
        <v>1387</v>
      </c>
      <c r="B16" s="1" t="s">
        <v>633</v>
      </c>
      <c r="C16" t="s">
        <v>69</v>
      </c>
      <c r="D16" t="s">
        <v>458</v>
      </c>
      <c r="E16" t="s">
        <v>472</v>
      </c>
      <c r="F16" t="s">
        <v>21</v>
      </c>
      <c r="G16">
        <v>2</v>
      </c>
      <c r="H16">
        <v>2</v>
      </c>
      <c r="I16">
        <v>1</v>
      </c>
      <c r="J16" s="2">
        <v>45140.133796296293</v>
      </c>
      <c r="K16" t="s">
        <v>634</v>
      </c>
      <c r="L16">
        <v>0.89235200000000003</v>
      </c>
      <c r="M16">
        <v>99.916781164058804</v>
      </c>
      <c r="N16">
        <v>2.135270712941174E-2</v>
      </c>
      <c r="O16">
        <v>3.6425822995681859E-3</v>
      </c>
      <c r="P16">
        <v>5.8199233478293283E-2</v>
      </c>
      <c r="Q16">
        <v>1.4549808369573321E-2</v>
      </c>
      <c r="R16">
        <f>HighTable[[#This Row],[calc_%_H2_umol/h]]/(2/1000)</f>
        <v>7.27490418478666</v>
      </c>
      <c r="S16">
        <v>3.2027704039768692E-2</v>
      </c>
      <c r="T16">
        <v>1.8864805244219789E-2</v>
      </c>
      <c r="U16">
        <v>8.7295152501608242E-2</v>
      </c>
      <c r="V16">
        <v>2.182378812540206E-2</v>
      </c>
      <c r="W16">
        <v>2.0822165783146562E-2</v>
      </c>
      <c r="X16">
        <v>9.0162589888752396E-3</v>
      </c>
    </row>
    <row r="17" spans="1:24" hidden="1" x14ac:dyDescent="0.25">
      <c r="A17">
        <v>1387</v>
      </c>
      <c r="B17" s="1" t="s">
        <v>635</v>
      </c>
      <c r="C17" t="s">
        <v>72</v>
      </c>
      <c r="D17" t="s">
        <v>458</v>
      </c>
      <c r="E17" t="s">
        <v>472</v>
      </c>
      <c r="F17" t="s">
        <v>21</v>
      </c>
      <c r="G17">
        <v>2</v>
      </c>
      <c r="H17">
        <v>2</v>
      </c>
      <c r="I17">
        <v>1</v>
      </c>
      <c r="J17" s="2">
        <v>45140.142291666663</v>
      </c>
      <c r="K17" t="s">
        <v>636</v>
      </c>
      <c r="L17">
        <v>0.88395199999999996</v>
      </c>
      <c r="M17">
        <v>99.914451664294546</v>
      </c>
      <c r="N17">
        <v>2.3119889093163142E-2</v>
      </c>
      <c r="O17">
        <v>3.1272783830935272E-3</v>
      </c>
      <c r="P17">
        <v>6.3015889047241286E-2</v>
      </c>
      <c r="Q17">
        <v>1.5753972261810321E-2</v>
      </c>
      <c r="R17">
        <f>HighTable[[#This Row],[calc_%_H2_umol/h]]/(2/1000)</f>
        <v>7.876986130905161</v>
      </c>
      <c r="S17">
        <v>3.2239065299269773E-2</v>
      </c>
      <c r="T17">
        <v>1.9126003293007392E-2</v>
      </c>
      <c r="U17">
        <v>8.7871241669853592E-2</v>
      </c>
      <c r="V17">
        <v>2.1967810417463401E-2</v>
      </c>
      <c r="W17">
        <v>2.091821980040286E-2</v>
      </c>
      <c r="X17">
        <v>9.2711615126180938E-3</v>
      </c>
    </row>
    <row r="18" spans="1:24" hidden="1" x14ac:dyDescent="0.25">
      <c r="A18">
        <v>1387</v>
      </c>
      <c r="B18" s="1" t="s">
        <v>637</v>
      </c>
      <c r="C18" t="s">
        <v>75</v>
      </c>
      <c r="D18" t="s">
        <v>458</v>
      </c>
      <c r="E18" t="s">
        <v>473</v>
      </c>
      <c r="F18" t="s">
        <v>21</v>
      </c>
      <c r="G18">
        <v>2</v>
      </c>
      <c r="H18">
        <v>2</v>
      </c>
      <c r="I18">
        <v>1</v>
      </c>
      <c r="J18" s="2">
        <v>45140.150729166657</v>
      </c>
      <c r="K18" t="s">
        <v>638</v>
      </c>
      <c r="L18">
        <v>0.89235200000000003</v>
      </c>
      <c r="M18">
        <v>99.920380422271819</v>
      </c>
      <c r="N18">
        <v>1.9331108985022539E-2</v>
      </c>
      <c r="O18">
        <v>3.1021272739964589E-3</v>
      </c>
      <c r="P18">
        <v>5.2689137653369529E-2</v>
      </c>
      <c r="Q18">
        <v>1.3172284413342381E-2</v>
      </c>
      <c r="R18">
        <f>HighTable[[#This Row],[calc_%_H2_umol/h]]/(2/1000)</f>
        <v>6.5861422066711901</v>
      </c>
      <c r="S18">
        <v>3.144806028174077E-2</v>
      </c>
      <c r="T18">
        <v>1.8725209572158671E-2</v>
      </c>
      <c r="U18">
        <v>8.5715267468612341E-2</v>
      </c>
      <c r="V18">
        <v>2.1428816867153089E-2</v>
      </c>
      <c r="W18">
        <v>2.0285827683381E-2</v>
      </c>
      <c r="X18">
        <v>8.5545807780357513E-3</v>
      </c>
    </row>
    <row r="19" spans="1:24" hidden="1" x14ac:dyDescent="0.25">
      <c r="A19">
        <v>1387</v>
      </c>
      <c r="B19" s="1" t="s">
        <v>639</v>
      </c>
      <c r="C19" t="s">
        <v>78</v>
      </c>
      <c r="D19" t="s">
        <v>458</v>
      </c>
      <c r="E19" t="s">
        <v>473</v>
      </c>
      <c r="F19" t="s">
        <v>21</v>
      </c>
      <c r="G19">
        <v>2</v>
      </c>
      <c r="H19">
        <v>2</v>
      </c>
      <c r="I19">
        <v>1</v>
      </c>
      <c r="J19" s="2">
        <v>45140.159212962957</v>
      </c>
      <c r="K19" t="s">
        <v>640</v>
      </c>
      <c r="L19">
        <v>0.88395199999999996</v>
      </c>
      <c r="M19">
        <v>99.919610767825617</v>
      </c>
      <c r="N19">
        <v>1.9542208652159151E-2</v>
      </c>
      <c r="O19">
        <v>3.1299367168509118E-3</v>
      </c>
      <c r="P19">
        <v>5.3264513821853141E-2</v>
      </c>
      <c r="Q19">
        <v>1.331612845546329E-2</v>
      </c>
      <c r="R19">
        <f>HighTable[[#This Row],[calc_%_H2_umol/h]]/(2/1000)</f>
        <v>6.6580642277316446</v>
      </c>
      <c r="S19">
        <v>3.1951749517145342E-2</v>
      </c>
      <c r="T19">
        <v>1.937021073827408E-2</v>
      </c>
      <c r="U19">
        <v>8.7088129805652281E-2</v>
      </c>
      <c r="V19">
        <v>2.177203245141307E-2</v>
      </c>
      <c r="W19">
        <v>1.985987326403307E-2</v>
      </c>
      <c r="X19">
        <v>9.0354007410339329E-3</v>
      </c>
    </row>
    <row r="20" spans="1:24" hidden="1" x14ac:dyDescent="0.25">
      <c r="A20">
        <v>1387</v>
      </c>
      <c r="B20" s="1" t="s">
        <v>641</v>
      </c>
      <c r="C20" t="s">
        <v>81</v>
      </c>
      <c r="D20" t="s">
        <v>458</v>
      </c>
      <c r="E20" t="s">
        <v>473</v>
      </c>
      <c r="F20" t="s">
        <v>21</v>
      </c>
      <c r="G20">
        <v>2</v>
      </c>
      <c r="H20">
        <v>2</v>
      </c>
      <c r="I20">
        <v>1</v>
      </c>
      <c r="J20" s="2">
        <v>45140.16783564815</v>
      </c>
      <c r="K20" t="s">
        <v>642</v>
      </c>
      <c r="L20">
        <v>0.900752</v>
      </c>
      <c r="M20">
        <v>99.918639577595229</v>
      </c>
      <c r="N20">
        <v>2.0450283156932571E-2</v>
      </c>
      <c r="O20">
        <v>3.2070011073233708E-3</v>
      </c>
      <c r="P20">
        <v>5.5739574234506747E-2</v>
      </c>
      <c r="Q20">
        <v>1.393489355862669E-2</v>
      </c>
      <c r="R20">
        <f>HighTable[[#This Row],[calc_%_H2_umol/h]]/(2/1000)</f>
        <v>6.9674467793133452</v>
      </c>
      <c r="S20">
        <v>3.1723132542646033E-2</v>
      </c>
      <c r="T20">
        <v>1.86543434428918E-2</v>
      </c>
      <c r="U20">
        <v>8.6465008222269546E-2</v>
      </c>
      <c r="V20">
        <v>2.161625205556739E-2</v>
      </c>
      <c r="W20">
        <v>2.053937576679352E-2</v>
      </c>
      <c r="X20">
        <v>8.6476309383919613E-3</v>
      </c>
    </row>
    <row r="21" spans="1:24" hidden="1" x14ac:dyDescent="0.25">
      <c r="A21">
        <v>1387</v>
      </c>
      <c r="B21" s="1" t="s">
        <v>643</v>
      </c>
      <c r="C21" t="s">
        <v>84</v>
      </c>
      <c r="D21" t="s">
        <v>458</v>
      </c>
      <c r="E21" t="s">
        <v>471</v>
      </c>
      <c r="F21" t="s">
        <v>21</v>
      </c>
      <c r="G21">
        <v>2</v>
      </c>
      <c r="H21">
        <v>2</v>
      </c>
      <c r="I21">
        <v>1</v>
      </c>
      <c r="J21" s="2">
        <v>45140.17633101852</v>
      </c>
      <c r="K21" t="s">
        <v>644</v>
      </c>
      <c r="L21">
        <v>0.88957699999999995</v>
      </c>
      <c r="M21">
        <v>99.869013559354443</v>
      </c>
      <c r="N21">
        <v>7.0854457763473322E-2</v>
      </c>
      <c r="O21">
        <v>2.6313330362795419E-3</v>
      </c>
      <c r="P21">
        <v>0.193121888731111</v>
      </c>
      <c r="Q21">
        <v>4.8280472182777749E-2</v>
      </c>
      <c r="R21">
        <f>HighTable[[#This Row],[calc_%_H2_umol/h]]/(2/1000)</f>
        <v>24.140236091388875</v>
      </c>
      <c r="S21">
        <v>3.1575605220611307E-2</v>
      </c>
      <c r="T21">
        <v>1.9504547680842092E-2</v>
      </c>
      <c r="U21">
        <v>8.6062905715665175E-2</v>
      </c>
      <c r="V21">
        <v>2.151572642891629E-2</v>
      </c>
      <c r="W21">
        <v>2.0209189381101351E-2</v>
      </c>
      <c r="X21">
        <v>8.347188280370425E-3</v>
      </c>
    </row>
    <row r="22" spans="1:24" hidden="1" x14ac:dyDescent="0.25">
      <c r="A22">
        <v>1387</v>
      </c>
      <c r="B22" s="1" t="s">
        <v>645</v>
      </c>
      <c r="C22" t="s">
        <v>87</v>
      </c>
      <c r="D22" t="s">
        <v>458</v>
      </c>
      <c r="E22" t="s">
        <v>471</v>
      </c>
      <c r="F22" t="s">
        <v>21</v>
      </c>
      <c r="G22">
        <v>2</v>
      </c>
      <c r="H22">
        <v>2</v>
      </c>
      <c r="I22">
        <v>1</v>
      </c>
      <c r="J22" s="2">
        <v>45140.18482638889</v>
      </c>
      <c r="K22" t="s">
        <v>646</v>
      </c>
      <c r="L22">
        <v>0.89512700000000001</v>
      </c>
      <c r="M22">
        <v>99.86779280062531</v>
      </c>
      <c r="N22">
        <v>7.243814931037082E-2</v>
      </c>
      <c r="O22">
        <v>2.384083895926245E-3</v>
      </c>
      <c r="P22">
        <v>0.1974384202854885</v>
      </c>
      <c r="Q22">
        <v>4.9359605071372117E-2</v>
      </c>
      <c r="R22">
        <f>HighTable[[#This Row],[calc_%_H2_umol/h]]/(2/1000)</f>
        <v>24.679802535686058</v>
      </c>
      <c r="S22">
        <v>3.1441038640399863E-2</v>
      </c>
      <c r="T22">
        <v>1.9171802566423181E-2</v>
      </c>
      <c r="U22">
        <v>8.5696129185989733E-2</v>
      </c>
      <c r="V22">
        <v>2.142403229649743E-2</v>
      </c>
      <c r="W22">
        <v>2.003501509911371E-2</v>
      </c>
      <c r="X22">
        <v>8.2929963248089093E-3</v>
      </c>
    </row>
    <row r="23" spans="1:24" hidden="1" x14ac:dyDescent="0.25">
      <c r="A23">
        <v>1387</v>
      </c>
      <c r="B23" s="1" t="s">
        <v>647</v>
      </c>
      <c r="C23" t="s">
        <v>90</v>
      </c>
      <c r="D23" t="s">
        <v>458</v>
      </c>
      <c r="E23" t="s">
        <v>471</v>
      </c>
      <c r="F23" t="s">
        <v>21</v>
      </c>
      <c r="G23">
        <v>2</v>
      </c>
      <c r="H23">
        <v>2</v>
      </c>
      <c r="I23">
        <v>1</v>
      </c>
      <c r="J23" s="2">
        <v>45140.19327546296</v>
      </c>
      <c r="K23" t="s">
        <v>648</v>
      </c>
      <c r="L23">
        <v>0.96487699999999998</v>
      </c>
      <c r="M23">
        <v>99.87741802189295</v>
      </c>
      <c r="N23">
        <v>6.8891494028619438E-2</v>
      </c>
      <c r="O23">
        <v>2.332102063771158E-3</v>
      </c>
      <c r="P23">
        <v>0.1877716076626828</v>
      </c>
      <c r="Q23">
        <v>4.6942901915670687E-2</v>
      </c>
      <c r="R23">
        <f>HighTable[[#This Row],[calc_%_H2_umol/h]]/(2/1000)</f>
        <v>23.471450957835344</v>
      </c>
      <c r="S23">
        <v>2.9268506103485911E-2</v>
      </c>
      <c r="T23">
        <v>1.797222204407747E-2</v>
      </c>
      <c r="U23">
        <v>7.9774644496075034E-2</v>
      </c>
      <c r="V23">
        <v>1.9943661124018758E-2</v>
      </c>
      <c r="W23">
        <v>1.7055318815892499E-2</v>
      </c>
      <c r="X23">
        <v>7.3666591590590786E-3</v>
      </c>
    </row>
    <row r="24" spans="1:24" hidden="1" x14ac:dyDescent="0.25">
      <c r="A24">
        <v>1387</v>
      </c>
      <c r="B24" s="1" t="s">
        <v>649</v>
      </c>
      <c r="C24" t="s">
        <v>93</v>
      </c>
      <c r="D24" t="s">
        <v>458</v>
      </c>
      <c r="E24" t="s">
        <v>474</v>
      </c>
      <c r="F24" t="s">
        <v>21</v>
      </c>
      <c r="G24">
        <v>2</v>
      </c>
      <c r="H24">
        <v>2</v>
      </c>
      <c r="I24">
        <v>1</v>
      </c>
      <c r="J24" s="2">
        <v>45140.20175925926</v>
      </c>
      <c r="K24" t="s">
        <v>650</v>
      </c>
      <c r="L24">
        <v>0.89235200000000003</v>
      </c>
      <c r="M24">
        <v>99.901134067572912</v>
      </c>
      <c r="N24">
        <v>3.707266844476366E-2</v>
      </c>
      <c r="O24">
        <v>2.6762571382329759E-3</v>
      </c>
      <c r="P24">
        <v>0.1010457771655672</v>
      </c>
      <c r="Q24">
        <v>2.526144429139179E-2</v>
      </c>
      <c r="R24">
        <f>HighTable[[#This Row],[calc_%_H2_umol/h]]/(2/1000)</f>
        <v>12.630722145695895</v>
      </c>
      <c r="S24">
        <v>3.1370706564629057E-2</v>
      </c>
      <c r="T24">
        <v>1.9069671167208119E-2</v>
      </c>
      <c r="U24">
        <v>8.5504431108833059E-2</v>
      </c>
      <c r="V24">
        <v>2.1376107777208261E-2</v>
      </c>
      <c r="W24">
        <v>2.1227211447552841E-2</v>
      </c>
      <c r="X24">
        <v>9.1953459701353216E-3</v>
      </c>
    </row>
    <row r="25" spans="1:24" hidden="1" x14ac:dyDescent="0.25">
      <c r="A25">
        <v>1387</v>
      </c>
      <c r="B25" s="1" t="s">
        <v>651</v>
      </c>
      <c r="C25" t="s">
        <v>96</v>
      </c>
      <c r="D25" t="s">
        <v>458</v>
      </c>
      <c r="E25" t="s">
        <v>474</v>
      </c>
      <c r="F25" t="s">
        <v>21</v>
      </c>
      <c r="G25">
        <v>2</v>
      </c>
      <c r="H25">
        <v>2</v>
      </c>
      <c r="I25">
        <v>1</v>
      </c>
      <c r="J25" s="2">
        <v>45140.210370370369</v>
      </c>
      <c r="K25" t="s">
        <v>652</v>
      </c>
      <c r="L25">
        <v>0.89512700000000001</v>
      </c>
      <c r="M25">
        <v>99.908399797853065</v>
      </c>
      <c r="N25">
        <v>2.988430660281545E-2</v>
      </c>
      <c r="O25">
        <v>2.615037739933177E-3</v>
      </c>
      <c r="P25">
        <v>8.1453078842564253E-2</v>
      </c>
      <c r="Q25">
        <v>2.036326971064106E-2</v>
      </c>
      <c r="R25">
        <f>HighTable[[#This Row],[calc_%_H2_umol/h]]/(2/1000)</f>
        <v>10.18163485532053</v>
      </c>
      <c r="S25">
        <v>3.1923658687058022E-2</v>
      </c>
      <c r="T25">
        <v>1.9098045696627149E-2</v>
      </c>
      <c r="U25">
        <v>8.7011565051172052E-2</v>
      </c>
      <c r="V25">
        <v>2.1752891262793009E-2</v>
      </c>
      <c r="W25">
        <v>2.1119105996469909E-2</v>
      </c>
      <c r="X25">
        <v>8.6731308605810607E-3</v>
      </c>
    </row>
    <row r="26" spans="1:24" hidden="1" x14ac:dyDescent="0.25">
      <c r="A26">
        <v>1387</v>
      </c>
      <c r="B26" s="1" t="s">
        <v>653</v>
      </c>
      <c r="C26" t="s">
        <v>99</v>
      </c>
      <c r="D26" t="s">
        <v>458</v>
      </c>
      <c r="E26" t="s">
        <v>474</v>
      </c>
      <c r="F26" t="s">
        <v>21</v>
      </c>
      <c r="G26">
        <v>2</v>
      </c>
      <c r="H26">
        <v>2</v>
      </c>
      <c r="I26">
        <v>1</v>
      </c>
      <c r="J26" s="2">
        <v>45140.218819444453</v>
      </c>
      <c r="K26" t="s">
        <v>654</v>
      </c>
      <c r="L26">
        <v>0.88680199999999998</v>
      </c>
      <c r="M26">
        <v>99.903564570988408</v>
      </c>
      <c r="N26">
        <v>3.5363027859353968E-2</v>
      </c>
      <c r="O26">
        <v>3.0085050342827991E-3</v>
      </c>
      <c r="P26">
        <v>9.6385957172196349E-2</v>
      </c>
      <c r="Q26">
        <v>2.4096489293049091E-2</v>
      </c>
      <c r="R26">
        <f>HighTable[[#This Row],[calc_%_H2_umol/h]]/(2/1000)</f>
        <v>12.048244646524545</v>
      </c>
      <c r="S26">
        <v>3.1449380179964112E-2</v>
      </c>
      <c r="T26">
        <v>1.933372258581862E-2</v>
      </c>
      <c r="U26">
        <v>8.5718865001440478E-2</v>
      </c>
      <c r="V26">
        <v>2.1429716250360119E-2</v>
      </c>
      <c r="W26">
        <v>2.0934541247958221E-2</v>
      </c>
      <c r="X26">
        <v>8.6884797243115749E-3</v>
      </c>
    </row>
    <row r="27" spans="1:24" hidden="1" x14ac:dyDescent="0.25">
      <c r="A27">
        <v>1387</v>
      </c>
      <c r="B27" s="1" t="s">
        <v>655</v>
      </c>
      <c r="C27" t="s">
        <v>102</v>
      </c>
      <c r="D27" t="s">
        <v>458</v>
      </c>
      <c r="E27" t="s">
        <v>470</v>
      </c>
      <c r="F27" t="s">
        <v>21</v>
      </c>
      <c r="G27">
        <v>2</v>
      </c>
      <c r="H27">
        <v>2</v>
      </c>
      <c r="I27">
        <v>1</v>
      </c>
      <c r="J27" s="2">
        <v>45140.227303240739</v>
      </c>
      <c r="K27" t="s">
        <v>656</v>
      </c>
      <c r="L27">
        <v>0.88957699999999995</v>
      </c>
      <c r="M27">
        <v>99.632933628946716</v>
      </c>
      <c r="N27">
        <v>0.30604331929665762</v>
      </c>
      <c r="O27">
        <v>2.6077713535563288E-3</v>
      </c>
      <c r="P27">
        <v>0.83415589818510949</v>
      </c>
      <c r="Q27">
        <v>0.2085389745462774</v>
      </c>
      <c r="R27">
        <f>HighTable[[#This Row],[calc_%_H2_umol/h]]/(2/1000)</f>
        <v>104.26948727313869</v>
      </c>
      <c r="S27">
        <v>3.2246290894117922E-2</v>
      </c>
      <c r="T27">
        <v>1.8890709193305912E-2</v>
      </c>
      <c r="U27">
        <v>8.7890935850972532E-2</v>
      </c>
      <c r="V27">
        <v>2.197273396274313E-2</v>
      </c>
      <c r="W27">
        <v>2.0923170741590079E-2</v>
      </c>
      <c r="X27">
        <v>7.8535901209172629E-3</v>
      </c>
    </row>
    <row r="28" spans="1:24" hidden="1" x14ac:dyDescent="0.25">
      <c r="A28">
        <v>1387</v>
      </c>
      <c r="B28" s="1" t="s">
        <v>657</v>
      </c>
      <c r="C28" t="s">
        <v>105</v>
      </c>
      <c r="D28" t="s">
        <v>458</v>
      </c>
      <c r="E28" t="s">
        <v>470</v>
      </c>
      <c r="F28" t="s">
        <v>21</v>
      </c>
      <c r="G28">
        <v>2</v>
      </c>
      <c r="H28">
        <v>2</v>
      </c>
      <c r="I28">
        <v>1</v>
      </c>
      <c r="J28" s="2">
        <v>45140.235810185193</v>
      </c>
      <c r="K28" t="s">
        <v>658</v>
      </c>
      <c r="L28">
        <v>0.89408637499999999</v>
      </c>
      <c r="M28">
        <v>99.558116369641539</v>
      </c>
      <c r="N28">
        <v>0.3813961119663668</v>
      </c>
      <c r="O28">
        <v>2.2855173873893792E-3</v>
      </c>
      <c r="P28">
        <v>1.039538510668244</v>
      </c>
      <c r="Q28">
        <v>0.25988462766706089</v>
      </c>
      <c r="R28">
        <f>HighTable[[#This Row],[calc_%_H2_umol/h]]/(2/1000)</f>
        <v>129.94231383353045</v>
      </c>
      <c r="S28">
        <v>3.1521077162098378E-2</v>
      </c>
      <c r="T28">
        <v>1.839702757314016E-2</v>
      </c>
      <c r="U28">
        <v>8.591428328623367E-2</v>
      </c>
      <c r="V28">
        <v>2.1478570821558421E-2</v>
      </c>
      <c r="W28">
        <v>2.1112838484340351E-2</v>
      </c>
      <c r="X28">
        <v>7.8536027456629614E-3</v>
      </c>
    </row>
    <row r="29" spans="1:24" hidden="1" x14ac:dyDescent="0.25">
      <c r="A29">
        <v>1387</v>
      </c>
      <c r="B29" s="1" t="s">
        <v>659</v>
      </c>
      <c r="C29" t="s">
        <v>108</v>
      </c>
      <c r="D29" t="s">
        <v>458</v>
      </c>
      <c r="E29" t="s">
        <v>470</v>
      </c>
      <c r="F29" t="s">
        <v>21</v>
      </c>
      <c r="G29">
        <v>2</v>
      </c>
      <c r="H29">
        <v>2</v>
      </c>
      <c r="I29">
        <v>1</v>
      </c>
      <c r="J29" s="2">
        <v>45140.244305555563</v>
      </c>
      <c r="K29" t="s">
        <v>660</v>
      </c>
      <c r="L29">
        <v>0.89235200000000003</v>
      </c>
      <c r="M29">
        <v>99.582218398697648</v>
      </c>
      <c r="N29">
        <v>0.3586892776651025</v>
      </c>
      <c r="O29">
        <v>2.2708564774897438E-3</v>
      </c>
      <c r="P29">
        <v>0.97764844946696838</v>
      </c>
      <c r="Q29">
        <v>0.2444121123667421</v>
      </c>
      <c r="R29">
        <f>HighTable[[#This Row],[calc_%_H2_umol/h]]/(2/1000)</f>
        <v>122.20605618337105</v>
      </c>
      <c r="S29">
        <v>3.1084595540514549E-2</v>
      </c>
      <c r="T29">
        <v>1.8820977392397839E-2</v>
      </c>
      <c r="U29">
        <v>8.4724602949703881E-2</v>
      </c>
      <c r="V29">
        <v>2.118115073742597E-2</v>
      </c>
      <c r="W29">
        <v>2.076497236729383E-2</v>
      </c>
      <c r="X29">
        <v>7.2427557294534491E-3</v>
      </c>
    </row>
    <row r="30" spans="1:24" x14ac:dyDescent="0.25">
      <c r="A30">
        <v>1388</v>
      </c>
      <c r="B30" s="1" t="s">
        <v>513</v>
      </c>
      <c r="C30" t="s">
        <v>20</v>
      </c>
      <c r="D30" t="s">
        <v>460</v>
      </c>
      <c r="E30" t="s">
        <v>466</v>
      </c>
      <c r="F30" t="s">
        <v>21</v>
      </c>
      <c r="G30">
        <v>2</v>
      </c>
      <c r="H30">
        <v>2</v>
      </c>
      <c r="I30">
        <v>1</v>
      </c>
      <c r="J30" s="2">
        <v>45140.253796296303</v>
      </c>
      <c r="K30" t="s">
        <v>514</v>
      </c>
      <c r="L30">
        <v>0.89790199999999998</v>
      </c>
      <c r="M30">
        <v>99.101651350700735</v>
      </c>
      <c r="N30">
        <v>0.83536906363873309</v>
      </c>
      <c r="O30">
        <v>8.4374043417815014E-3</v>
      </c>
      <c r="P30">
        <v>2.2768934580799112</v>
      </c>
      <c r="Q30">
        <v>0.56922336451997779</v>
      </c>
      <c r="R30">
        <f>HighTable[[#This Row],[calc_%_H2_umol/h]]/(2/1000)</f>
        <v>284.61168225998887</v>
      </c>
      <c r="S30">
        <v>3.1685980298564287E-2</v>
      </c>
      <c r="T30">
        <v>1.760287323570181E-2</v>
      </c>
      <c r="U30">
        <v>8.6363745552648724E-2</v>
      </c>
      <c r="V30">
        <v>2.1590936388162181E-2</v>
      </c>
      <c r="W30">
        <v>2.0670701714127378E-2</v>
      </c>
      <c r="X30">
        <v>1.0622903647829701E-2</v>
      </c>
    </row>
    <row r="31" spans="1:24" x14ac:dyDescent="0.25">
      <c r="A31">
        <v>1388</v>
      </c>
      <c r="B31" s="1" t="s">
        <v>515</v>
      </c>
      <c r="C31" t="s">
        <v>24</v>
      </c>
      <c r="D31" t="s">
        <v>460</v>
      </c>
      <c r="E31" t="s">
        <v>466</v>
      </c>
      <c r="F31" t="s">
        <v>21</v>
      </c>
      <c r="G31">
        <v>2</v>
      </c>
      <c r="H31">
        <v>2</v>
      </c>
      <c r="I31">
        <v>1</v>
      </c>
      <c r="J31" s="2">
        <v>45140.262245370373</v>
      </c>
      <c r="K31" t="s">
        <v>516</v>
      </c>
      <c r="L31">
        <v>0.88957699999999995</v>
      </c>
      <c r="M31">
        <v>99.255029232769289</v>
      </c>
      <c r="N31">
        <v>0.68377241280406631</v>
      </c>
      <c r="O31">
        <v>5.6526432035567589E-3</v>
      </c>
      <c r="P31">
        <v>1.8636995326922809</v>
      </c>
      <c r="Q31">
        <v>0.46592488317307018</v>
      </c>
      <c r="R31">
        <f>HighTable[[#This Row],[calc_%_H2_umol/h]]/(2/1000)</f>
        <v>232.96244158653508</v>
      </c>
      <c r="S31">
        <v>2.9509884420897099E-2</v>
      </c>
      <c r="T31">
        <v>1.8711460273728289E-2</v>
      </c>
      <c r="U31">
        <v>8.0432548571959694E-2</v>
      </c>
      <c r="V31">
        <v>2.010813714298992E-2</v>
      </c>
      <c r="W31">
        <v>2.1079547006409401E-2</v>
      </c>
      <c r="X31">
        <v>1.0608922999339901E-2</v>
      </c>
    </row>
    <row r="32" spans="1:24" x14ac:dyDescent="0.25">
      <c r="A32">
        <v>1388</v>
      </c>
      <c r="B32" s="1" t="s">
        <v>517</v>
      </c>
      <c r="C32" t="s">
        <v>27</v>
      </c>
      <c r="D32" t="s">
        <v>460</v>
      </c>
      <c r="E32" t="s">
        <v>466</v>
      </c>
      <c r="F32" t="s">
        <v>21</v>
      </c>
      <c r="G32">
        <v>2</v>
      </c>
      <c r="H32">
        <v>2</v>
      </c>
      <c r="I32">
        <v>1</v>
      </c>
      <c r="J32" s="2">
        <v>45140.270752314813</v>
      </c>
      <c r="K32" t="s">
        <v>518</v>
      </c>
      <c r="L32">
        <v>0.900752</v>
      </c>
      <c r="M32">
        <v>99.175163312035536</v>
      </c>
      <c r="N32">
        <v>0.7647280206212026</v>
      </c>
      <c r="O32">
        <v>6.7212042453430338E-3</v>
      </c>
      <c r="P32">
        <v>2.0843532555280539</v>
      </c>
      <c r="Q32">
        <v>0.52108831388201349</v>
      </c>
      <c r="R32">
        <f>HighTable[[#This Row],[calc_%_H2_umol/h]]/(2/1000)</f>
        <v>260.54415694100675</v>
      </c>
      <c r="S32">
        <v>2.915711179279358E-2</v>
      </c>
      <c r="T32">
        <v>1.726309301806116E-2</v>
      </c>
      <c r="U32">
        <v>7.9471026624259297E-2</v>
      </c>
      <c r="V32">
        <v>1.9867756656064821E-2</v>
      </c>
      <c r="W32">
        <v>2.0792464264362789E-2</v>
      </c>
      <c r="X32">
        <v>1.0159091286106351E-2</v>
      </c>
    </row>
    <row r="33" spans="1:24" x14ac:dyDescent="0.25">
      <c r="A33">
        <v>1388</v>
      </c>
      <c r="B33" s="1" t="s">
        <v>519</v>
      </c>
      <c r="C33" t="s">
        <v>30</v>
      </c>
      <c r="D33" t="s">
        <v>460</v>
      </c>
      <c r="E33" t="s">
        <v>467</v>
      </c>
      <c r="F33" t="s">
        <v>21</v>
      </c>
      <c r="G33">
        <v>2</v>
      </c>
      <c r="H33">
        <v>2</v>
      </c>
      <c r="I33">
        <v>1</v>
      </c>
      <c r="J33" s="2">
        <v>45140.279120370367</v>
      </c>
      <c r="K33" t="s">
        <v>520</v>
      </c>
      <c r="L33">
        <v>0.88957699999999995</v>
      </c>
      <c r="M33">
        <v>97.718941028909512</v>
      </c>
      <c r="N33">
        <v>2.2221765716509729</v>
      </c>
      <c r="O33">
        <v>4.2243494603842559E-2</v>
      </c>
      <c r="P33">
        <v>6.0567951566837834</v>
      </c>
      <c r="Q33">
        <v>1.5141987891709461</v>
      </c>
      <c r="R33">
        <f>HighTable[[#This Row],[calc_%_H2_umol/h]]/(2/1000)</f>
        <v>757.09939458547308</v>
      </c>
      <c r="S33">
        <v>2.763712852779596E-2</v>
      </c>
      <c r="T33">
        <v>1.484863066047486E-2</v>
      </c>
      <c r="U33">
        <v>7.5328139242975184E-2</v>
      </c>
      <c r="V33">
        <v>1.8832034810743799E-2</v>
      </c>
      <c r="W33">
        <v>2.1418577118040221E-2</v>
      </c>
      <c r="X33">
        <v>9.826693793684841E-3</v>
      </c>
    </row>
    <row r="34" spans="1:24" x14ac:dyDescent="0.25">
      <c r="A34">
        <v>1388</v>
      </c>
      <c r="B34" s="1" t="s">
        <v>521</v>
      </c>
      <c r="C34" t="s">
        <v>33</v>
      </c>
      <c r="D34" t="s">
        <v>460</v>
      </c>
      <c r="E34" t="s">
        <v>467</v>
      </c>
      <c r="F34" t="s">
        <v>21</v>
      </c>
      <c r="G34">
        <v>2</v>
      </c>
      <c r="H34">
        <v>2</v>
      </c>
      <c r="I34">
        <v>1</v>
      </c>
      <c r="J34" s="2">
        <v>45140.287592592591</v>
      </c>
      <c r="K34" t="s">
        <v>522</v>
      </c>
      <c r="L34">
        <v>0.88957699999999995</v>
      </c>
      <c r="M34">
        <v>97.812190966809652</v>
      </c>
      <c r="N34">
        <v>2.1316257336523878</v>
      </c>
      <c r="O34">
        <v>4.2951939932664003E-2</v>
      </c>
      <c r="P34">
        <v>5.809988541934886</v>
      </c>
      <c r="Q34">
        <v>1.4524971354837219</v>
      </c>
      <c r="R34">
        <f>HighTable[[#This Row],[calc_%_H2_umol/h]]/(2/1000)</f>
        <v>726.24856774186094</v>
      </c>
      <c r="S34">
        <v>2.5798740462722208E-2</v>
      </c>
      <c r="T34">
        <v>1.380429943124355E-2</v>
      </c>
      <c r="U34">
        <v>7.0317403340755077E-2</v>
      </c>
      <c r="V34">
        <v>1.7579350835188769E-2</v>
      </c>
      <c r="W34">
        <v>2.1336510736998701E-2</v>
      </c>
      <c r="X34">
        <v>9.0480483382217522E-3</v>
      </c>
    </row>
    <row r="35" spans="1:24" x14ac:dyDescent="0.25">
      <c r="A35">
        <v>1388</v>
      </c>
      <c r="B35" s="1" t="s">
        <v>523</v>
      </c>
      <c r="C35" t="s">
        <v>36</v>
      </c>
      <c r="D35" t="s">
        <v>460</v>
      </c>
      <c r="E35" t="s">
        <v>467</v>
      </c>
      <c r="F35" t="s">
        <v>21</v>
      </c>
      <c r="G35">
        <v>2</v>
      </c>
      <c r="H35">
        <v>2</v>
      </c>
      <c r="I35">
        <v>1</v>
      </c>
      <c r="J35" s="2">
        <v>45140.296053240738</v>
      </c>
      <c r="K35" t="s">
        <v>524</v>
      </c>
      <c r="L35">
        <v>0.89865200000000001</v>
      </c>
      <c r="M35">
        <v>97.518116858310549</v>
      </c>
      <c r="N35">
        <v>2.429073632673572</v>
      </c>
      <c r="O35">
        <v>5.1145155623793417E-2</v>
      </c>
      <c r="P35">
        <v>6.6207166438960998</v>
      </c>
      <c r="Q35">
        <v>1.655179160974025</v>
      </c>
      <c r="R35">
        <f>HighTable[[#This Row],[calc_%_H2_umol/h]]/(2/1000)</f>
        <v>827.58958048701243</v>
      </c>
      <c r="S35">
        <v>2.3555606371799181E-2</v>
      </c>
      <c r="T35">
        <v>1.2632767805486131E-2</v>
      </c>
      <c r="U35">
        <v>6.4203486080075409E-2</v>
      </c>
      <c r="V35">
        <v>1.6050871520018849E-2</v>
      </c>
      <c r="W35">
        <v>2.0555699161342079E-2</v>
      </c>
      <c r="X35">
        <v>8.6982034827385261E-3</v>
      </c>
    </row>
    <row r="36" spans="1:24" x14ac:dyDescent="0.25">
      <c r="A36">
        <v>1388</v>
      </c>
      <c r="B36" s="1" t="s">
        <v>525</v>
      </c>
      <c r="C36" t="s">
        <v>39</v>
      </c>
      <c r="D36" t="s">
        <v>460</v>
      </c>
      <c r="E36" t="s">
        <v>468</v>
      </c>
      <c r="F36" t="s">
        <v>21</v>
      </c>
      <c r="G36">
        <v>2</v>
      </c>
      <c r="H36">
        <v>2</v>
      </c>
      <c r="I36">
        <v>1</v>
      </c>
      <c r="J36" s="2">
        <v>45140.304456018523</v>
      </c>
      <c r="K36" t="s">
        <v>526</v>
      </c>
      <c r="L36">
        <v>0.90907700000000002</v>
      </c>
      <c r="M36">
        <v>96.451827680553038</v>
      </c>
      <c r="N36">
        <v>3.4940108387722031</v>
      </c>
      <c r="O36">
        <v>7.74371459929072E-2</v>
      </c>
      <c r="P36">
        <v>9.5233242018897588</v>
      </c>
      <c r="Q36">
        <v>2.3808310504724401</v>
      </c>
      <c r="R36">
        <f>HighTable[[#This Row],[calc_%_H2_umol/h]]/(2/1000)</f>
        <v>1190.41552523622</v>
      </c>
      <c r="S36">
        <v>2.4797706579256191E-2</v>
      </c>
      <c r="T36">
        <v>1.137120798678525E-2</v>
      </c>
      <c r="U36">
        <v>6.7588971561569858E-2</v>
      </c>
      <c r="V36">
        <v>1.6897242890392461E-2</v>
      </c>
      <c r="W36">
        <v>2.0697258674267281E-2</v>
      </c>
      <c r="X36">
        <v>8.6665154212449934E-3</v>
      </c>
    </row>
    <row r="37" spans="1:24" x14ac:dyDescent="0.25">
      <c r="A37">
        <v>1388</v>
      </c>
      <c r="B37" s="1" t="s">
        <v>527</v>
      </c>
      <c r="C37" t="s">
        <v>42</v>
      </c>
      <c r="D37" t="s">
        <v>460</v>
      </c>
      <c r="E37" t="s">
        <v>468</v>
      </c>
      <c r="F37" t="s">
        <v>21</v>
      </c>
      <c r="G37">
        <v>2</v>
      </c>
      <c r="H37">
        <v>2</v>
      </c>
      <c r="I37">
        <v>1</v>
      </c>
      <c r="J37" s="2">
        <v>45140.312858796293</v>
      </c>
      <c r="K37" t="s">
        <v>528</v>
      </c>
      <c r="L37">
        <v>0.90630200000000005</v>
      </c>
      <c r="M37">
        <v>96.374101453757277</v>
      </c>
      <c r="N37">
        <v>3.5760428104798359</v>
      </c>
      <c r="O37">
        <v>8.1530483668559986E-2</v>
      </c>
      <c r="P37">
        <v>9.7469116770123474</v>
      </c>
      <c r="Q37">
        <v>2.4367279192530868</v>
      </c>
      <c r="R37">
        <f>HighTable[[#This Row],[calc_%_H2_umol/h]]/(2/1000)</f>
        <v>1218.3639596265434</v>
      </c>
      <c r="S37">
        <v>2.1328209636207341E-2</v>
      </c>
      <c r="T37">
        <v>9.8129040363529665E-3</v>
      </c>
      <c r="U37">
        <v>5.8132462772452813E-2</v>
      </c>
      <c r="V37">
        <v>1.45331156931132E-2</v>
      </c>
      <c r="W37">
        <v>2.0344367004588349E-2</v>
      </c>
      <c r="X37">
        <v>8.1831591220975861E-3</v>
      </c>
    </row>
    <row r="38" spans="1:24" x14ac:dyDescent="0.25">
      <c r="A38">
        <v>1388</v>
      </c>
      <c r="B38" s="1" t="s">
        <v>529</v>
      </c>
      <c r="C38" t="s">
        <v>45</v>
      </c>
      <c r="D38" t="s">
        <v>460</v>
      </c>
      <c r="E38" t="s">
        <v>468</v>
      </c>
      <c r="F38" t="s">
        <v>21</v>
      </c>
      <c r="G38">
        <v>2</v>
      </c>
      <c r="H38">
        <v>2</v>
      </c>
      <c r="I38">
        <v>1</v>
      </c>
      <c r="J38" s="2">
        <v>45140.321273148147</v>
      </c>
      <c r="K38" t="s">
        <v>530</v>
      </c>
      <c r="L38">
        <v>0.90907700000000002</v>
      </c>
      <c r="M38">
        <v>96.650515839714473</v>
      </c>
      <c r="N38">
        <v>3.3019898389320468</v>
      </c>
      <c r="O38">
        <v>5.9977664964934278E-2</v>
      </c>
      <c r="P38">
        <v>8.999949112506398</v>
      </c>
      <c r="Q38">
        <v>2.249987278126599</v>
      </c>
      <c r="R38">
        <f>HighTable[[#This Row],[calc_%_H2_umol/h]]/(2/1000)</f>
        <v>1124.9936390632995</v>
      </c>
      <c r="S38">
        <v>1.96896368237197E-2</v>
      </c>
      <c r="T38">
        <v>9.9779049678879357E-3</v>
      </c>
      <c r="U38">
        <v>5.3666346082555647E-2</v>
      </c>
      <c r="V38">
        <v>1.341658652063891E-2</v>
      </c>
      <c r="W38">
        <v>2.0110647264816411E-2</v>
      </c>
      <c r="X38">
        <v>7.6940372649409632E-3</v>
      </c>
    </row>
    <row r="39" spans="1:24" x14ac:dyDescent="0.25">
      <c r="A39">
        <v>1388</v>
      </c>
      <c r="B39" s="1" t="s">
        <v>531</v>
      </c>
      <c r="C39" t="s">
        <v>48</v>
      </c>
      <c r="D39" t="s">
        <v>460</v>
      </c>
      <c r="E39" t="s">
        <v>469</v>
      </c>
      <c r="F39" t="s">
        <v>21</v>
      </c>
      <c r="G39">
        <v>2</v>
      </c>
      <c r="H39">
        <v>2</v>
      </c>
      <c r="I39">
        <v>1</v>
      </c>
      <c r="J39" s="2">
        <v>45140.329826388886</v>
      </c>
      <c r="K39" t="s">
        <v>532</v>
      </c>
      <c r="L39">
        <v>0.85890200000000005</v>
      </c>
      <c r="M39">
        <v>99.925176906639919</v>
      </c>
      <c r="N39">
        <v>2.427127840723374E-2</v>
      </c>
      <c r="O39">
        <v>2.0157133330016468E-3</v>
      </c>
      <c r="P39">
        <v>6.61541316648111E-2</v>
      </c>
      <c r="Q39">
        <v>1.6538532916202772E-2</v>
      </c>
      <c r="R39">
        <f>HighTable[[#This Row],[calc_%_H2_umol/h]]/(2/1000)</f>
        <v>8.2692664581013862</v>
      </c>
      <c r="S39">
        <v>1.9247407206832691E-2</v>
      </c>
      <c r="T39">
        <v>1.141248585934319E-2</v>
      </c>
      <c r="U39">
        <v>5.2460998930635411E-2</v>
      </c>
      <c r="V39">
        <v>1.3115249732658849E-2</v>
      </c>
      <c r="W39">
        <v>2.1748644917783791E-2</v>
      </c>
      <c r="X39">
        <v>9.5557628282304467E-3</v>
      </c>
    </row>
    <row r="40" spans="1:24" x14ac:dyDescent="0.25">
      <c r="A40">
        <v>1388</v>
      </c>
      <c r="B40" s="1" t="s">
        <v>533</v>
      </c>
      <c r="C40" t="s">
        <v>51</v>
      </c>
      <c r="D40" t="s">
        <v>460</v>
      </c>
      <c r="E40" t="s">
        <v>469</v>
      </c>
      <c r="F40" t="s">
        <v>21</v>
      </c>
      <c r="G40">
        <v>2</v>
      </c>
      <c r="H40">
        <v>2</v>
      </c>
      <c r="I40">
        <v>1</v>
      </c>
      <c r="J40" s="2">
        <v>45140.338368055563</v>
      </c>
      <c r="K40" t="s">
        <v>534</v>
      </c>
      <c r="L40">
        <v>0.88117699999999999</v>
      </c>
      <c r="M40">
        <v>99.932209568222049</v>
      </c>
      <c r="N40">
        <v>2.0268455920925708E-2</v>
      </c>
      <c r="O40">
        <v>1.5703491435101931E-3</v>
      </c>
      <c r="P40">
        <v>5.5243983408625019E-2</v>
      </c>
      <c r="Q40">
        <v>1.381099585215625E-2</v>
      </c>
      <c r="R40">
        <f>HighTable[[#This Row],[calc_%_H2_umol/h]]/(2/1000)</f>
        <v>6.9054979260781248</v>
      </c>
      <c r="S40">
        <v>1.8256305685018188E-2</v>
      </c>
      <c r="T40">
        <v>1.097281572462093E-2</v>
      </c>
      <c r="U40">
        <v>4.9759638933554673E-2</v>
      </c>
      <c r="V40">
        <v>1.243990973338867E-2</v>
      </c>
      <c r="W40">
        <v>2.0493242738346119E-2</v>
      </c>
      <c r="X40">
        <v>8.772427433658303E-3</v>
      </c>
    </row>
    <row r="41" spans="1:24" x14ac:dyDescent="0.25">
      <c r="A41">
        <v>1388</v>
      </c>
      <c r="B41" s="1" t="s">
        <v>535</v>
      </c>
      <c r="C41" t="s">
        <v>54</v>
      </c>
      <c r="D41" t="s">
        <v>460</v>
      </c>
      <c r="E41" t="s">
        <v>469</v>
      </c>
      <c r="F41" t="s">
        <v>21</v>
      </c>
      <c r="G41">
        <v>2</v>
      </c>
      <c r="H41">
        <v>2</v>
      </c>
      <c r="I41">
        <v>1</v>
      </c>
      <c r="J41" s="2">
        <v>45140.346863425933</v>
      </c>
      <c r="K41" t="s">
        <v>536</v>
      </c>
      <c r="L41">
        <v>0.86167700000000003</v>
      </c>
      <c r="M41">
        <v>99.931923025982456</v>
      </c>
      <c r="N41">
        <v>1.9589325782904971E-2</v>
      </c>
      <c r="O41">
        <v>1.5217335769717639E-3</v>
      </c>
      <c r="P41">
        <v>5.3392936924201877E-2</v>
      </c>
      <c r="Q41">
        <v>1.3348234231050469E-2</v>
      </c>
      <c r="R41">
        <f>HighTable[[#This Row],[calc_%_H2_umol/h]]/(2/1000)</f>
        <v>6.6741171155252346</v>
      </c>
      <c r="S41">
        <v>1.8774313111444819E-2</v>
      </c>
      <c r="T41">
        <v>1.048829940455169E-2</v>
      </c>
      <c r="U41">
        <v>5.117152712980904E-2</v>
      </c>
      <c r="V41">
        <v>1.279288178245226E-2</v>
      </c>
      <c r="W41">
        <v>2.0029665321531769E-2</v>
      </c>
      <c r="X41">
        <v>9.6836698016567711E-3</v>
      </c>
    </row>
    <row r="42" spans="1:24" x14ac:dyDescent="0.25">
      <c r="A42">
        <v>1388</v>
      </c>
      <c r="B42" s="1" t="s">
        <v>537</v>
      </c>
      <c r="C42" t="s">
        <v>57</v>
      </c>
      <c r="D42" t="s">
        <v>460</v>
      </c>
      <c r="E42" t="s">
        <v>470</v>
      </c>
      <c r="F42" t="s">
        <v>21</v>
      </c>
      <c r="G42">
        <v>2</v>
      </c>
      <c r="H42">
        <v>2</v>
      </c>
      <c r="I42">
        <v>1</v>
      </c>
      <c r="J42" s="2">
        <v>45140.355358796303</v>
      </c>
      <c r="K42" t="s">
        <v>538</v>
      </c>
      <c r="L42">
        <v>0.88395199999999996</v>
      </c>
      <c r="M42">
        <v>99.015802959220665</v>
      </c>
      <c r="N42">
        <v>0.94011994977935265</v>
      </c>
      <c r="O42">
        <v>3.8017368733673971E-3</v>
      </c>
      <c r="P42">
        <v>2.5624039201776498</v>
      </c>
      <c r="Q42">
        <v>0.64060098004441257</v>
      </c>
      <c r="R42">
        <f>HighTable[[#This Row],[calc_%_H2_umol/h]]/(2/1000)</f>
        <v>320.3004900222063</v>
      </c>
      <c r="S42">
        <v>1.791982342239783E-2</v>
      </c>
      <c r="T42">
        <v>9.308457922589896E-3</v>
      </c>
      <c r="U42">
        <v>4.8842518231019837E-2</v>
      </c>
      <c r="V42">
        <v>1.2210629557754959E-2</v>
      </c>
      <c r="W42">
        <v>1.7688876889964851E-2</v>
      </c>
      <c r="X42">
        <v>8.4683906876271593E-3</v>
      </c>
    </row>
    <row r="43" spans="1:24" x14ac:dyDescent="0.25">
      <c r="A43">
        <v>1388</v>
      </c>
      <c r="B43" s="1" t="s">
        <v>539</v>
      </c>
      <c r="C43" t="s">
        <v>60</v>
      </c>
      <c r="D43" t="s">
        <v>460</v>
      </c>
      <c r="E43" t="s">
        <v>470</v>
      </c>
      <c r="F43" t="s">
        <v>21</v>
      </c>
      <c r="G43">
        <v>2</v>
      </c>
      <c r="H43">
        <v>2</v>
      </c>
      <c r="I43">
        <v>1</v>
      </c>
      <c r="J43" s="2">
        <v>45140.363854166673</v>
      </c>
      <c r="K43" t="s">
        <v>540</v>
      </c>
      <c r="L43">
        <v>0.88395199999999996</v>
      </c>
      <c r="M43">
        <v>99.024978995722421</v>
      </c>
      <c r="N43">
        <v>0.93422410770136455</v>
      </c>
      <c r="O43">
        <v>4.8924811184826254E-3</v>
      </c>
      <c r="P43">
        <v>2.5463341315757479</v>
      </c>
      <c r="Q43">
        <v>0.63658353289393699</v>
      </c>
      <c r="R43">
        <f>HighTable[[#This Row],[calc_%_H2_umol/h]]/(2/1000)</f>
        <v>318.2917664469685</v>
      </c>
      <c r="S43">
        <v>1.6892129306538051E-2</v>
      </c>
      <c r="T43">
        <v>9.9269413408810923E-3</v>
      </c>
      <c r="U43">
        <v>4.604142095418759E-2</v>
      </c>
      <c r="V43">
        <v>1.1510355238546899E-2</v>
      </c>
      <c r="W43">
        <v>1.60908040626234E-2</v>
      </c>
      <c r="X43">
        <v>7.8139632070616874E-3</v>
      </c>
    </row>
    <row r="44" spans="1:24" x14ac:dyDescent="0.25">
      <c r="A44">
        <v>1388</v>
      </c>
      <c r="B44" s="1" t="s">
        <v>541</v>
      </c>
      <c r="C44" t="s">
        <v>63</v>
      </c>
      <c r="D44" t="s">
        <v>460</v>
      </c>
      <c r="E44" t="s">
        <v>470</v>
      </c>
      <c r="F44" t="s">
        <v>21</v>
      </c>
      <c r="G44">
        <v>2</v>
      </c>
      <c r="H44">
        <v>2</v>
      </c>
      <c r="I44">
        <v>1</v>
      </c>
      <c r="J44" s="2">
        <v>45140.372384259259</v>
      </c>
      <c r="K44" t="s">
        <v>542</v>
      </c>
      <c r="L44">
        <v>0.89512700000000001</v>
      </c>
      <c r="M44">
        <v>98.624491886250468</v>
      </c>
      <c r="N44">
        <v>1.337444459363893</v>
      </c>
      <c r="O44">
        <v>1.093378899711933E-2</v>
      </c>
      <c r="P44">
        <v>3.6453570913990858</v>
      </c>
      <c r="Q44">
        <v>0.91133927284977156</v>
      </c>
      <c r="R44">
        <f>HighTable[[#This Row],[calc_%_H2_umol/h]]/(2/1000)</f>
        <v>455.66963642488577</v>
      </c>
      <c r="S44">
        <v>1.5717760226731801E-2</v>
      </c>
      <c r="T44">
        <v>9.4655279155909863E-3</v>
      </c>
      <c r="U44">
        <v>4.2840544369729179E-2</v>
      </c>
      <c r="V44">
        <v>1.071013609243229E-2</v>
      </c>
      <c r="W44">
        <v>1.486137448634519E-2</v>
      </c>
      <c r="X44">
        <v>7.4845196725636968E-3</v>
      </c>
    </row>
    <row r="45" spans="1:24" x14ac:dyDescent="0.25">
      <c r="A45">
        <v>1388</v>
      </c>
      <c r="B45" s="1" t="s">
        <v>543</v>
      </c>
      <c r="C45" t="s">
        <v>66</v>
      </c>
      <c r="D45" t="s">
        <v>460</v>
      </c>
      <c r="E45" t="s">
        <v>472</v>
      </c>
      <c r="F45" t="s">
        <v>21</v>
      </c>
      <c r="G45">
        <v>2</v>
      </c>
      <c r="H45">
        <v>2</v>
      </c>
      <c r="I45">
        <v>1</v>
      </c>
      <c r="J45" s="2">
        <v>45140.38181712963</v>
      </c>
      <c r="K45" t="s">
        <v>544</v>
      </c>
      <c r="L45">
        <v>0.87562700000000004</v>
      </c>
      <c r="M45">
        <v>99.942047030272846</v>
      </c>
      <c r="N45">
        <v>2.02165308513052E-2</v>
      </c>
      <c r="O45">
        <v>1.192550913380453E-3</v>
      </c>
      <c r="P45">
        <v>5.510245572167153E-2</v>
      </c>
      <c r="Q45">
        <v>1.3775613930417881E-2</v>
      </c>
      <c r="R45">
        <f>HighTable[[#This Row],[calc_%_H2_umol/h]]/(2/1000)</f>
        <v>6.8878069652089398</v>
      </c>
      <c r="S45">
        <v>1.750922568339696E-2</v>
      </c>
      <c r="T45">
        <v>1.0323509373803901E-2</v>
      </c>
      <c r="U45">
        <v>4.7723387362369668E-2</v>
      </c>
      <c r="V45">
        <v>1.193084684059242E-2</v>
      </c>
      <c r="W45">
        <v>1.267221560299046E-2</v>
      </c>
      <c r="X45">
        <v>7.5549975894534929E-3</v>
      </c>
    </row>
    <row r="46" spans="1:24" x14ac:dyDescent="0.25">
      <c r="A46">
        <v>1388</v>
      </c>
      <c r="B46" s="1" t="s">
        <v>545</v>
      </c>
      <c r="C46" t="s">
        <v>69</v>
      </c>
      <c r="D46" t="s">
        <v>460</v>
      </c>
      <c r="E46" t="s">
        <v>472</v>
      </c>
      <c r="F46" t="s">
        <v>21</v>
      </c>
      <c r="G46">
        <v>2</v>
      </c>
      <c r="H46">
        <v>2</v>
      </c>
      <c r="I46">
        <v>1</v>
      </c>
      <c r="J46" s="2">
        <v>45140.390324074076</v>
      </c>
      <c r="K46" t="s">
        <v>546</v>
      </c>
      <c r="L46">
        <v>0.88395199999999996</v>
      </c>
      <c r="M46">
        <v>99.942646525036196</v>
      </c>
      <c r="N46">
        <v>1.8977580646356049E-2</v>
      </c>
      <c r="O46">
        <v>9.2358335761885408E-4</v>
      </c>
      <c r="P46">
        <v>5.1725555930520743E-2</v>
      </c>
      <c r="Q46">
        <v>1.2931388982630181E-2</v>
      </c>
      <c r="R46">
        <f>HighTable[[#This Row],[calc_%_H2_umol/h]]/(2/1000)</f>
        <v>6.46569449131509</v>
      </c>
      <c r="S46">
        <v>1.746008875908657E-2</v>
      </c>
      <c r="T46">
        <v>1.034138846056794E-2</v>
      </c>
      <c r="U46">
        <v>4.758945908278369E-2</v>
      </c>
      <c r="V46">
        <v>1.1897364770695921E-2</v>
      </c>
      <c r="W46">
        <v>1.2979903690379539E-2</v>
      </c>
      <c r="X46">
        <v>7.9359018679820079E-3</v>
      </c>
    </row>
    <row r="47" spans="1:24" x14ac:dyDescent="0.25">
      <c r="A47">
        <v>1388</v>
      </c>
      <c r="B47" s="1" t="s">
        <v>547</v>
      </c>
      <c r="C47" t="s">
        <v>72</v>
      </c>
      <c r="D47" t="s">
        <v>460</v>
      </c>
      <c r="E47" t="s">
        <v>472</v>
      </c>
      <c r="F47" t="s">
        <v>21</v>
      </c>
      <c r="G47">
        <v>2</v>
      </c>
      <c r="H47">
        <v>2</v>
      </c>
      <c r="I47">
        <v>1</v>
      </c>
      <c r="J47" s="2">
        <v>45140.398009259261</v>
      </c>
      <c r="K47" t="s">
        <v>548</v>
      </c>
      <c r="L47">
        <v>0.95092699999999997</v>
      </c>
      <c r="M47">
        <v>99.884704548847637</v>
      </c>
      <c r="N47">
        <v>1.685004696415416E-2</v>
      </c>
      <c r="O47">
        <v>6.3285898642608928E-4</v>
      </c>
      <c r="P47">
        <v>4.5926720740539273E-2</v>
      </c>
      <c r="Q47">
        <v>1.148168018513482E-2</v>
      </c>
      <c r="R47">
        <f>HighTable[[#This Row],[calc_%_H2_umol/h]]/(2/1000)</f>
        <v>5.7408400925674101</v>
      </c>
      <c r="S47">
        <v>8.0819477408596199E-2</v>
      </c>
      <c r="T47">
        <v>5.4730669779380686E-3</v>
      </c>
      <c r="U47">
        <v>0.2202826839140056</v>
      </c>
      <c r="V47">
        <v>5.5070670978501393E-2</v>
      </c>
      <c r="W47">
        <v>1.105012576788196E-2</v>
      </c>
      <c r="X47">
        <v>6.5758010117377072E-3</v>
      </c>
    </row>
    <row r="48" spans="1:24" x14ac:dyDescent="0.25">
      <c r="A48">
        <v>1388</v>
      </c>
      <c r="B48" s="1" t="s">
        <v>549</v>
      </c>
      <c r="C48" t="s">
        <v>75</v>
      </c>
      <c r="D48" t="s">
        <v>460</v>
      </c>
      <c r="E48" t="s">
        <v>473</v>
      </c>
      <c r="F48" t="s">
        <v>21</v>
      </c>
      <c r="G48">
        <v>2</v>
      </c>
      <c r="H48">
        <v>2</v>
      </c>
      <c r="I48">
        <v>1</v>
      </c>
      <c r="J48" s="2">
        <v>45140.406493055547</v>
      </c>
      <c r="K48" t="s">
        <v>550</v>
      </c>
      <c r="L48">
        <v>0.87285199999999996</v>
      </c>
      <c r="M48">
        <v>99.943680092438669</v>
      </c>
      <c r="N48">
        <v>1.6560320594067049E-2</v>
      </c>
      <c r="O48">
        <v>1.2487463672314089E-3</v>
      </c>
      <c r="P48">
        <v>4.5137038544491533E-2</v>
      </c>
      <c r="Q48">
        <v>1.128425963612288E-2</v>
      </c>
      <c r="R48">
        <f>HighTable[[#This Row],[calc_%_H2_umol/h]]/(2/1000)</f>
        <v>5.6421298180614397</v>
      </c>
      <c r="S48">
        <v>1.6088677780863508E-2</v>
      </c>
      <c r="T48">
        <v>1.0732493852118699E-2</v>
      </c>
      <c r="U48">
        <v>4.3851522378432067E-2</v>
      </c>
      <c r="V48">
        <v>1.096288059460802E-2</v>
      </c>
      <c r="W48">
        <v>1.465614739774523E-2</v>
      </c>
      <c r="X48">
        <v>9.01476178865359E-3</v>
      </c>
    </row>
    <row r="49" spans="1:24" x14ac:dyDescent="0.25">
      <c r="A49">
        <v>1388</v>
      </c>
      <c r="B49" s="1" t="s">
        <v>551</v>
      </c>
      <c r="C49" t="s">
        <v>78</v>
      </c>
      <c r="D49" t="s">
        <v>460</v>
      </c>
      <c r="E49" t="s">
        <v>473</v>
      </c>
      <c r="F49" t="s">
        <v>21</v>
      </c>
      <c r="G49">
        <v>2</v>
      </c>
      <c r="H49">
        <v>2</v>
      </c>
      <c r="I49">
        <v>1</v>
      </c>
      <c r="J49" s="2">
        <v>45140.41505787037</v>
      </c>
      <c r="K49" t="s">
        <v>552</v>
      </c>
      <c r="L49">
        <v>0.87562700000000004</v>
      </c>
      <c r="M49">
        <v>99.942616460871321</v>
      </c>
      <c r="N49">
        <v>1.643887111821396E-2</v>
      </c>
      <c r="O49">
        <v>1.487205494468256E-3</v>
      </c>
      <c r="P49">
        <v>4.480601417563039E-2</v>
      </c>
      <c r="Q49">
        <v>1.1201503543907599E-2</v>
      </c>
      <c r="R49">
        <f>HighTable[[#This Row],[calc_%_H2_umol/h]]/(2/1000)</f>
        <v>5.6007517719537994</v>
      </c>
      <c r="S49">
        <v>1.6824242094125839E-2</v>
      </c>
      <c r="T49">
        <v>1.0459801664311409E-2</v>
      </c>
      <c r="U49">
        <v>4.5856386630369873E-2</v>
      </c>
      <c r="V49">
        <v>1.146409665759247E-2</v>
      </c>
      <c r="W49">
        <v>1.5274499057631889E-2</v>
      </c>
      <c r="X49">
        <v>8.8459268587098086E-3</v>
      </c>
    </row>
    <row r="50" spans="1:24" x14ac:dyDescent="0.25">
      <c r="A50">
        <v>1388</v>
      </c>
      <c r="B50" s="1" t="s">
        <v>553</v>
      </c>
      <c r="C50" t="s">
        <v>81</v>
      </c>
      <c r="D50" t="s">
        <v>460</v>
      </c>
      <c r="E50" t="s">
        <v>473</v>
      </c>
      <c r="F50" t="s">
        <v>21</v>
      </c>
      <c r="G50">
        <v>2</v>
      </c>
      <c r="H50">
        <v>2</v>
      </c>
      <c r="I50">
        <v>1</v>
      </c>
      <c r="J50" s="2">
        <v>45140.42359953704</v>
      </c>
      <c r="K50" t="s">
        <v>554</v>
      </c>
      <c r="L50">
        <v>0.87285199999999996</v>
      </c>
      <c r="M50">
        <v>99.94260030268228</v>
      </c>
      <c r="N50">
        <v>1.6392499788280411E-2</v>
      </c>
      <c r="O50">
        <v>1.6006638084264319E-3</v>
      </c>
      <c r="P50">
        <v>4.4679623838276658E-2</v>
      </c>
      <c r="Q50">
        <v>1.1169905959569159E-2</v>
      </c>
      <c r="R50">
        <f>HighTable[[#This Row],[calc_%_H2_umol/h]]/(2/1000)</f>
        <v>5.5849529797845792</v>
      </c>
      <c r="S50">
        <v>1.6688398576311572E-2</v>
      </c>
      <c r="T50">
        <v>1.027696335042903E-2</v>
      </c>
      <c r="U50">
        <v>4.5486129661926958E-2</v>
      </c>
      <c r="V50">
        <v>1.1371532415481739E-2</v>
      </c>
      <c r="W50">
        <v>1.5042837318625031E-2</v>
      </c>
      <c r="X50">
        <v>9.2759616345053642E-3</v>
      </c>
    </row>
    <row r="51" spans="1:24" x14ac:dyDescent="0.25">
      <c r="A51">
        <v>1388</v>
      </c>
      <c r="B51" s="1" t="s">
        <v>555</v>
      </c>
      <c r="C51" t="s">
        <v>84</v>
      </c>
      <c r="D51" t="s">
        <v>460</v>
      </c>
      <c r="E51" t="s">
        <v>471</v>
      </c>
      <c r="F51" t="s">
        <v>21</v>
      </c>
      <c r="G51">
        <v>2</v>
      </c>
      <c r="H51">
        <v>2</v>
      </c>
      <c r="I51">
        <v>1</v>
      </c>
      <c r="J51" s="2">
        <v>45140.432083333333</v>
      </c>
      <c r="K51" t="s">
        <v>556</v>
      </c>
      <c r="L51">
        <v>0.88117699999999999</v>
      </c>
      <c r="M51">
        <v>99.593772691195895</v>
      </c>
      <c r="N51">
        <v>0.36731197081065281</v>
      </c>
      <c r="O51">
        <v>4.9515342717528464E-3</v>
      </c>
      <c r="P51">
        <v>1.0011505810022401</v>
      </c>
      <c r="Q51">
        <v>0.25028764525055991</v>
      </c>
      <c r="R51">
        <f>HighTable[[#This Row],[calc_%_H2_umol/h]]/(2/1000)</f>
        <v>125.14382262527995</v>
      </c>
      <c r="S51">
        <v>1.6306017309690571E-2</v>
      </c>
      <c r="T51">
        <v>9.9957113134639189E-3</v>
      </c>
      <c r="U51">
        <v>4.4443906000124947E-2</v>
      </c>
      <c r="V51">
        <v>1.111097650003124E-2</v>
      </c>
      <c r="W51">
        <v>1.468594930784094E-2</v>
      </c>
      <c r="X51">
        <v>7.9233713759271091E-3</v>
      </c>
    </row>
    <row r="52" spans="1:24" x14ac:dyDescent="0.25">
      <c r="A52">
        <v>1388</v>
      </c>
      <c r="B52" s="1" t="s">
        <v>557</v>
      </c>
      <c r="C52" t="s">
        <v>87</v>
      </c>
      <c r="D52" t="s">
        <v>460</v>
      </c>
      <c r="E52" t="s">
        <v>471</v>
      </c>
      <c r="F52" t="s">
        <v>21</v>
      </c>
      <c r="G52">
        <v>2</v>
      </c>
      <c r="H52">
        <v>2</v>
      </c>
      <c r="I52">
        <v>1</v>
      </c>
      <c r="J52" s="2">
        <v>45140.440578703703</v>
      </c>
      <c r="K52" t="s">
        <v>558</v>
      </c>
      <c r="L52">
        <v>0.88395199999999996</v>
      </c>
      <c r="M52">
        <v>99.566239265545093</v>
      </c>
      <c r="N52">
        <v>0.39491973218713949</v>
      </c>
      <c r="O52">
        <v>2.1044127058901479E-3</v>
      </c>
      <c r="P52">
        <v>1.076398676731984</v>
      </c>
      <c r="Q52">
        <v>0.26909966918299588</v>
      </c>
      <c r="R52">
        <f>HighTable[[#This Row],[calc_%_H2_umol/h]]/(2/1000)</f>
        <v>134.54983459149793</v>
      </c>
      <c r="S52">
        <v>1.5989074121459491E-2</v>
      </c>
      <c r="T52">
        <v>9.6812790240465071E-3</v>
      </c>
      <c r="U52">
        <v>4.3580041268621778E-2</v>
      </c>
      <c r="V52">
        <v>1.0895010317155439E-2</v>
      </c>
      <c r="W52">
        <v>1.498599688559797E-2</v>
      </c>
      <c r="X52">
        <v>7.8659312607163197E-3</v>
      </c>
    </row>
    <row r="53" spans="1:24" x14ac:dyDescent="0.25">
      <c r="A53">
        <v>1388</v>
      </c>
      <c r="B53" s="1" t="s">
        <v>559</v>
      </c>
      <c r="C53" t="s">
        <v>90</v>
      </c>
      <c r="D53" t="s">
        <v>460</v>
      </c>
      <c r="E53" t="s">
        <v>471</v>
      </c>
      <c r="F53" t="s">
        <v>21</v>
      </c>
      <c r="G53">
        <v>2</v>
      </c>
      <c r="H53">
        <v>2</v>
      </c>
      <c r="I53">
        <v>1</v>
      </c>
      <c r="J53" s="2">
        <v>45140.449074074073</v>
      </c>
      <c r="K53" t="s">
        <v>560</v>
      </c>
      <c r="L53">
        <v>0.87562700000000004</v>
      </c>
      <c r="M53">
        <v>99.602682721804911</v>
      </c>
      <c r="N53">
        <v>0.35936926728894092</v>
      </c>
      <c r="O53">
        <v>2.2754053296006739E-3</v>
      </c>
      <c r="P53">
        <v>0.97950183857780748</v>
      </c>
      <c r="Q53">
        <v>0.2448754596444519</v>
      </c>
      <c r="R53">
        <f>HighTable[[#This Row],[calc_%_H2_umol/h]]/(2/1000)</f>
        <v>122.43772982222595</v>
      </c>
      <c r="S53">
        <v>1.553641702170367E-2</v>
      </c>
      <c r="T53">
        <v>1.004749136762067E-2</v>
      </c>
      <c r="U53">
        <v>4.2346272825368569E-2</v>
      </c>
      <c r="V53">
        <v>1.0586568206342141E-2</v>
      </c>
      <c r="W53">
        <v>1.4466590451031471E-2</v>
      </c>
      <c r="X53">
        <v>7.9450034334336839E-3</v>
      </c>
    </row>
    <row r="54" spans="1:24" x14ac:dyDescent="0.25">
      <c r="A54">
        <v>1388</v>
      </c>
      <c r="B54" s="1" t="s">
        <v>561</v>
      </c>
      <c r="C54" t="s">
        <v>93</v>
      </c>
      <c r="D54" t="s">
        <v>460</v>
      </c>
      <c r="E54" t="s">
        <v>474</v>
      </c>
      <c r="F54" t="s">
        <v>21</v>
      </c>
      <c r="G54">
        <v>2</v>
      </c>
      <c r="H54">
        <v>2</v>
      </c>
      <c r="I54">
        <v>1</v>
      </c>
      <c r="J54" s="2">
        <v>45140.457638888889</v>
      </c>
      <c r="K54" t="s">
        <v>562</v>
      </c>
      <c r="L54">
        <v>0.87285199999999996</v>
      </c>
      <c r="M54">
        <v>99.786340394194866</v>
      </c>
      <c r="N54">
        <v>0.17500263390335721</v>
      </c>
      <c r="O54">
        <v>2.4090843067217501E-3</v>
      </c>
      <c r="P54">
        <v>0.47698959612613612</v>
      </c>
      <c r="Q54">
        <v>0.119247399031534</v>
      </c>
      <c r="R54">
        <f>HighTable[[#This Row],[calc_%_H2_umol/h]]/(2/1000)</f>
        <v>59.623699515767001</v>
      </c>
      <c r="S54">
        <v>1.550103376434799E-2</v>
      </c>
      <c r="T54">
        <v>9.6764407148851022E-3</v>
      </c>
      <c r="U54">
        <v>4.2249831730401782E-2</v>
      </c>
      <c r="V54">
        <v>1.056245793260044E-2</v>
      </c>
      <c r="W54">
        <v>1.535037787137055E-2</v>
      </c>
      <c r="X54">
        <v>7.8055602660647488E-3</v>
      </c>
    </row>
    <row r="55" spans="1:24" x14ac:dyDescent="0.25">
      <c r="A55">
        <v>1388</v>
      </c>
      <c r="B55" s="1" t="s">
        <v>563</v>
      </c>
      <c r="C55" t="s">
        <v>96</v>
      </c>
      <c r="D55" t="s">
        <v>460</v>
      </c>
      <c r="E55" t="s">
        <v>474</v>
      </c>
      <c r="F55" t="s">
        <v>21</v>
      </c>
      <c r="G55">
        <v>2</v>
      </c>
      <c r="H55">
        <v>2</v>
      </c>
      <c r="I55">
        <v>1</v>
      </c>
      <c r="J55" s="2">
        <v>45140.466145833343</v>
      </c>
      <c r="K55" t="s">
        <v>564</v>
      </c>
      <c r="L55">
        <v>0.87562700000000004</v>
      </c>
      <c r="M55">
        <v>99.797379385063778</v>
      </c>
      <c r="N55">
        <v>0.16593276493596409</v>
      </c>
      <c r="O55">
        <v>1.768144427480941E-3</v>
      </c>
      <c r="P55">
        <v>0.45226863599439943</v>
      </c>
      <c r="Q55">
        <v>0.1130671589985998</v>
      </c>
      <c r="R55">
        <f>HighTable[[#This Row],[calc_%_H2_umol/h]]/(2/1000)</f>
        <v>56.533579499299897</v>
      </c>
      <c r="S55">
        <v>1.5158838155510539E-2</v>
      </c>
      <c r="T55">
        <v>9.7212944494131023E-3</v>
      </c>
      <c r="U55">
        <v>4.1317138652504158E-2</v>
      </c>
      <c r="V55">
        <v>1.032928466312604E-2</v>
      </c>
      <c r="W55">
        <v>1.44522002614908E-2</v>
      </c>
      <c r="X55">
        <v>7.0768115832624797E-3</v>
      </c>
    </row>
    <row r="56" spans="1:24" x14ac:dyDescent="0.25">
      <c r="A56">
        <v>1388</v>
      </c>
      <c r="B56" s="1" t="s">
        <v>565</v>
      </c>
      <c r="C56" t="s">
        <v>99</v>
      </c>
      <c r="D56" t="s">
        <v>460</v>
      </c>
      <c r="E56" t="s">
        <v>474</v>
      </c>
      <c r="F56" t="s">
        <v>21</v>
      </c>
      <c r="G56">
        <v>2</v>
      </c>
      <c r="H56">
        <v>2</v>
      </c>
      <c r="I56">
        <v>1</v>
      </c>
      <c r="J56" s="2">
        <v>45140.474629629629</v>
      </c>
      <c r="K56" t="s">
        <v>566</v>
      </c>
      <c r="L56">
        <v>0.88117699999999999</v>
      </c>
      <c r="M56">
        <v>99.735826018222298</v>
      </c>
      <c r="N56">
        <v>0.2267053115969333</v>
      </c>
      <c r="O56">
        <v>2.7903217364383028E-3</v>
      </c>
      <c r="P56">
        <v>0.61791112857185726</v>
      </c>
      <c r="Q56">
        <v>0.15447778214296429</v>
      </c>
      <c r="R56">
        <f>HighTable[[#This Row],[calc_%_H2_umol/h]]/(2/1000)</f>
        <v>77.238891071482144</v>
      </c>
      <c r="S56">
        <v>1.581832291520284E-2</v>
      </c>
      <c r="T56">
        <v>1.0061924654070589E-2</v>
      </c>
      <c r="U56">
        <v>4.3114639422410762E-2</v>
      </c>
      <c r="V56">
        <v>1.0778659855602691E-2</v>
      </c>
      <c r="W56">
        <v>1.43926463038758E-2</v>
      </c>
      <c r="X56">
        <v>7.2577009617060279E-3</v>
      </c>
    </row>
    <row r="57" spans="1:24" x14ac:dyDescent="0.25">
      <c r="A57">
        <v>1388</v>
      </c>
      <c r="B57" s="1" t="s">
        <v>567</v>
      </c>
      <c r="C57" t="s">
        <v>102</v>
      </c>
      <c r="D57" t="s">
        <v>460</v>
      </c>
      <c r="E57" t="s">
        <v>470</v>
      </c>
      <c r="F57" t="s">
        <v>21</v>
      </c>
      <c r="G57">
        <v>2</v>
      </c>
      <c r="H57">
        <v>2</v>
      </c>
      <c r="I57">
        <v>1</v>
      </c>
      <c r="J57" s="2">
        <v>45140.483113425929</v>
      </c>
      <c r="K57" t="s">
        <v>568</v>
      </c>
      <c r="L57">
        <v>0.88395199999999996</v>
      </c>
      <c r="M57">
        <v>98.784492258198867</v>
      </c>
      <c r="N57">
        <v>1.1772570156194591</v>
      </c>
      <c r="O57">
        <v>8.5482982393629784E-3</v>
      </c>
      <c r="P57">
        <v>3.2087479821994469</v>
      </c>
      <c r="Q57">
        <v>0.80218699554986173</v>
      </c>
      <c r="R57">
        <f>HighTable[[#This Row],[calc_%_H2_umol/h]]/(2/1000)</f>
        <v>401.09349777493088</v>
      </c>
      <c r="S57">
        <v>1.6477259098547491E-2</v>
      </c>
      <c r="T57">
        <v>9.6734747231114054E-3</v>
      </c>
      <c r="U57">
        <v>4.4910644985047238E-2</v>
      </c>
      <c r="V57">
        <v>1.1227661246261809E-2</v>
      </c>
      <c r="W57">
        <v>1.412488822858164E-2</v>
      </c>
      <c r="X57">
        <v>7.6485788545541606E-3</v>
      </c>
    </row>
    <row r="58" spans="1:24" x14ac:dyDescent="0.25">
      <c r="A58">
        <v>1388</v>
      </c>
      <c r="B58" s="1" t="s">
        <v>569</v>
      </c>
      <c r="C58" t="s">
        <v>105</v>
      </c>
      <c r="D58" t="s">
        <v>460</v>
      </c>
      <c r="E58" t="s">
        <v>470</v>
      </c>
      <c r="F58" t="s">
        <v>21</v>
      </c>
      <c r="G58">
        <v>2</v>
      </c>
      <c r="H58">
        <v>2</v>
      </c>
      <c r="I58">
        <v>1</v>
      </c>
      <c r="J58" s="2">
        <v>45140.491597222222</v>
      </c>
      <c r="K58" t="s">
        <v>570</v>
      </c>
      <c r="L58">
        <v>0.88957699999999995</v>
      </c>
      <c r="M58">
        <v>98.776223219247285</v>
      </c>
      <c r="N58">
        <v>1.185900443650747</v>
      </c>
      <c r="O58">
        <v>1.3202817914797309E-2</v>
      </c>
      <c r="P58">
        <v>3.232306629025679</v>
      </c>
      <c r="Q58">
        <v>0.80807665725641964</v>
      </c>
      <c r="R58">
        <f>HighTable[[#This Row],[calc_%_H2_umol/h]]/(2/1000)</f>
        <v>404.0383286282098</v>
      </c>
      <c r="S58">
        <v>1.6224984440089161E-2</v>
      </c>
      <c r="T58">
        <v>9.762890211580692E-3</v>
      </c>
      <c r="U58">
        <v>4.4223041691502797E-2</v>
      </c>
      <c r="V58">
        <v>1.1055760422875699E-2</v>
      </c>
      <c r="W58">
        <v>1.385731660685746E-2</v>
      </c>
      <c r="X58">
        <v>7.794036055020848E-3</v>
      </c>
    </row>
    <row r="59" spans="1:24" x14ac:dyDescent="0.25">
      <c r="A59">
        <v>1388</v>
      </c>
      <c r="B59" s="13" t="s">
        <v>571</v>
      </c>
      <c r="C59" t="s">
        <v>108</v>
      </c>
      <c r="D59" t="s">
        <v>460</v>
      </c>
      <c r="E59" t="s">
        <v>470</v>
      </c>
      <c r="F59" t="s">
        <v>21</v>
      </c>
      <c r="G59">
        <v>2</v>
      </c>
      <c r="H59">
        <v>2</v>
      </c>
      <c r="I59">
        <v>1</v>
      </c>
      <c r="J59" s="2">
        <v>45140.500115740739</v>
      </c>
      <c r="K59" t="s">
        <v>572</v>
      </c>
      <c r="L59">
        <v>0.88957699999999995</v>
      </c>
      <c r="M59">
        <v>98.55036806340506</v>
      </c>
      <c r="N59">
        <v>1.4112349247526099</v>
      </c>
      <c r="O59">
        <v>1.5537388094780511E-2</v>
      </c>
      <c r="P59">
        <v>3.846481403066083</v>
      </c>
      <c r="Q59">
        <v>0.96162035076652064</v>
      </c>
      <c r="R59">
        <f>HighTable[[#This Row],[calc_%_H2_umol/h]]/(2/1000)</f>
        <v>480.81017538326029</v>
      </c>
      <c r="S59">
        <v>1.652255000138917E-2</v>
      </c>
      <c r="T59">
        <v>9.3007930143183797E-3</v>
      </c>
      <c r="U59">
        <v>4.5034090495396348E-2</v>
      </c>
      <c r="V59">
        <v>1.125852262384909E-2</v>
      </c>
      <c r="W59">
        <v>1.3798692870313741E-2</v>
      </c>
      <c r="X59">
        <v>8.0757689706292719E-3</v>
      </c>
    </row>
    <row r="60" spans="1:24" x14ac:dyDescent="0.25">
      <c r="A60">
        <v>1390</v>
      </c>
      <c r="B60" s="1" t="s">
        <v>482</v>
      </c>
      <c r="C60" t="s">
        <v>20</v>
      </c>
      <c r="D60" t="s">
        <v>461</v>
      </c>
      <c r="E60" t="s">
        <v>466</v>
      </c>
      <c r="F60" t="s">
        <v>21</v>
      </c>
      <c r="G60">
        <v>2</v>
      </c>
      <c r="H60">
        <v>2</v>
      </c>
      <c r="I60">
        <v>1</v>
      </c>
      <c r="J60" s="2">
        <v>45140.950127314813</v>
      </c>
      <c r="K60" t="s">
        <v>322</v>
      </c>
      <c r="L60">
        <v>0.89865200000000001</v>
      </c>
      <c r="M60">
        <v>99.449701637030785</v>
      </c>
      <c r="N60">
        <v>2.4525779755308851E-2</v>
      </c>
      <c r="O60">
        <v>1.9604504756481982E-3</v>
      </c>
      <c r="P60">
        <v>6.6847804054330356E-2</v>
      </c>
      <c r="Q60">
        <v>1.6711951013582589E-2</v>
      </c>
      <c r="R60">
        <f>HighTable[[#This Row],[calc_%_H2_umol/h]]/(2/1000)</f>
        <v>8.3559755067912942</v>
      </c>
      <c r="S60">
        <v>0.48008575259667369</v>
      </c>
      <c r="T60">
        <v>2.1029468237757792E-2</v>
      </c>
      <c r="U60">
        <v>1.308528358284363</v>
      </c>
      <c r="V60">
        <v>0.32713208957109069</v>
      </c>
      <c r="W60">
        <v>3.091095346132151E-2</v>
      </c>
      <c r="X60">
        <v>1.477587715589442E-2</v>
      </c>
    </row>
    <row r="61" spans="1:24" x14ac:dyDescent="0.25">
      <c r="A61">
        <v>1390</v>
      </c>
      <c r="B61" s="1" t="s">
        <v>483</v>
      </c>
      <c r="C61" t="s">
        <v>24</v>
      </c>
      <c r="D61" t="s">
        <v>461</v>
      </c>
      <c r="E61" t="s">
        <v>466</v>
      </c>
      <c r="F61" t="s">
        <v>21</v>
      </c>
      <c r="G61">
        <v>2</v>
      </c>
      <c r="H61">
        <v>2</v>
      </c>
      <c r="I61">
        <v>1</v>
      </c>
      <c r="J61" s="2">
        <v>45140.957870370366</v>
      </c>
      <c r="K61" t="s">
        <v>324</v>
      </c>
      <c r="L61">
        <v>0.96765199999999996</v>
      </c>
      <c r="M61">
        <v>99.579268514345586</v>
      </c>
      <c r="N61">
        <v>2.793008622664411E-2</v>
      </c>
      <c r="O61">
        <v>1.900152918690742E-3</v>
      </c>
      <c r="P61">
        <v>7.6126628793325588E-2</v>
      </c>
      <c r="Q61">
        <v>1.90316571983314E-2</v>
      </c>
      <c r="R61">
        <f>HighTable[[#This Row],[calc_%_H2_umol/h]]/(2/1000)</f>
        <v>9.5158285991656992</v>
      </c>
      <c r="S61">
        <v>0.35719417197779668</v>
      </c>
      <c r="T61">
        <v>1.8879198772669178E-2</v>
      </c>
      <c r="U61">
        <v>0.9735733687550534</v>
      </c>
      <c r="V61">
        <v>0.24339334218876341</v>
      </c>
      <c r="W61">
        <v>2.2646265153996099E-2</v>
      </c>
      <c r="X61">
        <v>1.296096229597214E-2</v>
      </c>
    </row>
    <row r="62" spans="1:24" x14ac:dyDescent="0.25">
      <c r="A62">
        <v>1390</v>
      </c>
      <c r="B62" s="1" t="s">
        <v>484</v>
      </c>
      <c r="C62" t="s">
        <v>27</v>
      </c>
      <c r="D62" t="s">
        <v>461</v>
      </c>
      <c r="E62" t="s">
        <v>466</v>
      </c>
      <c r="F62" t="s">
        <v>21</v>
      </c>
      <c r="G62">
        <v>2</v>
      </c>
      <c r="H62">
        <v>2</v>
      </c>
      <c r="I62">
        <v>1</v>
      </c>
      <c r="J62" s="2">
        <v>45140.965532407397</v>
      </c>
      <c r="K62" t="s">
        <v>326</v>
      </c>
      <c r="L62">
        <v>0.88117699999999999</v>
      </c>
      <c r="M62">
        <v>99.606223402305403</v>
      </c>
      <c r="N62">
        <v>2.2585837546724771E-2</v>
      </c>
      <c r="O62">
        <v>1.8030009004301041E-3</v>
      </c>
      <c r="P62">
        <v>6.1560270775879417E-2</v>
      </c>
      <c r="Q62">
        <v>1.5390067693969859E-2</v>
      </c>
      <c r="R62">
        <f>HighTable[[#This Row],[calc_%_H2_umol/h]]/(2/1000)</f>
        <v>7.6950338469849298</v>
      </c>
      <c r="S62">
        <v>0.33506510493181452</v>
      </c>
      <c r="T62">
        <v>1.891590658961366E-2</v>
      </c>
      <c r="U62">
        <v>0.91325807796497149</v>
      </c>
      <c r="V62">
        <v>0.2283145194912429</v>
      </c>
      <c r="W62">
        <v>2.294436250082306E-2</v>
      </c>
      <c r="X62">
        <v>1.3181292715248309E-2</v>
      </c>
    </row>
    <row r="63" spans="1:24" x14ac:dyDescent="0.25">
      <c r="A63">
        <v>1390</v>
      </c>
      <c r="B63" s="1" t="s">
        <v>485</v>
      </c>
      <c r="C63" t="s">
        <v>30</v>
      </c>
      <c r="D63" t="s">
        <v>461</v>
      </c>
      <c r="E63" t="s">
        <v>467</v>
      </c>
      <c r="F63" t="s">
        <v>21</v>
      </c>
      <c r="G63">
        <v>2</v>
      </c>
      <c r="H63">
        <v>2</v>
      </c>
      <c r="I63">
        <v>1</v>
      </c>
      <c r="J63" s="2">
        <v>45140.973969907413</v>
      </c>
      <c r="K63" t="s">
        <v>328</v>
      </c>
      <c r="L63">
        <v>0.900752</v>
      </c>
      <c r="M63">
        <v>97.410790732817176</v>
      </c>
      <c r="N63">
        <v>2.5273840083747112</v>
      </c>
      <c r="O63">
        <v>3.951768692763457E-2</v>
      </c>
      <c r="P63">
        <v>6.8886727617828249</v>
      </c>
      <c r="Q63">
        <v>1.722168190445706</v>
      </c>
      <c r="R63">
        <f>HighTable[[#This Row],[calc_%_H2_umol/h]]/(2/1000)</f>
        <v>861.08409522285297</v>
      </c>
      <c r="S63">
        <v>3.4008117853480943E-2</v>
      </c>
      <c r="T63">
        <v>1.721714469543242E-2</v>
      </c>
      <c r="U63">
        <v>9.2692995745995571E-2</v>
      </c>
      <c r="V63">
        <v>2.3173248936498889E-2</v>
      </c>
      <c r="W63">
        <v>2.036895036332324E-2</v>
      </c>
      <c r="X63">
        <v>7.4481905913109086E-3</v>
      </c>
    </row>
    <row r="64" spans="1:24" x14ac:dyDescent="0.25">
      <c r="A64">
        <v>1390</v>
      </c>
      <c r="B64" s="1" t="s">
        <v>486</v>
      </c>
      <c r="C64" t="s">
        <v>33</v>
      </c>
      <c r="D64" t="s">
        <v>461</v>
      </c>
      <c r="E64" t="s">
        <v>467</v>
      </c>
      <c r="F64" t="s">
        <v>21</v>
      </c>
      <c r="G64">
        <v>2</v>
      </c>
      <c r="H64">
        <v>2</v>
      </c>
      <c r="I64">
        <v>1</v>
      </c>
      <c r="J64" s="2">
        <v>45140.982499999998</v>
      </c>
      <c r="K64" t="s">
        <v>330</v>
      </c>
      <c r="L64">
        <v>0.89790199999999998</v>
      </c>
      <c r="M64">
        <v>98.938538591634412</v>
      </c>
      <c r="N64">
        <v>1.0038722206742341</v>
      </c>
      <c r="O64">
        <v>7.5955712270900444E-3</v>
      </c>
      <c r="P64">
        <v>2.7361679902833989</v>
      </c>
      <c r="Q64">
        <v>0.68404199757084971</v>
      </c>
      <c r="R64">
        <f>HighTable[[#This Row],[calc_%_H2_umol/h]]/(2/1000)</f>
        <v>342.02099878542487</v>
      </c>
      <c r="S64">
        <v>3.2170630886512258E-2</v>
      </c>
      <c r="T64">
        <v>1.8249828595315432E-2</v>
      </c>
      <c r="U64">
        <v>8.7684715889216711E-2</v>
      </c>
      <c r="V64">
        <v>2.1921178972304181E-2</v>
      </c>
      <c r="W64">
        <v>1.8442047166598599E-2</v>
      </c>
      <c r="X64">
        <v>6.9765096382432088E-3</v>
      </c>
    </row>
    <row r="65" spans="1:24" x14ac:dyDescent="0.25">
      <c r="A65">
        <v>1390</v>
      </c>
      <c r="B65" s="1" t="s">
        <v>487</v>
      </c>
      <c r="C65" t="s">
        <v>36</v>
      </c>
      <c r="D65" t="s">
        <v>461</v>
      </c>
      <c r="E65" t="s">
        <v>467</v>
      </c>
      <c r="F65" t="s">
        <v>21</v>
      </c>
      <c r="G65">
        <v>2</v>
      </c>
      <c r="H65">
        <v>2</v>
      </c>
      <c r="I65">
        <v>1</v>
      </c>
      <c r="J65" s="2">
        <v>45140.990960648152</v>
      </c>
      <c r="K65" t="s">
        <v>332</v>
      </c>
      <c r="L65">
        <v>0.911852</v>
      </c>
      <c r="M65">
        <v>98.001514026062594</v>
      </c>
      <c r="N65">
        <v>1.945099180621126</v>
      </c>
      <c r="O65">
        <v>3.1584392479074352E-2</v>
      </c>
      <c r="P65">
        <v>5.3015891926638608</v>
      </c>
      <c r="Q65">
        <v>1.325397298165965</v>
      </c>
      <c r="R65">
        <f>HighTable[[#This Row],[calc_%_H2_umol/h]]/(2/1000)</f>
        <v>662.69864908298246</v>
      </c>
      <c r="S65">
        <v>3.0640464727317941E-2</v>
      </c>
      <c r="T65">
        <v>1.7682979570241161E-2</v>
      </c>
      <c r="U65">
        <v>8.3514073870862626E-2</v>
      </c>
      <c r="V65">
        <v>2.087851846771566E-2</v>
      </c>
      <c r="W65">
        <v>1.6121587602506631E-2</v>
      </c>
      <c r="X65">
        <v>6.6247409864583729E-3</v>
      </c>
    </row>
    <row r="66" spans="1:24" x14ac:dyDescent="0.25">
      <c r="A66">
        <v>1390</v>
      </c>
      <c r="B66" s="1" t="s">
        <v>488</v>
      </c>
      <c r="C66" t="s">
        <v>39</v>
      </c>
      <c r="D66" t="s">
        <v>461</v>
      </c>
      <c r="E66" t="s">
        <v>468</v>
      </c>
      <c r="F66" t="s">
        <v>21</v>
      </c>
      <c r="G66">
        <v>2</v>
      </c>
      <c r="H66">
        <v>2</v>
      </c>
      <c r="I66">
        <v>1</v>
      </c>
      <c r="J66" s="2">
        <v>45140.999479166669</v>
      </c>
      <c r="K66" t="s">
        <v>334</v>
      </c>
      <c r="L66">
        <v>0.88680199999999998</v>
      </c>
      <c r="M66">
        <v>99.817850367060672</v>
      </c>
      <c r="N66">
        <v>0.1255431046396476</v>
      </c>
      <c r="O66">
        <v>3.6127348798992661E-3</v>
      </c>
      <c r="P66">
        <v>0.34218202002351678</v>
      </c>
      <c r="Q66">
        <v>8.5545505005879208E-2</v>
      </c>
      <c r="R66">
        <f>HighTable[[#This Row],[calc_%_H2_umol/h]]/(2/1000)</f>
        <v>42.772752502939603</v>
      </c>
      <c r="S66">
        <v>3.09492372508792E-2</v>
      </c>
      <c r="T66">
        <v>1.8700892765692801E-2</v>
      </c>
      <c r="U66">
        <v>8.4355668525887439E-2</v>
      </c>
      <c r="V66">
        <v>2.108891713147186E-2</v>
      </c>
      <c r="W66">
        <v>1.7849586773264141E-2</v>
      </c>
      <c r="X66">
        <v>7.8077042755397112E-3</v>
      </c>
    </row>
    <row r="67" spans="1:24" x14ac:dyDescent="0.25">
      <c r="A67">
        <v>1390</v>
      </c>
      <c r="B67" s="1" t="s">
        <v>489</v>
      </c>
      <c r="C67" t="s">
        <v>42</v>
      </c>
      <c r="D67" t="s">
        <v>461</v>
      </c>
      <c r="E67" t="s">
        <v>468</v>
      </c>
      <c r="F67" t="s">
        <v>21</v>
      </c>
      <c r="G67">
        <v>2</v>
      </c>
      <c r="H67">
        <v>2</v>
      </c>
      <c r="I67">
        <v>1</v>
      </c>
      <c r="J67" s="2">
        <v>45141.007962962962</v>
      </c>
      <c r="K67" t="s">
        <v>336</v>
      </c>
      <c r="L67">
        <v>0.88013637499999997</v>
      </c>
      <c r="M67">
        <v>99.827270625125067</v>
      </c>
      <c r="N67">
        <v>0.1160244930884801</v>
      </c>
      <c r="O67">
        <v>3.7271331230395921E-3</v>
      </c>
      <c r="P67">
        <v>0.3162379609073534</v>
      </c>
      <c r="Q67">
        <v>7.905949022683835E-2</v>
      </c>
      <c r="R67">
        <f>HighTable[[#This Row],[calc_%_H2_umol/h]]/(2/1000)</f>
        <v>39.529745113419175</v>
      </c>
      <c r="S67">
        <v>3.114805429155687E-2</v>
      </c>
      <c r="T67">
        <v>1.959842164907941E-2</v>
      </c>
      <c r="U67">
        <v>8.4897566998045335E-2</v>
      </c>
      <c r="V67">
        <v>2.122439174951133E-2</v>
      </c>
      <c r="W67">
        <v>1.8099299688817488E-2</v>
      </c>
      <c r="X67">
        <v>7.4575278060836966E-3</v>
      </c>
    </row>
    <row r="68" spans="1:24" x14ac:dyDescent="0.25">
      <c r="A68">
        <v>1390</v>
      </c>
      <c r="B68" s="1" t="s">
        <v>490</v>
      </c>
      <c r="C68" t="s">
        <v>45</v>
      </c>
      <c r="D68" t="s">
        <v>461</v>
      </c>
      <c r="E68" t="s">
        <v>468</v>
      </c>
      <c r="F68" t="s">
        <v>21</v>
      </c>
      <c r="G68">
        <v>2</v>
      </c>
      <c r="H68">
        <v>2</v>
      </c>
      <c r="I68">
        <v>1</v>
      </c>
      <c r="J68" s="2">
        <v>45141.015648148154</v>
      </c>
      <c r="K68" t="s">
        <v>338</v>
      </c>
      <c r="L68">
        <v>0.94807699999999995</v>
      </c>
      <c r="M68">
        <v>99.809750863464899</v>
      </c>
      <c r="N68">
        <v>2.2848590827078751E-2</v>
      </c>
      <c r="O68">
        <v>1.78287386608588E-3</v>
      </c>
      <c r="P68">
        <v>6.2276434745994737E-2</v>
      </c>
      <c r="Q68">
        <v>1.5569108686498681E-2</v>
      </c>
      <c r="R68">
        <f>HighTable[[#This Row],[calc_%_H2_umol/h]]/(2/1000)</f>
        <v>7.78455434324934</v>
      </c>
      <c r="S68">
        <v>0.14452284632084411</v>
      </c>
      <c r="T68">
        <v>1.458982479650702E-2</v>
      </c>
      <c r="U68">
        <v>0.39391346610044697</v>
      </c>
      <c r="V68">
        <v>9.8478366525111757E-2</v>
      </c>
      <c r="W68">
        <v>1.412633035111239E-2</v>
      </c>
      <c r="X68">
        <v>8.7513690360753009E-3</v>
      </c>
    </row>
    <row r="69" spans="1:24" x14ac:dyDescent="0.25">
      <c r="A69">
        <v>1390</v>
      </c>
      <c r="B69" s="1" t="s">
        <v>491</v>
      </c>
      <c r="C69" t="s">
        <v>48</v>
      </c>
      <c r="D69" t="s">
        <v>461</v>
      </c>
      <c r="E69" t="s">
        <v>469</v>
      </c>
      <c r="F69" t="s">
        <v>21</v>
      </c>
      <c r="G69">
        <v>2</v>
      </c>
      <c r="H69">
        <v>2</v>
      </c>
      <c r="I69">
        <v>1</v>
      </c>
      <c r="J69" s="2">
        <v>45141.024131944447</v>
      </c>
      <c r="K69" t="s">
        <v>340</v>
      </c>
      <c r="L69">
        <v>0.96210200000000001</v>
      </c>
      <c r="M69">
        <v>99.927269703264187</v>
      </c>
      <c r="N69">
        <v>2.053259858699619E-2</v>
      </c>
      <c r="O69">
        <v>3.2740721891313012E-3</v>
      </c>
      <c r="P69">
        <v>5.5963934307639587E-2</v>
      </c>
      <c r="Q69">
        <v>1.39909835769099E-2</v>
      </c>
      <c r="R69">
        <f>HighTable[[#This Row],[calc_%_H2_umol/h]]/(2/1000)</f>
        <v>6.9954917884549497</v>
      </c>
      <c r="S69">
        <v>3.0043991714038661E-2</v>
      </c>
      <c r="T69">
        <v>1.8410713830698051E-2</v>
      </c>
      <c r="U69">
        <v>8.1888318787305736E-2</v>
      </c>
      <c r="V69">
        <v>2.0472079696826431E-2</v>
      </c>
      <c r="W69">
        <v>1.3944818914979821E-2</v>
      </c>
      <c r="X69">
        <v>8.2088875197978434E-3</v>
      </c>
    </row>
    <row r="70" spans="1:24" x14ac:dyDescent="0.25">
      <c r="A70">
        <v>1390</v>
      </c>
      <c r="B70" s="1" t="s">
        <v>492</v>
      </c>
      <c r="C70" t="s">
        <v>51</v>
      </c>
      <c r="D70" t="s">
        <v>461</v>
      </c>
      <c r="E70" t="s">
        <v>469</v>
      </c>
      <c r="F70" t="s">
        <v>21</v>
      </c>
      <c r="G70">
        <v>2</v>
      </c>
      <c r="H70">
        <v>2</v>
      </c>
      <c r="I70">
        <v>1</v>
      </c>
      <c r="J70" s="2">
        <v>45141.032685185193</v>
      </c>
      <c r="K70" t="s">
        <v>342</v>
      </c>
      <c r="L70">
        <v>0.87562700000000004</v>
      </c>
      <c r="M70">
        <v>99.91495771748157</v>
      </c>
      <c r="N70">
        <v>2.7039390209248761E-2</v>
      </c>
      <c r="O70">
        <v>2.779319728989866E-3</v>
      </c>
      <c r="P70">
        <v>7.3698935425903569E-2</v>
      </c>
      <c r="Q70">
        <v>1.8424733856475889E-2</v>
      </c>
      <c r="R70">
        <f>HighTable[[#This Row],[calc_%_H2_umol/h]]/(2/1000)</f>
        <v>9.2123669282379446</v>
      </c>
      <c r="S70">
        <v>3.2096566192839522E-2</v>
      </c>
      <c r="T70">
        <v>1.9655452474692178E-2</v>
      </c>
      <c r="U70">
        <v>8.74828441371511E-2</v>
      </c>
      <c r="V70">
        <v>2.1870711034287778E-2</v>
      </c>
      <c r="W70">
        <v>1.6845120573542351E-2</v>
      </c>
      <c r="X70">
        <v>9.0612055427889242E-3</v>
      </c>
    </row>
    <row r="71" spans="1:24" x14ac:dyDescent="0.25">
      <c r="A71">
        <v>1390</v>
      </c>
      <c r="B71" s="1" t="s">
        <v>493</v>
      </c>
      <c r="C71" t="s">
        <v>54</v>
      </c>
      <c r="D71" t="s">
        <v>461</v>
      </c>
      <c r="E71" t="s">
        <v>469</v>
      </c>
      <c r="F71" t="s">
        <v>21</v>
      </c>
      <c r="G71">
        <v>2</v>
      </c>
      <c r="H71">
        <v>2</v>
      </c>
      <c r="I71">
        <v>1</v>
      </c>
      <c r="J71" s="2">
        <v>45141.041168981479</v>
      </c>
      <c r="K71" t="s">
        <v>344</v>
      </c>
      <c r="L71">
        <v>0.95722700000000005</v>
      </c>
      <c r="M71">
        <v>99.927358972727149</v>
      </c>
      <c r="N71">
        <v>2.070449826250129E-2</v>
      </c>
      <c r="O71">
        <v>3.0098145033628258E-3</v>
      </c>
      <c r="P71">
        <v>5.6432466437496977E-2</v>
      </c>
      <c r="Q71">
        <v>1.4108116609374241E-2</v>
      </c>
      <c r="R71">
        <f>HighTable[[#This Row],[calc_%_H2_umol/h]]/(2/1000)</f>
        <v>7.0540583046871204</v>
      </c>
      <c r="S71">
        <v>3.0174560072343561E-2</v>
      </c>
      <c r="T71">
        <v>1.7851021227516219E-2</v>
      </c>
      <c r="U71">
        <v>8.2244197708128755E-2</v>
      </c>
      <c r="V71">
        <v>2.0561049427032189E-2</v>
      </c>
      <c r="W71">
        <v>1.3495483391705251E-2</v>
      </c>
      <c r="X71">
        <v>8.2664855463096265E-3</v>
      </c>
    </row>
    <row r="72" spans="1:24" x14ac:dyDescent="0.25">
      <c r="A72">
        <v>1390</v>
      </c>
      <c r="B72" s="1" t="s">
        <v>494</v>
      </c>
      <c r="C72" t="s">
        <v>57</v>
      </c>
      <c r="D72" t="s">
        <v>461</v>
      </c>
      <c r="E72" t="s">
        <v>470</v>
      </c>
      <c r="F72" t="s">
        <v>21</v>
      </c>
      <c r="G72">
        <v>2</v>
      </c>
      <c r="H72">
        <v>2</v>
      </c>
      <c r="I72">
        <v>1</v>
      </c>
      <c r="J72" s="2">
        <v>45141.049699074072</v>
      </c>
      <c r="K72" t="s">
        <v>346</v>
      </c>
      <c r="L72">
        <v>0.89512700000000001</v>
      </c>
      <c r="M72">
        <v>98.741997508721653</v>
      </c>
      <c r="N72">
        <v>1.200021633381134</v>
      </c>
      <c r="O72">
        <v>5.6682696571792564E-3</v>
      </c>
      <c r="P72">
        <v>3.2707955387985308</v>
      </c>
      <c r="Q72">
        <v>0.8176988846996327</v>
      </c>
      <c r="R72">
        <f>HighTable[[#This Row],[calc_%_H2_umol/h]]/(2/1000)</f>
        <v>408.84944234981634</v>
      </c>
      <c r="S72">
        <v>3.347248533341507E-2</v>
      </c>
      <c r="T72">
        <v>1.7546553843144599E-2</v>
      </c>
      <c r="U72">
        <v>9.1233068351077973E-2</v>
      </c>
      <c r="V72">
        <v>2.280826708776949E-2</v>
      </c>
      <c r="W72">
        <v>1.7234461814174769E-2</v>
      </c>
      <c r="X72">
        <v>7.2739107496089866E-3</v>
      </c>
    </row>
    <row r="73" spans="1:24" x14ac:dyDescent="0.25">
      <c r="A73">
        <v>1390</v>
      </c>
      <c r="B73" s="1" t="s">
        <v>495</v>
      </c>
      <c r="C73" t="s">
        <v>60</v>
      </c>
      <c r="D73" t="s">
        <v>461</v>
      </c>
      <c r="E73" t="s">
        <v>470</v>
      </c>
      <c r="F73" t="s">
        <v>21</v>
      </c>
      <c r="G73">
        <v>2</v>
      </c>
      <c r="H73">
        <v>2</v>
      </c>
      <c r="I73">
        <v>1</v>
      </c>
      <c r="J73" s="2">
        <v>45141.058171296303</v>
      </c>
      <c r="K73" t="s">
        <v>348</v>
      </c>
      <c r="L73">
        <v>0.89512700000000001</v>
      </c>
      <c r="M73">
        <v>98.664805969098964</v>
      </c>
      <c r="N73">
        <v>1.2810250267240419</v>
      </c>
      <c r="O73">
        <v>1.1287812013859779E-2</v>
      </c>
      <c r="P73">
        <v>3.4915795065233679</v>
      </c>
      <c r="Q73">
        <v>0.87289487663084209</v>
      </c>
      <c r="R73">
        <f>HighTable[[#This Row],[calc_%_H2_umol/h]]/(2/1000)</f>
        <v>436.44743831542104</v>
      </c>
      <c r="S73">
        <v>3.032161919622341E-2</v>
      </c>
      <c r="T73">
        <v>1.8136818568605651E-2</v>
      </c>
      <c r="U73">
        <v>8.2645024087375396E-2</v>
      </c>
      <c r="V73">
        <v>2.0661256021843849E-2</v>
      </c>
      <c r="W73">
        <v>1.7188538310550599E-2</v>
      </c>
      <c r="X73">
        <v>6.6588466702113174E-3</v>
      </c>
    </row>
    <row r="74" spans="1:24" x14ac:dyDescent="0.25">
      <c r="A74">
        <v>1390</v>
      </c>
      <c r="B74" s="1" t="s">
        <v>496</v>
      </c>
      <c r="C74" t="s">
        <v>63</v>
      </c>
      <c r="D74" t="s">
        <v>461</v>
      </c>
      <c r="E74" t="s">
        <v>470</v>
      </c>
      <c r="F74" t="s">
        <v>21</v>
      </c>
      <c r="G74">
        <v>2</v>
      </c>
      <c r="H74">
        <v>2</v>
      </c>
      <c r="I74">
        <v>1</v>
      </c>
      <c r="J74" s="2">
        <v>45141.06585648148</v>
      </c>
      <c r="K74" t="s">
        <v>350</v>
      </c>
      <c r="L74">
        <v>0.96210200000000001</v>
      </c>
      <c r="M74">
        <v>99.89565986505383</v>
      </c>
      <c r="N74">
        <v>2.1595966817738461E-2</v>
      </c>
      <c r="O74">
        <v>1.9579165865851881E-3</v>
      </c>
      <c r="P74">
        <v>5.8862265444731048E-2</v>
      </c>
      <c r="Q74">
        <v>1.471556636118276E-2</v>
      </c>
      <c r="R74">
        <f>HighTable[[#This Row],[calc_%_H2_umol/h]]/(2/1000)</f>
        <v>7.3577831805913796</v>
      </c>
      <c r="S74">
        <v>6.1105104145195571E-2</v>
      </c>
      <c r="T74">
        <v>1.237707443904628E-2</v>
      </c>
      <c r="U74">
        <v>0.1665489158497927</v>
      </c>
      <c r="V74">
        <v>4.1637228962448168E-2</v>
      </c>
      <c r="W74">
        <v>1.236074686685726E-2</v>
      </c>
      <c r="X74">
        <v>9.2783171163748103E-3</v>
      </c>
    </row>
    <row r="75" spans="1:24" x14ac:dyDescent="0.25">
      <c r="A75">
        <v>1390</v>
      </c>
      <c r="B75" s="1" t="s">
        <v>497</v>
      </c>
      <c r="C75" t="s">
        <v>66</v>
      </c>
      <c r="D75" t="s">
        <v>461</v>
      </c>
      <c r="E75" t="s">
        <v>472</v>
      </c>
      <c r="F75" t="s">
        <v>21</v>
      </c>
      <c r="G75">
        <v>2</v>
      </c>
      <c r="H75">
        <v>2</v>
      </c>
      <c r="I75">
        <v>1</v>
      </c>
      <c r="J75" s="2">
        <v>45141.074467592603</v>
      </c>
      <c r="K75" t="s">
        <v>352</v>
      </c>
      <c r="L75">
        <v>0.96661137499999994</v>
      </c>
      <c r="M75">
        <v>99.792212352961528</v>
      </c>
      <c r="N75">
        <v>2.0780779791151529E-2</v>
      </c>
      <c r="O75">
        <v>2.2458769323974561E-3</v>
      </c>
      <c r="P75">
        <v>5.6640380425596458E-2</v>
      </c>
      <c r="Q75">
        <v>1.4160095106399109E-2</v>
      </c>
      <c r="R75">
        <f>HighTable[[#This Row],[calc_%_H2_umol/h]]/(2/1000)</f>
        <v>7.0800475531995541</v>
      </c>
      <c r="S75">
        <v>0.16570742982511111</v>
      </c>
      <c r="T75">
        <v>1.52414880348262E-2</v>
      </c>
      <c r="U75">
        <v>0.45165445950390049</v>
      </c>
      <c r="V75">
        <v>0.11291361487597509</v>
      </c>
      <c r="W75">
        <v>1.230086160517189E-2</v>
      </c>
      <c r="X75">
        <v>8.9985758170488123E-3</v>
      </c>
    </row>
    <row r="76" spans="1:24" x14ac:dyDescent="0.25">
      <c r="A76">
        <v>1390</v>
      </c>
      <c r="B76" s="1" t="s">
        <v>498</v>
      </c>
      <c r="C76" t="s">
        <v>69</v>
      </c>
      <c r="D76" t="s">
        <v>461</v>
      </c>
      <c r="E76" t="s">
        <v>472</v>
      </c>
      <c r="F76" t="s">
        <v>21</v>
      </c>
      <c r="G76">
        <v>2</v>
      </c>
      <c r="H76">
        <v>2</v>
      </c>
      <c r="I76">
        <v>1</v>
      </c>
      <c r="J76" s="2">
        <v>45141.08222222222</v>
      </c>
      <c r="K76" t="s">
        <v>354</v>
      </c>
      <c r="L76">
        <v>0.97042700000000004</v>
      </c>
      <c r="M76">
        <v>99.791976828260999</v>
      </c>
      <c r="N76">
        <v>2.2625941448322109E-2</v>
      </c>
      <c r="O76">
        <v>2.059246233570327E-3</v>
      </c>
      <c r="P76">
        <v>6.1669578523993449E-2</v>
      </c>
      <c r="Q76">
        <v>1.541739463099836E-2</v>
      </c>
      <c r="R76">
        <f>HighTable[[#This Row],[calc_%_H2_umol/h]]/(2/1000)</f>
        <v>7.7086973154991805</v>
      </c>
      <c r="S76">
        <v>0.1648126766781261</v>
      </c>
      <c r="T76">
        <v>1.440905457879019E-2</v>
      </c>
      <c r="U76">
        <v>0.44921570796803129</v>
      </c>
      <c r="V76">
        <v>0.11230392699200779</v>
      </c>
      <c r="W76">
        <v>1.199313213590926E-2</v>
      </c>
      <c r="X76">
        <v>8.5914214766399828E-3</v>
      </c>
    </row>
    <row r="77" spans="1:24" x14ac:dyDescent="0.25">
      <c r="A77">
        <v>1390</v>
      </c>
      <c r="B77" s="1" t="s">
        <v>499</v>
      </c>
      <c r="C77" t="s">
        <v>72</v>
      </c>
      <c r="D77" t="s">
        <v>461</v>
      </c>
      <c r="E77" t="s">
        <v>472</v>
      </c>
      <c r="F77" t="s">
        <v>21</v>
      </c>
      <c r="G77">
        <v>2</v>
      </c>
      <c r="H77">
        <v>2</v>
      </c>
      <c r="I77">
        <v>1</v>
      </c>
      <c r="J77" s="2">
        <v>45141.089907407397</v>
      </c>
      <c r="K77" t="s">
        <v>356</v>
      </c>
      <c r="L77">
        <v>0.96210200000000001</v>
      </c>
      <c r="M77">
        <v>99.78072904583226</v>
      </c>
      <c r="N77">
        <v>2.8756518747850041E-2</v>
      </c>
      <c r="O77">
        <v>1.69708651101047E-3</v>
      </c>
      <c r="P77">
        <v>7.837916468791796E-2</v>
      </c>
      <c r="Q77">
        <v>1.959479117197949E-2</v>
      </c>
      <c r="R77">
        <f>HighTable[[#This Row],[calc_%_H2_umol/h]]/(2/1000)</f>
        <v>9.7973955859897455</v>
      </c>
      <c r="S77">
        <v>0.17034603326857831</v>
      </c>
      <c r="T77">
        <v>1.527787573705376E-2</v>
      </c>
      <c r="U77">
        <v>0.46429750111840901</v>
      </c>
      <c r="V77">
        <v>0.11607437527960229</v>
      </c>
      <c r="W77">
        <v>1.174665247128181E-2</v>
      </c>
      <c r="X77">
        <v>8.4217496800291902E-3</v>
      </c>
    </row>
    <row r="78" spans="1:24" x14ac:dyDescent="0.25">
      <c r="A78">
        <v>1390</v>
      </c>
      <c r="B78" s="1" t="s">
        <v>500</v>
      </c>
      <c r="C78" t="s">
        <v>75</v>
      </c>
      <c r="D78" t="s">
        <v>461</v>
      </c>
      <c r="E78" t="s">
        <v>473</v>
      </c>
      <c r="F78" t="s">
        <v>21</v>
      </c>
      <c r="G78">
        <v>2</v>
      </c>
      <c r="H78">
        <v>2</v>
      </c>
      <c r="I78">
        <v>1</v>
      </c>
      <c r="J78" s="2">
        <v>45141.097592592603</v>
      </c>
      <c r="K78" t="s">
        <v>358</v>
      </c>
      <c r="L78">
        <v>0.89235200000000003</v>
      </c>
      <c r="M78">
        <v>99.85155100732176</v>
      </c>
      <c r="N78">
        <v>2.051503788322627E-2</v>
      </c>
      <c r="O78">
        <v>1.880877279075792E-3</v>
      </c>
      <c r="P78">
        <v>5.591607061089357E-2</v>
      </c>
      <c r="Q78">
        <v>1.3979017652723391E-2</v>
      </c>
      <c r="R78">
        <f>HighTable[[#This Row],[calc_%_H2_umol/h]]/(2/1000)</f>
        <v>6.9895088263616953</v>
      </c>
      <c r="S78">
        <v>0.1050462307849527</v>
      </c>
      <c r="T78">
        <v>1.3734092609512111E-2</v>
      </c>
      <c r="U78">
        <v>0.28631545753967208</v>
      </c>
      <c r="V78">
        <v>7.157886438491802E-2</v>
      </c>
      <c r="W78">
        <v>1.4408562653760761E-2</v>
      </c>
      <c r="X78">
        <v>8.4791613563062647E-3</v>
      </c>
    </row>
    <row r="79" spans="1:24" x14ac:dyDescent="0.25">
      <c r="A79">
        <v>1390</v>
      </c>
      <c r="B79" s="1" t="s">
        <v>501</v>
      </c>
      <c r="C79" t="s">
        <v>78</v>
      </c>
      <c r="D79" t="s">
        <v>461</v>
      </c>
      <c r="E79" t="s">
        <v>473</v>
      </c>
      <c r="F79" t="s">
        <v>21</v>
      </c>
      <c r="G79">
        <v>2</v>
      </c>
      <c r="H79">
        <v>2</v>
      </c>
      <c r="I79">
        <v>1</v>
      </c>
      <c r="J79" s="2">
        <v>45141.10527777778</v>
      </c>
      <c r="K79" t="s">
        <v>360</v>
      </c>
      <c r="L79">
        <v>0.89512700000000001</v>
      </c>
      <c r="M79">
        <v>99.86449584728345</v>
      </c>
      <c r="N79">
        <v>2.057610889850706E-2</v>
      </c>
      <c r="O79">
        <v>1.239171234040102E-3</v>
      </c>
      <c r="P79">
        <v>5.608252661366369E-2</v>
      </c>
      <c r="Q79">
        <v>1.4020631653415921E-2</v>
      </c>
      <c r="R79">
        <f>HighTable[[#This Row],[calc_%_H2_umol/h]]/(2/1000)</f>
        <v>7.0103158267079602</v>
      </c>
      <c r="S79">
        <v>9.2421364958400462E-2</v>
      </c>
      <c r="T79">
        <v>1.261981462106535E-2</v>
      </c>
      <c r="U79">
        <v>0.2519049488665322</v>
      </c>
      <c r="V79">
        <v>6.2976237216633049E-2</v>
      </c>
      <c r="W79">
        <v>1.4426494767037621E-2</v>
      </c>
      <c r="X79">
        <v>8.0801840926049921E-3</v>
      </c>
    </row>
    <row r="80" spans="1:24" x14ac:dyDescent="0.25">
      <c r="A80">
        <v>1390</v>
      </c>
      <c r="B80" s="1" t="s">
        <v>502</v>
      </c>
      <c r="C80" t="s">
        <v>81</v>
      </c>
      <c r="D80" t="s">
        <v>461</v>
      </c>
      <c r="E80" t="s">
        <v>473</v>
      </c>
      <c r="F80" t="s">
        <v>21</v>
      </c>
      <c r="G80">
        <v>2</v>
      </c>
      <c r="H80">
        <v>2</v>
      </c>
      <c r="I80">
        <v>1</v>
      </c>
      <c r="J80" s="2">
        <v>45141.113009259258</v>
      </c>
      <c r="K80" t="s">
        <v>362</v>
      </c>
      <c r="L80">
        <v>0.96487699999999998</v>
      </c>
      <c r="M80">
        <v>99.796459946103766</v>
      </c>
      <c r="N80">
        <v>1.988088276429548E-2</v>
      </c>
      <c r="O80">
        <v>1.489490210173957E-3</v>
      </c>
      <c r="P80">
        <v>5.4187608659702798E-2</v>
      </c>
      <c r="Q80">
        <v>1.3546902164925699E-2</v>
      </c>
      <c r="R80">
        <f>HighTable[[#This Row],[calc_%_H2_umol/h]]/(2/1000)</f>
        <v>6.7734510824628495</v>
      </c>
      <c r="S80">
        <v>0.16327814912289859</v>
      </c>
      <c r="T80">
        <v>1.3816644788917381E-2</v>
      </c>
      <c r="U80">
        <v>0.44503317846840912</v>
      </c>
      <c r="V80">
        <v>0.11125829461710229</v>
      </c>
      <c r="W80">
        <v>1.179287825682826E-2</v>
      </c>
      <c r="X80">
        <v>8.5881437522108695E-3</v>
      </c>
    </row>
    <row r="81" spans="1:24" x14ac:dyDescent="0.25">
      <c r="A81">
        <v>1390</v>
      </c>
      <c r="B81" s="1" t="s">
        <v>503</v>
      </c>
      <c r="C81" t="s">
        <v>84</v>
      </c>
      <c r="D81" t="s">
        <v>461</v>
      </c>
      <c r="E81" t="s">
        <v>471</v>
      </c>
      <c r="F81" t="s">
        <v>21</v>
      </c>
      <c r="G81">
        <v>2</v>
      </c>
      <c r="H81">
        <v>2</v>
      </c>
      <c r="I81">
        <v>1</v>
      </c>
      <c r="J81" s="2">
        <v>45141.120763888888</v>
      </c>
      <c r="K81" t="s">
        <v>364</v>
      </c>
      <c r="L81">
        <v>0.96765199999999996</v>
      </c>
      <c r="M81">
        <v>99.840800849366971</v>
      </c>
      <c r="N81">
        <v>1.7563081130863571E-2</v>
      </c>
      <c r="O81">
        <v>1.467430184322214E-3</v>
      </c>
      <c r="P81">
        <v>4.78701765138431E-2</v>
      </c>
      <c r="Q81">
        <v>1.196754412846078E-2</v>
      </c>
      <c r="R81">
        <f>HighTable[[#This Row],[calc_%_H2_umol/h]]/(2/1000)</f>
        <v>5.98377206423039</v>
      </c>
      <c r="S81">
        <v>0.1220152523966225</v>
      </c>
      <c r="T81">
        <v>1.3515885075003569E-2</v>
      </c>
      <c r="U81">
        <v>0.33256645722277328</v>
      </c>
      <c r="V81">
        <v>8.3141614305693334E-2</v>
      </c>
      <c r="W81">
        <v>1.152931729207474E-2</v>
      </c>
      <c r="X81">
        <v>8.0914998134637792E-3</v>
      </c>
    </row>
    <row r="82" spans="1:24" x14ac:dyDescent="0.25">
      <c r="A82">
        <v>1390</v>
      </c>
      <c r="B82" s="1" t="s">
        <v>504</v>
      </c>
      <c r="C82" t="s">
        <v>87</v>
      </c>
      <c r="D82" t="s">
        <v>461</v>
      </c>
      <c r="E82" t="s">
        <v>471</v>
      </c>
      <c r="F82" t="s">
        <v>21</v>
      </c>
      <c r="G82">
        <v>2</v>
      </c>
      <c r="H82">
        <v>2</v>
      </c>
      <c r="I82">
        <v>1</v>
      </c>
      <c r="J82" s="2">
        <v>45141.129259259258</v>
      </c>
      <c r="K82" t="s">
        <v>366</v>
      </c>
      <c r="L82">
        <v>0.89235200000000003</v>
      </c>
      <c r="M82">
        <v>99.662847175038053</v>
      </c>
      <c r="N82">
        <v>0.28484064724107022</v>
      </c>
      <c r="O82">
        <v>3.0627071142727072E-3</v>
      </c>
      <c r="P82">
        <v>0.77636560237633545</v>
      </c>
      <c r="Q82">
        <v>0.19409140059408389</v>
      </c>
      <c r="R82">
        <f>HighTable[[#This Row],[calc_%_H2_umol/h]]/(2/1000)</f>
        <v>97.045700297041947</v>
      </c>
      <c r="S82">
        <v>3.0500968245124029E-2</v>
      </c>
      <c r="T82">
        <v>1.910489951054218E-2</v>
      </c>
      <c r="U82">
        <v>8.3133860332251314E-2</v>
      </c>
      <c r="V82">
        <v>2.0783465083062828E-2</v>
      </c>
      <c r="W82">
        <v>1.3927913528668619E-2</v>
      </c>
      <c r="X82">
        <v>7.8832959470817379E-3</v>
      </c>
    </row>
    <row r="83" spans="1:24" x14ac:dyDescent="0.25">
      <c r="A83">
        <v>1390</v>
      </c>
      <c r="B83" s="1" t="s">
        <v>505</v>
      </c>
      <c r="C83" t="s">
        <v>90</v>
      </c>
      <c r="D83" t="s">
        <v>461</v>
      </c>
      <c r="E83" t="s">
        <v>471</v>
      </c>
      <c r="F83" t="s">
        <v>21</v>
      </c>
      <c r="G83">
        <v>2</v>
      </c>
      <c r="H83">
        <v>2</v>
      </c>
      <c r="I83">
        <v>1</v>
      </c>
      <c r="J83" s="2">
        <v>45141.136944444443</v>
      </c>
      <c r="K83" t="s">
        <v>368</v>
      </c>
      <c r="L83">
        <v>0.96487699999999998</v>
      </c>
      <c r="M83">
        <v>99.845175995215413</v>
      </c>
      <c r="N83">
        <v>1.8174877631923079E-2</v>
      </c>
      <c r="O83">
        <v>1.7050859096715231E-3</v>
      </c>
      <c r="P83">
        <v>4.953769750734377E-2</v>
      </c>
      <c r="Q83">
        <v>1.2384424376835941E-2</v>
      </c>
      <c r="R83">
        <f>HighTable[[#This Row],[calc_%_H2_umol/h]]/(2/1000)</f>
        <v>6.1922121884179706</v>
      </c>
      <c r="S83">
        <v>0.11789049970371809</v>
      </c>
      <c r="T83">
        <v>1.3121853309789331E-2</v>
      </c>
      <c r="U83">
        <v>0.32132397431137238</v>
      </c>
      <c r="V83">
        <v>8.0330993577843096E-2</v>
      </c>
      <c r="W83">
        <v>1.107447830638747E-2</v>
      </c>
      <c r="X83">
        <v>7.6841491425564184E-3</v>
      </c>
    </row>
    <row r="84" spans="1:24" x14ac:dyDescent="0.25">
      <c r="A84">
        <v>1390</v>
      </c>
      <c r="B84" s="1" t="s">
        <v>506</v>
      </c>
      <c r="C84" t="s">
        <v>93</v>
      </c>
      <c r="D84" t="s">
        <v>461</v>
      </c>
      <c r="E84" t="s">
        <v>474</v>
      </c>
      <c r="F84" t="s">
        <v>21</v>
      </c>
      <c r="G84">
        <v>2</v>
      </c>
      <c r="H84">
        <v>2</v>
      </c>
      <c r="I84">
        <v>1</v>
      </c>
      <c r="J84" s="2">
        <v>45141.145358796297</v>
      </c>
      <c r="K84" t="s">
        <v>370</v>
      </c>
      <c r="L84">
        <v>0.89304574999999997</v>
      </c>
      <c r="M84">
        <v>99.833749742814518</v>
      </c>
      <c r="N84">
        <v>0.1148086070045999</v>
      </c>
      <c r="O84">
        <v>1.6445421191169751E-3</v>
      </c>
      <c r="P84">
        <v>0.31292392500315269</v>
      </c>
      <c r="Q84">
        <v>7.8230981250788187E-2</v>
      </c>
      <c r="R84">
        <f>HighTable[[#This Row],[calc_%_H2_umol/h]]/(2/1000)</f>
        <v>39.115490625394095</v>
      </c>
      <c r="S84">
        <v>2.9590840913088421E-2</v>
      </c>
      <c r="T84">
        <v>1.9965995487464229E-2</v>
      </c>
      <c r="U84">
        <v>8.0653204705257983E-2</v>
      </c>
      <c r="V84">
        <v>2.0163301176314499E-2</v>
      </c>
      <c r="W84">
        <v>1.428043911520248E-2</v>
      </c>
      <c r="X84">
        <v>7.5703701525806841E-3</v>
      </c>
    </row>
    <row r="85" spans="1:24" x14ac:dyDescent="0.25">
      <c r="A85">
        <v>1390</v>
      </c>
      <c r="B85" s="1" t="s">
        <v>507</v>
      </c>
      <c r="C85" t="s">
        <v>96</v>
      </c>
      <c r="D85" t="s">
        <v>461</v>
      </c>
      <c r="E85" t="s">
        <v>474</v>
      </c>
      <c r="F85" t="s">
        <v>21</v>
      </c>
      <c r="G85">
        <v>2</v>
      </c>
      <c r="H85">
        <v>2</v>
      </c>
      <c r="I85">
        <v>1</v>
      </c>
      <c r="J85" s="2">
        <v>45141.153912037043</v>
      </c>
      <c r="K85" t="s">
        <v>372</v>
      </c>
      <c r="L85">
        <v>0.88957699999999995</v>
      </c>
      <c r="M85">
        <v>99.873210830392424</v>
      </c>
      <c r="N85">
        <v>7.3792252186985152E-2</v>
      </c>
      <c r="O85">
        <v>2.0819039893466089E-3</v>
      </c>
      <c r="P85">
        <v>0.20112918178903361</v>
      </c>
      <c r="Q85">
        <v>5.0282295447258388E-2</v>
      </c>
      <c r="R85">
        <f>HighTable[[#This Row],[calc_%_H2_umol/h]]/(2/1000)</f>
        <v>25.141147723629192</v>
      </c>
      <c r="S85">
        <v>3.0998613567272681E-2</v>
      </c>
      <c r="T85">
        <v>1.9678403253001121E-2</v>
      </c>
      <c r="U85">
        <v>8.4490249295841618E-2</v>
      </c>
      <c r="V85">
        <v>2.1122562323960401E-2</v>
      </c>
      <c r="W85">
        <v>1.404692957729985E-2</v>
      </c>
      <c r="X85">
        <v>7.9513742760277933E-3</v>
      </c>
    </row>
    <row r="86" spans="1:24" x14ac:dyDescent="0.25">
      <c r="A86">
        <v>1390</v>
      </c>
      <c r="B86" s="1" t="s">
        <v>508</v>
      </c>
      <c r="C86" t="s">
        <v>99</v>
      </c>
      <c r="D86" t="s">
        <v>461</v>
      </c>
      <c r="E86" t="s">
        <v>474</v>
      </c>
      <c r="F86" t="s">
        <v>21</v>
      </c>
      <c r="G86">
        <v>2</v>
      </c>
      <c r="H86">
        <v>2</v>
      </c>
      <c r="I86">
        <v>1</v>
      </c>
      <c r="J86" s="2">
        <v>45141.162430555552</v>
      </c>
      <c r="K86" t="s">
        <v>374</v>
      </c>
      <c r="L86">
        <v>0.95370200000000005</v>
      </c>
      <c r="M86">
        <v>99.860352647435704</v>
      </c>
      <c r="N86">
        <v>9.0416020003388997E-2</v>
      </c>
      <c r="O86">
        <v>2.0109153924588062E-3</v>
      </c>
      <c r="P86">
        <v>0.24643915295906749</v>
      </c>
      <c r="Q86">
        <v>6.1609788239766893E-2</v>
      </c>
      <c r="R86">
        <f>HighTable[[#This Row],[calc_%_H2_umol/h]]/(2/1000)</f>
        <v>30.804894119883446</v>
      </c>
      <c r="S86">
        <v>3.0131158069391411E-2</v>
      </c>
      <c r="T86">
        <v>1.7867817007253331E-2</v>
      </c>
      <c r="U86">
        <v>8.2125900609408262E-2</v>
      </c>
      <c r="V86">
        <v>2.0531475152352069E-2</v>
      </c>
      <c r="W86">
        <v>1.2145482445730721E-2</v>
      </c>
      <c r="X86">
        <v>6.9546920457968942E-3</v>
      </c>
    </row>
    <row r="87" spans="1:24" x14ac:dyDescent="0.25">
      <c r="A87">
        <v>1390</v>
      </c>
      <c r="B87" s="1" t="s">
        <v>509</v>
      </c>
      <c r="C87" t="s">
        <v>102</v>
      </c>
      <c r="D87" t="s">
        <v>461</v>
      </c>
      <c r="E87" t="s">
        <v>470</v>
      </c>
      <c r="F87" t="s">
        <v>21</v>
      </c>
      <c r="G87">
        <v>2</v>
      </c>
      <c r="H87">
        <v>2</v>
      </c>
      <c r="I87">
        <v>1</v>
      </c>
      <c r="J87" s="2">
        <v>45141.170138888891</v>
      </c>
      <c r="K87" t="s">
        <v>376</v>
      </c>
      <c r="L87">
        <v>0.96487699999999998</v>
      </c>
      <c r="M87">
        <v>99.772168537969719</v>
      </c>
      <c r="N87">
        <v>3.6026088286768843E-2</v>
      </c>
      <c r="O87">
        <v>1.3605836216788951E-3</v>
      </c>
      <c r="P87">
        <v>9.8193203831435191E-2</v>
      </c>
      <c r="Q87">
        <v>2.4548300957858801E-2</v>
      </c>
      <c r="R87">
        <f>HighTable[[#This Row],[calc_%_H2_umol/h]]/(2/1000)</f>
        <v>12.2741504789294</v>
      </c>
      <c r="S87">
        <v>0.17202757469510099</v>
      </c>
      <c r="T87">
        <v>1.380002837647957E-2</v>
      </c>
      <c r="U87">
        <v>0.46888073365620808</v>
      </c>
      <c r="V87">
        <v>0.11722018341405201</v>
      </c>
      <c r="W87">
        <v>1.151092357201668E-2</v>
      </c>
      <c r="X87">
        <v>8.2668754763871831E-3</v>
      </c>
    </row>
    <row r="88" spans="1:24" x14ac:dyDescent="0.25">
      <c r="A88">
        <v>1390</v>
      </c>
      <c r="B88" s="1" t="s">
        <v>510</v>
      </c>
      <c r="C88" t="s">
        <v>105</v>
      </c>
      <c r="D88" t="s">
        <v>461</v>
      </c>
      <c r="E88" t="s">
        <v>470</v>
      </c>
      <c r="F88" t="s">
        <v>21</v>
      </c>
      <c r="G88">
        <v>2</v>
      </c>
      <c r="H88">
        <v>2</v>
      </c>
      <c r="I88">
        <v>1</v>
      </c>
      <c r="J88" s="2">
        <v>45141.177835648137</v>
      </c>
      <c r="K88" t="s">
        <v>378</v>
      </c>
      <c r="L88">
        <v>0.96765199999999996</v>
      </c>
      <c r="M88">
        <v>99.895834316505798</v>
      </c>
      <c r="N88">
        <v>1.8155038349657569E-2</v>
      </c>
      <c r="O88">
        <v>2.1159445612496351E-3</v>
      </c>
      <c r="P88">
        <v>4.9483623285578149E-2</v>
      </c>
      <c r="Q88">
        <v>1.2370905821394541E-2</v>
      </c>
      <c r="R88">
        <f>HighTable[[#This Row],[calc_%_H2_umol/h]]/(2/1000)</f>
        <v>6.1854529106972702</v>
      </c>
      <c r="S88">
        <v>6.4593437917005433E-2</v>
      </c>
      <c r="T88">
        <v>1.3449622992391341E-2</v>
      </c>
      <c r="U88">
        <v>0.17605676655955749</v>
      </c>
      <c r="V88">
        <v>4.4014191639889372E-2</v>
      </c>
      <c r="W88">
        <v>1.179684559979946E-2</v>
      </c>
      <c r="X88">
        <v>9.620361627731432E-3</v>
      </c>
    </row>
    <row r="89" spans="1:24" x14ac:dyDescent="0.25">
      <c r="A89">
        <v>1390</v>
      </c>
      <c r="B89" s="13" t="s">
        <v>511</v>
      </c>
      <c r="C89" t="s">
        <v>108</v>
      </c>
      <c r="D89" t="s">
        <v>461</v>
      </c>
      <c r="E89" t="s">
        <v>470</v>
      </c>
      <c r="F89" t="s">
        <v>21</v>
      </c>
      <c r="G89">
        <v>2</v>
      </c>
      <c r="H89">
        <v>2</v>
      </c>
      <c r="I89">
        <v>1</v>
      </c>
      <c r="J89" s="2">
        <v>45141.185520833344</v>
      </c>
      <c r="K89" t="s">
        <v>380</v>
      </c>
      <c r="L89">
        <v>0.96765199999999996</v>
      </c>
      <c r="M89">
        <v>99.898153799014381</v>
      </c>
      <c r="N89">
        <v>1.8053594301221911E-2</v>
      </c>
      <c r="O89">
        <v>1.5038153640551089E-3</v>
      </c>
      <c r="P89">
        <v>4.9207125986003512E-2</v>
      </c>
      <c r="Q89">
        <v>1.230178149650088E-2</v>
      </c>
      <c r="R89">
        <f>HighTable[[#This Row],[calc_%_H2_umol/h]]/(2/1000)</f>
        <v>6.1508907482504398</v>
      </c>
      <c r="S89">
        <v>6.2815002399337461E-2</v>
      </c>
      <c r="T89">
        <v>1.271232243518495E-2</v>
      </c>
      <c r="U89">
        <v>0.17120943814861889</v>
      </c>
      <c r="V89">
        <v>4.2802359537154742E-2</v>
      </c>
      <c r="W89">
        <v>1.0885885122640101E-2</v>
      </c>
      <c r="X89">
        <v>1.0091719162421089E-2</v>
      </c>
    </row>
    <row r="90" spans="1:24" x14ac:dyDescent="0.25">
      <c r="A90">
        <v>1391</v>
      </c>
      <c r="B90" s="1" t="s">
        <v>661</v>
      </c>
      <c r="C90" t="s">
        <v>20</v>
      </c>
      <c r="D90" t="s">
        <v>459</v>
      </c>
      <c r="E90" t="s">
        <v>466</v>
      </c>
      <c r="F90" t="s">
        <v>21</v>
      </c>
      <c r="G90">
        <v>2</v>
      </c>
      <c r="H90">
        <v>2</v>
      </c>
      <c r="I90">
        <v>1</v>
      </c>
      <c r="J90" s="2">
        <v>45141.194918981477</v>
      </c>
      <c r="K90" t="s">
        <v>384</v>
      </c>
      <c r="L90">
        <v>0.89790199999999998</v>
      </c>
      <c r="M90">
        <v>99.924611209921011</v>
      </c>
      <c r="N90">
        <v>1.9869908252842659E-2</v>
      </c>
      <c r="O90">
        <v>3.108460590589863E-3</v>
      </c>
      <c r="P90">
        <v>5.4157696379705633E-2</v>
      </c>
      <c r="Q90">
        <v>1.353942409492641E-2</v>
      </c>
      <c r="R90">
        <f>HighTable[[#This Row],[calc_%_H2_umol/h]]/(2/1000)</f>
        <v>6.7697120474632051</v>
      </c>
      <c r="S90">
        <v>3.2154490574564112E-2</v>
      </c>
      <c r="T90">
        <v>1.99223969474276E-2</v>
      </c>
      <c r="U90">
        <v>8.7640723632038744E-2</v>
      </c>
      <c r="V90">
        <v>2.191018090800969E-2</v>
      </c>
      <c r="W90">
        <v>1.4633590120235259E-2</v>
      </c>
      <c r="X90">
        <v>8.7308011313399179E-3</v>
      </c>
    </row>
    <row r="91" spans="1:24" x14ac:dyDescent="0.25">
      <c r="A91">
        <v>1391</v>
      </c>
      <c r="B91" s="1" t="s">
        <v>662</v>
      </c>
      <c r="C91" t="s">
        <v>24</v>
      </c>
      <c r="D91" t="s">
        <v>459</v>
      </c>
      <c r="E91" t="s">
        <v>466</v>
      </c>
      <c r="F91" t="s">
        <v>21</v>
      </c>
      <c r="G91">
        <v>2</v>
      </c>
      <c r="H91">
        <v>2</v>
      </c>
      <c r="I91">
        <v>1</v>
      </c>
      <c r="J91" s="2">
        <v>45141.202604166669</v>
      </c>
      <c r="K91" t="s">
        <v>386</v>
      </c>
      <c r="L91">
        <v>0.96765199999999996</v>
      </c>
      <c r="M91">
        <v>99.794213473069362</v>
      </c>
      <c r="N91">
        <v>5.6407218507224827E-2</v>
      </c>
      <c r="O91">
        <v>1.580086778900478E-3</v>
      </c>
      <c r="P91">
        <v>0.15374429386713209</v>
      </c>
      <c r="Q91">
        <v>3.8436073466783023E-2</v>
      </c>
      <c r="R91">
        <f>HighTable[[#This Row],[calc_%_H2_umol/h]]/(2/1000)</f>
        <v>19.218036733391511</v>
      </c>
      <c r="S91">
        <v>0.12980011983968989</v>
      </c>
      <c r="T91">
        <v>1.4025675996235269E-2</v>
      </c>
      <c r="U91">
        <v>0.35378499945119968</v>
      </c>
      <c r="V91">
        <v>8.8446249862799919E-2</v>
      </c>
      <c r="W91">
        <v>1.154828413889227E-2</v>
      </c>
      <c r="X91">
        <v>8.0309044448263443E-3</v>
      </c>
    </row>
    <row r="92" spans="1:24" x14ac:dyDescent="0.25">
      <c r="A92">
        <v>1391</v>
      </c>
      <c r="B92" s="1" t="s">
        <v>663</v>
      </c>
      <c r="C92" t="s">
        <v>27</v>
      </c>
      <c r="D92" t="s">
        <v>459</v>
      </c>
      <c r="E92" t="s">
        <v>466</v>
      </c>
      <c r="F92" t="s">
        <v>21</v>
      </c>
      <c r="G92">
        <v>2</v>
      </c>
      <c r="H92">
        <v>2</v>
      </c>
      <c r="I92">
        <v>1</v>
      </c>
      <c r="J92" s="2">
        <v>45141.210370370369</v>
      </c>
      <c r="K92" t="s">
        <v>388</v>
      </c>
      <c r="L92">
        <v>0.96210200000000001</v>
      </c>
      <c r="M92">
        <v>99.817549435449763</v>
      </c>
      <c r="N92">
        <v>1.756714669138916E-2</v>
      </c>
      <c r="O92">
        <v>1.8097810839617159E-3</v>
      </c>
      <c r="P92">
        <v>4.7881257661765708E-2</v>
      </c>
      <c r="Q92">
        <v>1.1970314415441431E-2</v>
      </c>
      <c r="R92">
        <f>HighTable[[#This Row],[calc_%_H2_umol/h]]/(2/1000)</f>
        <v>5.9851572077207154</v>
      </c>
      <c r="S92">
        <v>0.14581082982990851</v>
      </c>
      <c r="T92">
        <v>1.537484004709553E-2</v>
      </c>
      <c r="U92">
        <v>0.39742401174254882</v>
      </c>
      <c r="V92">
        <v>9.9356002935637205E-2</v>
      </c>
      <c r="W92">
        <v>1.135671590761256E-2</v>
      </c>
      <c r="X92">
        <v>7.7158721213193273E-3</v>
      </c>
    </row>
    <row r="93" spans="1:24" x14ac:dyDescent="0.25">
      <c r="A93">
        <v>1391</v>
      </c>
      <c r="B93" s="1" t="s">
        <v>664</v>
      </c>
      <c r="C93" t="s">
        <v>30</v>
      </c>
      <c r="D93" t="s">
        <v>459</v>
      </c>
      <c r="E93" t="s">
        <v>467</v>
      </c>
      <c r="F93" t="s">
        <v>21</v>
      </c>
      <c r="G93">
        <v>2</v>
      </c>
      <c r="H93">
        <v>2</v>
      </c>
      <c r="I93">
        <v>1</v>
      </c>
      <c r="J93" s="2">
        <v>45141.218043981477</v>
      </c>
      <c r="K93" t="s">
        <v>390</v>
      </c>
      <c r="L93">
        <v>0.96487699999999998</v>
      </c>
      <c r="M93">
        <v>99.878724519810078</v>
      </c>
      <c r="N93">
        <v>1.6653050371550931E-2</v>
      </c>
      <c r="O93">
        <v>1.7595834247283899E-3</v>
      </c>
      <c r="P93">
        <v>4.5389784106797337E-2</v>
      </c>
      <c r="Q93">
        <v>1.134744602669934E-2</v>
      </c>
      <c r="R93">
        <f>HighTable[[#This Row],[calc_%_H2_umol/h]]/(2/1000)</f>
        <v>5.6737230133496697</v>
      </c>
      <c r="S93">
        <v>8.5482984270148027E-2</v>
      </c>
      <c r="T93">
        <v>1.309492702780969E-2</v>
      </c>
      <c r="U93">
        <v>0.23299360262881469</v>
      </c>
      <c r="V93">
        <v>5.8248400657203679E-2</v>
      </c>
      <c r="W93">
        <v>1.1438779593339251E-2</v>
      </c>
      <c r="X93">
        <v>7.7006659548984353E-3</v>
      </c>
    </row>
    <row r="94" spans="1:24" x14ac:dyDescent="0.25">
      <c r="A94">
        <v>1391</v>
      </c>
      <c r="B94" s="1" t="s">
        <v>665</v>
      </c>
      <c r="C94" t="s">
        <v>33</v>
      </c>
      <c r="D94" t="s">
        <v>459</v>
      </c>
      <c r="E94" t="s">
        <v>467</v>
      </c>
      <c r="F94" t="s">
        <v>21</v>
      </c>
      <c r="G94">
        <v>2</v>
      </c>
      <c r="H94">
        <v>2</v>
      </c>
      <c r="I94">
        <v>1</v>
      </c>
      <c r="J94" s="2">
        <v>45141.225729166668</v>
      </c>
      <c r="K94" t="s">
        <v>392</v>
      </c>
      <c r="L94">
        <v>0.96487699999999998</v>
      </c>
      <c r="M94">
        <v>99.876956178880846</v>
      </c>
      <c r="N94">
        <v>1.6773501744300749E-2</v>
      </c>
      <c r="O94">
        <v>1.684880899346135E-3</v>
      </c>
      <c r="P94">
        <v>4.5718088032054273E-2</v>
      </c>
      <c r="Q94">
        <v>1.142952200801357E-2</v>
      </c>
      <c r="R94">
        <f>HighTable[[#This Row],[calc_%_H2_umol/h]]/(2/1000)</f>
        <v>5.7147610040067844</v>
      </c>
      <c r="S94">
        <v>8.6923728981708442E-2</v>
      </c>
      <c r="T94">
        <v>1.2711587893787219E-2</v>
      </c>
      <c r="U94">
        <v>0.23692051631439709</v>
      </c>
      <c r="V94">
        <v>5.9230129078599293E-2</v>
      </c>
      <c r="W94">
        <v>1.1737183432850681E-2</v>
      </c>
      <c r="X94">
        <v>7.6094069603151451E-3</v>
      </c>
    </row>
    <row r="95" spans="1:24" x14ac:dyDescent="0.25">
      <c r="A95">
        <v>1391</v>
      </c>
      <c r="B95" s="1" t="s">
        <v>666</v>
      </c>
      <c r="C95" t="s">
        <v>39</v>
      </c>
      <c r="D95" t="s">
        <v>459</v>
      </c>
      <c r="E95" t="s">
        <v>468</v>
      </c>
      <c r="F95" t="s">
        <v>21</v>
      </c>
      <c r="G95">
        <v>2</v>
      </c>
      <c r="H95">
        <v>2</v>
      </c>
      <c r="I95">
        <v>1</v>
      </c>
      <c r="J95" s="2">
        <v>45141.241666666669</v>
      </c>
      <c r="K95" t="s">
        <v>396</v>
      </c>
      <c r="L95">
        <v>0.89235200000000003</v>
      </c>
      <c r="M95">
        <v>99.927295088408414</v>
      </c>
      <c r="N95">
        <v>1.6843461694488158E-2</v>
      </c>
      <c r="O95">
        <v>2.1169129491981401E-3</v>
      </c>
      <c r="P95">
        <v>4.5908771838581032E-2</v>
      </c>
      <c r="Q95">
        <v>1.147719295964526E-2</v>
      </c>
      <c r="R95">
        <f>HighTable[[#This Row],[calc_%_H2_umol/h]]/(2/1000)</f>
        <v>5.7385964798226299</v>
      </c>
      <c r="S95">
        <v>2.9602448329067371E-2</v>
      </c>
      <c r="T95">
        <v>1.9632346765800768E-2</v>
      </c>
      <c r="U95">
        <v>8.0684842038573332E-2</v>
      </c>
      <c r="V95">
        <v>2.0171210509643329E-2</v>
      </c>
      <c r="W95">
        <v>1.553770498299409E-2</v>
      </c>
      <c r="X95">
        <v>1.072129658502686E-2</v>
      </c>
    </row>
    <row r="96" spans="1:24" x14ac:dyDescent="0.25">
      <c r="A96">
        <v>1391</v>
      </c>
      <c r="B96" s="1" t="s">
        <v>667</v>
      </c>
      <c r="C96" t="s">
        <v>42</v>
      </c>
      <c r="D96" t="s">
        <v>459</v>
      </c>
      <c r="E96" t="s">
        <v>468</v>
      </c>
      <c r="F96" t="s">
        <v>21</v>
      </c>
      <c r="G96">
        <v>2</v>
      </c>
      <c r="H96">
        <v>2</v>
      </c>
      <c r="I96">
        <v>1</v>
      </c>
      <c r="J96" s="2">
        <v>45141.250231481477</v>
      </c>
      <c r="K96" t="s">
        <v>398</v>
      </c>
      <c r="L96">
        <v>0.900752</v>
      </c>
      <c r="M96">
        <v>99.926935467900407</v>
      </c>
      <c r="N96">
        <v>1.8658679420895209E-2</v>
      </c>
      <c r="O96">
        <v>1.8421998657632891E-3</v>
      </c>
      <c r="P96">
        <v>5.0856354345699448E-2</v>
      </c>
      <c r="Q96">
        <v>1.271408858642486E-2</v>
      </c>
      <c r="R96">
        <f>HighTable[[#This Row],[calc_%_H2_umol/h]]/(2/1000)</f>
        <v>6.3570442932124296</v>
      </c>
      <c r="S96">
        <v>3.2038357375431058E-2</v>
      </c>
      <c r="T96">
        <v>2.155764889794877E-2</v>
      </c>
      <c r="U96">
        <v>8.7324189380434833E-2</v>
      </c>
      <c r="V96">
        <v>2.1831047345108712E-2</v>
      </c>
      <c r="W96">
        <v>1.2238093761720111E-2</v>
      </c>
      <c r="X96">
        <v>1.012940154155182E-2</v>
      </c>
    </row>
    <row r="97" spans="1:24" x14ac:dyDescent="0.25">
      <c r="A97">
        <v>1391</v>
      </c>
      <c r="B97" s="1" t="s">
        <v>668</v>
      </c>
      <c r="C97" t="s">
        <v>45</v>
      </c>
      <c r="D97" t="s">
        <v>459</v>
      </c>
      <c r="E97" t="s">
        <v>468</v>
      </c>
      <c r="F97" t="s">
        <v>21</v>
      </c>
      <c r="G97">
        <v>2</v>
      </c>
      <c r="H97">
        <v>2</v>
      </c>
      <c r="I97">
        <v>1</v>
      </c>
      <c r="J97" s="2">
        <v>45141.258715277778</v>
      </c>
      <c r="K97" t="s">
        <v>400</v>
      </c>
      <c r="L97">
        <v>0.96210200000000001</v>
      </c>
      <c r="M97">
        <v>99.929510172951581</v>
      </c>
      <c r="N97">
        <v>1.8257331296638899E-2</v>
      </c>
      <c r="O97">
        <v>2.4621352858900762E-3</v>
      </c>
      <c r="P97">
        <v>4.9762434354753957E-2</v>
      </c>
      <c r="Q97">
        <v>1.2440608588688489E-2</v>
      </c>
      <c r="R97">
        <f>HighTable[[#This Row],[calc_%_H2_umol/h]]/(2/1000)</f>
        <v>6.2203042943442446</v>
      </c>
      <c r="S97">
        <v>3.2206942797732653E-2</v>
      </c>
      <c r="T97">
        <v>2.006239095305316E-2</v>
      </c>
      <c r="U97">
        <v>8.7783688135983834E-2</v>
      </c>
      <c r="V97">
        <v>2.1945922033995958E-2</v>
      </c>
      <c r="W97">
        <v>1.0855389884633519E-2</v>
      </c>
      <c r="X97">
        <v>9.1701630694276757E-3</v>
      </c>
    </row>
    <row r="98" spans="1:24" x14ac:dyDescent="0.25">
      <c r="A98">
        <v>1391</v>
      </c>
      <c r="B98" s="1" t="s">
        <v>669</v>
      </c>
      <c r="C98" t="s">
        <v>48</v>
      </c>
      <c r="D98" t="s">
        <v>459</v>
      </c>
      <c r="E98" t="s">
        <v>469</v>
      </c>
      <c r="F98" t="s">
        <v>21</v>
      </c>
      <c r="G98">
        <v>2</v>
      </c>
      <c r="H98">
        <v>2</v>
      </c>
      <c r="I98">
        <v>1</v>
      </c>
      <c r="J98" s="2">
        <v>45141.267199074071</v>
      </c>
      <c r="K98" t="s">
        <v>402</v>
      </c>
      <c r="L98">
        <v>0.911852</v>
      </c>
      <c r="M98">
        <v>99.928123527443731</v>
      </c>
      <c r="N98">
        <v>1.75797107498687E-2</v>
      </c>
      <c r="O98">
        <v>2.517442796265197E-3</v>
      </c>
      <c r="P98">
        <v>4.7915502433093962E-2</v>
      </c>
      <c r="Q98">
        <v>1.1978875608273491E-2</v>
      </c>
      <c r="R98">
        <f>HighTable[[#This Row],[calc_%_H2_umol/h]]/(2/1000)</f>
        <v>5.9894378041367453</v>
      </c>
      <c r="S98">
        <v>3.2159399381073588E-2</v>
      </c>
      <c r="T98">
        <v>2.075903057749481E-2</v>
      </c>
      <c r="U98">
        <v>8.7654103142862053E-2</v>
      </c>
      <c r="V98">
        <v>2.191352578571551E-2</v>
      </c>
      <c r="W98">
        <v>1.30916794902781E-2</v>
      </c>
      <c r="X98">
        <v>9.0456829350548124E-3</v>
      </c>
    </row>
    <row r="99" spans="1:24" x14ac:dyDescent="0.25">
      <c r="A99">
        <v>1391</v>
      </c>
      <c r="B99" s="1" t="s">
        <v>670</v>
      </c>
      <c r="C99" t="s">
        <v>51</v>
      </c>
      <c r="D99" t="s">
        <v>459</v>
      </c>
      <c r="E99" t="s">
        <v>469</v>
      </c>
      <c r="F99" t="s">
        <v>21</v>
      </c>
      <c r="G99">
        <v>2</v>
      </c>
      <c r="H99">
        <v>2</v>
      </c>
      <c r="I99">
        <v>1</v>
      </c>
      <c r="J99" s="2">
        <v>45141.275752314818</v>
      </c>
      <c r="K99" t="s">
        <v>404</v>
      </c>
      <c r="L99">
        <v>0.87562700000000004</v>
      </c>
      <c r="M99">
        <v>99.866053705133908</v>
      </c>
      <c r="N99">
        <v>7.5148978261102325E-2</v>
      </c>
      <c r="O99">
        <v>1.8854191700127089E-3</v>
      </c>
      <c r="P99">
        <v>0.2048270931159244</v>
      </c>
      <c r="Q99">
        <v>5.1206773278981092E-2</v>
      </c>
      <c r="R99">
        <f>HighTable[[#This Row],[calc_%_H2_umol/h]]/(2/1000)</f>
        <v>25.603386639490544</v>
      </c>
      <c r="S99">
        <v>3.32198880522208E-2</v>
      </c>
      <c r="T99">
        <v>2.1067263892860452E-2</v>
      </c>
      <c r="U99">
        <v>9.0544585712548378E-2</v>
      </c>
      <c r="V99">
        <v>2.2636146428137091E-2</v>
      </c>
      <c r="W99">
        <v>1.6172804351529142E-2</v>
      </c>
      <c r="X99">
        <v>9.4046242012413486E-3</v>
      </c>
    </row>
    <row r="100" spans="1:24" x14ac:dyDescent="0.25">
      <c r="A100">
        <v>1391</v>
      </c>
      <c r="B100" s="1" t="s">
        <v>671</v>
      </c>
      <c r="C100" t="s">
        <v>54</v>
      </c>
      <c r="D100" t="s">
        <v>459</v>
      </c>
      <c r="E100" t="s">
        <v>469</v>
      </c>
      <c r="F100" t="s">
        <v>21</v>
      </c>
      <c r="G100">
        <v>2</v>
      </c>
      <c r="H100">
        <v>2</v>
      </c>
      <c r="I100">
        <v>1</v>
      </c>
      <c r="J100" s="2">
        <v>45141.284201388888</v>
      </c>
      <c r="K100" t="s">
        <v>406</v>
      </c>
      <c r="L100">
        <v>0.88680199999999998</v>
      </c>
      <c r="M100">
        <v>99.923861293955099</v>
      </c>
      <c r="N100">
        <v>1.8163002776021651E-2</v>
      </c>
      <c r="O100">
        <v>3.080584298300203E-3</v>
      </c>
      <c r="P100">
        <v>4.9505331236081779E-2</v>
      </c>
      <c r="Q100">
        <v>1.2376332809020439E-2</v>
      </c>
      <c r="R100">
        <f>HighTable[[#This Row],[calc_%_H2_umol/h]]/(2/1000)</f>
        <v>6.1881664045102198</v>
      </c>
      <c r="S100">
        <v>3.2074238753829948E-2</v>
      </c>
      <c r="T100">
        <v>2.0855604222687191E-2</v>
      </c>
      <c r="U100">
        <v>8.7421988160997138E-2</v>
      </c>
      <c r="V100">
        <v>2.1855497040249281E-2</v>
      </c>
      <c r="W100">
        <v>1.6140587305702229E-2</v>
      </c>
      <c r="X100">
        <v>9.7608772093618242E-3</v>
      </c>
    </row>
    <row r="101" spans="1:24" x14ac:dyDescent="0.25">
      <c r="A101">
        <v>1391</v>
      </c>
      <c r="B101" s="1" t="s">
        <v>672</v>
      </c>
      <c r="C101" t="s">
        <v>57</v>
      </c>
      <c r="D101" t="s">
        <v>459</v>
      </c>
      <c r="E101" t="s">
        <v>470</v>
      </c>
      <c r="F101" t="s">
        <v>21</v>
      </c>
      <c r="G101">
        <v>2</v>
      </c>
      <c r="H101">
        <v>2</v>
      </c>
      <c r="I101">
        <v>1</v>
      </c>
      <c r="J101" s="2">
        <v>45141.292766203696</v>
      </c>
      <c r="K101" t="s">
        <v>408</v>
      </c>
      <c r="L101">
        <v>0.89790199999999998</v>
      </c>
      <c r="M101">
        <v>99.922241943621842</v>
      </c>
      <c r="N101">
        <v>1.9986803654409229E-2</v>
      </c>
      <c r="O101">
        <v>2.435775171731954E-3</v>
      </c>
      <c r="P101">
        <v>5.447630810078994E-2</v>
      </c>
      <c r="Q101">
        <v>1.361907702519748E-2</v>
      </c>
      <c r="R101">
        <f>HighTable[[#This Row],[calc_%_H2_umol/h]]/(2/1000)</f>
        <v>6.8095385125987393</v>
      </c>
      <c r="S101">
        <v>3.3063175039439313E-2</v>
      </c>
      <c r="T101">
        <v>2.0475500707293079E-2</v>
      </c>
      <c r="U101">
        <v>9.0117446560370629E-2</v>
      </c>
      <c r="V101">
        <v>2.2529361640092661E-2</v>
      </c>
      <c r="W101">
        <v>1.5759345138119898E-2</v>
      </c>
      <c r="X101">
        <v>8.9487325461933449E-3</v>
      </c>
    </row>
    <row r="102" spans="1:24" x14ac:dyDescent="0.25">
      <c r="A102">
        <v>1391</v>
      </c>
      <c r="B102" s="1" t="s">
        <v>673</v>
      </c>
      <c r="C102" t="s">
        <v>60</v>
      </c>
      <c r="D102" t="s">
        <v>459</v>
      </c>
      <c r="E102" t="s">
        <v>470</v>
      </c>
      <c r="F102" t="s">
        <v>21</v>
      </c>
      <c r="G102">
        <v>2</v>
      </c>
      <c r="H102">
        <v>2</v>
      </c>
      <c r="I102">
        <v>1</v>
      </c>
      <c r="J102" s="2">
        <v>45141.300462962958</v>
      </c>
      <c r="K102" t="s">
        <v>410</v>
      </c>
      <c r="L102">
        <v>0.96210200000000001</v>
      </c>
      <c r="M102">
        <v>99.884657602935107</v>
      </c>
      <c r="N102">
        <v>1.6832027861544609E-2</v>
      </c>
      <c r="O102">
        <v>1.29173878120137E-3</v>
      </c>
      <c r="P102">
        <v>4.5877607625584481E-2</v>
      </c>
      <c r="Q102">
        <v>1.146940190639612E-2</v>
      </c>
      <c r="R102">
        <f>HighTable[[#This Row],[calc_%_H2_umol/h]]/(2/1000)</f>
        <v>5.7347009531980602</v>
      </c>
      <c r="S102">
        <v>7.8164380890924742E-2</v>
      </c>
      <c r="T102">
        <v>1.3993994087884969E-2</v>
      </c>
      <c r="U102">
        <v>0.21304591617290181</v>
      </c>
      <c r="V102">
        <v>5.3261479043225438E-2</v>
      </c>
      <c r="W102">
        <v>1.1243615727341441E-2</v>
      </c>
      <c r="X102">
        <v>9.1023725850605895E-3</v>
      </c>
    </row>
    <row r="103" spans="1:24" x14ac:dyDescent="0.25">
      <c r="A103">
        <v>1391</v>
      </c>
      <c r="B103" s="1" t="s">
        <v>674</v>
      </c>
      <c r="C103" t="s">
        <v>63</v>
      </c>
      <c r="D103" t="s">
        <v>459</v>
      </c>
      <c r="E103" t="s">
        <v>470</v>
      </c>
      <c r="F103" t="s">
        <v>21</v>
      </c>
      <c r="G103">
        <v>2</v>
      </c>
      <c r="H103">
        <v>2</v>
      </c>
      <c r="I103">
        <v>1</v>
      </c>
      <c r="J103" s="2">
        <v>45141.308159722219</v>
      </c>
      <c r="K103" t="s">
        <v>412</v>
      </c>
      <c r="L103">
        <v>0.96765199999999996</v>
      </c>
      <c r="M103">
        <v>99.909891569353306</v>
      </c>
      <c r="N103">
        <v>1.6762666606319278E-2</v>
      </c>
      <c r="O103">
        <v>1.605775617658256E-3</v>
      </c>
      <c r="P103">
        <v>4.5688555630315653E-2</v>
      </c>
      <c r="Q103">
        <v>1.142213890757891E-2</v>
      </c>
      <c r="R103">
        <f>HighTable[[#This Row],[calc_%_H2_umol/h]]/(2/1000)</f>
        <v>5.7110694537894551</v>
      </c>
      <c r="S103">
        <v>5.3603530421171323E-2</v>
      </c>
      <c r="T103">
        <v>1.321633048898453E-2</v>
      </c>
      <c r="U103">
        <v>0.14610252289487999</v>
      </c>
      <c r="V103">
        <v>3.6525630723720011E-2</v>
      </c>
      <c r="W103">
        <v>1.07509580188787E-2</v>
      </c>
      <c r="X103">
        <v>8.9912756003182655E-3</v>
      </c>
    </row>
    <row r="104" spans="1:24" x14ac:dyDescent="0.25">
      <c r="A104">
        <v>1391</v>
      </c>
      <c r="B104" s="1" t="s">
        <v>675</v>
      </c>
      <c r="C104" t="s">
        <v>66</v>
      </c>
      <c r="D104" t="s">
        <v>459</v>
      </c>
      <c r="E104" t="s">
        <v>472</v>
      </c>
      <c r="F104" t="s">
        <v>21</v>
      </c>
      <c r="G104">
        <v>2</v>
      </c>
      <c r="H104">
        <v>2</v>
      </c>
      <c r="I104">
        <v>1</v>
      </c>
      <c r="J104" s="2">
        <v>45141.317615740743</v>
      </c>
      <c r="K104" t="s">
        <v>141</v>
      </c>
      <c r="L104">
        <v>0.89790199999999998</v>
      </c>
      <c r="M104">
        <v>99.925675611829632</v>
      </c>
      <c r="N104">
        <v>2.0153923493614379E-2</v>
      </c>
      <c r="O104">
        <v>2.6176297294944972E-3</v>
      </c>
      <c r="P104">
        <v>5.4931812242808457E-2</v>
      </c>
      <c r="Q104">
        <v>1.373295306070212E-2</v>
      </c>
      <c r="R104">
        <f>HighTable[[#This Row],[calc_%_H2_umol/h]]/(2/1000)</f>
        <v>6.8664765303510595</v>
      </c>
      <c r="S104">
        <v>3.2303588664997482E-2</v>
      </c>
      <c r="T104">
        <v>2.118310529497499E-2</v>
      </c>
      <c r="U104">
        <v>8.8047107446686146E-2</v>
      </c>
      <c r="V104">
        <v>2.201177686167154E-2</v>
      </c>
      <c r="W104">
        <v>1.3649854546824901E-2</v>
      </c>
      <c r="X104">
        <v>8.2170214649183032E-3</v>
      </c>
    </row>
    <row r="105" spans="1:24" x14ac:dyDescent="0.25">
      <c r="A105">
        <v>1391</v>
      </c>
      <c r="B105" s="1" t="s">
        <v>676</v>
      </c>
      <c r="C105" t="s">
        <v>69</v>
      </c>
      <c r="D105" t="s">
        <v>459</v>
      </c>
      <c r="E105" t="s">
        <v>472</v>
      </c>
      <c r="F105" t="s">
        <v>21</v>
      </c>
      <c r="G105">
        <v>2</v>
      </c>
      <c r="H105">
        <v>2</v>
      </c>
      <c r="I105">
        <v>1</v>
      </c>
      <c r="J105" s="2">
        <v>45141.325312499997</v>
      </c>
      <c r="K105" t="s">
        <v>143</v>
      </c>
      <c r="L105">
        <v>0.97042700000000004</v>
      </c>
      <c r="M105">
        <v>99.805093218258463</v>
      </c>
      <c r="N105">
        <v>1.7696065272034722E-2</v>
      </c>
      <c r="O105">
        <v>1.882649043332978E-3</v>
      </c>
      <c r="P105">
        <v>4.8232639925813448E-2</v>
      </c>
      <c r="Q105">
        <v>1.205815998145336E-2</v>
      </c>
      <c r="R105">
        <f>HighTable[[#This Row],[calc_%_H2_umol/h]]/(2/1000)</f>
        <v>6.0290799907266797</v>
      </c>
      <c r="S105">
        <v>0.15892663178143179</v>
      </c>
      <c r="T105">
        <v>1.460308404815063E-2</v>
      </c>
      <c r="U105">
        <v>0.43317262269878332</v>
      </c>
      <c r="V105">
        <v>0.1082931556746958</v>
      </c>
      <c r="W105">
        <v>1.052230929874234E-2</v>
      </c>
      <c r="X105">
        <v>7.7617753893258054E-3</v>
      </c>
    </row>
    <row r="106" spans="1:24" x14ac:dyDescent="0.25">
      <c r="A106">
        <v>1391</v>
      </c>
      <c r="B106" s="1" t="s">
        <v>677</v>
      </c>
      <c r="C106" t="s">
        <v>72</v>
      </c>
      <c r="D106" t="s">
        <v>459</v>
      </c>
      <c r="E106" t="s">
        <v>472</v>
      </c>
      <c r="F106" t="s">
        <v>21</v>
      </c>
      <c r="G106">
        <v>2</v>
      </c>
      <c r="H106">
        <v>2</v>
      </c>
      <c r="I106">
        <v>1</v>
      </c>
      <c r="J106" s="2">
        <v>45141.333078703698</v>
      </c>
      <c r="K106" t="s">
        <v>145</v>
      </c>
      <c r="L106">
        <v>0.96765199999999996</v>
      </c>
      <c r="M106">
        <v>99.793809079585259</v>
      </c>
      <c r="N106">
        <v>1.7155652188222091E-2</v>
      </c>
      <c r="O106">
        <v>1.5730953122340689E-3</v>
      </c>
      <c r="P106">
        <v>4.6759682560317928E-2</v>
      </c>
      <c r="Q106">
        <v>1.168992064007948E-2</v>
      </c>
      <c r="R106">
        <f>HighTable[[#This Row],[calc_%_H2_umol/h]]/(2/1000)</f>
        <v>5.84496032003974</v>
      </c>
      <c r="S106">
        <v>0.16996438041155179</v>
      </c>
      <c r="T106">
        <v>1.43135339514195E-2</v>
      </c>
      <c r="U106">
        <v>0.46325726281985852</v>
      </c>
      <c r="V106">
        <v>0.1158143157049646</v>
      </c>
      <c r="W106">
        <v>1.141938330276092E-2</v>
      </c>
      <c r="X106">
        <v>7.6515045122110478E-3</v>
      </c>
    </row>
    <row r="107" spans="1:24" x14ac:dyDescent="0.25">
      <c r="A107">
        <v>1391</v>
      </c>
      <c r="B107" s="1" t="s">
        <v>678</v>
      </c>
      <c r="C107" t="s">
        <v>75</v>
      </c>
      <c r="D107" t="s">
        <v>459</v>
      </c>
      <c r="E107" t="s">
        <v>473</v>
      </c>
      <c r="F107" t="s">
        <v>21</v>
      </c>
      <c r="G107">
        <v>2</v>
      </c>
      <c r="H107">
        <v>2</v>
      </c>
      <c r="I107">
        <v>1</v>
      </c>
      <c r="J107" s="2">
        <v>45141.340763888889</v>
      </c>
      <c r="K107" t="s">
        <v>147</v>
      </c>
      <c r="L107">
        <v>0.97320200000000001</v>
      </c>
      <c r="M107">
        <v>99.802814354598524</v>
      </c>
      <c r="N107">
        <v>1.8514197303798201E-2</v>
      </c>
      <c r="O107">
        <v>1.506491609395886E-3</v>
      </c>
      <c r="P107">
        <v>5.0462551891734063E-2</v>
      </c>
      <c r="Q107">
        <v>1.2615637972933511E-2</v>
      </c>
      <c r="R107">
        <f>HighTable[[#This Row],[calc_%_H2_umol/h]]/(2/1000)</f>
        <v>6.3078189864667555</v>
      </c>
      <c r="S107">
        <v>0.15995911474522051</v>
      </c>
      <c r="T107">
        <v>1.4642450738476609E-2</v>
      </c>
      <c r="U107">
        <v>0.43598677252567508</v>
      </c>
      <c r="V107">
        <v>0.1089966931314188</v>
      </c>
      <c r="W107">
        <v>1.0831489220399511E-2</v>
      </c>
      <c r="X107">
        <v>7.8808441320592348E-3</v>
      </c>
    </row>
    <row r="108" spans="1:24" x14ac:dyDescent="0.25">
      <c r="A108">
        <v>1391</v>
      </c>
      <c r="B108" s="1" t="s">
        <v>679</v>
      </c>
      <c r="C108" t="s">
        <v>78</v>
      </c>
      <c r="D108" t="s">
        <v>459</v>
      </c>
      <c r="E108" t="s">
        <v>473</v>
      </c>
      <c r="F108" t="s">
        <v>21</v>
      </c>
      <c r="G108">
        <v>2</v>
      </c>
      <c r="H108">
        <v>2</v>
      </c>
      <c r="I108">
        <v>1</v>
      </c>
      <c r="J108" s="2">
        <v>45141.348460648151</v>
      </c>
      <c r="K108" t="s">
        <v>149</v>
      </c>
      <c r="L108">
        <v>0.97597699999999998</v>
      </c>
      <c r="M108">
        <v>99.848545479837895</v>
      </c>
      <c r="N108">
        <v>1.7243146465872741E-2</v>
      </c>
      <c r="O108">
        <v>1.106697403528357E-3</v>
      </c>
      <c r="P108">
        <v>4.6998158171964899E-2</v>
      </c>
      <c r="Q108">
        <v>1.174953954299122E-2</v>
      </c>
      <c r="R108">
        <f>HighTable[[#This Row],[calc_%_H2_umol/h]]/(2/1000)</f>
        <v>5.8747697714956093</v>
      </c>
      <c r="S108">
        <v>0.11591282819033891</v>
      </c>
      <c r="T108">
        <v>1.3793442308497481E-2</v>
      </c>
      <c r="U108">
        <v>0.31593360551864968</v>
      </c>
      <c r="V108">
        <v>7.8983401379662421E-2</v>
      </c>
      <c r="W108">
        <v>1.096266405783887E-2</v>
      </c>
      <c r="X108">
        <v>7.33588144806322E-3</v>
      </c>
    </row>
    <row r="109" spans="1:24" x14ac:dyDescent="0.25">
      <c r="A109">
        <v>1391</v>
      </c>
      <c r="B109" s="1" t="s">
        <v>680</v>
      </c>
      <c r="C109" t="s">
        <v>81</v>
      </c>
      <c r="D109" t="s">
        <v>459</v>
      </c>
      <c r="E109" t="s">
        <v>473</v>
      </c>
      <c r="F109" t="s">
        <v>21</v>
      </c>
      <c r="G109">
        <v>2</v>
      </c>
      <c r="H109">
        <v>2</v>
      </c>
      <c r="I109">
        <v>1</v>
      </c>
      <c r="J109" s="2">
        <v>45141.357002314813</v>
      </c>
      <c r="K109" t="s">
        <v>151</v>
      </c>
      <c r="L109">
        <v>0.91470200000000002</v>
      </c>
      <c r="M109">
        <v>99.92835407567253</v>
      </c>
      <c r="N109">
        <v>1.822158100325871E-2</v>
      </c>
      <c r="O109">
        <v>2.6939523912877031E-3</v>
      </c>
      <c r="P109">
        <v>4.9664992861329187E-2</v>
      </c>
      <c r="Q109">
        <v>1.24162482153323E-2</v>
      </c>
      <c r="R109">
        <f>HighTable[[#This Row],[calc_%_H2_umol/h]]/(2/1000)</f>
        <v>6.2081241076661495</v>
      </c>
      <c r="S109">
        <v>3.0948452196590169E-2</v>
      </c>
      <c r="T109">
        <v>2.0681875562276051E-2</v>
      </c>
      <c r="U109">
        <v>8.4353528771073993E-2</v>
      </c>
      <c r="V109">
        <v>2.1088382192768498E-2</v>
      </c>
      <c r="W109">
        <v>1.3642851721194119E-2</v>
      </c>
      <c r="X109">
        <v>8.8330394064341823E-3</v>
      </c>
    </row>
    <row r="110" spans="1:24" x14ac:dyDescent="0.25">
      <c r="A110">
        <v>1391</v>
      </c>
      <c r="B110" s="1" t="s">
        <v>681</v>
      </c>
      <c r="C110" t="s">
        <v>84</v>
      </c>
      <c r="D110" t="s">
        <v>459</v>
      </c>
      <c r="E110" t="s">
        <v>471</v>
      </c>
      <c r="F110" t="s">
        <v>21</v>
      </c>
      <c r="G110">
        <v>2</v>
      </c>
      <c r="H110">
        <v>2</v>
      </c>
      <c r="I110">
        <v>1</v>
      </c>
      <c r="J110" s="2">
        <v>45141.365497685183</v>
      </c>
      <c r="K110" t="s">
        <v>153</v>
      </c>
      <c r="L110">
        <v>0.89790199999999998</v>
      </c>
      <c r="M110">
        <v>99.926241804400476</v>
      </c>
      <c r="N110">
        <v>1.8789129220823791E-2</v>
      </c>
      <c r="O110">
        <v>2.5080123655374419E-3</v>
      </c>
      <c r="P110">
        <v>5.1211910122174409E-2</v>
      </c>
      <c r="Q110">
        <v>1.28029775305436E-2</v>
      </c>
      <c r="R110">
        <f>HighTable[[#This Row],[calc_%_H2_umol/h]]/(2/1000)</f>
        <v>6.4014887652718002</v>
      </c>
      <c r="S110">
        <v>3.1888121989261359E-2</v>
      </c>
      <c r="T110">
        <v>2.1073281820456979E-2</v>
      </c>
      <c r="U110">
        <v>8.6914705736820003E-2</v>
      </c>
      <c r="V110">
        <v>2.1728676434205001E-2</v>
      </c>
      <c r="W110">
        <v>1.427106835129581E-2</v>
      </c>
      <c r="X110">
        <v>8.809876038141538E-3</v>
      </c>
    </row>
    <row r="111" spans="1:24" x14ac:dyDescent="0.25">
      <c r="A111">
        <v>1391</v>
      </c>
      <c r="B111" s="1" t="s">
        <v>682</v>
      </c>
      <c r="C111" t="s">
        <v>87</v>
      </c>
      <c r="D111" t="s">
        <v>459</v>
      </c>
      <c r="E111" t="s">
        <v>471</v>
      </c>
      <c r="F111" t="s">
        <v>21</v>
      </c>
      <c r="G111">
        <v>2</v>
      </c>
      <c r="H111">
        <v>2</v>
      </c>
      <c r="I111">
        <v>1</v>
      </c>
      <c r="J111" s="2">
        <v>45141.374050925922</v>
      </c>
      <c r="K111" t="s">
        <v>155</v>
      </c>
      <c r="L111">
        <v>0.900752</v>
      </c>
      <c r="M111">
        <v>99.925208588235677</v>
      </c>
      <c r="N111">
        <v>1.8809768582217602E-2</v>
      </c>
      <c r="O111">
        <v>2.759926535335223E-3</v>
      </c>
      <c r="P111">
        <v>5.1268165050662923E-2</v>
      </c>
      <c r="Q111">
        <v>1.2817041262665731E-2</v>
      </c>
      <c r="R111">
        <f>HighTable[[#This Row],[calc_%_H2_umol/h]]/(2/1000)</f>
        <v>6.4085206313328653</v>
      </c>
      <c r="S111">
        <v>3.2025739373927539E-2</v>
      </c>
      <c r="T111">
        <v>2.048858300257015E-2</v>
      </c>
      <c r="U111">
        <v>8.7289797581255366E-2</v>
      </c>
      <c r="V111">
        <v>2.1822449395313841E-2</v>
      </c>
      <c r="W111">
        <v>1.520404026573852E-2</v>
      </c>
      <c r="X111">
        <v>8.7518635424458889E-3</v>
      </c>
    </row>
    <row r="112" spans="1:24" x14ac:dyDescent="0.25">
      <c r="A112">
        <v>1391</v>
      </c>
      <c r="B112" s="1" t="s">
        <v>683</v>
      </c>
      <c r="C112" t="s">
        <v>90</v>
      </c>
      <c r="D112" t="s">
        <v>459</v>
      </c>
      <c r="E112" t="s">
        <v>471</v>
      </c>
      <c r="F112" t="s">
        <v>21</v>
      </c>
      <c r="G112">
        <v>2</v>
      </c>
      <c r="H112">
        <v>2</v>
      </c>
      <c r="I112">
        <v>1</v>
      </c>
      <c r="J112" s="2">
        <v>45141.381747685176</v>
      </c>
      <c r="K112" t="s">
        <v>157</v>
      </c>
      <c r="L112">
        <v>0.97597699999999998</v>
      </c>
      <c r="M112">
        <v>99.866145884490848</v>
      </c>
      <c r="N112">
        <v>1.706259400554648E-2</v>
      </c>
      <c r="O112">
        <v>1.1963549357405089E-3</v>
      </c>
      <c r="P112">
        <v>4.6506041892285563E-2</v>
      </c>
      <c r="Q112">
        <v>1.1626510473071391E-2</v>
      </c>
      <c r="R112">
        <f>HighTable[[#This Row],[calc_%_H2_umol/h]]/(2/1000)</f>
        <v>5.8132552365356949</v>
      </c>
      <c r="S112">
        <v>9.753736240839056E-2</v>
      </c>
      <c r="T112">
        <v>1.356136056961189E-2</v>
      </c>
      <c r="U112">
        <v>0.26584918217904752</v>
      </c>
      <c r="V112">
        <v>6.6462295544761879E-2</v>
      </c>
      <c r="W112">
        <v>1.1760526363252199E-2</v>
      </c>
      <c r="X112">
        <v>7.4936327319548076E-3</v>
      </c>
    </row>
    <row r="113" spans="1:24" x14ac:dyDescent="0.25">
      <c r="A113">
        <v>1391</v>
      </c>
      <c r="B113" s="1" t="s">
        <v>684</v>
      </c>
      <c r="C113" t="s">
        <v>93</v>
      </c>
      <c r="D113" t="s">
        <v>459</v>
      </c>
      <c r="E113" t="s">
        <v>474</v>
      </c>
      <c r="F113" t="s">
        <v>21</v>
      </c>
      <c r="G113">
        <v>2</v>
      </c>
      <c r="H113">
        <v>2</v>
      </c>
      <c r="I113">
        <v>1</v>
      </c>
      <c r="J113" s="2">
        <v>45141.389444444438</v>
      </c>
      <c r="K113" t="s">
        <v>159</v>
      </c>
      <c r="L113">
        <v>0.97597699999999998</v>
      </c>
      <c r="M113">
        <v>99.86436226891189</v>
      </c>
      <c r="N113">
        <v>1.7860195803993249E-2</v>
      </c>
      <c r="O113">
        <v>1.884577484726393E-3</v>
      </c>
      <c r="P113">
        <v>4.8679996370711888E-2</v>
      </c>
      <c r="Q113">
        <v>1.216999909267797E-2</v>
      </c>
      <c r="R113">
        <f>HighTable[[#This Row],[calc_%_H2_umol/h]]/(2/1000)</f>
        <v>6.0849995463389854</v>
      </c>
      <c r="S113">
        <v>9.8118390595941907E-2</v>
      </c>
      <c r="T113">
        <v>1.401097341906757E-2</v>
      </c>
      <c r="U113">
        <v>0.2674328406322744</v>
      </c>
      <c r="V113">
        <v>6.6858210158068601E-2</v>
      </c>
      <c r="W113">
        <v>1.128637849736901E-2</v>
      </c>
      <c r="X113">
        <v>8.3727661908107407E-3</v>
      </c>
    </row>
    <row r="114" spans="1:24" x14ac:dyDescent="0.25">
      <c r="A114">
        <v>1391</v>
      </c>
      <c r="B114" s="1" t="s">
        <v>685</v>
      </c>
      <c r="C114" t="s">
        <v>96</v>
      </c>
      <c r="D114" t="s">
        <v>459</v>
      </c>
      <c r="E114" t="s">
        <v>474</v>
      </c>
      <c r="F114" t="s">
        <v>21</v>
      </c>
      <c r="G114">
        <v>2</v>
      </c>
      <c r="H114">
        <v>2</v>
      </c>
      <c r="I114">
        <v>1</v>
      </c>
      <c r="J114" s="2">
        <v>45141.397997685177</v>
      </c>
      <c r="K114" t="s">
        <v>161</v>
      </c>
      <c r="L114">
        <v>0.90630200000000005</v>
      </c>
      <c r="M114">
        <v>99.92677699843496</v>
      </c>
      <c r="N114">
        <v>1.9103008242201631E-2</v>
      </c>
      <c r="O114">
        <v>2.5281592261564381E-3</v>
      </c>
      <c r="P114">
        <v>5.2067423118179731E-2</v>
      </c>
      <c r="Q114">
        <v>1.3016855779544929E-2</v>
      </c>
      <c r="R114">
        <f>HighTable[[#This Row],[calc_%_H2_umol/h]]/(2/1000)</f>
        <v>6.5084278897724648</v>
      </c>
      <c r="S114">
        <v>3.1506856705477732E-2</v>
      </c>
      <c r="T114">
        <v>2.0965042547779391E-2</v>
      </c>
      <c r="U114">
        <v>8.5875523813253654E-2</v>
      </c>
      <c r="V114">
        <v>2.146888095331341E-2</v>
      </c>
      <c r="W114">
        <v>1.385408238514468E-2</v>
      </c>
      <c r="X114">
        <v>8.7590542322153464E-3</v>
      </c>
    </row>
    <row r="115" spans="1:24" x14ac:dyDescent="0.25">
      <c r="A115">
        <v>1391</v>
      </c>
      <c r="B115" s="1" t="s">
        <v>686</v>
      </c>
      <c r="C115" t="s">
        <v>99</v>
      </c>
      <c r="D115" t="s">
        <v>459</v>
      </c>
      <c r="E115" t="s">
        <v>474</v>
      </c>
      <c r="F115" t="s">
        <v>21</v>
      </c>
      <c r="G115">
        <v>2</v>
      </c>
      <c r="H115">
        <v>2</v>
      </c>
      <c r="I115">
        <v>1</v>
      </c>
      <c r="J115" s="2">
        <v>45141.406493055547</v>
      </c>
      <c r="K115" t="s">
        <v>163</v>
      </c>
      <c r="L115">
        <v>0.90352699999999997</v>
      </c>
      <c r="M115">
        <v>99.924224225468976</v>
      </c>
      <c r="N115">
        <v>1.9032356716953081E-2</v>
      </c>
      <c r="O115">
        <v>3.0144840221450731E-3</v>
      </c>
      <c r="P115">
        <v>5.1874854345114213E-2</v>
      </c>
      <c r="Q115">
        <v>1.296871358627855E-2</v>
      </c>
      <c r="R115">
        <f>HighTable[[#This Row],[calc_%_H2_umol/h]]/(2/1000)</f>
        <v>6.4843567931392752</v>
      </c>
      <c r="S115">
        <v>3.2000999089627342E-2</v>
      </c>
      <c r="T115">
        <v>2.1194366853761311E-2</v>
      </c>
      <c r="U115">
        <v>8.7222365120650708E-2</v>
      </c>
      <c r="V115">
        <v>2.180559128016268E-2</v>
      </c>
      <c r="W115">
        <v>1.61633691316726E-2</v>
      </c>
      <c r="X115">
        <v>8.5790495927734779E-3</v>
      </c>
    </row>
    <row r="116" spans="1:24" x14ac:dyDescent="0.25">
      <c r="A116">
        <v>1391</v>
      </c>
      <c r="B116" s="1" t="s">
        <v>687</v>
      </c>
      <c r="C116" t="s">
        <v>102</v>
      </c>
      <c r="D116" t="s">
        <v>459</v>
      </c>
      <c r="E116" t="s">
        <v>470</v>
      </c>
      <c r="F116" t="s">
        <v>21</v>
      </c>
      <c r="G116">
        <v>2</v>
      </c>
      <c r="H116">
        <v>2</v>
      </c>
      <c r="I116">
        <v>1</v>
      </c>
      <c r="J116" s="2">
        <v>45141.415046296293</v>
      </c>
      <c r="K116" t="s">
        <v>165</v>
      </c>
      <c r="L116">
        <v>0.89512700000000001</v>
      </c>
      <c r="M116">
        <v>99.923267445952547</v>
      </c>
      <c r="N116">
        <v>2.0341895680268011E-2</v>
      </c>
      <c r="O116">
        <v>2.7004153897076432E-3</v>
      </c>
      <c r="P116">
        <v>5.5444151831047887E-2</v>
      </c>
      <c r="Q116">
        <v>1.386103795776197E-2</v>
      </c>
      <c r="R116">
        <f>HighTable[[#This Row],[calc_%_H2_umol/h]]/(2/1000)</f>
        <v>6.9305189788809853</v>
      </c>
      <c r="S116">
        <v>3.2184089542046573E-2</v>
      </c>
      <c r="T116">
        <v>2.0919934517929711E-2</v>
      </c>
      <c r="U116">
        <v>8.7721398986633725E-2</v>
      </c>
      <c r="V116">
        <v>2.1930349746658431E-2</v>
      </c>
      <c r="W116">
        <v>1.530405642990976E-2</v>
      </c>
      <c r="X116">
        <v>8.9025123952306134E-3</v>
      </c>
    </row>
    <row r="117" spans="1:24" x14ac:dyDescent="0.25">
      <c r="A117">
        <v>1391</v>
      </c>
      <c r="B117" s="1" t="s">
        <v>688</v>
      </c>
      <c r="C117" t="s">
        <v>105</v>
      </c>
      <c r="D117" t="s">
        <v>459</v>
      </c>
      <c r="E117" t="s">
        <v>470</v>
      </c>
      <c r="F117" t="s">
        <v>21</v>
      </c>
      <c r="G117">
        <v>2</v>
      </c>
      <c r="H117">
        <v>2</v>
      </c>
      <c r="I117">
        <v>1</v>
      </c>
      <c r="J117" s="2">
        <v>45141.423541666663</v>
      </c>
      <c r="K117" t="s">
        <v>167</v>
      </c>
      <c r="L117">
        <v>0.89512700000000001</v>
      </c>
      <c r="M117">
        <v>99.815985829416149</v>
      </c>
      <c r="N117">
        <v>0.12701736414871481</v>
      </c>
      <c r="O117">
        <v>1.2168248259262411E-3</v>
      </c>
      <c r="P117">
        <v>0.34620028210409431</v>
      </c>
      <c r="Q117">
        <v>8.6550070526023579E-2</v>
      </c>
      <c r="R117">
        <f>HighTable[[#This Row],[calc_%_H2_umol/h]]/(2/1000)</f>
        <v>43.275035263011787</v>
      </c>
      <c r="S117">
        <v>3.3281671469441929E-2</v>
      </c>
      <c r="T117">
        <v>2.0857051792674171E-2</v>
      </c>
      <c r="U117">
        <v>9.0712983447886864E-2</v>
      </c>
      <c r="V117">
        <v>2.2678245861971719E-2</v>
      </c>
      <c r="W117">
        <v>1.577327180833887E-2</v>
      </c>
      <c r="X117">
        <v>7.9418631573595962E-3</v>
      </c>
    </row>
    <row r="118" spans="1:24" x14ac:dyDescent="0.25">
      <c r="A118">
        <v>1391</v>
      </c>
      <c r="B118" s="1" t="s">
        <v>689</v>
      </c>
      <c r="C118" t="s">
        <v>108</v>
      </c>
      <c r="D118" t="s">
        <v>459</v>
      </c>
      <c r="E118" t="s">
        <v>470</v>
      </c>
      <c r="F118" t="s">
        <v>21</v>
      </c>
      <c r="G118">
        <v>2</v>
      </c>
      <c r="H118">
        <v>2</v>
      </c>
      <c r="I118">
        <v>1</v>
      </c>
      <c r="J118" s="2">
        <v>45141.432037037041</v>
      </c>
      <c r="K118" t="s">
        <v>169</v>
      </c>
      <c r="L118">
        <v>0.89790199999999998</v>
      </c>
      <c r="M118">
        <v>99.918944533787723</v>
      </c>
      <c r="N118">
        <v>2.3690231981524309E-2</v>
      </c>
      <c r="O118">
        <v>2.6714290405835759E-3</v>
      </c>
      <c r="P118">
        <v>6.4570423501408653E-2</v>
      </c>
      <c r="Q118">
        <v>1.614260587535216E-2</v>
      </c>
      <c r="R118">
        <f>HighTable[[#This Row],[calc_%_H2_umol/h]]/(2/1000)</f>
        <v>8.0713029376760801</v>
      </c>
      <c r="S118">
        <v>3.3265819981599623E-2</v>
      </c>
      <c r="T118">
        <v>2.087807426370478E-2</v>
      </c>
      <c r="U118">
        <v>9.0669778413681068E-2</v>
      </c>
      <c r="V118">
        <v>2.266744460342027E-2</v>
      </c>
      <c r="W118">
        <v>1.5316947150319711E-2</v>
      </c>
      <c r="X118">
        <v>8.7824670988332597E-3</v>
      </c>
    </row>
    <row r="119" spans="1:24" x14ac:dyDescent="0.25">
      <c r="A119">
        <v>1392</v>
      </c>
      <c r="B119" s="13" t="s">
        <v>690</v>
      </c>
      <c r="C119" t="s">
        <v>20</v>
      </c>
      <c r="D119" t="s">
        <v>462</v>
      </c>
      <c r="E119" t="s">
        <v>466</v>
      </c>
      <c r="F119" t="s">
        <v>21</v>
      </c>
      <c r="G119">
        <v>2</v>
      </c>
      <c r="H119">
        <v>2</v>
      </c>
      <c r="I119">
        <v>1</v>
      </c>
      <c r="J119" s="2">
        <v>45141.440648148149</v>
      </c>
      <c r="K119" t="s">
        <v>202</v>
      </c>
      <c r="L119">
        <v>0.978827</v>
      </c>
      <c r="M119">
        <v>99.823176840151746</v>
      </c>
      <c r="N119">
        <v>1.755019202298299E-2</v>
      </c>
      <c r="O119">
        <v>1.705327205676888E-3</v>
      </c>
      <c r="P119">
        <v>4.7835045783377751E-2</v>
      </c>
      <c r="Q119">
        <v>1.195876144584444E-2</v>
      </c>
      <c r="R119">
        <f>HighTable[[#This Row],[calc_%_H2_umol/h]]/(2/1000)</f>
        <v>5.9793807229222198</v>
      </c>
      <c r="S119">
        <v>0.13955516015862299</v>
      </c>
      <c r="T119">
        <v>1.562645092003679E-2</v>
      </c>
      <c r="U119">
        <v>0.3803734720823696</v>
      </c>
      <c r="V119">
        <v>9.50933680205924E-2</v>
      </c>
      <c r="W119">
        <v>1.1584597997543361E-2</v>
      </c>
      <c r="X119">
        <v>8.1332096691026836E-3</v>
      </c>
    </row>
    <row r="120" spans="1:24" x14ac:dyDescent="0.25">
      <c r="A120">
        <v>1392</v>
      </c>
      <c r="B120" s="1" t="s">
        <v>691</v>
      </c>
      <c r="C120" t="s">
        <v>24</v>
      </c>
      <c r="D120" t="s">
        <v>462</v>
      </c>
      <c r="E120" t="s">
        <v>466</v>
      </c>
      <c r="F120" t="s">
        <v>21</v>
      </c>
      <c r="G120">
        <v>2</v>
      </c>
      <c r="H120">
        <v>2</v>
      </c>
      <c r="I120">
        <v>1</v>
      </c>
      <c r="J120" s="2">
        <v>45141.448321759257</v>
      </c>
      <c r="K120" t="s">
        <v>204</v>
      </c>
      <c r="L120">
        <v>0.96765199999999996</v>
      </c>
      <c r="M120">
        <v>99.813681179899817</v>
      </c>
      <c r="N120">
        <v>1.812994514262687E-2</v>
      </c>
      <c r="O120">
        <v>1.671054469805598E-3</v>
      </c>
      <c r="P120">
        <v>4.9415228893904643E-2</v>
      </c>
      <c r="Q120">
        <v>1.2353807223476161E-2</v>
      </c>
      <c r="R120">
        <f>HighTable[[#This Row],[calc_%_H2_umol/h]]/(2/1000)</f>
        <v>6.17690361173808</v>
      </c>
      <c r="S120">
        <v>0.14848183627393299</v>
      </c>
      <c r="T120">
        <v>1.580410050012189E-2</v>
      </c>
      <c r="U120">
        <v>0.40470414379867031</v>
      </c>
      <c r="V120">
        <v>0.10117603594966761</v>
      </c>
      <c r="W120">
        <v>1.152929440886538E-2</v>
      </c>
      <c r="X120">
        <v>8.1777442747528791E-3</v>
      </c>
    </row>
    <row r="121" spans="1:24" x14ac:dyDescent="0.25">
      <c r="A121">
        <v>1392</v>
      </c>
      <c r="B121" s="1" t="s">
        <v>692</v>
      </c>
      <c r="C121" t="s">
        <v>27</v>
      </c>
      <c r="D121" t="s">
        <v>462</v>
      </c>
      <c r="E121" t="s">
        <v>466</v>
      </c>
      <c r="F121" t="s">
        <v>21</v>
      </c>
      <c r="G121">
        <v>2</v>
      </c>
      <c r="H121">
        <v>2</v>
      </c>
      <c r="I121">
        <v>1</v>
      </c>
      <c r="J121" s="2">
        <v>45141.456087962957</v>
      </c>
      <c r="K121" t="s">
        <v>206</v>
      </c>
      <c r="L121">
        <v>0.978827</v>
      </c>
      <c r="M121">
        <v>99.818031291644928</v>
      </c>
      <c r="N121">
        <v>1.667310232812514E-2</v>
      </c>
      <c r="O121">
        <v>2.3413065151432588E-3</v>
      </c>
      <c r="P121">
        <v>4.5444437996596247E-2</v>
      </c>
      <c r="Q121">
        <v>1.136110949914906E-2</v>
      </c>
      <c r="R121">
        <f>HighTable[[#This Row],[calc_%_H2_umol/h]]/(2/1000)</f>
        <v>5.6805547495745303</v>
      </c>
      <c r="S121">
        <v>0.14625509675409321</v>
      </c>
      <c r="T121">
        <v>1.4817815784660441E-2</v>
      </c>
      <c r="U121">
        <v>0.3986349118073792</v>
      </c>
      <c r="V121">
        <v>9.96587279518448E-2</v>
      </c>
      <c r="W121">
        <v>1.1031138401386619E-2</v>
      </c>
      <c r="X121">
        <v>8.0093708714548961E-3</v>
      </c>
    </row>
    <row r="122" spans="1:24" x14ac:dyDescent="0.25">
      <c r="A122">
        <v>1392</v>
      </c>
      <c r="B122" s="1" t="s">
        <v>693</v>
      </c>
      <c r="C122" t="s">
        <v>30</v>
      </c>
      <c r="D122" t="s">
        <v>462</v>
      </c>
      <c r="E122" t="s">
        <v>467</v>
      </c>
      <c r="F122" t="s">
        <v>21</v>
      </c>
      <c r="G122">
        <v>2</v>
      </c>
      <c r="H122">
        <v>2</v>
      </c>
      <c r="I122">
        <v>1</v>
      </c>
      <c r="J122" s="2">
        <v>45141.464236111111</v>
      </c>
      <c r="K122" t="s">
        <v>208</v>
      </c>
      <c r="L122">
        <v>0.97320200000000001</v>
      </c>
      <c r="M122">
        <v>99.914261374383159</v>
      </c>
      <c r="N122">
        <v>1.7249487007369699E-2</v>
      </c>
      <c r="O122">
        <v>2.854218519826372E-3</v>
      </c>
      <c r="P122">
        <v>4.7015440039445369E-2</v>
      </c>
      <c r="Q122">
        <v>1.1753860009861341E-2</v>
      </c>
      <c r="R122">
        <f>HighTable[[#This Row],[calc_%_H2_umol/h]]/(2/1000)</f>
        <v>5.8769300049306699</v>
      </c>
      <c r="S122">
        <v>4.9669478054036952E-2</v>
      </c>
      <c r="T122">
        <v>1.7071827273206681E-2</v>
      </c>
      <c r="U122">
        <v>0.1353798154253755</v>
      </c>
      <c r="V122">
        <v>3.3844953856343868E-2</v>
      </c>
      <c r="W122">
        <v>1.059686707509333E-2</v>
      </c>
      <c r="X122">
        <v>8.2227934803400238E-3</v>
      </c>
    </row>
    <row r="123" spans="1:24" x14ac:dyDescent="0.25">
      <c r="A123">
        <v>1392</v>
      </c>
      <c r="B123" s="1" t="s">
        <v>694</v>
      </c>
      <c r="C123" t="s">
        <v>33</v>
      </c>
      <c r="D123" t="s">
        <v>462</v>
      </c>
      <c r="E123" t="s">
        <v>467</v>
      </c>
      <c r="F123" t="s">
        <v>21</v>
      </c>
      <c r="G123">
        <v>2</v>
      </c>
      <c r="H123">
        <v>2</v>
      </c>
      <c r="I123">
        <v>1</v>
      </c>
      <c r="J123" s="2">
        <v>45141.471932870372</v>
      </c>
      <c r="K123" t="s">
        <v>210</v>
      </c>
      <c r="L123">
        <v>0.97320200000000001</v>
      </c>
      <c r="M123">
        <v>99.895823751694252</v>
      </c>
      <c r="N123">
        <v>1.6385723232949932E-2</v>
      </c>
      <c r="O123">
        <v>1.892772694368956E-3</v>
      </c>
      <c r="P123">
        <v>4.4661153565469243E-2</v>
      </c>
      <c r="Q123">
        <v>1.1165288391367311E-2</v>
      </c>
      <c r="R123">
        <f>HighTable[[#This Row],[calc_%_H2_umol/h]]/(2/1000)</f>
        <v>5.5826441956836552</v>
      </c>
      <c r="S123">
        <v>6.9042567277929179E-2</v>
      </c>
      <c r="T123">
        <v>1.44377532369021E-2</v>
      </c>
      <c r="U123">
        <v>0.18818337499764479</v>
      </c>
      <c r="V123">
        <v>4.704584374941119E-2</v>
      </c>
      <c r="W123">
        <v>1.082177489256508E-2</v>
      </c>
      <c r="X123">
        <v>7.9261829022905517E-3</v>
      </c>
    </row>
    <row r="124" spans="1:24" x14ac:dyDescent="0.25">
      <c r="A124">
        <v>1392</v>
      </c>
      <c r="B124" s="1" t="s">
        <v>695</v>
      </c>
      <c r="C124" t="s">
        <v>36</v>
      </c>
      <c r="D124" t="s">
        <v>462</v>
      </c>
      <c r="E124" t="s">
        <v>467</v>
      </c>
      <c r="F124" t="s">
        <v>21</v>
      </c>
      <c r="G124">
        <v>2</v>
      </c>
      <c r="H124">
        <v>2</v>
      </c>
      <c r="I124">
        <v>1</v>
      </c>
      <c r="J124" s="2">
        <v>45141.479675925933</v>
      </c>
      <c r="K124" t="s">
        <v>212</v>
      </c>
      <c r="L124">
        <v>0.97320200000000001</v>
      </c>
      <c r="M124">
        <v>99.897427574900433</v>
      </c>
      <c r="N124">
        <v>1.6181169542477381E-2</v>
      </c>
      <c r="O124">
        <v>1.4790449781648359E-3</v>
      </c>
      <c r="P124">
        <v>4.4103619201395071E-2</v>
      </c>
      <c r="Q124">
        <v>1.1025904800348769E-2</v>
      </c>
      <c r="R124">
        <f>HighTable[[#This Row],[calc_%_H2_umol/h]]/(2/1000)</f>
        <v>5.5129524001743846</v>
      </c>
      <c r="S124">
        <v>6.8507912002799376E-2</v>
      </c>
      <c r="T124">
        <v>1.4612146002368881E-2</v>
      </c>
      <c r="U124">
        <v>0.18672611119502269</v>
      </c>
      <c r="V124">
        <v>4.6681527798755687E-2</v>
      </c>
      <c r="W124">
        <v>1.091950237235613E-2</v>
      </c>
      <c r="X124">
        <v>6.9638411819310797E-3</v>
      </c>
    </row>
    <row r="125" spans="1:24" x14ac:dyDescent="0.25">
      <c r="A125">
        <v>1392</v>
      </c>
      <c r="B125" s="1" t="s">
        <v>696</v>
      </c>
      <c r="C125" t="s">
        <v>39</v>
      </c>
      <c r="D125" t="s">
        <v>462</v>
      </c>
      <c r="E125" t="s">
        <v>468</v>
      </c>
      <c r="F125" t="s">
        <v>21</v>
      </c>
      <c r="G125">
        <v>2</v>
      </c>
      <c r="H125">
        <v>2</v>
      </c>
      <c r="I125">
        <v>1</v>
      </c>
      <c r="J125" s="2">
        <v>45141.488171296303</v>
      </c>
      <c r="K125" t="s">
        <v>214</v>
      </c>
      <c r="L125">
        <v>0.90352699999999997</v>
      </c>
      <c r="M125">
        <v>99.879890447298621</v>
      </c>
      <c r="N125">
        <v>6.5731510870616461E-2</v>
      </c>
      <c r="O125">
        <v>2.080782185060239E-3</v>
      </c>
      <c r="P125">
        <v>0.17915871392113139</v>
      </c>
      <c r="Q125">
        <v>4.4789678480282841E-2</v>
      </c>
      <c r="R125">
        <f>HighTable[[#This Row],[calc_%_H2_umol/h]]/(2/1000)</f>
        <v>22.394839240141419</v>
      </c>
      <c r="S125">
        <v>3.2631931637305781E-2</v>
      </c>
      <c r="T125">
        <v>2.0520610247737849E-2</v>
      </c>
      <c r="U125">
        <v>8.8942043587125486E-2</v>
      </c>
      <c r="V125">
        <v>2.2235510896781371E-2</v>
      </c>
      <c r="W125">
        <v>1.3350193006037811E-2</v>
      </c>
      <c r="X125">
        <v>8.3959171874136637E-3</v>
      </c>
    </row>
    <row r="126" spans="1:24" x14ac:dyDescent="0.25">
      <c r="A126">
        <v>1392</v>
      </c>
      <c r="B126" s="1" t="s">
        <v>697</v>
      </c>
      <c r="C126" t="s">
        <v>42</v>
      </c>
      <c r="D126" t="s">
        <v>462</v>
      </c>
      <c r="E126" t="s">
        <v>468</v>
      </c>
      <c r="F126" t="s">
        <v>21</v>
      </c>
      <c r="G126">
        <v>2</v>
      </c>
      <c r="H126">
        <v>2</v>
      </c>
      <c r="I126">
        <v>1</v>
      </c>
      <c r="J126" s="2">
        <v>45141.49591435185</v>
      </c>
      <c r="K126" t="s">
        <v>216</v>
      </c>
      <c r="L126">
        <v>0.97597699999999998</v>
      </c>
      <c r="M126">
        <v>99.842300956001679</v>
      </c>
      <c r="N126">
        <v>2.128912240273044E-2</v>
      </c>
      <c r="O126">
        <v>1.141833475638139E-3</v>
      </c>
      <c r="P126">
        <v>5.802592606901022E-2</v>
      </c>
      <c r="Q126">
        <v>1.450648151725255E-2</v>
      </c>
      <c r="R126">
        <f>HighTable[[#This Row],[calc_%_H2_umol/h]]/(2/1000)</f>
        <v>7.2532407586262746</v>
      </c>
      <c r="S126">
        <v>0.11741352085977309</v>
      </c>
      <c r="T126">
        <v>1.477695415081421E-2</v>
      </c>
      <c r="U126">
        <v>0.320023914186222</v>
      </c>
      <c r="V126">
        <v>8.0005978546555501E-2</v>
      </c>
      <c r="W126">
        <v>1.127098712521964E-2</v>
      </c>
      <c r="X126">
        <v>7.725413610580747E-3</v>
      </c>
    </row>
    <row r="127" spans="1:24" x14ac:dyDescent="0.25">
      <c r="A127">
        <v>1392</v>
      </c>
      <c r="B127" s="1" t="s">
        <v>698</v>
      </c>
      <c r="C127" t="s">
        <v>45</v>
      </c>
      <c r="D127" t="s">
        <v>462</v>
      </c>
      <c r="E127" t="s">
        <v>468</v>
      </c>
      <c r="F127" t="s">
        <v>21</v>
      </c>
      <c r="G127">
        <v>2</v>
      </c>
      <c r="H127">
        <v>2</v>
      </c>
      <c r="I127">
        <v>1</v>
      </c>
      <c r="J127" s="2">
        <v>45141.504421296297</v>
      </c>
      <c r="K127" t="s">
        <v>218</v>
      </c>
      <c r="L127">
        <v>0.95932700000000004</v>
      </c>
      <c r="M127">
        <v>99.926626415280992</v>
      </c>
      <c r="N127">
        <v>2.2876353740178459E-2</v>
      </c>
      <c r="O127">
        <v>2.7200166918485728E-3</v>
      </c>
      <c r="P127">
        <v>6.2352105725404249E-2</v>
      </c>
      <c r="Q127">
        <v>1.558802643135106E-2</v>
      </c>
      <c r="R127">
        <f>HighTable[[#This Row],[calc_%_H2_umol/h]]/(2/1000)</f>
        <v>7.7940132156755304</v>
      </c>
      <c r="S127">
        <v>3.1280359702240669E-2</v>
      </c>
      <c r="T127">
        <v>2.0043244676501679E-2</v>
      </c>
      <c r="U127">
        <v>8.5258180452824628E-2</v>
      </c>
      <c r="V127">
        <v>2.131454511320616E-2</v>
      </c>
      <c r="W127">
        <v>1.12187017221422E-2</v>
      </c>
      <c r="X127">
        <v>7.9981695544598386E-3</v>
      </c>
    </row>
    <row r="128" spans="1:24" x14ac:dyDescent="0.25">
      <c r="A128">
        <v>1392</v>
      </c>
      <c r="B128" s="1" t="s">
        <v>699</v>
      </c>
      <c r="C128" t="s">
        <v>48</v>
      </c>
      <c r="D128" t="s">
        <v>462</v>
      </c>
      <c r="E128" t="s">
        <v>469</v>
      </c>
      <c r="F128" t="s">
        <v>21</v>
      </c>
      <c r="G128">
        <v>2</v>
      </c>
      <c r="H128">
        <v>2</v>
      </c>
      <c r="I128">
        <v>1</v>
      </c>
      <c r="J128" s="2">
        <v>45141.512916666667</v>
      </c>
      <c r="K128" t="s">
        <v>220</v>
      </c>
      <c r="L128">
        <v>0.93420199999999998</v>
      </c>
      <c r="M128">
        <v>99.927867895613062</v>
      </c>
      <c r="N128">
        <v>1.837143179866858E-2</v>
      </c>
      <c r="O128">
        <v>2.6849744770600218E-3</v>
      </c>
      <c r="P128">
        <v>5.0073428259057029E-2</v>
      </c>
      <c r="Q128">
        <v>1.2518357064764261E-2</v>
      </c>
      <c r="R128">
        <f>HighTable[[#This Row],[calc_%_H2_umol/h]]/(2/1000)</f>
        <v>6.2591785323821298</v>
      </c>
      <c r="S128">
        <v>3.3651993871402983E-2</v>
      </c>
      <c r="T128">
        <v>2.0741523883110239E-2</v>
      </c>
      <c r="U128">
        <v>9.1722339301613109E-2</v>
      </c>
      <c r="V128">
        <v>2.2930584825403281E-2</v>
      </c>
      <c r="W128">
        <v>1.207960484917809E-2</v>
      </c>
      <c r="X128">
        <v>8.0290738676911146E-3</v>
      </c>
    </row>
    <row r="129" spans="1:24" x14ac:dyDescent="0.25">
      <c r="A129">
        <v>1392</v>
      </c>
      <c r="B129" s="1" t="s">
        <v>700</v>
      </c>
      <c r="C129" t="s">
        <v>51</v>
      </c>
      <c r="D129" t="s">
        <v>462</v>
      </c>
      <c r="E129" t="s">
        <v>469</v>
      </c>
      <c r="F129" t="s">
        <v>21</v>
      </c>
      <c r="G129">
        <v>2</v>
      </c>
      <c r="H129">
        <v>2</v>
      </c>
      <c r="I129">
        <v>1</v>
      </c>
      <c r="J129" s="2">
        <v>45141.521504629629</v>
      </c>
      <c r="K129" t="s">
        <v>222</v>
      </c>
      <c r="L129">
        <v>0.96487699999999998</v>
      </c>
      <c r="M129">
        <v>99.917670486943862</v>
      </c>
      <c r="N129">
        <v>2.8971160603314759E-2</v>
      </c>
      <c r="O129">
        <v>2.517696838432888E-3</v>
      </c>
      <c r="P129">
        <v>7.8964195493833808E-2</v>
      </c>
      <c r="Q129">
        <v>1.9741048873458449E-2</v>
      </c>
      <c r="R129">
        <f>HighTable[[#This Row],[calc_%_H2_umol/h]]/(2/1000)</f>
        <v>9.8705244367292249</v>
      </c>
      <c r="S129">
        <v>3.3481951792530149E-2</v>
      </c>
      <c r="T129">
        <v>2.0604635217093839E-2</v>
      </c>
      <c r="U129">
        <v>9.1258870262794001E-2</v>
      </c>
      <c r="V129">
        <v>2.28147175656985E-2</v>
      </c>
      <c r="W129">
        <v>1.1968057841877841E-2</v>
      </c>
      <c r="X129">
        <v>7.9083428184125153E-3</v>
      </c>
    </row>
    <row r="130" spans="1:24" x14ac:dyDescent="0.25">
      <c r="A130">
        <v>1392</v>
      </c>
      <c r="B130" s="1" t="s">
        <v>701</v>
      </c>
      <c r="C130" t="s">
        <v>54</v>
      </c>
      <c r="D130" t="s">
        <v>462</v>
      </c>
      <c r="E130" t="s">
        <v>469</v>
      </c>
      <c r="F130" t="s">
        <v>21</v>
      </c>
      <c r="G130">
        <v>2</v>
      </c>
      <c r="H130">
        <v>2</v>
      </c>
      <c r="I130">
        <v>1</v>
      </c>
      <c r="J130" s="2">
        <v>45141.530034722222</v>
      </c>
      <c r="K130" t="s">
        <v>224</v>
      </c>
      <c r="L130">
        <v>0.97320200000000001</v>
      </c>
      <c r="M130">
        <v>99.927815955996664</v>
      </c>
      <c r="N130">
        <v>1.9289228449703051E-2</v>
      </c>
      <c r="O130">
        <v>2.762109079543038E-3</v>
      </c>
      <c r="P130">
        <v>5.2574987487843318E-2</v>
      </c>
      <c r="Q130">
        <v>1.3143746871960829E-2</v>
      </c>
      <c r="R130">
        <f>HighTable[[#This Row],[calc_%_H2_umol/h]]/(2/1000)</f>
        <v>6.5718734359804145</v>
      </c>
      <c r="S130">
        <v>3.3716818590585222E-2</v>
      </c>
      <c r="T130">
        <v>2.0619068850744458E-2</v>
      </c>
      <c r="U130">
        <v>9.1899026451583668E-2</v>
      </c>
      <c r="V130">
        <v>2.297475661289592E-2</v>
      </c>
      <c r="W130">
        <v>1.120555145710975E-2</v>
      </c>
      <c r="X130">
        <v>7.9724455059285836E-3</v>
      </c>
    </row>
    <row r="131" spans="1:24" x14ac:dyDescent="0.25">
      <c r="A131">
        <v>1392</v>
      </c>
      <c r="B131" s="1" t="s">
        <v>702</v>
      </c>
      <c r="C131" t="s">
        <v>57</v>
      </c>
      <c r="D131" t="s">
        <v>462</v>
      </c>
      <c r="E131" t="s">
        <v>470</v>
      </c>
      <c r="F131" t="s">
        <v>21</v>
      </c>
      <c r="G131">
        <v>2</v>
      </c>
      <c r="H131">
        <v>2</v>
      </c>
      <c r="I131">
        <v>1</v>
      </c>
      <c r="J131" s="2">
        <v>45141.538553240738</v>
      </c>
      <c r="K131" t="s">
        <v>226</v>
      </c>
      <c r="L131">
        <v>0.978827</v>
      </c>
      <c r="M131">
        <v>99.863405305713385</v>
      </c>
      <c r="N131">
        <v>8.04765419239689E-2</v>
      </c>
      <c r="O131">
        <v>1.827358994503428E-3</v>
      </c>
      <c r="P131">
        <v>0.21934797422043589</v>
      </c>
      <c r="Q131">
        <v>5.4836993555108973E-2</v>
      </c>
      <c r="R131">
        <f>HighTable[[#This Row],[calc_%_H2_umol/h]]/(2/1000)</f>
        <v>27.418496777554488</v>
      </c>
      <c r="S131">
        <v>3.6542267244550543E-2</v>
      </c>
      <c r="T131">
        <v>2.0585292514695781E-2</v>
      </c>
      <c r="U131">
        <v>9.9600108328295911E-2</v>
      </c>
      <c r="V131">
        <v>2.4900027082073981E-2</v>
      </c>
      <c r="W131">
        <v>1.143440284643505E-2</v>
      </c>
      <c r="X131">
        <v>8.1414822716575682E-3</v>
      </c>
    </row>
    <row r="132" spans="1:24" x14ac:dyDescent="0.25">
      <c r="A132">
        <v>1392</v>
      </c>
      <c r="B132" s="1" t="s">
        <v>703</v>
      </c>
      <c r="C132" t="s">
        <v>60</v>
      </c>
      <c r="D132" t="s">
        <v>462</v>
      </c>
      <c r="E132" t="s">
        <v>470</v>
      </c>
      <c r="F132" t="s">
        <v>21</v>
      </c>
      <c r="G132">
        <v>2</v>
      </c>
      <c r="H132">
        <v>2</v>
      </c>
      <c r="I132">
        <v>1</v>
      </c>
      <c r="J132" s="2">
        <v>45141.547013888892</v>
      </c>
      <c r="K132" t="s">
        <v>228</v>
      </c>
      <c r="L132">
        <v>0.98227699999999996</v>
      </c>
      <c r="M132">
        <v>99.903624805892875</v>
      </c>
      <c r="N132">
        <v>4.0980788727798458E-2</v>
      </c>
      <c r="O132">
        <v>2.4412330886747031E-3</v>
      </c>
      <c r="P132">
        <v>0.1116978037884726</v>
      </c>
      <c r="Q132">
        <v>2.7924450947118151E-2</v>
      </c>
      <c r="R132">
        <f>HighTable[[#This Row],[calc_%_H2_umol/h]]/(2/1000)</f>
        <v>13.962225473559075</v>
      </c>
      <c r="S132">
        <v>3.5984720711741081E-2</v>
      </c>
      <c r="T132">
        <v>2.021170468134598E-2</v>
      </c>
      <c r="U132">
        <v>9.8080451797565207E-2</v>
      </c>
      <c r="V132">
        <v>2.4520112949391298E-2</v>
      </c>
      <c r="W132">
        <v>1.132280474061393E-2</v>
      </c>
      <c r="X132">
        <v>8.0868799269699018E-3</v>
      </c>
    </row>
    <row r="133" spans="1:24" x14ac:dyDescent="0.25">
      <c r="A133">
        <v>1392</v>
      </c>
      <c r="B133" s="1" t="s">
        <v>704</v>
      </c>
      <c r="C133" t="s">
        <v>63</v>
      </c>
      <c r="D133" t="s">
        <v>462</v>
      </c>
      <c r="E133" t="s">
        <v>470</v>
      </c>
      <c r="F133" t="s">
        <v>21</v>
      </c>
      <c r="G133">
        <v>2</v>
      </c>
      <c r="H133">
        <v>2</v>
      </c>
      <c r="I133">
        <v>1</v>
      </c>
      <c r="J133" s="2">
        <v>45141.555243055547</v>
      </c>
      <c r="K133" t="s">
        <v>230</v>
      </c>
      <c r="L133">
        <v>0.98160199999999997</v>
      </c>
      <c r="M133">
        <v>99.916707786781529</v>
      </c>
      <c r="N133">
        <v>2.065787813604162E-2</v>
      </c>
      <c r="O133">
        <v>2.6587700226180289E-3</v>
      </c>
      <c r="P133">
        <v>5.6305397976895252E-2</v>
      </c>
      <c r="Q133">
        <v>1.407634949422381E-2</v>
      </c>
      <c r="R133">
        <f>HighTable[[#This Row],[calc_%_H2_umol/h]]/(2/1000)</f>
        <v>7.0381747471119045</v>
      </c>
      <c r="S133">
        <v>4.2977795306074769E-2</v>
      </c>
      <c r="T133">
        <v>1.7542464579637519E-2</v>
      </c>
      <c r="U133">
        <v>0.1171408725011371</v>
      </c>
      <c r="V133">
        <v>2.9285218125284281E-2</v>
      </c>
      <c r="W133">
        <v>1.0594062230675119E-2</v>
      </c>
      <c r="X133">
        <v>9.0624775456775546E-3</v>
      </c>
    </row>
    <row r="134" spans="1:24" x14ac:dyDescent="0.25">
      <c r="A134">
        <v>1392</v>
      </c>
      <c r="B134" s="1" t="s">
        <v>705</v>
      </c>
      <c r="C134" t="s">
        <v>66</v>
      </c>
      <c r="D134" t="s">
        <v>462</v>
      </c>
      <c r="E134" t="s">
        <v>472</v>
      </c>
      <c r="F134" t="s">
        <v>21</v>
      </c>
      <c r="G134">
        <v>2</v>
      </c>
      <c r="H134">
        <v>2</v>
      </c>
      <c r="I134">
        <v>1</v>
      </c>
      <c r="J134" s="2">
        <v>45141.56386574074</v>
      </c>
      <c r="K134" t="s">
        <v>232</v>
      </c>
      <c r="L134">
        <v>0.93420199999999998</v>
      </c>
      <c r="M134">
        <v>99.861986925749378</v>
      </c>
      <c r="N134">
        <v>1.8637878021948481E-2</v>
      </c>
      <c r="O134">
        <v>1.5828398268620391E-3</v>
      </c>
      <c r="P134">
        <v>5.0799657765418622E-2</v>
      </c>
      <c r="Q134">
        <v>1.269991444135465E-2</v>
      </c>
      <c r="R134">
        <f>HighTable[[#This Row],[calc_%_H2_umol/h]]/(2/1000)</f>
        <v>6.3499572206773252</v>
      </c>
      <c r="S134">
        <v>9.9120557439869347E-2</v>
      </c>
      <c r="T134">
        <v>1.4941378195861769E-2</v>
      </c>
      <c r="U134">
        <v>0.27016436042414183</v>
      </c>
      <c r="V134">
        <v>6.7541090106035456E-2</v>
      </c>
      <c r="W134">
        <v>1.2196126739162309E-2</v>
      </c>
      <c r="X134">
        <v>8.0585120496318163E-3</v>
      </c>
    </row>
    <row r="135" spans="1:24" x14ac:dyDescent="0.25">
      <c r="A135">
        <v>1392</v>
      </c>
      <c r="B135" s="1" t="s">
        <v>706</v>
      </c>
      <c r="C135" t="s">
        <v>69</v>
      </c>
      <c r="D135" t="s">
        <v>462</v>
      </c>
      <c r="E135" t="s">
        <v>472</v>
      </c>
      <c r="F135" t="s">
        <v>21</v>
      </c>
      <c r="G135">
        <v>2</v>
      </c>
      <c r="H135">
        <v>2</v>
      </c>
      <c r="I135">
        <v>1</v>
      </c>
      <c r="J135" s="2">
        <v>45141.571550925917</v>
      </c>
      <c r="K135" t="s">
        <v>234</v>
      </c>
      <c r="L135">
        <v>0.978827</v>
      </c>
      <c r="M135">
        <v>99.804935502326032</v>
      </c>
      <c r="N135">
        <v>1.7882262074425379E-2</v>
      </c>
      <c r="O135">
        <v>1.7557442355888189E-3</v>
      </c>
      <c r="P135">
        <v>4.8740140502183893E-2</v>
      </c>
      <c r="Q135">
        <v>1.218503512554597E-2</v>
      </c>
      <c r="R135">
        <f>HighTable[[#This Row],[calc_%_H2_umol/h]]/(2/1000)</f>
        <v>6.0925175627729846</v>
      </c>
      <c r="S135">
        <v>0.15811566817424419</v>
      </c>
      <c r="T135">
        <v>1.5727497182217581E-2</v>
      </c>
      <c r="U135">
        <v>0.430962249089898</v>
      </c>
      <c r="V135">
        <v>0.1077405622724745</v>
      </c>
      <c r="W135">
        <v>1.1143181995218569E-2</v>
      </c>
      <c r="X135">
        <v>7.9233854300769478E-3</v>
      </c>
    </row>
    <row r="136" spans="1:24" x14ac:dyDescent="0.25">
      <c r="A136">
        <v>1392</v>
      </c>
      <c r="B136" s="1" t="s">
        <v>707</v>
      </c>
      <c r="C136" t="s">
        <v>72</v>
      </c>
      <c r="D136" t="s">
        <v>462</v>
      </c>
      <c r="E136" t="s">
        <v>472</v>
      </c>
      <c r="F136" t="s">
        <v>21</v>
      </c>
      <c r="G136">
        <v>2</v>
      </c>
      <c r="H136">
        <v>2</v>
      </c>
      <c r="I136">
        <v>1</v>
      </c>
      <c r="J136" s="2">
        <v>45141.579317129632</v>
      </c>
      <c r="K136" t="s">
        <v>236</v>
      </c>
      <c r="L136">
        <v>0.97597699999999998</v>
      </c>
      <c r="M136">
        <v>99.776005801827722</v>
      </c>
      <c r="N136">
        <v>4.0588006203562621E-2</v>
      </c>
      <c r="O136">
        <v>1.189674446997027E-3</v>
      </c>
      <c r="P136">
        <v>0.1106272303152521</v>
      </c>
      <c r="Q136">
        <v>2.765680757881302E-2</v>
      </c>
      <c r="R136">
        <f>HighTable[[#This Row],[calc_%_H2_umol/h]]/(2/1000)</f>
        <v>13.82840378940651</v>
      </c>
      <c r="S136">
        <v>0.16328461251337109</v>
      </c>
      <c r="T136">
        <v>1.520855988030477E-2</v>
      </c>
      <c r="U136">
        <v>0.44505079517475388</v>
      </c>
      <c r="V136">
        <v>0.1112626987936885</v>
      </c>
      <c r="W136">
        <v>1.190377541239228E-2</v>
      </c>
      <c r="X136">
        <v>8.2178040429469919E-3</v>
      </c>
    </row>
    <row r="137" spans="1:24" x14ac:dyDescent="0.25">
      <c r="A137">
        <v>1392</v>
      </c>
      <c r="B137" s="1" t="s">
        <v>708</v>
      </c>
      <c r="C137" t="s">
        <v>75</v>
      </c>
      <c r="D137" t="s">
        <v>462</v>
      </c>
      <c r="E137" t="s">
        <v>473</v>
      </c>
      <c r="F137" t="s">
        <v>21</v>
      </c>
      <c r="G137">
        <v>2</v>
      </c>
      <c r="H137">
        <v>2</v>
      </c>
      <c r="I137">
        <v>1</v>
      </c>
      <c r="J137" s="2">
        <v>45141.587025462963</v>
      </c>
      <c r="K137" t="s">
        <v>238</v>
      </c>
      <c r="L137">
        <v>0.97320200000000001</v>
      </c>
      <c r="M137">
        <v>99.881667277687029</v>
      </c>
      <c r="N137">
        <v>1.861101240837084E-2</v>
      </c>
      <c r="O137">
        <v>1.63690777756882E-3</v>
      </c>
      <c r="P137">
        <v>5.072643247798006E-2</v>
      </c>
      <c r="Q137">
        <v>1.268160811949502E-2</v>
      </c>
      <c r="R137">
        <f>HighTable[[#This Row],[calc_%_H2_umol/h]]/(2/1000)</f>
        <v>6.3408040597475104</v>
      </c>
      <c r="S137">
        <v>8.1840879012926832E-2</v>
      </c>
      <c r="T137">
        <v>1.461201926941663E-2</v>
      </c>
      <c r="U137">
        <v>0.22306663023450099</v>
      </c>
      <c r="V137">
        <v>5.5766657558625247E-2</v>
      </c>
      <c r="W137">
        <v>1.067765413537629E-2</v>
      </c>
      <c r="X137">
        <v>7.2031767562893466E-3</v>
      </c>
    </row>
    <row r="138" spans="1:24" x14ac:dyDescent="0.25">
      <c r="A138">
        <v>1392</v>
      </c>
      <c r="B138" s="1" t="s">
        <v>709</v>
      </c>
      <c r="C138" t="s">
        <v>78</v>
      </c>
      <c r="D138" t="s">
        <v>462</v>
      </c>
      <c r="E138" t="s">
        <v>473</v>
      </c>
      <c r="F138" t="s">
        <v>21</v>
      </c>
      <c r="G138">
        <v>2</v>
      </c>
      <c r="H138">
        <v>2</v>
      </c>
      <c r="I138">
        <v>1</v>
      </c>
      <c r="J138" s="2">
        <v>45141.594722222217</v>
      </c>
      <c r="K138" t="s">
        <v>240</v>
      </c>
      <c r="L138">
        <v>0.978827</v>
      </c>
      <c r="M138">
        <v>99.797739348210513</v>
      </c>
      <c r="N138">
        <v>4.9661317246125991E-2</v>
      </c>
      <c r="O138">
        <v>1.119072720621181E-3</v>
      </c>
      <c r="P138">
        <v>0.13535757221461531</v>
      </c>
      <c r="Q138">
        <v>3.3839393053653813E-2</v>
      </c>
      <c r="R138">
        <f>HighTable[[#This Row],[calc_%_H2_umol/h]]/(2/1000)</f>
        <v>16.919696526826908</v>
      </c>
      <c r="S138">
        <v>0.13409665242220609</v>
      </c>
      <c r="T138">
        <v>1.6389120218099101E-2</v>
      </c>
      <c r="U138">
        <v>0.36549568800237281</v>
      </c>
      <c r="V138">
        <v>9.1373922000593188E-2</v>
      </c>
      <c r="W138">
        <v>1.0702475437916451E-2</v>
      </c>
      <c r="X138">
        <v>7.8002066832405636E-3</v>
      </c>
    </row>
    <row r="139" spans="1:24" x14ac:dyDescent="0.25">
      <c r="A139">
        <v>1392</v>
      </c>
      <c r="B139" s="1" t="s">
        <v>710</v>
      </c>
      <c r="C139" t="s">
        <v>81</v>
      </c>
      <c r="D139" t="s">
        <v>462</v>
      </c>
      <c r="E139" t="s">
        <v>473</v>
      </c>
      <c r="F139" t="s">
        <v>21</v>
      </c>
      <c r="G139">
        <v>2</v>
      </c>
      <c r="H139">
        <v>2</v>
      </c>
      <c r="I139">
        <v>1</v>
      </c>
      <c r="J139" s="2">
        <v>45141.602476851847</v>
      </c>
      <c r="K139" t="s">
        <v>242</v>
      </c>
      <c r="L139">
        <v>0.97597699999999998</v>
      </c>
      <c r="M139">
        <v>99.821067144477553</v>
      </c>
      <c r="N139">
        <v>1.7145509711791219E-2</v>
      </c>
      <c r="O139">
        <v>1.680493274972734E-3</v>
      </c>
      <c r="P139">
        <v>4.6732038086468752E-2</v>
      </c>
      <c r="Q139">
        <v>1.168300952161719E-2</v>
      </c>
      <c r="R139">
        <f>HighTable[[#This Row],[calc_%_H2_umol/h]]/(2/1000)</f>
        <v>5.8415047608085944</v>
      </c>
      <c r="S139">
        <v>0.14286247479210951</v>
      </c>
      <c r="T139">
        <v>1.5453906644399039E-2</v>
      </c>
      <c r="U139">
        <v>0.38938793452846049</v>
      </c>
      <c r="V139">
        <v>9.7346983632115136E-2</v>
      </c>
      <c r="W139">
        <v>1.104906495825473E-2</v>
      </c>
      <c r="X139">
        <v>7.8758060602919684E-3</v>
      </c>
    </row>
    <row r="140" spans="1:24" x14ac:dyDescent="0.25">
      <c r="A140">
        <v>1392</v>
      </c>
      <c r="B140" s="1" t="s">
        <v>711</v>
      </c>
      <c r="C140" t="s">
        <v>84</v>
      </c>
      <c r="D140" t="s">
        <v>462</v>
      </c>
      <c r="E140" t="s">
        <v>471</v>
      </c>
      <c r="F140" t="s">
        <v>21</v>
      </c>
      <c r="G140">
        <v>2</v>
      </c>
      <c r="H140">
        <v>2</v>
      </c>
      <c r="I140">
        <v>1</v>
      </c>
      <c r="J140" s="2">
        <v>45141.611018518517</v>
      </c>
      <c r="K140" t="s">
        <v>244</v>
      </c>
      <c r="L140">
        <v>0.978827</v>
      </c>
      <c r="M140">
        <v>99.929123877145756</v>
      </c>
      <c r="N140">
        <v>2.0321682997297981E-2</v>
      </c>
      <c r="O140">
        <v>3.0942726407903751E-3</v>
      </c>
      <c r="P140">
        <v>5.5389059863164593E-2</v>
      </c>
      <c r="Q140">
        <v>1.384726496579115E-2</v>
      </c>
      <c r="R140">
        <f>HighTable[[#This Row],[calc_%_H2_umol/h]]/(2/1000)</f>
        <v>6.9236324828955746</v>
      </c>
      <c r="S140">
        <v>3.2768239527059193E-2</v>
      </c>
      <c r="T140">
        <v>2.078233788895037E-2</v>
      </c>
      <c r="U140">
        <v>8.9313566254139706E-2</v>
      </c>
      <c r="V140">
        <v>2.232839156353493E-2</v>
      </c>
      <c r="W140">
        <v>1.03928134198281E-2</v>
      </c>
      <c r="X140">
        <v>7.393386910058042E-3</v>
      </c>
    </row>
    <row r="141" spans="1:24" x14ac:dyDescent="0.25">
      <c r="A141">
        <v>1392</v>
      </c>
      <c r="B141" s="1" t="s">
        <v>712</v>
      </c>
      <c r="C141" t="s">
        <v>87</v>
      </c>
      <c r="D141" t="s">
        <v>462</v>
      </c>
      <c r="E141" t="s">
        <v>471</v>
      </c>
      <c r="F141" t="s">
        <v>21</v>
      </c>
      <c r="G141">
        <v>2</v>
      </c>
      <c r="H141">
        <v>2</v>
      </c>
      <c r="I141">
        <v>1</v>
      </c>
      <c r="J141" s="2">
        <v>45141.619328703702</v>
      </c>
      <c r="K141" t="s">
        <v>246</v>
      </c>
      <c r="L141">
        <v>0.98160199999999997</v>
      </c>
      <c r="M141">
        <v>99.924413640905669</v>
      </c>
      <c r="N141">
        <v>1.7802627922022519E-2</v>
      </c>
      <c r="O141">
        <v>2.7566291844364301E-3</v>
      </c>
      <c r="P141">
        <v>4.8523088556477377E-2</v>
      </c>
      <c r="Q141">
        <v>1.2130772139119349E-2</v>
      </c>
      <c r="R141">
        <f>HighTable[[#This Row],[calc_%_H2_umol/h]]/(2/1000)</f>
        <v>6.0653860695596746</v>
      </c>
      <c r="S141">
        <v>3.864882437749198E-2</v>
      </c>
      <c r="T141">
        <v>1.9249055620326791E-2</v>
      </c>
      <c r="U141">
        <v>0.1053417695458823</v>
      </c>
      <c r="V141">
        <v>2.6335442386470571E-2</v>
      </c>
      <c r="W141">
        <v>1.1187326153372829E-2</v>
      </c>
      <c r="X141">
        <v>7.9475806414339087E-3</v>
      </c>
    </row>
    <row r="142" spans="1:24" x14ac:dyDescent="0.25">
      <c r="A142">
        <v>1392</v>
      </c>
      <c r="B142" s="1" t="s">
        <v>713</v>
      </c>
      <c r="C142" t="s">
        <v>90</v>
      </c>
      <c r="D142" t="s">
        <v>462</v>
      </c>
      <c r="E142" t="s">
        <v>471</v>
      </c>
      <c r="F142" t="s">
        <v>21</v>
      </c>
      <c r="G142">
        <v>2</v>
      </c>
      <c r="H142">
        <v>2</v>
      </c>
      <c r="I142">
        <v>1</v>
      </c>
      <c r="J142" s="2">
        <v>45141.627083333333</v>
      </c>
      <c r="K142" t="s">
        <v>248</v>
      </c>
      <c r="L142">
        <v>0.98437699999999995</v>
      </c>
      <c r="M142">
        <v>99.849655824191586</v>
      </c>
      <c r="N142">
        <v>1.712564844766486E-2</v>
      </c>
      <c r="O142">
        <v>1.7225573885038491E-3</v>
      </c>
      <c r="P142">
        <v>4.6677903950639567E-2</v>
      </c>
      <c r="Q142">
        <v>1.166947598765989E-2</v>
      </c>
      <c r="R142">
        <f>HighTable[[#This Row],[calc_%_H2_umol/h]]/(2/1000)</f>
        <v>5.8347379938299451</v>
      </c>
      <c r="S142">
        <v>0.11431510544759239</v>
      </c>
      <c r="T142">
        <v>1.619626116606207E-2</v>
      </c>
      <c r="U142">
        <v>0.3115788303430656</v>
      </c>
      <c r="V142">
        <v>7.7894707585766401E-2</v>
      </c>
      <c r="W142">
        <v>1.110485129014852E-2</v>
      </c>
      <c r="X142">
        <v>7.7985706230134146E-3</v>
      </c>
    </row>
    <row r="143" spans="1:24" x14ac:dyDescent="0.25">
      <c r="A143">
        <v>1392</v>
      </c>
      <c r="B143" s="1" t="s">
        <v>714</v>
      </c>
      <c r="C143" t="s">
        <v>93</v>
      </c>
      <c r="D143" t="s">
        <v>462</v>
      </c>
      <c r="E143" t="s">
        <v>474</v>
      </c>
      <c r="F143" t="s">
        <v>21</v>
      </c>
      <c r="G143">
        <v>2</v>
      </c>
      <c r="H143">
        <v>2</v>
      </c>
      <c r="I143">
        <v>1</v>
      </c>
      <c r="J143" s="2">
        <v>45141.635625000003</v>
      </c>
      <c r="K143" t="s">
        <v>250</v>
      </c>
      <c r="L143">
        <v>0.91470200000000002</v>
      </c>
      <c r="M143">
        <v>99.81992876195325</v>
      </c>
      <c r="N143">
        <v>0.1248275073074836</v>
      </c>
      <c r="O143">
        <v>1.2131919506893621E-3</v>
      </c>
      <c r="P143">
        <v>0.34023157805104709</v>
      </c>
      <c r="Q143">
        <v>8.5057894512761772E-2</v>
      </c>
      <c r="R143">
        <f>HighTable[[#This Row],[calc_%_H2_umol/h]]/(2/1000)</f>
        <v>42.528947256380889</v>
      </c>
      <c r="S143">
        <v>3.4569617772914132E-2</v>
      </c>
      <c r="T143">
        <v>2.1570864382353332E-2</v>
      </c>
      <c r="U143">
        <v>9.4223427681912567E-2</v>
      </c>
      <c r="V143">
        <v>2.3555856920478142E-2</v>
      </c>
      <c r="W143">
        <v>1.221670333555039E-2</v>
      </c>
      <c r="X143">
        <v>8.4574096308125766E-3</v>
      </c>
    </row>
    <row r="144" spans="1:24" x14ac:dyDescent="0.25">
      <c r="A144">
        <v>1392</v>
      </c>
      <c r="B144" s="1" t="s">
        <v>715</v>
      </c>
      <c r="C144" t="s">
        <v>96</v>
      </c>
      <c r="D144" t="s">
        <v>462</v>
      </c>
      <c r="E144" t="s">
        <v>474</v>
      </c>
      <c r="F144" t="s">
        <v>21</v>
      </c>
      <c r="G144">
        <v>2</v>
      </c>
      <c r="H144">
        <v>2</v>
      </c>
      <c r="I144">
        <v>1</v>
      </c>
      <c r="J144" s="2">
        <v>45141.644212962958</v>
      </c>
      <c r="K144" t="s">
        <v>252</v>
      </c>
      <c r="L144">
        <v>0.978827</v>
      </c>
      <c r="M144">
        <v>99.925730231425803</v>
      </c>
      <c r="N144">
        <v>2.3449232971431609E-2</v>
      </c>
      <c r="O144">
        <v>2.8178149527917831E-3</v>
      </c>
      <c r="P144">
        <v>6.3913553270790305E-2</v>
      </c>
      <c r="Q144">
        <v>1.597838831769758E-2</v>
      </c>
      <c r="R144">
        <f>HighTable[[#This Row],[calc_%_H2_umol/h]]/(2/1000)</f>
        <v>7.9891941588487896</v>
      </c>
      <c r="S144">
        <v>3.2735498639842993E-2</v>
      </c>
      <c r="T144">
        <v>2.0314674535667911E-2</v>
      </c>
      <c r="U144">
        <v>8.9224327239721818E-2</v>
      </c>
      <c r="V144">
        <v>2.2306081809930451E-2</v>
      </c>
      <c r="W144">
        <v>1.045438576314006E-2</v>
      </c>
      <c r="X144">
        <v>7.6306511997712443E-3</v>
      </c>
    </row>
    <row r="145" spans="1:24" x14ac:dyDescent="0.25">
      <c r="A145">
        <v>1392</v>
      </c>
      <c r="B145" s="1" t="s">
        <v>716</v>
      </c>
      <c r="C145" t="s">
        <v>99</v>
      </c>
      <c r="D145" t="s">
        <v>462</v>
      </c>
      <c r="E145" t="s">
        <v>474</v>
      </c>
      <c r="F145" t="s">
        <v>21</v>
      </c>
      <c r="G145">
        <v>2</v>
      </c>
      <c r="H145">
        <v>2</v>
      </c>
      <c r="I145">
        <v>1</v>
      </c>
      <c r="J145" s="2">
        <v>45141.652731481481</v>
      </c>
      <c r="K145" t="s">
        <v>254</v>
      </c>
      <c r="L145">
        <v>0.98437699999999995</v>
      </c>
      <c r="M145">
        <v>99.921495122392656</v>
      </c>
      <c r="N145">
        <v>2.616401615532531E-2</v>
      </c>
      <c r="O145">
        <v>2.9186542272340412E-3</v>
      </c>
      <c r="P145">
        <v>7.131300381374947E-2</v>
      </c>
      <c r="Q145">
        <v>1.7828250953437371E-2</v>
      </c>
      <c r="R145">
        <f>HighTable[[#This Row],[calc_%_H2_umol/h]]/(2/1000)</f>
        <v>8.9141254767186862</v>
      </c>
      <c r="S145">
        <v>3.3217503143191857E-2</v>
      </c>
      <c r="T145">
        <v>2.0485583020459379E-2</v>
      </c>
      <c r="U145">
        <v>9.0538085371558427E-2</v>
      </c>
      <c r="V145">
        <v>2.263452134288961E-2</v>
      </c>
      <c r="W145">
        <v>1.165912263188297E-2</v>
      </c>
      <c r="X145">
        <v>7.4642356769271667E-3</v>
      </c>
    </row>
    <row r="146" spans="1:24" x14ac:dyDescent="0.25">
      <c r="A146">
        <v>1392</v>
      </c>
      <c r="B146" s="1" t="s">
        <v>717</v>
      </c>
      <c r="C146" t="s">
        <v>102</v>
      </c>
      <c r="D146" t="s">
        <v>462</v>
      </c>
      <c r="E146" t="s">
        <v>470</v>
      </c>
      <c r="F146" t="s">
        <v>21</v>
      </c>
      <c r="G146">
        <v>2</v>
      </c>
      <c r="H146">
        <v>2</v>
      </c>
      <c r="I146">
        <v>1</v>
      </c>
      <c r="J146" s="2">
        <v>45141.661157407398</v>
      </c>
      <c r="K146" t="s">
        <v>256</v>
      </c>
      <c r="L146">
        <v>0.97597699999999998</v>
      </c>
      <c r="M146">
        <v>99.850364498972041</v>
      </c>
      <c r="N146">
        <v>9.5778827257977872E-2</v>
      </c>
      <c r="O146">
        <v>1.599154068324403E-3</v>
      </c>
      <c r="P146">
        <v>0.26105609448396638</v>
      </c>
      <c r="Q146">
        <v>6.526402362099161E-2</v>
      </c>
      <c r="R146">
        <f>HighTable[[#This Row],[calc_%_H2_umol/h]]/(2/1000)</f>
        <v>32.632011810495804</v>
      </c>
      <c r="S146">
        <v>3.4605333321169697E-2</v>
      </c>
      <c r="T146">
        <v>1.9924402664174039E-2</v>
      </c>
      <c r="U146">
        <v>9.4320774473545768E-2</v>
      </c>
      <c r="V146">
        <v>2.3580193618386439E-2</v>
      </c>
      <c r="W146">
        <v>1.1507076719731659E-2</v>
      </c>
      <c r="X146">
        <v>7.7442637290958708E-3</v>
      </c>
    </row>
    <row r="147" spans="1:24" x14ac:dyDescent="0.25">
      <c r="A147">
        <v>1392</v>
      </c>
      <c r="B147" s="1" t="s">
        <v>718</v>
      </c>
      <c r="C147" t="s">
        <v>105</v>
      </c>
      <c r="D147" t="s">
        <v>462</v>
      </c>
      <c r="E147" t="s">
        <v>470</v>
      </c>
      <c r="F147" t="s">
        <v>21</v>
      </c>
      <c r="G147">
        <v>2</v>
      </c>
      <c r="H147">
        <v>2</v>
      </c>
      <c r="I147">
        <v>1</v>
      </c>
      <c r="J147" s="2">
        <v>45141.668923611112</v>
      </c>
      <c r="K147" t="s">
        <v>258</v>
      </c>
      <c r="L147">
        <v>0.98160199999999997</v>
      </c>
      <c r="M147">
        <v>99.890957736493931</v>
      </c>
      <c r="N147">
        <v>1.7334191326453662E-2</v>
      </c>
      <c r="O147">
        <v>2.195306996852961E-3</v>
      </c>
      <c r="P147">
        <v>4.7246311301487723E-2</v>
      </c>
      <c r="Q147">
        <v>1.1811577825371931E-2</v>
      </c>
      <c r="R147">
        <f>HighTable[[#This Row],[calc_%_H2_umol/h]]/(2/1000)</f>
        <v>5.9057889126859653</v>
      </c>
      <c r="S147">
        <v>7.1315881729633782E-2</v>
      </c>
      <c r="T147">
        <v>1.525971208080917E-2</v>
      </c>
      <c r="U147">
        <v>0.19437955226652581</v>
      </c>
      <c r="V147">
        <v>4.8594888066631453E-2</v>
      </c>
      <c r="W147">
        <v>1.094547679528454E-2</v>
      </c>
      <c r="X147">
        <v>9.4467136546978296E-3</v>
      </c>
    </row>
    <row r="148" spans="1:24" x14ac:dyDescent="0.25">
      <c r="A148">
        <v>1392</v>
      </c>
      <c r="B148" s="1" t="s">
        <v>719</v>
      </c>
      <c r="C148" t="s">
        <v>108</v>
      </c>
      <c r="D148" t="s">
        <v>462</v>
      </c>
      <c r="E148" t="s">
        <v>470</v>
      </c>
      <c r="F148" t="s">
        <v>21</v>
      </c>
      <c r="G148">
        <v>2</v>
      </c>
      <c r="H148">
        <v>2</v>
      </c>
      <c r="I148">
        <v>1</v>
      </c>
      <c r="J148" s="2">
        <v>45141.677372685182</v>
      </c>
      <c r="K148" t="s">
        <v>260</v>
      </c>
      <c r="L148">
        <v>0.90907700000000002</v>
      </c>
      <c r="M148">
        <v>99.014382802525375</v>
      </c>
      <c r="N148">
        <v>0.92951671470171893</v>
      </c>
      <c r="O148">
        <v>1.184152787337004E-2</v>
      </c>
      <c r="P148">
        <v>2.5335035961967902</v>
      </c>
      <c r="Q148">
        <v>0.63337589904919744</v>
      </c>
      <c r="R148">
        <f>HighTable[[#This Row],[calc_%_H2_umol/h]]/(2/1000)</f>
        <v>316.68794952459871</v>
      </c>
      <c r="S148">
        <v>3.520032231446367E-2</v>
      </c>
      <c r="T148">
        <v>1.9773396783100559E-2</v>
      </c>
      <c r="U148">
        <v>9.5942484691733193E-2</v>
      </c>
      <c r="V148">
        <v>2.3985621172933302E-2</v>
      </c>
      <c r="W148">
        <v>1.276708441141209E-2</v>
      </c>
      <c r="X148">
        <v>8.1330760470192769E-3</v>
      </c>
    </row>
    <row r="149" spans="1:24" x14ac:dyDescent="0.25">
      <c r="A149">
        <v>1393</v>
      </c>
      <c r="B149" s="13" t="s">
        <v>573</v>
      </c>
      <c r="C149" t="s">
        <v>20</v>
      </c>
      <c r="D149" t="s">
        <v>463</v>
      </c>
      <c r="E149" t="s">
        <v>466</v>
      </c>
      <c r="F149" t="s">
        <v>21</v>
      </c>
      <c r="G149">
        <v>2</v>
      </c>
      <c r="H149">
        <v>2</v>
      </c>
      <c r="I149">
        <v>1</v>
      </c>
      <c r="J149" s="2">
        <v>45141.685995370368</v>
      </c>
      <c r="K149" t="s">
        <v>22</v>
      </c>
      <c r="L149">
        <v>0.98160199999999997</v>
      </c>
      <c r="M149">
        <v>99.823608634201463</v>
      </c>
      <c r="N149">
        <v>2.723013277900381E-2</v>
      </c>
      <c r="O149">
        <v>1.482788406149895E-3</v>
      </c>
      <c r="P149">
        <v>7.4218826008589103E-2</v>
      </c>
      <c r="Q149">
        <v>1.8554706502147279E-2</v>
      </c>
      <c r="R149">
        <f>HighTable[[#This Row],[calc_%_H2_umol/h]]/(2/1000)</f>
        <v>9.2773532510736398</v>
      </c>
      <c r="S149">
        <v>0.13131770776110441</v>
      </c>
      <c r="T149">
        <v>1.4915708443149539E-2</v>
      </c>
      <c r="U149">
        <v>0.35792135805092901</v>
      </c>
      <c r="V149">
        <v>8.9480339512732238E-2</v>
      </c>
      <c r="W149">
        <v>1.0486421073372731E-2</v>
      </c>
      <c r="X149">
        <v>7.3571041850607937E-3</v>
      </c>
    </row>
    <row r="150" spans="1:24" x14ac:dyDescent="0.25">
      <c r="A150">
        <v>1393</v>
      </c>
      <c r="B150" s="1" t="s">
        <v>574</v>
      </c>
      <c r="C150" t="s">
        <v>24</v>
      </c>
      <c r="D150" t="s">
        <v>463</v>
      </c>
      <c r="E150" t="s">
        <v>466</v>
      </c>
      <c r="F150" t="s">
        <v>21</v>
      </c>
      <c r="G150">
        <v>2</v>
      </c>
      <c r="H150">
        <v>2</v>
      </c>
      <c r="I150">
        <v>1</v>
      </c>
      <c r="J150" s="2">
        <v>45141.693680555552</v>
      </c>
      <c r="K150" t="s">
        <v>25</v>
      </c>
      <c r="L150">
        <v>0.98160199999999997</v>
      </c>
      <c r="M150">
        <v>99.828394166171478</v>
      </c>
      <c r="N150">
        <v>1.7732056657096869E-2</v>
      </c>
      <c r="O150">
        <v>1.592497027835935E-3</v>
      </c>
      <c r="P150">
        <v>4.8330738542056537E-2</v>
      </c>
      <c r="Q150">
        <v>1.2082684635514131E-2</v>
      </c>
      <c r="R150">
        <f>HighTable[[#This Row],[calc_%_H2_umol/h]]/(2/1000)</f>
        <v>6.0413423177570653</v>
      </c>
      <c r="S150">
        <v>0.1350009618121599</v>
      </c>
      <c r="T150">
        <v>1.4100799779662001E-2</v>
      </c>
      <c r="U150">
        <v>0.36796048616606969</v>
      </c>
      <c r="V150">
        <v>9.1990121541517436E-2</v>
      </c>
      <c r="W150">
        <v>1.114321693267112E-2</v>
      </c>
      <c r="X150">
        <v>7.7295984265851932E-3</v>
      </c>
    </row>
    <row r="151" spans="1:24" x14ac:dyDescent="0.25">
      <c r="A151">
        <v>1393</v>
      </c>
      <c r="B151" s="1" t="s">
        <v>575</v>
      </c>
      <c r="C151" t="s">
        <v>27</v>
      </c>
      <c r="D151" t="s">
        <v>463</v>
      </c>
      <c r="E151" t="s">
        <v>466</v>
      </c>
      <c r="F151" t="s">
        <v>21</v>
      </c>
      <c r="G151">
        <v>2</v>
      </c>
      <c r="H151">
        <v>2</v>
      </c>
      <c r="I151">
        <v>1</v>
      </c>
      <c r="J151" s="2">
        <v>45141.701377314806</v>
      </c>
      <c r="K151" t="s">
        <v>28</v>
      </c>
      <c r="L151">
        <v>0.98437699999999995</v>
      </c>
      <c r="M151">
        <v>99.82200692953478</v>
      </c>
      <c r="N151">
        <v>1.9926685100093201E-2</v>
      </c>
      <c r="O151">
        <v>1.624464340054548E-3</v>
      </c>
      <c r="P151">
        <v>5.4312448138780882E-2</v>
      </c>
      <c r="Q151">
        <v>1.357811203469522E-2</v>
      </c>
      <c r="R151">
        <f>HighTable[[#This Row],[calc_%_H2_umol/h]]/(2/1000)</f>
        <v>6.78905601734761</v>
      </c>
      <c r="S151">
        <v>0.1390365943897188</v>
      </c>
      <c r="T151">
        <v>1.506419544943014E-2</v>
      </c>
      <c r="U151">
        <v>0.37896006206014649</v>
      </c>
      <c r="V151">
        <v>9.4740015515036635E-2</v>
      </c>
      <c r="W151">
        <v>1.082681011355404E-2</v>
      </c>
      <c r="X151">
        <v>8.2029808618488635E-3</v>
      </c>
    </row>
    <row r="152" spans="1:24" x14ac:dyDescent="0.25">
      <c r="A152">
        <v>1393</v>
      </c>
      <c r="B152" s="1" t="s">
        <v>576</v>
      </c>
      <c r="C152" t="s">
        <v>30</v>
      </c>
      <c r="D152" t="s">
        <v>463</v>
      </c>
      <c r="E152" t="s">
        <v>467</v>
      </c>
      <c r="F152" t="s">
        <v>21</v>
      </c>
      <c r="G152">
        <v>2</v>
      </c>
      <c r="H152">
        <v>2</v>
      </c>
      <c r="I152">
        <v>1</v>
      </c>
      <c r="J152" s="2">
        <v>45141.709143518521</v>
      </c>
      <c r="K152" t="s">
        <v>31</v>
      </c>
      <c r="L152">
        <v>0.98160199999999997</v>
      </c>
      <c r="M152">
        <v>99.89754265379861</v>
      </c>
      <c r="N152">
        <v>1.6474701901171021E-2</v>
      </c>
      <c r="O152">
        <v>1.6007324331477511E-3</v>
      </c>
      <c r="P152">
        <v>4.4903675052557587E-2</v>
      </c>
      <c r="Q152">
        <v>1.12259187631394E-2</v>
      </c>
      <c r="R152">
        <f>HighTable[[#This Row],[calc_%_H2_umol/h]]/(2/1000)</f>
        <v>5.6129593815697003</v>
      </c>
      <c r="S152">
        <v>6.7402502279004628E-2</v>
      </c>
      <c r="T152">
        <v>1.417903608172302E-2</v>
      </c>
      <c r="U152">
        <v>0.1837131911837849</v>
      </c>
      <c r="V152">
        <v>4.5928297795946232E-2</v>
      </c>
      <c r="W152">
        <v>1.1059719959900179E-2</v>
      </c>
      <c r="X152">
        <v>7.5204220613138938E-3</v>
      </c>
    </row>
    <row r="153" spans="1:24" x14ac:dyDescent="0.25">
      <c r="A153">
        <v>1393</v>
      </c>
      <c r="B153" s="1" t="s">
        <v>577</v>
      </c>
      <c r="C153" t="s">
        <v>33</v>
      </c>
      <c r="D153" t="s">
        <v>463</v>
      </c>
      <c r="E153" t="s">
        <v>467</v>
      </c>
      <c r="F153" t="s">
        <v>21</v>
      </c>
      <c r="G153">
        <v>2</v>
      </c>
      <c r="H153">
        <v>2</v>
      </c>
      <c r="I153">
        <v>1</v>
      </c>
      <c r="J153" s="2">
        <v>45141.717141203713</v>
      </c>
      <c r="K153" t="s">
        <v>34</v>
      </c>
      <c r="L153">
        <v>0.97597699999999998</v>
      </c>
      <c r="M153">
        <v>99.910668671073466</v>
      </c>
      <c r="N153">
        <v>1.7219545174503199E-2</v>
      </c>
      <c r="O153">
        <v>2.754823395572422E-3</v>
      </c>
      <c r="P153">
        <v>4.6933830166223968E-2</v>
      </c>
      <c r="Q153">
        <v>1.173345754155599E-2</v>
      </c>
      <c r="R153">
        <f>HighTable[[#This Row],[calc_%_H2_umol/h]]/(2/1000)</f>
        <v>5.8667287707779954</v>
      </c>
      <c r="S153">
        <v>5.3619366066210733E-2</v>
      </c>
      <c r="T153">
        <v>1.4522322452738179E-2</v>
      </c>
      <c r="U153">
        <v>0.14614568474772341</v>
      </c>
      <c r="V153">
        <v>3.6536421186930859E-2</v>
      </c>
      <c r="W153">
        <v>1.1133484064196821E-2</v>
      </c>
      <c r="X153">
        <v>7.3589336216220401E-3</v>
      </c>
    </row>
    <row r="154" spans="1:24" x14ac:dyDescent="0.25">
      <c r="A154">
        <v>1393</v>
      </c>
      <c r="B154" s="1" t="s">
        <v>578</v>
      </c>
      <c r="C154" t="s">
        <v>36</v>
      </c>
      <c r="D154" t="s">
        <v>463</v>
      </c>
      <c r="E154" t="s">
        <v>467</v>
      </c>
      <c r="F154" t="s">
        <v>21</v>
      </c>
      <c r="G154">
        <v>2</v>
      </c>
      <c r="H154">
        <v>2</v>
      </c>
      <c r="I154">
        <v>1</v>
      </c>
      <c r="J154" s="2">
        <v>45141.725428240738</v>
      </c>
      <c r="K154" t="s">
        <v>37</v>
      </c>
      <c r="L154">
        <v>0.978827</v>
      </c>
      <c r="M154">
        <v>99.919701723118663</v>
      </c>
      <c r="N154">
        <v>1.7670116453926521E-2</v>
      </c>
      <c r="O154">
        <v>2.908820166765449E-3</v>
      </c>
      <c r="P154">
        <v>4.8161913468769302E-2</v>
      </c>
      <c r="Q154">
        <v>1.2040478367192331E-2</v>
      </c>
      <c r="R154">
        <f>HighTable[[#This Row],[calc_%_H2_umol/h]]/(2/1000)</f>
        <v>6.0202391835961651</v>
      </c>
      <c r="S154">
        <v>4.3551425472998173E-2</v>
      </c>
      <c r="T154">
        <v>1.8045305526210309E-2</v>
      </c>
      <c r="U154">
        <v>0.118704366807158</v>
      </c>
      <c r="V154">
        <v>2.967609170178951E-2</v>
      </c>
      <c r="W154">
        <v>1.104760794838403E-2</v>
      </c>
      <c r="X154">
        <v>8.0291270060402382E-3</v>
      </c>
    </row>
    <row r="155" spans="1:24" x14ac:dyDescent="0.25">
      <c r="A155">
        <v>1393</v>
      </c>
      <c r="B155" s="1" t="s">
        <v>579</v>
      </c>
      <c r="C155" t="s">
        <v>39</v>
      </c>
      <c r="D155" t="s">
        <v>463</v>
      </c>
      <c r="E155" t="s">
        <v>468</v>
      </c>
      <c r="F155" t="s">
        <v>21</v>
      </c>
      <c r="G155">
        <v>2</v>
      </c>
      <c r="H155">
        <v>2</v>
      </c>
      <c r="I155">
        <v>1</v>
      </c>
      <c r="J155" s="2">
        <v>45141.733935185177</v>
      </c>
      <c r="K155" t="s">
        <v>40</v>
      </c>
      <c r="L155">
        <v>0.900752</v>
      </c>
      <c r="M155">
        <v>99.920220146478243</v>
      </c>
      <c r="N155">
        <v>2.2923245625800049E-2</v>
      </c>
      <c r="O155">
        <v>3.2608283199550081E-3</v>
      </c>
      <c r="P155">
        <v>6.2479914896531291E-2</v>
      </c>
      <c r="Q155">
        <v>1.5619978724132819E-2</v>
      </c>
      <c r="R155">
        <f>HighTable[[#This Row],[calc_%_H2_umol/h]]/(2/1000)</f>
        <v>7.8099893620664096</v>
      </c>
      <c r="S155">
        <v>3.2986882186367278E-2</v>
      </c>
      <c r="T155">
        <v>2.1168021020491899E-2</v>
      </c>
      <c r="U155">
        <v>8.9909501706270684E-2</v>
      </c>
      <c r="V155">
        <v>2.2477375426567671E-2</v>
      </c>
      <c r="W155">
        <v>1.503848866688052E-2</v>
      </c>
      <c r="X155">
        <v>8.8312370427006265E-3</v>
      </c>
    </row>
    <row r="156" spans="1:24" x14ac:dyDescent="0.25">
      <c r="A156">
        <v>1393</v>
      </c>
      <c r="B156" s="1" t="s">
        <v>580</v>
      </c>
      <c r="C156" t="s">
        <v>42</v>
      </c>
      <c r="D156" t="s">
        <v>463</v>
      </c>
      <c r="E156" t="s">
        <v>468</v>
      </c>
      <c r="F156" t="s">
        <v>21</v>
      </c>
      <c r="G156">
        <v>2</v>
      </c>
      <c r="H156">
        <v>2</v>
      </c>
      <c r="I156">
        <v>1</v>
      </c>
      <c r="J156" s="2">
        <v>45141.742465277777</v>
      </c>
      <c r="K156" t="s">
        <v>43</v>
      </c>
      <c r="L156">
        <v>0.89790199999999998</v>
      </c>
      <c r="M156">
        <v>99.919710842036721</v>
      </c>
      <c r="N156">
        <v>2.2582044936420721E-2</v>
      </c>
      <c r="O156">
        <v>2.7988548504460091E-3</v>
      </c>
      <c r="P156">
        <v>6.1549933584850683E-2</v>
      </c>
      <c r="Q156">
        <v>1.5387483396212671E-2</v>
      </c>
      <c r="R156">
        <f>HighTable[[#This Row],[calc_%_H2_umol/h]]/(2/1000)</f>
        <v>7.6937416981063356</v>
      </c>
      <c r="S156">
        <v>3.362739881794434E-2</v>
      </c>
      <c r="T156">
        <v>2.1604900935918488E-2</v>
      </c>
      <c r="U156">
        <v>9.1655302684196152E-2</v>
      </c>
      <c r="V156">
        <v>2.2913825671049041E-2</v>
      </c>
      <c r="W156">
        <v>1.4577290577713649E-2</v>
      </c>
      <c r="X156">
        <v>9.5024236312086473E-3</v>
      </c>
    </row>
    <row r="157" spans="1:24" x14ac:dyDescent="0.25">
      <c r="A157">
        <v>1393</v>
      </c>
      <c r="B157" s="1" t="s">
        <v>581</v>
      </c>
      <c r="C157" t="s">
        <v>45</v>
      </c>
      <c r="D157" t="s">
        <v>463</v>
      </c>
      <c r="E157" t="s">
        <v>468</v>
      </c>
      <c r="F157" t="s">
        <v>21</v>
      </c>
      <c r="G157">
        <v>2</v>
      </c>
      <c r="H157">
        <v>2</v>
      </c>
      <c r="I157">
        <v>1</v>
      </c>
      <c r="J157" s="2">
        <v>45141.751076388893</v>
      </c>
      <c r="K157" t="s">
        <v>46</v>
      </c>
      <c r="L157">
        <v>0.93975200000000003</v>
      </c>
      <c r="M157">
        <v>99.919493548863841</v>
      </c>
      <c r="N157">
        <v>2.668149277239296E-2</v>
      </c>
      <c r="O157">
        <v>2.591493202150135E-3</v>
      </c>
      <c r="P157">
        <v>7.2723445228683431E-2</v>
      </c>
      <c r="Q157">
        <v>1.8180861307170861E-2</v>
      </c>
      <c r="R157">
        <f>HighTable[[#This Row],[calc_%_H2_umol/h]]/(2/1000)</f>
        <v>9.0904306535854307</v>
      </c>
      <c r="S157">
        <v>3.3035021181677698E-2</v>
      </c>
      <c r="T157">
        <v>2.0825661036636731E-2</v>
      </c>
      <c r="U157">
        <v>9.0040710016790815E-2</v>
      </c>
      <c r="V157">
        <v>2.25101775041977E-2</v>
      </c>
      <c r="W157">
        <v>1.186784052462905E-2</v>
      </c>
      <c r="X157">
        <v>8.9220966574594125E-3</v>
      </c>
    </row>
    <row r="158" spans="1:24" x14ac:dyDescent="0.25">
      <c r="A158">
        <v>1393</v>
      </c>
      <c r="B158" s="1" t="s">
        <v>582</v>
      </c>
      <c r="C158" t="s">
        <v>48</v>
      </c>
      <c r="D158" t="s">
        <v>463</v>
      </c>
      <c r="E158" t="s">
        <v>469</v>
      </c>
      <c r="F158" t="s">
        <v>21</v>
      </c>
      <c r="G158">
        <v>2</v>
      </c>
      <c r="H158">
        <v>2</v>
      </c>
      <c r="I158">
        <v>1</v>
      </c>
      <c r="J158" s="2">
        <v>45141.759606481479</v>
      </c>
      <c r="K158" t="s">
        <v>49</v>
      </c>
      <c r="L158">
        <v>0.98437699999999995</v>
      </c>
      <c r="M158">
        <v>99.929991414486651</v>
      </c>
      <c r="N158">
        <v>1.8887835629976191E-2</v>
      </c>
      <c r="O158">
        <v>3.168966230675968E-3</v>
      </c>
      <c r="P158">
        <v>5.1480945674305938E-2</v>
      </c>
      <c r="Q158">
        <v>1.287023641857649E-2</v>
      </c>
      <c r="R158">
        <f>HighTable[[#This Row],[calc_%_H2_umol/h]]/(2/1000)</f>
        <v>6.4351182092882446</v>
      </c>
      <c r="S158">
        <v>3.2552093594012441E-2</v>
      </c>
      <c r="T158">
        <v>1.9793966143897571E-2</v>
      </c>
      <c r="U158">
        <v>8.872443591359172E-2</v>
      </c>
      <c r="V158">
        <v>2.218110897839793E-2</v>
      </c>
      <c r="W158">
        <v>1.104309280798915E-2</v>
      </c>
      <c r="X158">
        <v>7.5255634813678873E-3</v>
      </c>
    </row>
    <row r="159" spans="1:24" x14ac:dyDescent="0.25">
      <c r="A159">
        <v>1393</v>
      </c>
      <c r="B159" s="1" t="s">
        <v>583</v>
      </c>
      <c r="C159" t="s">
        <v>51</v>
      </c>
      <c r="D159" t="s">
        <v>463</v>
      </c>
      <c r="E159" t="s">
        <v>469</v>
      </c>
      <c r="F159" t="s">
        <v>21</v>
      </c>
      <c r="G159">
        <v>2</v>
      </c>
      <c r="H159">
        <v>2</v>
      </c>
      <c r="I159">
        <v>1</v>
      </c>
      <c r="J159" s="2">
        <v>45141.768206018518</v>
      </c>
      <c r="K159" t="s">
        <v>52</v>
      </c>
      <c r="L159">
        <v>0.978827</v>
      </c>
      <c r="M159">
        <v>99.927846048170238</v>
      </c>
      <c r="N159">
        <v>1.9696639327524291E-2</v>
      </c>
      <c r="O159">
        <v>2.6945083515898301E-3</v>
      </c>
      <c r="P159">
        <v>5.3685432203644932E-2</v>
      </c>
      <c r="Q159">
        <v>1.342135805091123E-2</v>
      </c>
      <c r="R159">
        <f>HighTable[[#This Row],[calc_%_H2_umol/h]]/(2/1000)</f>
        <v>6.7106790254556143</v>
      </c>
      <c r="S159">
        <v>3.2786224585826168E-2</v>
      </c>
      <c r="T159">
        <v>2.0208326196391058E-2</v>
      </c>
      <c r="U159">
        <v>8.9362586578726949E-2</v>
      </c>
      <c r="V159">
        <v>2.2340646644681741E-2</v>
      </c>
      <c r="W159">
        <v>1.16599321732162E-2</v>
      </c>
      <c r="X159">
        <v>8.011155743199062E-3</v>
      </c>
    </row>
    <row r="160" spans="1:24" x14ac:dyDescent="0.25">
      <c r="A160">
        <v>1393</v>
      </c>
      <c r="B160" s="1" t="s">
        <v>584</v>
      </c>
      <c r="C160" t="s">
        <v>54</v>
      </c>
      <c r="D160" t="s">
        <v>463</v>
      </c>
      <c r="E160" t="s">
        <v>469</v>
      </c>
      <c r="F160" t="s">
        <v>21</v>
      </c>
      <c r="G160">
        <v>2</v>
      </c>
      <c r="H160">
        <v>2</v>
      </c>
      <c r="I160">
        <v>1</v>
      </c>
      <c r="J160" s="2">
        <v>45141.776747685188</v>
      </c>
      <c r="K160" t="s">
        <v>55</v>
      </c>
      <c r="L160">
        <v>0.97597699999999998</v>
      </c>
      <c r="M160">
        <v>99.927062564045784</v>
      </c>
      <c r="N160">
        <v>2.1129514728548571E-2</v>
      </c>
      <c r="O160">
        <v>2.870040984925847E-3</v>
      </c>
      <c r="P160">
        <v>5.759089718773814E-2</v>
      </c>
      <c r="Q160">
        <v>1.439772429693453E-2</v>
      </c>
      <c r="R160">
        <f>HighTable[[#This Row],[calc_%_H2_umol/h]]/(2/1000)</f>
        <v>7.1988621484672644</v>
      </c>
      <c r="S160">
        <v>3.2306135335382763E-2</v>
      </c>
      <c r="T160">
        <v>2.0102828204066042E-2</v>
      </c>
      <c r="U160">
        <v>8.8054048686663208E-2</v>
      </c>
      <c r="V160">
        <v>2.2013512171665799E-2</v>
      </c>
      <c r="W160">
        <v>1.1583519819263871E-2</v>
      </c>
      <c r="X160">
        <v>7.9182660710174248E-3</v>
      </c>
    </row>
    <row r="161" spans="1:24" x14ac:dyDescent="0.25">
      <c r="A161">
        <v>1393</v>
      </c>
      <c r="B161" s="1" t="s">
        <v>585</v>
      </c>
      <c r="C161" t="s">
        <v>57</v>
      </c>
      <c r="D161" t="s">
        <v>463</v>
      </c>
      <c r="E161" t="s">
        <v>470</v>
      </c>
      <c r="F161" t="s">
        <v>21</v>
      </c>
      <c r="G161">
        <v>2</v>
      </c>
      <c r="H161">
        <v>2</v>
      </c>
      <c r="I161">
        <v>1</v>
      </c>
      <c r="J161" s="2">
        <v>45141.785266203697</v>
      </c>
      <c r="K161" t="s">
        <v>58</v>
      </c>
      <c r="L161">
        <v>0.978827</v>
      </c>
      <c r="M161">
        <v>99.904805458354957</v>
      </c>
      <c r="N161">
        <v>4.3242841343921902E-2</v>
      </c>
      <c r="O161">
        <v>2.95603944009297E-3</v>
      </c>
      <c r="P161">
        <v>0.11786328564274361</v>
      </c>
      <c r="Q161">
        <v>2.9465821410685909E-2</v>
      </c>
      <c r="R161">
        <f>HighTable[[#This Row],[calc_%_H2_umol/h]]/(2/1000)</f>
        <v>14.732910705342954</v>
      </c>
      <c r="S161">
        <v>3.3179742087555628E-2</v>
      </c>
      <c r="T161">
        <v>1.9816350502126E-2</v>
      </c>
      <c r="U161">
        <v>9.043516331675569E-2</v>
      </c>
      <c r="V161">
        <v>2.2608790829188919E-2</v>
      </c>
      <c r="W161">
        <v>1.0974113911927199E-2</v>
      </c>
      <c r="X161">
        <v>7.7978443016419527E-3</v>
      </c>
    </row>
    <row r="162" spans="1:24" x14ac:dyDescent="0.25">
      <c r="A162">
        <v>1393</v>
      </c>
      <c r="B162" s="1" t="s">
        <v>586</v>
      </c>
      <c r="C162" t="s">
        <v>60</v>
      </c>
      <c r="D162" t="s">
        <v>463</v>
      </c>
      <c r="E162" t="s">
        <v>470</v>
      </c>
      <c r="F162" t="s">
        <v>21</v>
      </c>
      <c r="G162">
        <v>2</v>
      </c>
      <c r="H162">
        <v>2</v>
      </c>
      <c r="I162">
        <v>1</v>
      </c>
      <c r="J162" s="2">
        <v>45141.793344907397</v>
      </c>
      <c r="K162" t="s">
        <v>61</v>
      </c>
      <c r="L162">
        <v>0.98715200000000003</v>
      </c>
      <c r="M162">
        <v>99.909038768608227</v>
      </c>
      <c r="N162">
        <v>1.9345764017971182E-2</v>
      </c>
      <c r="O162">
        <v>1.8612644144364739E-3</v>
      </c>
      <c r="P162">
        <v>5.2729081613591557E-2</v>
      </c>
      <c r="Q162">
        <v>1.3182270403397889E-2</v>
      </c>
      <c r="R162">
        <f>HighTable[[#This Row],[calc_%_H2_umol/h]]/(2/1000)</f>
        <v>6.5911352016989442</v>
      </c>
      <c r="S162">
        <v>5.1339012663129603E-2</v>
      </c>
      <c r="T162">
        <v>1.5243768576814009E-2</v>
      </c>
      <c r="U162">
        <v>0.13993032201574759</v>
      </c>
      <c r="V162">
        <v>3.4982580503936912E-2</v>
      </c>
      <c r="W162">
        <v>1.129545280047517E-2</v>
      </c>
      <c r="X162">
        <v>8.9810019101946876E-3</v>
      </c>
    </row>
    <row r="163" spans="1:24" x14ac:dyDescent="0.25">
      <c r="A163">
        <v>1393</v>
      </c>
      <c r="B163" s="1" t="s">
        <v>587</v>
      </c>
      <c r="C163" t="s">
        <v>63</v>
      </c>
      <c r="D163" t="s">
        <v>463</v>
      </c>
      <c r="E163" t="s">
        <v>470</v>
      </c>
      <c r="F163" t="s">
        <v>21</v>
      </c>
      <c r="G163">
        <v>2</v>
      </c>
      <c r="H163">
        <v>2</v>
      </c>
      <c r="I163">
        <v>1</v>
      </c>
      <c r="J163" s="2">
        <v>45141.801874999997</v>
      </c>
      <c r="K163" t="s">
        <v>64</v>
      </c>
      <c r="L163">
        <v>0.90907700000000002</v>
      </c>
      <c r="M163">
        <v>99.349845320165201</v>
      </c>
      <c r="N163">
        <v>0.5950960852876046</v>
      </c>
      <c r="O163">
        <v>7.8281207720187901E-3</v>
      </c>
      <c r="P163">
        <v>1.622002109604441</v>
      </c>
      <c r="Q163">
        <v>0.40550052740111031</v>
      </c>
      <c r="R163">
        <f>HighTable[[#This Row],[calc_%_H2_umol/h]]/(2/1000)</f>
        <v>202.75026370055514</v>
      </c>
      <c r="S163">
        <v>3.3186165383105592E-2</v>
      </c>
      <c r="T163">
        <v>1.914097541714661E-2</v>
      </c>
      <c r="U163">
        <v>9.0452670739826033E-2</v>
      </c>
      <c r="V163">
        <v>2.2613167684956512E-2</v>
      </c>
      <c r="W163">
        <v>1.407782196600324E-2</v>
      </c>
      <c r="X163">
        <v>7.7946071980675366E-3</v>
      </c>
    </row>
    <row r="164" spans="1:24" x14ac:dyDescent="0.25">
      <c r="A164">
        <v>1393</v>
      </c>
      <c r="B164" s="1" t="s">
        <v>588</v>
      </c>
      <c r="C164" t="s">
        <v>66</v>
      </c>
      <c r="D164" t="s">
        <v>463</v>
      </c>
      <c r="E164" t="s">
        <v>472</v>
      </c>
      <c r="F164" t="s">
        <v>21</v>
      </c>
      <c r="G164">
        <v>2</v>
      </c>
      <c r="H164">
        <v>2</v>
      </c>
      <c r="I164">
        <v>1</v>
      </c>
      <c r="J164" s="2">
        <v>45141.811296296299</v>
      </c>
      <c r="K164" t="s">
        <v>67</v>
      </c>
      <c r="L164">
        <v>0.89512700000000001</v>
      </c>
      <c r="M164">
        <v>99.923314408697308</v>
      </c>
      <c r="N164">
        <v>2.1857628295894872E-2</v>
      </c>
      <c r="O164">
        <v>2.982259382002556E-3</v>
      </c>
      <c r="P164">
        <v>5.957545358369655E-2</v>
      </c>
      <c r="Q164">
        <v>1.4893863395924139E-2</v>
      </c>
      <c r="R164">
        <f>HighTable[[#This Row],[calc_%_H2_umol/h]]/(2/1000)</f>
        <v>7.4469316979620697</v>
      </c>
      <c r="S164">
        <v>3.291272452113872E-2</v>
      </c>
      <c r="T164">
        <v>2.00718386424476E-2</v>
      </c>
      <c r="U164">
        <v>8.9707376549648415E-2</v>
      </c>
      <c r="V164">
        <v>2.24268441374121E-2</v>
      </c>
      <c r="W164">
        <v>1.3647018300786171E-2</v>
      </c>
      <c r="X164">
        <v>8.2682201848716334E-3</v>
      </c>
    </row>
    <row r="165" spans="1:24" x14ac:dyDescent="0.25">
      <c r="A165">
        <v>1393</v>
      </c>
      <c r="B165" s="1" t="s">
        <v>589</v>
      </c>
      <c r="C165" t="s">
        <v>69</v>
      </c>
      <c r="D165" t="s">
        <v>463</v>
      </c>
      <c r="E165" t="s">
        <v>472</v>
      </c>
      <c r="F165" t="s">
        <v>21</v>
      </c>
      <c r="G165">
        <v>2</v>
      </c>
      <c r="H165">
        <v>2</v>
      </c>
      <c r="I165">
        <v>1</v>
      </c>
      <c r="J165" s="2">
        <v>45141.819780092592</v>
      </c>
      <c r="K165" t="s">
        <v>70</v>
      </c>
      <c r="L165">
        <v>0.89512700000000001</v>
      </c>
      <c r="M165">
        <v>99.919090978966665</v>
      </c>
      <c r="N165">
        <v>2.6061909156551589E-2</v>
      </c>
      <c r="O165">
        <v>2.727897390223439E-3</v>
      </c>
      <c r="P165">
        <v>7.1034699567576673E-2</v>
      </c>
      <c r="Q165">
        <v>1.7758674891894172E-2</v>
      </c>
      <c r="R165">
        <f>HighTable[[#This Row],[calc_%_H2_umol/h]]/(2/1000)</f>
        <v>8.8793374459470851</v>
      </c>
      <c r="S165">
        <v>3.2532309293028659E-2</v>
      </c>
      <c r="T165">
        <v>2.0746493363576191E-2</v>
      </c>
      <c r="U165">
        <v>8.8670511549566997E-2</v>
      </c>
      <c r="V165">
        <v>2.2167627887391749E-2</v>
      </c>
      <c r="W165">
        <v>1.361282331285635E-2</v>
      </c>
      <c r="X165">
        <v>8.7019792709001047E-3</v>
      </c>
    </row>
    <row r="166" spans="1:24" x14ac:dyDescent="0.25">
      <c r="A166">
        <v>1393</v>
      </c>
      <c r="B166" s="1" t="s">
        <v>590</v>
      </c>
      <c r="C166" t="s">
        <v>72</v>
      </c>
      <c r="D166" t="s">
        <v>463</v>
      </c>
      <c r="E166" t="s">
        <v>472</v>
      </c>
      <c r="F166" t="s">
        <v>21</v>
      </c>
      <c r="G166">
        <v>2</v>
      </c>
      <c r="H166">
        <v>2</v>
      </c>
      <c r="I166">
        <v>1</v>
      </c>
      <c r="J166" s="2">
        <v>45141.827476851853</v>
      </c>
      <c r="K166" t="s">
        <v>73</v>
      </c>
      <c r="L166">
        <v>0.97597699999999998</v>
      </c>
      <c r="M166">
        <v>99.847183054278062</v>
      </c>
      <c r="N166">
        <v>1.9316823612724379E-2</v>
      </c>
      <c r="O166">
        <v>1.2913880900661909E-3</v>
      </c>
      <c r="P166">
        <v>5.2650201245322242E-2</v>
      </c>
      <c r="Q166">
        <v>1.3162550311330561E-2</v>
      </c>
      <c r="R166">
        <f>HighTable[[#This Row],[calc_%_H2_umol/h]]/(2/1000)</f>
        <v>6.5812751556652804</v>
      </c>
      <c r="S166">
        <v>0.1142624935472436</v>
      </c>
      <c r="T166">
        <v>1.4177961233208801E-2</v>
      </c>
      <c r="U166">
        <v>0.31143543062079238</v>
      </c>
      <c r="V166">
        <v>7.7858857655198108E-2</v>
      </c>
      <c r="W166">
        <v>1.148621190646169E-2</v>
      </c>
      <c r="X166">
        <v>7.7514166555102213E-3</v>
      </c>
    </row>
    <row r="167" spans="1:24" x14ac:dyDescent="0.25">
      <c r="A167">
        <v>1393</v>
      </c>
      <c r="B167" s="1" t="s">
        <v>591</v>
      </c>
      <c r="C167" t="s">
        <v>75</v>
      </c>
      <c r="D167" t="s">
        <v>463</v>
      </c>
      <c r="E167" t="s">
        <v>473</v>
      </c>
      <c r="F167" t="s">
        <v>21</v>
      </c>
      <c r="G167">
        <v>2</v>
      </c>
      <c r="H167">
        <v>2</v>
      </c>
      <c r="I167">
        <v>1</v>
      </c>
      <c r="J167" s="2">
        <v>45141.835995370369</v>
      </c>
      <c r="K167" t="s">
        <v>76</v>
      </c>
      <c r="L167">
        <v>0.98437699999999995</v>
      </c>
      <c r="M167">
        <v>99.925594097026874</v>
      </c>
      <c r="N167">
        <v>1.9526444788469429E-2</v>
      </c>
      <c r="O167">
        <v>2.7472477377348111E-3</v>
      </c>
      <c r="P167">
        <v>5.32215476172479E-2</v>
      </c>
      <c r="Q167">
        <v>1.330538690431197E-2</v>
      </c>
      <c r="R167">
        <f>HighTable[[#This Row],[calc_%_H2_umol/h]]/(2/1000)</f>
        <v>6.6526934521559848</v>
      </c>
      <c r="S167">
        <v>3.6530877704270118E-2</v>
      </c>
      <c r="T167">
        <v>2.0020656174093949E-2</v>
      </c>
      <c r="U167">
        <v>9.9569064839993782E-2</v>
      </c>
      <c r="V167">
        <v>2.4892266209998449E-2</v>
      </c>
      <c r="W167">
        <v>1.0503487594921699E-2</v>
      </c>
      <c r="X167">
        <v>7.8450928854745666E-3</v>
      </c>
    </row>
    <row r="168" spans="1:24" x14ac:dyDescent="0.25">
      <c r="A168">
        <v>1393</v>
      </c>
      <c r="B168" s="1" t="s">
        <v>592</v>
      </c>
      <c r="C168" t="s">
        <v>78</v>
      </c>
      <c r="D168" t="s">
        <v>463</v>
      </c>
      <c r="E168" t="s">
        <v>473</v>
      </c>
      <c r="F168" t="s">
        <v>21</v>
      </c>
      <c r="G168">
        <v>2</v>
      </c>
      <c r="H168">
        <v>2</v>
      </c>
      <c r="I168">
        <v>1</v>
      </c>
      <c r="J168" s="2">
        <v>45141.844456018523</v>
      </c>
      <c r="K168" t="s">
        <v>79</v>
      </c>
      <c r="L168">
        <v>0.98160199999999997</v>
      </c>
      <c r="M168">
        <v>99.933150185885452</v>
      </c>
      <c r="N168">
        <v>1.8389618603078701E-2</v>
      </c>
      <c r="O168">
        <v>2.4835520721797392E-3</v>
      </c>
      <c r="P168">
        <v>5.0122998464355757E-2</v>
      </c>
      <c r="Q168">
        <v>1.2530749616088939E-2</v>
      </c>
      <c r="R168">
        <f>HighTable[[#This Row],[calc_%_H2_umol/h]]/(2/1000)</f>
        <v>6.2653748080444691</v>
      </c>
      <c r="S168">
        <v>3.028434451215992E-2</v>
      </c>
      <c r="T168">
        <v>1.8927122700081619E-2</v>
      </c>
      <c r="U168">
        <v>8.2543427693649141E-2</v>
      </c>
      <c r="V168">
        <v>2.0635856923412289E-2</v>
      </c>
      <c r="W168">
        <v>1.0317933349038589E-2</v>
      </c>
      <c r="X168">
        <v>7.8579176502737783E-3</v>
      </c>
    </row>
    <row r="169" spans="1:24" x14ac:dyDescent="0.25">
      <c r="A169">
        <v>1393</v>
      </c>
      <c r="B169" s="1" t="s">
        <v>593</v>
      </c>
      <c r="C169" t="s">
        <v>81</v>
      </c>
      <c r="D169" t="s">
        <v>463</v>
      </c>
      <c r="E169" t="s">
        <v>473</v>
      </c>
      <c r="F169" t="s">
        <v>21</v>
      </c>
      <c r="G169">
        <v>2</v>
      </c>
      <c r="H169">
        <v>2</v>
      </c>
      <c r="I169">
        <v>1</v>
      </c>
      <c r="J169" s="2">
        <v>45141.852696759262</v>
      </c>
      <c r="K169" t="s">
        <v>82</v>
      </c>
      <c r="L169">
        <v>0.97597699999999998</v>
      </c>
      <c r="M169">
        <v>99.916130162767786</v>
      </c>
      <c r="N169">
        <v>2.128588873848776E-2</v>
      </c>
      <c r="O169">
        <v>2.2207347185844318E-3</v>
      </c>
      <c r="P169">
        <v>5.8017112349086568E-2</v>
      </c>
      <c r="Q169">
        <v>1.450427808727164E-2</v>
      </c>
      <c r="R169">
        <f>HighTable[[#This Row],[calc_%_H2_umol/h]]/(2/1000)</f>
        <v>7.25213904363582</v>
      </c>
      <c r="S169">
        <v>4.3464958407445867E-2</v>
      </c>
      <c r="T169">
        <v>1.7898923927931021E-2</v>
      </c>
      <c r="U169">
        <v>0.1184686909789943</v>
      </c>
      <c r="V169">
        <v>2.961717274474859E-2</v>
      </c>
      <c r="W169">
        <v>1.0911623264890291E-2</v>
      </c>
      <c r="X169">
        <v>8.2073668213891431E-3</v>
      </c>
    </row>
    <row r="170" spans="1:24" x14ac:dyDescent="0.25">
      <c r="A170">
        <v>1393</v>
      </c>
      <c r="B170" s="1" t="s">
        <v>594</v>
      </c>
      <c r="C170" t="s">
        <v>84</v>
      </c>
      <c r="D170" t="s">
        <v>463</v>
      </c>
      <c r="E170" t="s">
        <v>471</v>
      </c>
      <c r="F170" t="s">
        <v>21</v>
      </c>
      <c r="G170">
        <v>2</v>
      </c>
      <c r="H170">
        <v>2</v>
      </c>
      <c r="I170">
        <v>1</v>
      </c>
      <c r="J170" s="2">
        <v>45141.861238425918</v>
      </c>
      <c r="K170" t="s">
        <v>85</v>
      </c>
      <c r="L170">
        <v>0.97597699999999998</v>
      </c>
      <c r="M170">
        <v>99.930876899293708</v>
      </c>
      <c r="N170">
        <v>1.8130109538019461E-2</v>
      </c>
      <c r="O170">
        <v>2.651253015951083E-3</v>
      </c>
      <c r="P170">
        <v>4.9415676972257322E-2</v>
      </c>
      <c r="Q170">
        <v>1.235391924306433E-2</v>
      </c>
      <c r="R170">
        <f>HighTable[[#This Row],[calc_%_H2_umol/h]]/(2/1000)</f>
        <v>6.1769596215321654</v>
      </c>
      <c r="S170">
        <v>3.2284396620693392E-2</v>
      </c>
      <c r="T170">
        <v>2.0045647697930619E-2</v>
      </c>
      <c r="U170">
        <v>8.7994797345647899E-2</v>
      </c>
      <c r="V170">
        <v>2.1998699336411971E-2</v>
      </c>
      <c r="W170">
        <v>1.0965300540009271E-2</v>
      </c>
      <c r="X170">
        <v>7.7432940075844352E-3</v>
      </c>
    </row>
    <row r="171" spans="1:24" x14ac:dyDescent="0.25">
      <c r="A171">
        <v>1393</v>
      </c>
      <c r="B171" s="1" t="s">
        <v>595</v>
      </c>
      <c r="C171" t="s">
        <v>87</v>
      </c>
      <c r="D171" t="s">
        <v>463</v>
      </c>
      <c r="E171" t="s">
        <v>471</v>
      </c>
      <c r="F171" t="s">
        <v>21</v>
      </c>
      <c r="G171">
        <v>2</v>
      </c>
      <c r="H171">
        <v>2</v>
      </c>
      <c r="I171">
        <v>1</v>
      </c>
      <c r="J171" s="2">
        <v>45141.869768518518</v>
      </c>
      <c r="K171" t="s">
        <v>88</v>
      </c>
      <c r="L171">
        <v>0.98437699999999995</v>
      </c>
      <c r="M171">
        <v>99.930063512333447</v>
      </c>
      <c r="N171">
        <v>1.9634671592073431E-2</v>
      </c>
      <c r="O171">
        <v>2.605629768420548E-3</v>
      </c>
      <c r="P171">
        <v>5.3516532087993639E-2</v>
      </c>
      <c r="Q171">
        <v>1.337913302199841E-2</v>
      </c>
      <c r="R171">
        <f>HighTable[[#This Row],[calc_%_H2_umol/h]]/(2/1000)</f>
        <v>6.6895665109992049</v>
      </c>
      <c r="S171">
        <v>3.142877015173598E-2</v>
      </c>
      <c r="T171">
        <v>1.9821976652423499E-2</v>
      </c>
      <c r="U171">
        <v>8.566269002383349E-2</v>
      </c>
      <c r="V171">
        <v>2.1415672505958369E-2</v>
      </c>
      <c r="W171">
        <v>1.0943736557309019E-2</v>
      </c>
      <c r="X171">
        <v>7.929309365430872E-3</v>
      </c>
    </row>
    <row r="172" spans="1:24" x14ac:dyDescent="0.25">
      <c r="A172">
        <v>1393</v>
      </c>
      <c r="B172" s="1" t="s">
        <v>596</v>
      </c>
      <c r="C172" t="s">
        <v>90</v>
      </c>
      <c r="D172" t="s">
        <v>463</v>
      </c>
      <c r="E172" t="s">
        <v>471</v>
      </c>
      <c r="F172" t="s">
        <v>21</v>
      </c>
      <c r="G172">
        <v>2</v>
      </c>
      <c r="H172">
        <v>2</v>
      </c>
      <c r="I172">
        <v>1</v>
      </c>
      <c r="J172" s="2">
        <v>45141.878310185188</v>
      </c>
      <c r="K172" t="s">
        <v>91</v>
      </c>
      <c r="L172">
        <v>0.93697699999999995</v>
      </c>
      <c r="M172">
        <v>99.877481380614881</v>
      </c>
      <c r="N172">
        <v>7.1667552385333483E-2</v>
      </c>
      <c r="O172">
        <v>1.825556597739661E-3</v>
      </c>
      <c r="P172">
        <v>0.1953380706630217</v>
      </c>
      <c r="Q172">
        <v>4.8834517665755417E-2</v>
      </c>
      <c r="R172">
        <f>HighTable[[#This Row],[calc_%_H2_umol/h]]/(2/1000)</f>
        <v>24.417258832877707</v>
      </c>
      <c r="S172">
        <v>3.1426558305740059E-2</v>
      </c>
      <c r="T172">
        <v>1.990811633854157E-2</v>
      </c>
      <c r="U172">
        <v>8.5656661385836705E-2</v>
      </c>
      <c r="V172">
        <v>2.141416534645918E-2</v>
      </c>
      <c r="W172">
        <v>1.1677725913513241E-2</v>
      </c>
      <c r="X172">
        <v>7.7467827805401479E-3</v>
      </c>
    </row>
    <row r="173" spans="1:24" x14ac:dyDescent="0.25">
      <c r="A173">
        <v>1393</v>
      </c>
      <c r="B173" s="1" t="s">
        <v>597</v>
      </c>
      <c r="C173" t="s">
        <v>93</v>
      </c>
      <c r="D173" t="s">
        <v>463</v>
      </c>
      <c r="E173" t="s">
        <v>474</v>
      </c>
      <c r="F173" t="s">
        <v>21</v>
      </c>
      <c r="G173">
        <v>2</v>
      </c>
      <c r="H173">
        <v>2</v>
      </c>
      <c r="I173">
        <v>1</v>
      </c>
      <c r="J173" s="2">
        <v>45141.886817129627</v>
      </c>
      <c r="K173" t="s">
        <v>94</v>
      </c>
      <c r="L173">
        <v>0.900752</v>
      </c>
      <c r="M173">
        <v>99.914658025363821</v>
      </c>
      <c r="N173">
        <v>3.0849588311118899E-2</v>
      </c>
      <c r="O173">
        <v>2.8823554374867188E-3</v>
      </c>
      <c r="P173">
        <v>8.4084063999312647E-2</v>
      </c>
      <c r="Q173">
        <v>2.1021015999828158E-2</v>
      </c>
      <c r="R173">
        <f>HighTable[[#This Row],[calc_%_H2_umol/h]]/(2/1000)</f>
        <v>10.510507999914079</v>
      </c>
      <c r="S173">
        <v>3.1715050221871141E-2</v>
      </c>
      <c r="T173">
        <v>2.0925186423585661E-2</v>
      </c>
      <c r="U173">
        <v>8.6442978937131473E-2</v>
      </c>
      <c r="V173">
        <v>2.1610744734282868E-2</v>
      </c>
      <c r="W173">
        <v>1.418019559865258E-2</v>
      </c>
      <c r="X173">
        <v>8.5971405045293884E-3</v>
      </c>
    </row>
    <row r="174" spans="1:24" x14ac:dyDescent="0.25">
      <c r="A174">
        <v>1393</v>
      </c>
      <c r="B174" s="1" t="s">
        <v>598</v>
      </c>
      <c r="C174" t="s">
        <v>96</v>
      </c>
      <c r="D174" t="s">
        <v>463</v>
      </c>
      <c r="E174" t="s">
        <v>474</v>
      </c>
      <c r="F174" t="s">
        <v>21</v>
      </c>
      <c r="G174">
        <v>2</v>
      </c>
      <c r="H174">
        <v>2</v>
      </c>
      <c r="I174">
        <v>1</v>
      </c>
      <c r="J174" s="2">
        <v>45141.895358796297</v>
      </c>
      <c r="K174" t="s">
        <v>97</v>
      </c>
      <c r="L174">
        <v>0.90630200000000005</v>
      </c>
      <c r="M174">
        <v>99.916075625563451</v>
      </c>
      <c r="N174">
        <v>2.9203059565704799E-2</v>
      </c>
      <c r="O174">
        <v>2.7293153147612769E-3</v>
      </c>
      <c r="P174">
        <v>7.9596262508742743E-2</v>
      </c>
      <c r="Q174">
        <v>1.9899065627185689E-2</v>
      </c>
      <c r="R174">
        <f>HighTable[[#This Row],[calc_%_H2_umol/h]]/(2/1000)</f>
        <v>9.9495328135928442</v>
      </c>
      <c r="S174">
        <v>3.1525333551626587E-2</v>
      </c>
      <c r="T174">
        <v>1.9898536523997829E-2</v>
      </c>
      <c r="U174">
        <v>8.5925884560321575E-2</v>
      </c>
      <c r="V174">
        <v>2.148147114008039E-2</v>
      </c>
      <c r="W174">
        <v>1.4003284273623341E-2</v>
      </c>
      <c r="X174">
        <v>9.1926970455832591E-3</v>
      </c>
    </row>
    <row r="175" spans="1:24" x14ac:dyDescent="0.25">
      <c r="A175">
        <v>1393</v>
      </c>
      <c r="B175" s="1" t="s">
        <v>599</v>
      </c>
      <c r="C175" t="s">
        <v>99</v>
      </c>
      <c r="D175" t="s">
        <v>463</v>
      </c>
      <c r="E175" t="s">
        <v>474</v>
      </c>
      <c r="F175" t="s">
        <v>21</v>
      </c>
      <c r="G175">
        <v>2</v>
      </c>
      <c r="H175">
        <v>2</v>
      </c>
      <c r="I175">
        <v>1</v>
      </c>
      <c r="J175" s="2">
        <v>45141.903784722221</v>
      </c>
      <c r="K175" t="s">
        <v>100</v>
      </c>
      <c r="L175">
        <v>0.92025199999999996</v>
      </c>
      <c r="M175">
        <v>99.919246375757339</v>
      </c>
      <c r="N175">
        <v>2.8315668089704329E-2</v>
      </c>
      <c r="O175">
        <v>2.9069163480482641E-3</v>
      </c>
      <c r="P175">
        <v>7.7177576044989357E-2</v>
      </c>
      <c r="Q175">
        <v>1.9294394011247339E-2</v>
      </c>
      <c r="R175">
        <f>HighTable[[#This Row],[calc_%_H2_umol/h]]/(2/1000)</f>
        <v>9.6471970056236689</v>
      </c>
      <c r="S175">
        <v>3.070728206535292E-2</v>
      </c>
      <c r="T175">
        <v>1.9899499495045419E-2</v>
      </c>
      <c r="U175">
        <v>8.3696192130300523E-2</v>
      </c>
      <c r="V175">
        <v>2.0924048032575131E-2</v>
      </c>
      <c r="W175">
        <v>1.323256653037299E-2</v>
      </c>
      <c r="X175">
        <v>8.4981075572248231E-3</v>
      </c>
    </row>
    <row r="176" spans="1:24" x14ac:dyDescent="0.25">
      <c r="A176">
        <v>1393</v>
      </c>
      <c r="B176" s="1" t="s">
        <v>600</v>
      </c>
      <c r="C176" t="s">
        <v>102</v>
      </c>
      <c r="D176" t="s">
        <v>463</v>
      </c>
      <c r="E176" t="s">
        <v>470</v>
      </c>
      <c r="F176" t="s">
        <v>21</v>
      </c>
      <c r="G176">
        <v>2</v>
      </c>
      <c r="H176">
        <v>2</v>
      </c>
      <c r="I176">
        <v>1</v>
      </c>
      <c r="J176" s="2">
        <v>45141.912199074082</v>
      </c>
      <c r="K176" t="s">
        <v>103</v>
      </c>
      <c r="L176">
        <v>0.98437699999999995</v>
      </c>
      <c r="M176">
        <v>99.921113447125066</v>
      </c>
      <c r="N176">
        <v>1.9935165645332511E-2</v>
      </c>
      <c r="O176">
        <v>2.5745807587879061E-3</v>
      </c>
      <c r="P176">
        <v>5.4335562830019543E-2</v>
      </c>
      <c r="Q176">
        <v>1.3583890707504889E-2</v>
      </c>
      <c r="R176">
        <f>HighTable[[#This Row],[calc_%_H2_umol/h]]/(2/1000)</f>
        <v>6.7919453537524443</v>
      </c>
      <c r="S176">
        <v>3.8995199430659988E-2</v>
      </c>
      <c r="T176">
        <v>1.9125069045559679E-2</v>
      </c>
      <c r="U176">
        <v>0.1062858541749743</v>
      </c>
      <c r="V176">
        <v>2.6571463543743571E-2</v>
      </c>
      <c r="W176">
        <v>1.1294058433053479E-2</v>
      </c>
      <c r="X176">
        <v>8.6621293659018949E-3</v>
      </c>
    </row>
    <row r="177" spans="1:24" x14ac:dyDescent="0.25">
      <c r="A177">
        <v>1393</v>
      </c>
      <c r="B177" s="1" t="s">
        <v>601</v>
      </c>
      <c r="C177" t="s">
        <v>105</v>
      </c>
      <c r="D177" t="s">
        <v>463</v>
      </c>
      <c r="E177" t="s">
        <v>470</v>
      </c>
      <c r="F177" t="s">
        <v>21</v>
      </c>
      <c r="G177">
        <v>2</v>
      </c>
      <c r="H177">
        <v>2</v>
      </c>
      <c r="I177">
        <v>1</v>
      </c>
      <c r="J177" s="2">
        <v>45141.91988425926</v>
      </c>
      <c r="K177" t="s">
        <v>106</v>
      </c>
      <c r="L177">
        <v>0.978827</v>
      </c>
      <c r="M177">
        <v>99.910443963475871</v>
      </c>
      <c r="N177">
        <v>1.7785633929210891E-2</v>
      </c>
      <c r="O177">
        <v>1.7698428852903679E-3</v>
      </c>
      <c r="P177">
        <v>4.8476769494946767E-2</v>
      </c>
      <c r="Q177">
        <v>1.211919237373669E-2</v>
      </c>
      <c r="R177">
        <f>HighTable[[#This Row],[calc_%_H2_umol/h]]/(2/1000)</f>
        <v>6.0595961868683448</v>
      </c>
      <c r="S177">
        <v>5.1843573228518972E-2</v>
      </c>
      <c r="T177">
        <v>1.3668074008286631E-2</v>
      </c>
      <c r="U177">
        <v>0.14130555926182911</v>
      </c>
      <c r="V177">
        <v>3.5326389815457271E-2</v>
      </c>
      <c r="W177">
        <v>1.113790196390769E-2</v>
      </c>
      <c r="X177">
        <v>8.7889274025014404E-3</v>
      </c>
    </row>
    <row r="178" spans="1:24" x14ac:dyDescent="0.25">
      <c r="A178">
        <v>1393</v>
      </c>
      <c r="B178" s="1" t="s">
        <v>602</v>
      </c>
      <c r="C178" t="s">
        <v>108</v>
      </c>
      <c r="D178" t="s">
        <v>463</v>
      </c>
      <c r="E178" t="s">
        <v>470</v>
      </c>
      <c r="F178" t="s">
        <v>21</v>
      </c>
      <c r="G178">
        <v>2</v>
      </c>
      <c r="H178">
        <v>2</v>
      </c>
      <c r="I178">
        <v>1</v>
      </c>
      <c r="J178" s="2">
        <v>45141.92759259259</v>
      </c>
      <c r="K178" t="s">
        <v>109</v>
      </c>
      <c r="L178">
        <v>0.98437699999999995</v>
      </c>
      <c r="M178">
        <v>99.903322084744943</v>
      </c>
      <c r="N178">
        <v>1.7610526386255421E-2</v>
      </c>
      <c r="O178">
        <v>1.67014595790522E-3</v>
      </c>
      <c r="P178">
        <v>4.7999493957259193E-2</v>
      </c>
      <c r="Q178">
        <v>1.19998734893148E-2</v>
      </c>
      <c r="R178">
        <f>HighTable[[#This Row],[calc_%_H2_umol/h]]/(2/1000)</f>
        <v>5.9999367446573997</v>
      </c>
      <c r="S178">
        <v>5.9304113361573027E-2</v>
      </c>
      <c r="T178">
        <v>1.466505741153072E-2</v>
      </c>
      <c r="U178">
        <v>0.16164011049443211</v>
      </c>
      <c r="V178">
        <v>4.0410027623608027E-2</v>
      </c>
      <c r="W178">
        <v>1.042678730084173E-2</v>
      </c>
      <c r="X178">
        <v>9.3364882063900183E-3</v>
      </c>
    </row>
    <row r="179" spans="1:24" x14ac:dyDescent="0.25">
      <c r="A179">
        <v>1394</v>
      </c>
      <c r="B179" s="13" t="s">
        <v>723</v>
      </c>
      <c r="C179" t="s">
        <v>20</v>
      </c>
      <c r="D179" t="s">
        <v>464</v>
      </c>
      <c r="E179" t="s">
        <v>466</v>
      </c>
      <c r="F179" t="s">
        <v>21</v>
      </c>
      <c r="G179">
        <v>2</v>
      </c>
      <c r="H179">
        <v>2</v>
      </c>
      <c r="I179">
        <v>1</v>
      </c>
      <c r="J179" s="2">
        <v>45141.936215277783</v>
      </c>
      <c r="K179" t="s">
        <v>111</v>
      </c>
      <c r="L179">
        <v>0.978827</v>
      </c>
      <c r="M179">
        <v>99.826208270535972</v>
      </c>
      <c r="N179">
        <v>1.773249760146604E-2</v>
      </c>
      <c r="O179">
        <v>1.3299367743123569E-3</v>
      </c>
      <c r="P179">
        <v>4.8331940386119522E-2</v>
      </c>
      <c r="Q179">
        <v>1.2082985096529881E-2</v>
      </c>
      <c r="R179">
        <f>HighTable[[#This Row],[calc_%_H2_umol/h]]/(2/1000)</f>
        <v>6.04149254826494</v>
      </c>
      <c r="S179">
        <v>0.13725985463089499</v>
      </c>
      <c r="T179">
        <v>1.3617308278749541E-2</v>
      </c>
      <c r="U179">
        <v>0.3741173556329358</v>
      </c>
      <c r="V179">
        <v>9.352933890823395E-2</v>
      </c>
      <c r="W179">
        <v>1.08727185784721E-2</v>
      </c>
      <c r="X179">
        <v>7.9266586532010571E-3</v>
      </c>
    </row>
    <row r="180" spans="1:24" x14ac:dyDescent="0.25">
      <c r="A180">
        <v>1394</v>
      </c>
      <c r="B180" s="1" t="s">
        <v>724</v>
      </c>
      <c r="C180" t="s">
        <v>24</v>
      </c>
      <c r="D180" t="s">
        <v>464</v>
      </c>
      <c r="E180" t="s">
        <v>466</v>
      </c>
      <c r="F180" t="s">
        <v>21</v>
      </c>
      <c r="G180">
        <v>2</v>
      </c>
      <c r="H180">
        <v>2</v>
      </c>
      <c r="I180">
        <v>1</v>
      </c>
      <c r="J180" s="2">
        <v>45141.943912037037</v>
      </c>
      <c r="K180" t="s">
        <v>113</v>
      </c>
      <c r="L180">
        <v>0.97597699999999998</v>
      </c>
      <c r="M180">
        <v>99.831873240044246</v>
      </c>
      <c r="N180">
        <v>2.2004765825855879E-2</v>
      </c>
      <c r="O180">
        <v>1.7691874080270329E-3</v>
      </c>
      <c r="P180">
        <v>5.9976493667640969E-2</v>
      </c>
      <c r="Q180">
        <v>1.4994123416910241E-2</v>
      </c>
      <c r="R180">
        <f>HighTable[[#This Row],[calc_%_H2_umol/h]]/(2/1000)</f>
        <v>7.4970617084551199</v>
      </c>
      <c r="S180">
        <v>0.1278029662820214</v>
      </c>
      <c r="T180">
        <v>1.3254151441425371E-2</v>
      </c>
      <c r="U180">
        <v>0.34834153012947361</v>
      </c>
      <c r="V180">
        <v>8.7085382532368402E-2</v>
      </c>
      <c r="W180">
        <v>1.1012779331115E-2</v>
      </c>
      <c r="X180">
        <v>7.3062485167640339E-3</v>
      </c>
    </row>
    <row r="181" spans="1:24" x14ac:dyDescent="0.25">
      <c r="A181">
        <v>1394</v>
      </c>
      <c r="B181" s="1" t="s">
        <v>725</v>
      </c>
      <c r="C181" t="s">
        <v>27</v>
      </c>
      <c r="D181" t="s">
        <v>464</v>
      </c>
      <c r="E181" t="s">
        <v>466</v>
      </c>
      <c r="F181" t="s">
        <v>21</v>
      </c>
      <c r="G181">
        <v>2</v>
      </c>
      <c r="H181">
        <v>2</v>
      </c>
      <c r="I181">
        <v>1</v>
      </c>
      <c r="J181" s="2">
        <v>45141.951608796298</v>
      </c>
      <c r="K181" t="s">
        <v>115</v>
      </c>
      <c r="L181">
        <v>0.98160199999999997</v>
      </c>
      <c r="M181">
        <v>99.827512424862789</v>
      </c>
      <c r="N181">
        <v>3.4881828009705997E-2</v>
      </c>
      <c r="O181">
        <v>1.5436029191335961E-3</v>
      </c>
      <c r="P181">
        <v>9.5074392215600947E-2</v>
      </c>
      <c r="Q181">
        <v>2.376859805390024E-2</v>
      </c>
      <c r="R181">
        <f>HighTable[[#This Row],[calc_%_H2_umol/h]]/(2/1000)</f>
        <v>11.884299026950121</v>
      </c>
      <c r="S181">
        <v>0.1189259750609903</v>
      </c>
      <c r="T181">
        <v>1.301524792918431E-2</v>
      </c>
      <c r="U181">
        <v>0.32414628024727382</v>
      </c>
      <c r="V181">
        <v>8.1036570061818441E-2</v>
      </c>
      <c r="W181">
        <v>1.1018320851549759E-2</v>
      </c>
      <c r="X181">
        <v>7.6614512149717181E-3</v>
      </c>
    </row>
    <row r="182" spans="1:24" x14ac:dyDescent="0.25">
      <c r="A182">
        <v>1394</v>
      </c>
      <c r="B182" s="1" t="s">
        <v>726</v>
      </c>
      <c r="C182" t="s">
        <v>30</v>
      </c>
      <c r="D182" t="s">
        <v>464</v>
      </c>
      <c r="E182" t="s">
        <v>467</v>
      </c>
      <c r="F182" t="s">
        <v>21</v>
      </c>
      <c r="G182">
        <v>2</v>
      </c>
      <c r="H182">
        <v>2</v>
      </c>
      <c r="I182">
        <v>1</v>
      </c>
      <c r="J182" s="2">
        <v>45141.959374999999</v>
      </c>
      <c r="K182" t="s">
        <v>117</v>
      </c>
      <c r="L182">
        <v>0.97597699999999998</v>
      </c>
      <c r="M182">
        <v>99.911763095961334</v>
      </c>
      <c r="N182">
        <v>1.5861316862332751E-2</v>
      </c>
      <c r="O182">
        <v>1.662155844406402E-3</v>
      </c>
      <c r="P182">
        <v>4.3231824318546039E-2</v>
      </c>
      <c r="Q182">
        <v>1.080795607963651E-2</v>
      </c>
      <c r="R182">
        <f>HighTable[[#This Row],[calc_%_H2_umol/h]]/(2/1000)</f>
        <v>5.4039780398182549</v>
      </c>
      <c r="S182">
        <v>5.375863713479434E-2</v>
      </c>
      <c r="T182">
        <v>1.355648756455758E-2</v>
      </c>
      <c r="U182">
        <v>0.14652528389588501</v>
      </c>
      <c r="V182">
        <v>3.663132097397126E-2</v>
      </c>
      <c r="W182">
        <v>1.1479215135922099E-2</v>
      </c>
      <c r="X182">
        <v>7.1377349056091673E-3</v>
      </c>
    </row>
    <row r="183" spans="1:24" x14ac:dyDescent="0.25">
      <c r="A183">
        <v>1394</v>
      </c>
      <c r="B183" s="1" t="s">
        <v>727</v>
      </c>
      <c r="C183" t="s">
        <v>33</v>
      </c>
      <c r="D183" t="s">
        <v>464</v>
      </c>
      <c r="E183" t="s">
        <v>467</v>
      </c>
      <c r="F183" t="s">
        <v>21</v>
      </c>
      <c r="G183">
        <v>2</v>
      </c>
      <c r="H183">
        <v>2</v>
      </c>
      <c r="I183">
        <v>1</v>
      </c>
      <c r="J183" s="2">
        <v>45141.967534722222</v>
      </c>
      <c r="K183" t="s">
        <v>119</v>
      </c>
      <c r="L183">
        <v>0.98160199999999997</v>
      </c>
      <c r="M183">
        <v>99.916652718415818</v>
      </c>
      <c r="N183">
        <v>1.6922968418235339E-2</v>
      </c>
      <c r="O183">
        <v>2.653566679487903E-3</v>
      </c>
      <c r="P183">
        <v>4.6125476462983553E-2</v>
      </c>
      <c r="Q183">
        <v>1.153136911574589E-2</v>
      </c>
      <c r="R183">
        <f>HighTable[[#This Row],[calc_%_H2_umol/h]]/(2/1000)</f>
        <v>5.7656845578729445</v>
      </c>
      <c r="S183">
        <v>4.7996426686132798E-2</v>
      </c>
      <c r="T183">
        <v>1.6886429806587031E-2</v>
      </c>
      <c r="U183">
        <v>0.13081972350861279</v>
      </c>
      <c r="V183">
        <v>3.2704930877153197E-2</v>
      </c>
      <c r="W183">
        <v>1.0806287446371989E-2</v>
      </c>
      <c r="X183">
        <v>7.6215990334384844E-3</v>
      </c>
    </row>
    <row r="184" spans="1:24" x14ac:dyDescent="0.25">
      <c r="A184">
        <v>1394</v>
      </c>
      <c r="B184" s="1" t="s">
        <v>728</v>
      </c>
      <c r="C184" t="s">
        <v>36</v>
      </c>
      <c r="D184" t="s">
        <v>464</v>
      </c>
      <c r="E184" t="s">
        <v>467</v>
      </c>
      <c r="F184" t="s">
        <v>21</v>
      </c>
      <c r="G184">
        <v>2</v>
      </c>
      <c r="H184">
        <v>2</v>
      </c>
      <c r="I184">
        <v>1</v>
      </c>
      <c r="J184" s="2">
        <v>45141.975289351853</v>
      </c>
      <c r="K184" t="s">
        <v>121</v>
      </c>
      <c r="L184">
        <v>0.98160199999999997</v>
      </c>
      <c r="M184">
        <v>99.909187553157494</v>
      </c>
      <c r="N184">
        <v>1.5965957793704511E-2</v>
      </c>
      <c r="O184">
        <v>1.418655743438971E-3</v>
      </c>
      <c r="P184">
        <v>4.3517035086407092E-2</v>
      </c>
      <c r="Q184">
        <v>1.087925877160177E-2</v>
      </c>
      <c r="R184">
        <f>HighTable[[#This Row],[calc_%_H2_umol/h]]/(2/1000)</f>
        <v>5.4396293858008846</v>
      </c>
      <c r="S184">
        <v>5.6597856201705321E-2</v>
      </c>
      <c r="T184">
        <v>1.3369730707408821E-2</v>
      </c>
      <c r="U184">
        <v>0.15426389860032069</v>
      </c>
      <c r="V184">
        <v>3.8565974650080173E-2</v>
      </c>
      <c r="W184">
        <v>1.1167268810947621E-2</v>
      </c>
      <c r="X184">
        <v>7.0813640361411133E-3</v>
      </c>
    </row>
    <row r="185" spans="1:24" x14ac:dyDescent="0.25">
      <c r="A185">
        <v>1394</v>
      </c>
      <c r="B185" s="1" t="s">
        <v>729</v>
      </c>
      <c r="C185" t="s">
        <v>39</v>
      </c>
      <c r="D185" t="s">
        <v>464</v>
      </c>
      <c r="E185" t="s">
        <v>468</v>
      </c>
      <c r="F185" t="s">
        <v>21</v>
      </c>
      <c r="G185">
        <v>2</v>
      </c>
      <c r="H185">
        <v>2</v>
      </c>
      <c r="I185">
        <v>1</v>
      </c>
      <c r="J185" s="2">
        <v>45141.983796296299</v>
      </c>
      <c r="K185" t="s">
        <v>123</v>
      </c>
      <c r="L185">
        <v>0.90352699999999997</v>
      </c>
      <c r="M185">
        <v>99.89484332613236</v>
      </c>
      <c r="N185">
        <v>4.8097344232201467E-2</v>
      </c>
      <c r="O185">
        <v>2.7157149799205628E-3</v>
      </c>
      <c r="P185">
        <v>0.13109478576606379</v>
      </c>
      <c r="Q185">
        <v>3.2773696441515961E-2</v>
      </c>
      <c r="R185">
        <f>HighTable[[#This Row],[calc_%_H2_umol/h]]/(2/1000)</f>
        <v>16.38684822075798</v>
      </c>
      <c r="S185">
        <v>3.2190948790617409E-2</v>
      </c>
      <c r="T185">
        <v>2.070839637054744E-2</v>
      </c>
      <c r="U185">
        <v>8.7740094649279232E-2</v>
      </c>
      <c r="V185">
        <v>2.1935023662319812E-2</v>
      </c>
      <c r="W185">
        <v>1.4600904854389861E-2</v>
      </c>
      <c r="X185">
        <v>1.0267475990440251E-2</v>
      </c>
    </row>
    <row r="186" spans="1:24" x14ac:dyDescent="0.25">
      <c r="A186">
        <v>1394</v>
      </c>
      <c r="B186" s="1" t="s">
        <v>730</v>
      </c>
      <c r="C186" t="s">
        <v>42</v>
      </c>
      <c r="D186" t="s">
        <v>464</v>
      </c>
      <c r="E186" t="s">
        <v>468</v>
      </c>
      <c r="F186" t="s">
        <v>21</v>
      </c>
      <c r="G186">
        <v>2</v>
      </c>
      <c r="H186">
        <v>2</v>
      </c>
      <c r="I186">
        <v>1</v>
      </c>
      <c r="J186" s="2">
        <v>45141.992256944453</v>
      </c>
      <c r="K186" t="s">
        <v>125</v>
      </c>
      <c r="L186">
        <v>0.90352699999999997</v>
      </c>
      <c r="M186">
        <v>99.921223773470274</v>
      </c>
      <c r="N186">
        <v>2.170456962538574E-2</v>
      </c>
      <c r="O186">
        <v>2.5795087825224161E-3</v>
      </c>
      <c r="P186">
        <v>5.9158274757290602E-2</v>
      </c>
      <c r="Q186">
        <v>1.4789568689322651E-2</v>
      </c>
      <c r="R186">
        <f>HighTable[[#This Row],[calc_%_H2_umol/h]]/(2/1000)</f>
        <v>7.3947843446613248</v>
      </c>
      <c r="S186">
        <v>3.1915951559247618E-2</v>
      </c>
      <c r="T186">
        <v>2.0393993642942969E-2</v>
      </c>
      <c r="U186">
        <v>8.6990558397160175E-2</v>
      </c>
      <c r="V186">
        <v>2.174763959929004E-2</v>
      </c>
      <c r="W186">
        <v>1.492752227904418E-2</v>
      </c>
      <c r="X186">
        <v>1.022818306603419E-2</v>
      </c>
    </row>
    <row r="187" spans="1:24" x14ac:dyDescent="0.25">
      <c r="A187">
        <v>1394</v>
      </c>
      <c r="B187" s="1" t="s">
        <v>731</v>
      </c>
      <c r="C187" t="s">
        <v>45</v>
      </c>
      <c r="D187" t="s">
        <v>464</v>
      </c>
      <c r="E187" t="s">
        <v>468</v>
      </c>
      <c r="F187" t="s">
        <v>21</v>
      </c>
      <c r="G187">
        <v>2</v>
      </c>
      <c r="H187">
        <v>2</v>
      </c>
      <c r="I187">
        <v>1</v>
      </c>
      <c r="J187" s="2">
        <v>45142.000775462962</v>
      </c>
      <c r="K187" t="s">
        <v>127</v>
      </c>
      <c r="L187">
        <v>0.90352699999999997</v>
      </c>
      <c r="M187">
        <v>99.922104456907576</v>
      </c>
      <c r="N187">
        <v>2.0407105333404649E-2</v>
      </c>
      <c r="O187">
        <v>2.538379385427138E-3</v>
      </c>
      <c r="P187">
        <v>5.5621888162321352E-2</v>
      </c>
      <c r="Q187">
        <v>1.390547204058034E-2</v>
      </c>
      <c r="R187">
        <f>HighTable[[#This Row],[calc_%_H2_umol/h]]/(2/1000)</f>
        <v>6.9527360202901693</v>
      </c>
      <c r="S187">
        <v>3.1572206143630883E-2</v>
      </c>
      <c r="T187">
        <v>2.0272543196120391E-2</v>
      </c>
      <c r="U187">
        <v>8.6053641144498802E-2</v>
      </c>
      <c r="V187">
        <v>2.15134102861247E-2</v>
      </c>
      <c r="W187">
        <v>1.520735891150435E-2</v>
      </c>
      <c r="X187">
        <v>1.070887270389384E-2</v>
      </c>
    </row>
    <row r="188" spans="1:24" x14ac:dyDescent="0.25">
      <c r="A188">
        <v>1394</v>
      </c>
      <c r="B188" s="1" t="s">
        <v>732</v>
      </c>
      <c r="C188" t="s">
        <v>48</v>
      </c>
      <c r="D188" t="s">
        <v>464</v>
      </c>
      <c r="E188" t="s">
        <v>469</v>
      </c>
      <c r="F188" t="s">
        <v>21</v>
      </c>
      <c r="G188">
        <v>2</v>
      </c>
      <c r="H188">
        <v>2</v>
      </c>
      <c r="I188">
        <v>1</v>
      </c>
      <c r="J188" s="2">
        <v>45142.009270833332</v>
      </c>
      <c r="K188" t="s">
        <v>129</v>
      </c>
      <c r="L188">
        <v>0.89512700000000001</v>
      </c>
      <c r="M188">
        <v>99.924153708005292</v>
      </c>
      <c r="N188">
        <v>1.9691908185279449E-2</v>
      </c>
      <c r="O188">
        <v>3.09090909670369E-3</v>
      </c>
      <c r="P188">
        <v>5.3672536936995252E-2</v>
      </c>
      <c r="Q188">
        <v>1.341813423424881E-2</v>
      </c>
      <c r="R188">
        <f>HighTable[[#This Row],[calc_%_H2_umol/h]]/(2/1000)</f>
        <v>6.7090671171244045</v>
      </c>
      <c r="S188">
        <v>3.1646394550901333E-2</v>
      </c>
      <c r="T188">
        <v>2.1319407973067691E-2</v>
      </c>
      <c r="U188">
        <v>8.6255850092055095E-2</v>
      </c>
      <c r="V188">
        <v>2.156396252301377E-2</v>
      </c>
      <c r="W188">
        <v>1.515305031425437E-2</v>
      </c>
      <c r="X188">
        <v>9.3549389442640074E-3</v>
      </c>
    </row>
    <row r="189" spans="1:24" x14ac:dyDescent="0.25">
      <c r="A189">
        <v>1394</v>
      </c>
      <c r="B189" s="1" t="s">
        <v>733</v>
      </c>
      <c r="C189" t="s">
        <v>51</v>
      </c>
      <c r="D189" t="s">
        <v>464</v>
      </c>
      <c r="E189" t="s">
        <v>469</v>
      </c>
      <c r="F189" t="s">
        <v>21</v>
      </c>
      <c r="G189">
        <v>2</v>
      </c>
      <c r="H189">
        <v>2</v>
      </c>
      <c r="I189">
        <v>1</v>
      </c>
      <c r="J189" s="2">
        <v>45142.017824074072</v>
      </c>
      <c r="K189" t="s">
        <v>131</v>
      </c>
      <c r="L189">
        <v>0.978827</v>
      </c>
      <c r="M189">
        <v>99.931443386436769</v>
      </c>
      <c r="N189">
        <v>1.7725231617749779E-2</v>
      </c>
      <c r="O189">
        <v>2.7852020634516442E-3</v>
      </c>
      <c r="P189">
        <v>4.8312136120543803E-2</v>
      </c>
      <c r="Q189">
        <v>1.2078034030135951E-2</v>
      </c>
      <c r="R189">
        <f>HighTable[[#This Row],[calc_%_H2_umol/h]]/(2/1000)</f>
        <v>6.0390170150679756</v>
      </c>
      <c r="S189">
        <v>3.1254141698588207E-2</v>
      </c>
      <c r="T189">
        <v>1.9631720795778119E-2</v>
      </c>
      <c r="U189">
        <v>8.5186720299943022E-2</v>
      </c>
      <c r="V189">
        <v>2.1296680074985759E-2</v>
      </c>
      <c r="W189">
        <v>1.145697203868829E-2</v>
      </c>
      <c r="X189">
        <v>8.1202682082049966E-3</v>
      </c>
    </row>
    <row r="190" spans="1:24" x14ac:dyDescent="0.25">
      <c r="A190">
        <v>1394</v>
      </c>
      <c r="B190" s="1" t="s">
        <v>734</v>
      </c>
      <c r="C190" t="s">
        <v>54</v>
      </c>
      <c r="D190" t="s">
        <v>464</v>
      </c>
      <c r="E190" t="s">
        <v>469</v>
      </c>
      <c r="F190" t="s">
        <v>21</v>
      </c>
      <c r="G190">
        <v>2</v>
      </c>
      <c r="H190">
        <v>2</v>
      </c>
      <c r="I190">
        <v>1</v>
      </c>
      <c r="J190" s="2">
        <v>45142.026331018518</v>
      </c>
      <c r="K190" t="s">
        <v>133</v>
      </c>
      <c r="L190">
        <v>0.98332699999999995</v>
      </c>
      <c r="M190">
        <v>99.931685478351866</v>
      </c>
      <c r="N190">
        <v>1.7930785673539281E-2</v>
      </c>
      <c r="O190">
        <v>2.7374382636137832E-3</v>
      </c>
      <c r="P190">
        <v>4.8872397094143018E-2</v>
      </c>
      <c r="Q190">
        <v>1.2218099273535749E-2</v>
      </c>
      <c r="R190">
        <f>HighTable[[#This Row],[calc_%_H2_umol/h]]/(2/1000)</f>
        <v>6.1090496367678746</v>
      </c>
      <c r="S190">
        <v>3.1096403013506031E-2</v>
      </c>
      <c r="T190">
        <v>1.8746759865541099E-2</v>
      </c>
      <c r="U190">
        <v>8.4756785561175788E-2</v>
      </c>
      <c r="V190">
        <v>2.118919639029395E-2</v>
      </c>
      <c r="W190">
        <v>1.1466357525287451E-2</v>
      </c>
      <c r="X190">
        <v>7.8209754357987278E-3</v>
      </c>
    </row>
    <row r="191" spans="1:24" x14ac:dyDescent="0.25">
      <c r="A191">
        <v>1394</v>
      </c>
      <c r="B191" s="1" t="s">
        <v>735</v>
      </c>
      <c r="C191" t="s">
        <v>57</v>
      </c>
      <c r="D191" t="s">
        <v>464</v>
      </c>
      <c r="E191" t="s">
        <v>470</v>
      </c>
      <c r="F191" t="s">
        <v>21</v>
      </c>
      <c r="G191">
        <v>2</v>
      </c>
      <c r="H191">
        <v>2</v>
      </c>
      <c r="I191">
        <v>1</v>
      </c>
      <c r="J191" s="2">
        <v>45142.03460648148</v>
      </c>
      <c r="K191" t="s">
        <v>135</v>
      </c>
      <c r="L191">
        <v>0.98160199999999997</v>
      </c>
      <c r="M191">
        <v>99.9172652015436</v>
      </c>
      <c r="N191">
        <v>2.148605201493169E-2</v>
      </c>
      <c r="O191">
        <v>2.5287603005746352E-3</v>
      </c>
      <c r="P191">
        <v>5.8562680140043379E-2</v>
      </c>
      <c r="Q191">
        <v>1.4640670035010839E-2</v>
      </c>
      <c r="R191">
        <f>HighTable[[#This Row],[calc_%_H2_umol/h]]/(2/1000)</f>
        <v>7.3203350175054194</v>
      </c>
      <c r="S191">
        <v>4.2435856492776043E-2</v>
      </c>
      <c r="T191">
        <v>1.8728695423954791E-2</v>
      </c>
      <c r="U191">
        <v>0.1156637565862807</v>
      </c>
      <c r="V191">
        <v>2.8915939146570181E-2</v>
      </c>
      <c r="W191">
        <v>1.084953790460577E-2</v>
      </c>
      <c r="X191">
        <v>7.9633520440932776E-3</v>
      </c>
    </row>
    <row r="192" spans="1:24" x14ac:dyDescent="0.25">
      <c r="A192">
        <v>1394</v>
      </c>
      <c r="B192" s="1" t="s">
        <v>736</v>
      </c>
      <c r="C192" t="s">
        <v>60</v>
      </c>
      <c r="D192" t="s">
        <v>464</v>
      </c>
      <c r="E192" t="s">
        <v>470</v>
      </c>
      <c r="F192" t="s">
        <v>21</v>
      </c>
      <c r="G192">
        <v>2</v>
      </c>
      <c r="H192">
        <v>2</v>
      </c>
      <c r="I192">
        <v>1</v>
      </c>
      <c r="J192" s="2">
        <v>45142.042673611111</v>
      </c>
      <c r="K192" t="s">
        <v>137</v>
      </c>
      <c r="L192">
        <v>0.978827</v>
      </c>
      <c r="M192">
        <v>99.895993198317711</v>
      </c>
      <c r="N192">
        <v>3.075612161194478E-2</v>
      </c>
      <c r="O192">
        <v>2.007103383172241E-3</v>
      </c>
      <c r="P192">
        <v>8.3829309873069469E-2</v>
      </c>
      <c r="Q192">
        <v>2.0957327468267371E-2</v>
      </c>
      <c r="R192">
        <f>HighTable[[#This Row],[calc_%_H2_umol/h]]/(2/1000)</f>
        <v>10.478663734133685</v>
      </c>
      <c r="S192">
        <v>5.3354413851623497E-2</v>
      </c>
      <c r="T192">
        <v>1.442687092877595E-2</v>
      </c>
      <c r="U192">
        <v>0.14542352733208999</v>
      </c>
      <c r="V192">
        <v>3.6355881833022498E-2</v>
      </c>
      <c r="W192">
        <v>1.135706963689077E-2</v>
      </c>
      <c r="X192">
        <v>8.5391965818285946E-3</v>
      </c>
    </row>
    <row r="193" spans="1:24" x14ac:dyDescent="0.25">
      <c r="A193">
        <v>1394</v>
      </c>
      <c r="B193" s="1" t="s">
        <v>737</v>
      </c>
      <c r="C193" t="s">
        <v>63</v>
      </c>
      <c r="D193" t="s">
        <v>464</v>
      </c>
      <c r="E193" t="s">
        <v>470</v>
      </c>
      <c r="F193" t="s">
        <v>21</v>
      </c>
      <c r="G193">
        <v>2</v>
      </c>
      <c r="H193">
        <v>2</v>
      </c>
      <c r="I193">
        <v>1</v>
      </c>
      <c r="J193" s="2">
        <v>45142.051111111112</v>
      </c>
      <c r="K193" t="s">
        <v>139</v>
      </c>
      <c r="L193">
        <v>0.90630200000000005</v>
      </c>
      <c r="M193">
        <v>99.735595365317678</v>
      </c>
      <c r="N193">
        <v>0.21176034007825559</v>
      </c>
      <c r="O193">
        <v>1.6226431173454029E-3</v>
      </c>
      <c r="P193">
        <v>0.57717690777865849</v>
      </c>
      <c r="Q193">
        <v>0.14429422694466459</v>
      </c>
      <c r="R193">
        <f>HighTable[[#This Row],[calc_%_H2_umol/h]]/(2/1000)</f>
        <v>72.147113472332293</v>
      </c>
      <c r="S193">
        <v>3.0700170387186979E-2</v>
      </c>
      <c r="T193">
        <v>1.9116115455130461E-2</v>
      </c>
      <c r="U193">
        <v>8.3676808442064002E-2</v>
      </c>
      <c r="V193">
        <v>2.0919202110516E-2</v>
      </c>
      <c r="W193">
        <v>1.417547880169041E-2</v>
      </c>
      <c r="X193">
        <v>7.768645415190986E-3</v>
      </c>
    </row>
    <row r="194" spans="1:24" x14ac:dyDescent="0.25">
      <c r="A194">
        <v>1394</v>
      </c>
      <c r="B194" s="1" t="s">
        <v>738</v>
      </c>
      <c r="C194" t="s">
        <v>66</v>
      </c>
      <c r="D194" t="s">
        <v>464</v>
      </c>
      <c r="E194" t="s">
        <v>472</v>
      </c>
      <c r="F194" t="s">
        <v>21</v>
      </c>
      <c r="G194">
        <v>2</v>
      </c>
      <c r="H194">
        <v>2</v>
      </c>
      <c r="I194">
        <v>1</v>
      </c>
      <c r="J194" s="2">
        <v>45142.184270833342</v>
      </c>
      <c r="K194" t="s">
        <v>604</v>
      </c>
      <c r="L194">
        <v>0.89512700000000001</v>
      </c>
      <c r="M194">
        <v>99.938293930408804</v>
      </c>
      <c r="N194">
        <v>2.0955963768387788E-2</v>
      </c>
      <c r="O194">
        <v>1.4478288298799919E-3</v>
      </c>
      <c r="P194">
        <v>5.7117864293615497E-2</v>
      </c>
      <c r="Q194">
        <v>1.4279466073403871E-2</v>
      </c>
      <c r="R194">
        <f>HighTable[[#This Row],[calc_%_H2_umol/h]]/(2/1000)</f>
        <v>7.1397330367019354</v>
      </c>
      <c r="S194">
        <v>2.053114469732668E-2</v>
      </c>
      <c r="T194">
        <v>1.2630255412592941E-2</v>
      </c>
      <c r="U194">
        <v>5.5959971565875073E-2</v>
      </c>
      <c r="V194">
        <v>1.398999289146877E-2</v>
      </c>
      <c r="W194">
        <v>1.2997979630137E-2</v>
      </c>
      <c r="X194">
        <v>7.2209814953425157E-3</v>
      </c>
    </row>
    <row r="195" spans="1:24" x14ac:dyDescent="0.25">
      <c r="A195">
        <v>1394</v>
      </c>
      <c r="B195" s="1" t="s">
        <v>739</v>
      </c>
      <c r="C195" t="s">
        <v>69</v>
      </c>
      <c r="D195" t="s">
        <v>464</v>
      </c>
      <c r="E195" t="s">
        <v>472</v>
      </c>
      <c r="F195" t="s">
        <v>21</v>
      </c>
      <c r="G195">
        <v>2</v>
      </c>
      <c r="H195">
        <v>2</v>
      </c>
      <c r="I195">
        <v>1</v>
      </c>
      <c r="J195" s="2">
        <v>45142.192731481482</v>
      </c>
      <c r="K195" t="s">
        <v>606</v>
      </c>
      <c r="L195">
        <v>0.96765199999999996</v>
      </c>
      <c r="M195">
        <v>99.947705777648451</v>
      </c>
      <c r="N195">
        <v>1.49861354915918E-2</v>
      </c>
      <c r="O195">
        <v>1.2514513872512699E-3</v>
      </c>
      <c r="P195">
        <v>4.0846417886335563E-2</v>
      </c>
      <c r="Q195">
        <v>1.0211604471583891E-2</v>
      </c>
      <c r="R195">
        <f>HighTable[[#This Row],[calc_%_H2_umol/h]]/(2/1000)</f>
        <v>5.1058022357919457</v>
      </c>
      <c r="S195">
        <v>1.998568370898909E-2</v>
      </c>
      <c r="T195">
        <v>1.153557032462185E-2</v>
      </c>
      <c r="U195">
        <v>5.4473255562083989E-2</v>
      </c>
      <c r="V195">
        <v>1.3618313890521001E-2</v>
      </c>
      <c r="W195">
        <v>1.1110461937507881E-2</v>
      </c>
      <c r="X195">
        <v>6.2119412134600824E-3</v>
      </c>
    </row>
    <row r="196" spans="1:24" x14ac:dyDescent="0.25">
      <c r="A196">
        <v>1394</v>
      </c>
      <c r="B196" s="1" t="s">
        <v>740</v>
      </c>
      <c r="C196" t="s">
        <v>72</v>
      </c>
      <c r="D196" t="s">
        <v>464</v>
      </c>
      <c r="E196" t="s">
        <v>472</v>
      </c>
      <c r="F196" t="s">
        <v>21</v>
      </c>
      <c r="G196">
        <v>2</v>
      </c>
      <c r="H196">
        <v>2</v>
      </c>
      <c r="I196">
        <v>1</v>
      </c>
      <c r="J196" s="2">
        <v>45142.20103009259</v>
      </c>
      <c r="K196" t="s">
        <v>608</v>
      </c>
      <c r="L196">
        <v>0.96765199999999996</v>
      </c>
      <c r="M196">
        <v>99.92391818590778</v>
      </c>
      <c r="N196">
        <v>1.6095541799749188E-2</v>
      </c>
      <c r="O196">
        <v>9.6595861387865629E-4</v>
      </c>
      <c r="P196">
        <v>4.3870231043113592E-2</v>
      </c>
      <c r="Q196">
        <v>1.09675577607784E-2</v>
      </c>
      <c r="R196">
        <f>HighTable[[#This Row],[calc_%_H2_umol/h]]/(2/1000)</f>
        <v>5.4837788803891998</v>
      </c>
      <c r="S196">
        <v>4.2716934095501993E-2</v>
      </c>
      <c r="T196">
        <v>1.073729631486544E-2</v>
      </c>
      <c r="U196">
        <v>0.116429865582551</v>
      </c>
      <c r="V196">
        <v>2.910746639563775E-2</v>
      </c>
      <c r="W196">
        <v>1.1185465914612849E-2</v>
      </c>
      <c r="X196">
        <v>6.0838722823510346E-3</v>
      </c>
    </row>
    <row r="197" spans="1:24" x14ac:dyDescent="0.25">
      <c r="A197">
        <v>1394</v>
      </c>
      <c r="B197" s="1" t="s">
        <v>741</v>
      </c>
      <c r="C197" t="s">
        <v>75</v>
      </c>
      <c r="D197" t="s">
        <v>464</v>
      </c>
      <c r="E197" t="s">
        <v>473</v>
      </c>
      <c r="F197" t="s">
        <v>21</v>
      </c>
      <c r="G197">
        <v>2</v>
      </c>
      <c r="H197">
        <v>2</v>
      </c>
      <c r="I197">
        <v>1</v>
      </c>
      <c r="J197" s="2">
        <v>45142.209594907406</v>
      </c>
      <c r="K197" t="s">
        <v>609</v>
      </c>
      <c r="L197">
        <v>0.97597699999999998</v>
      </c>
      <c r="M197">
        <v>99.60339072654439</v>
      </c>
      <c r="N197">
        <v>0.36127929669578313</v>
      </c>
      <c r="O197">
        <v>5.9238661264230516E-3</v>
      </c>
      <c r="P197">
        <v>0.98470784111067111</v>
      </c>
      <c r="Q197">
        <v>0.24617696027766781</v>
      </c>
      <c r="R197">
        <f>HighTable[[#This Row],[calc_%_H2_umol/h]]/(2/1000)</f>
        <v>123.0884801388339</v>
      </c>
      <c r="S197">
        <v>1.8139913396753232E-2</v>
      </c>
      <c r="T197">
        <v>1.081397645674804E-2</v>
      </c>
      <c r="U197">
        <v>4.9442398505034263E-2</v>
      </c>
      <c r="V197">
        <v>1.2360599626258569E-2</v>
      </c>
      <c r="W197">
        <v>1.128221275957811E-2</v>
      </c>
      <c r="X197">
        <v>5.9078506034983443E-3</v>
      </c>
    </row>
    <row r="198" spans="1:24" x14ac:dyDescent="0.25">
      <c r="A198">
        <v>1394</v>
      </c>
      <c r="B198" s="1" t="s">
        <v>742</v>
      </c>
      <c r="C198" t="s">
        <v>78</v>
      </c>
      <c r="D198" t="s">
        <v>464</v>
      </c>
      <c r="E198" t="s">
        <v>473</v>
      </c>
      <c r="F198" t="s">
        <v>21</v>
      </c>
      <c r="G198">
        <v>2</v>
      </c>
      <c r="H198">
        <v>2</v>
      </c>
      <c r="I198">
        <v>1</v>
      </c>
      <c r="J198" s="2">
        <v>45142.218078703707</v>
      </c>
      <c r="K198" t="s">
        <v>610</v>
      </c>
      <c r="L198">
        <v>0.89235200000000003</v>
      </c>
      <c r="M198">
        <v>99.57387267210575</v>
      </c>
      <c r="N198">
        <v>0.38834046252006382</v>
      </c>
      <c r="O198">
        <v>3.7878472005838438E-3</v>
      </c>
      <c r="P198">
        <v>1.058466128453674</v>
      </c>
      <c r="Q198">
        <v>0.2646165321134184</v>
      </c>
      <c r="R198">
        <f>HighTable[[#This Row],[calc_%_H2_umol/h]]/(2/1000)</f>
        <v>132.30826605670919</v>
      </c>
      <c r="S198">
        <v>1.8192963725775231E-2</v>
      </c>
      <c r="T198">
        <v>1.121877384622511E-2</v>
      </c>
      <c r="U198">
        <v>4.9586993214554682E-2</v>
      </c>
      <c r="V198">
        <v>1.2396748303638671E-2</v>
      </c>
      <c r="W198">
        <v>1.3686406650499069E-2</v>
      </c>
      <c r="X198">
        <v>5.9074949979135523E-3</v>
      </c>
    </row>
    <row r="199" spans="1:24" x14ac:dyDescent="0.25">
      <c r="A199">
        <v>1394</v>
      </c>
      <c r="B199" s="1" t="s">
        <v>743</v>
      </c>
      <c r="C199" t="s">
        <v>81</v>
      </c>
      <c r="D199" t="s">
        <v>464</v>
      </c>
      <c r="E199" t="s">
        <v>473</v>
      </c>
      <c r="F199" t="s">
        <v>21</v>
      </c>
      <c r="G199">
        <v>2</v>
      </c>
      <c r="H199">
        <v>2</v>
      </c>
      <c r="I199">
        <v>1</v>
      </c>
      <c r="J199" s="2">
        <v>45142.226643518523</v>
      </c>
      <c r="K199" t="s">
        <v>612</v>
      </c>
      <c r="L199">
        <v>0.900752</v>
      </c>
      <c r="M199">
        <v>99.366848740656778</v>
      </c>
      <c r="N199">
        <v>0.59611216877996198</v>
      </c>
      <c r="O199">
        <v>8.1763378189318656E-3</v>
      </c>
      <c r="P199">
        <v>1.624771560805488</v>
      </c>
      <c r="Q199">
        <v>0.40619289020137189</v>
      </c>
      <c r="R199">
        <f>HighTable[[#This Row],[calc_%_H2_umol/h]]/(2/1000)</f>
        <v>203.09644510068594</v>
      </c>
      <c r="S199">
        <v>1.79393028947556E-2</v>
      </c>
      <c r="T199">
        <v>1.182712519238649E-2</v>
      </c>
      <c r="U199">
        <v>4.8895611749931157E-2</v>
      </c>
      <c r="V199">
        <v>1.2223902937482789E-2</v>
      </c>
      <c r="W199">
        <v>1.312395415582597E-2</v>
      </c>
      <c r="X199">
        <v>5.9758335126814267E-3</v>
      </c>
    </row>
    <row r="200" spans="1:24" x14ac:dyDescent="0.25">
      <c r="A200">
        <v>1394</v>
      </c>
      <c r="B200" s="1" t="s">
        <v>744</v>
      </c>
      <c r="C200" t="s">
        <v>84</v>
      </c>
      <c r="D200" t="s">
        <v>464</v>
      </c>
      <c r="E200" t="s">
        <v>471</v>
      </c>
      <c r="F200" t="s">
        <v>21</v>
      </c>
      <c r="G200">
        <v>2</v>
      </c>
      <c r="H200">
        <v>2</v>
      </c>
      <c r="I200">
        <v>1</v>
      </c>
      <c r="J200" s="2">
        <v>45142.2343287037</v>
      </c>
      <c r="K200" t="s">
        <v>614</v>
      </c>
      <c r="L200">
        <v>0.96210200000000001</v>
      </c>
      <c r="M200">
        <v>99.88919593754359</v>
      </c>
      <c r="N200">
        <v>1.5400528930760689E-2</v>
      </c>
      <c r="O200">
        <v>5.6006598791380566E-4</v>
      </c>
      <c r="P200">
        <v>4.1975894367790402E-2</v>
      </c>
      <c r="Q200">
        <v>1.0493973591947601E-2</v>
      </c>
      <c r="R200">
        <f>HighTable[[#This Row],[calc_%_H2_umol/h]]/(2/1000)</f>
        <v>5.2469867959738004</v>
      </c>
      <c r="S200">
        <v>7.8538821579347759E-2</v>
      </c>
      <c r="T200">
        <v>6.1721719584307954E-3</v>
      </c>
      <c r="U200">
        <v>0.214066496885091</v>
      </c>
      <c r="V200">
        <v>5.3516624221272763E-2</v>
      </c>
      <c r="W200">
        <v>1.129731835228738E-2</v>
      </c>
      <c r="X200">
        <v>5.567393594007544E-3</v>
      </c>
    </row>
    <row r="201" spans="1:24" x14ac:dyDescent="0.25">
      <c r="A201">
        <v>1394</v>
      </c>
      <c r="B201" s="1" t="s">
        <v>745</v>
      </c>
      <c r="C201" t="s">
        <v>87</v>
      </c>
      <c r="D201" t="s">
        <v>464</v>
      </c>
      <c r="E201" t="s">
        <v>471</v>
      </c>
      <c r="F201" t="s">
        <v>21</v>
      </c>
      <c r="G201">
        <v>2</v>
      </c>
      <c r="H201">
        <v>2</v>
      </c>
      <c r="I201">
        <v>1</v>
      </c>
      <c r="J201" s="2">
        <v>45142.242777777778</v>
      </c>
      <c r="K201" t="s">
        <v>616</v>
      </c>
      <c r="L201">
        <v>0.96765199999999996</v>
      </c>
      <c r="M201">
        <v>99.940083906168525</v>
      </c>
      <c r="N201">
        <v>1.9059445573169301E-2</v>
      </c>
      <c r="O201">
        <v>1.1621733413495819E-3</v>
      </c>
      <c r="P201">
        <v>5.194868810577194E-2</v>
      </c>
      <c r="Q201">
        <v>1.298717202644298E-2</v>
      </c>
      <c r="R201">
        <f>HighTable[[#This Row],[calc_%_H2_umol/h]]/(2/1000)</f>
        <v>6.4935860132214893</v>
      </c>
      <c r="S201">
        <v>2.385219327702014E-2</v>
      </c>
      <c r="T201">
        <v>1.0528519029803059E-2</v>
      </c>
      <c r="U201">
        <v>6.5011867445442573E-2</v>
      </c>
      <c r="V201">
        <v>1.625296686136064E-2</v>
      </c>
      <c r="W201">
        <v>1.1007248049706399E-2</v>
      </c>
      <c r="X201">
        <v>5.9972069315870763E-3</v>
      </c>
    </row>
    <row r="202" spans="1:24" x14ac:dyDescent="0.25">
      <c r="A202">
        <v>1394</v>
      </c>
      <c r="B202" s="1" t="s">
        <v>746</v>
      </c>
      <c r="C202" t="s">
        <v>90</v>
      </c>
      <c r="D202" t="s">
        <v>464</v>
      </c>
      <c r="E202" t="s">
        <v>471</v>
      </c>
      <c r="F202" t="s">
        <v>21</v>
      </c>
      <c r="G202">
        <v>2</v>
      </c>
      <c r="H202">
        <v>2</v>
      </c>
      <c r="I202">
        <v>1</v>
      </c>
      <c r="J202" s="2">
        <v>45142.251342592594</v>
      </c>
      <c r="K202" t="s">
        <v>618</v>
      </c>
      <c r="L202">
        <v>0.89790199999999998</v>
      </c>
      <c r="M202">
        <v>99.924979507857643</v>
      </c>
      <c r="N202">
        <v>1.710804855138057E-2</v>
      </c>
      <c r="O202">
        <v>1.0825842280004661E-3</v>
      </c>
      <c r="P202">
        <v>4.6629933430235047E-2</v>
      </c>
      <c r="Q202">
        <v>1.165748335755876E-2</v>
      </c>
      <c r="R202">
        <f>HighTable[[#This Row],[calc_%_H2_umol/h]]/(2/1000)</f>
        <v>5.8287416787793802</v>
      </c>
      <c r="S202">
        <v>1.6830280605960889E-2</v>
      </c>
      <c r="T202">
        <v>1.117072047850399E-2</v>
      </c>
      <c r="U202">
        <v>4.5872845281632192E-2</v>
      </c>
      <c r="V202">
        <v>1.146821132040805E-2</v>
      </c>
      <c r="W202">
        <v>2.912417384008853E-2</v>
      </c>
      <c r="X202">
        <v>1.1957989144921509E-2</v>
      </c>
    </row>
    <row r="203" spans="1:24" x14ac:dyDescent="0.25">
      <c r="A203">
        <v>1394</v>
      </c>
      <c r="B203" s="1" t="s">
        <v>747</v>
      </c>
      <c r="C203" t="s">
        <v>93</v>
      </c>
      <c r="D203" t="s">
        <v>464</v>
      </c>
      <c r="E203" t="s">
        <v>474</v>
      </c>
      <c r="F203" t="s">
        <v>21</v>
      </c>
      <c r="G203">
        <v>2</v>
      </c>
      <c r="H203">
        <v>2</v>
      </c>
      <c r="I203">
        <v>1</v>
      </c>
      <c r="J203" s="2">
        <v>45142.259826388887</v>
      </c>
      <c r="K203" t="s">
        <v>620</v>
      </c>
      <c r="L203">
        <v>0.89235200000000003</v>
      </c>
      <c r="M203">
        <v>99.934678767051935</v>
      </c>
      <c r="N203">
        <v>1.760112526665732E-2</v>
      </c>
      <c r="O203">
        <v>1.162660075086618E-3</v>
      </c>
      <c r="P203">
        <v>4.797387013583311E-2</v>
      </c>
      <c r="Q203">
        <v>1.1993467533958279E-2</v>
      </c>
      <c r="R203">
        <f>HighTable[[#This Row],[calc_%_H2_umol/h]]/(2/1000)</f>
        <v>5.9967337669791396</v>
      </c>
      <c r="S203">
        <v>1.6574187951364529E-2</v>
      </c>
      <c r="T203">
        <v>1.1508089546471541E-2</v>
      </c>
      <c r="U203">
        <v>4.5174835605079289E-2</v>
      </c>
      <c r="V203">
        <v>1.129370890126982E-2</v>
      </c>
      <c r="W203">
        <v>2.3436039520544402E-2</v>
      </c>
      <c r="X203">
        <v>7.7098802094905626E-3</v>
      </c>
    </row>
    <row r="204" spans="1:24" x14ac:dyDescent="0.25">
      <c r="A204">
        <v>1394</v>
      </c>
      <c r="B204" s="1" t="s">
        <v>748</v>
      </c>
      <c r="C204" t="s">
        <v>96</v>
      </c>
      <c r="D204" t="s">
        <v>464</v>
      </c>
      <c r="E204" t="s">
        <v>474</v>
      </c>
      <c r="F204" t="s">
        <v>21</v>
      </c>
      <c r="G204">
        <v>2</v>
      </c>
      <c r="H204">
        <v>2</v>
      </c>
      <c r="I204">
        <v>1</v>
      </c>
      <c r="J204" s="2">
        <v>45142.268379629633</v>
      </c>
      <c r="K204" t="s">
        <v>622</v>
      </c>
      <c r="L204">
        <v>0.89512700000000001</v>
      </c>
      <c r="M204">
        <v>99.939879070836241</v>
      </c>
      <c r="N204">
        <v>1.668042087436147E-2</v>
      </c>
      <c r="O204">
        <v>1.243012189968952E-3</v>
      </c>
      <c r="P204">
        <v>4.5464385527302698E-2</v>
      </c>
      <c r="Q204">
        <v>1.136609638182568E-2</v>
      </c>
      <c r="R204">
        <f>HighTable[[#This Row],[calc_%_H2_umol/h]]/(2/1000)</f>
        <v>5.6830481909128396</v>
      </c>
      <c r="S204">
        <v>1.6420617563548859E-2</v>
      </c>
      <c r="T204">
        <v>1.1341486413096111E-2</v>
      </c>
      <c r="U204">
        <v>4.4756262034914729E-2</v>
      </c>
      <c r="V204">
        <v>1.118906550872868E-2</v>
      </c>
      <c r="W204">
        <v>1.998840732729799E-2</v>
      </c>
      <c r="X204">
        <v>7.0314833985478326E-3</v>
      </c>
    </row>
    <row r="205" spans="1:24" x14ac:dyDescent="0.25">
      <c r="A205">
        <v>1394</v>
      </c>
      <c r="B205" s="1" t="s">
        <v>749</v>
      </c>
      <c r="C205" t="s">
        <v>99</v>
      </c>
      <c r="D205" t="s">
        <v>464</v>
      </c>
      <c r="E205" t="s">
        <v>474</v>
      </c>
      <c r="F205" t="s">
        <v>21</v>
      </c>
      <c r="G205">
        <v>2</v>
      </c>
      <c r="H205">
        <v>2</v>
      </c>
      <c r="I205">
        <v>1</v>
      </c>
      <c r="J205" s="2">
        <v>45142.276863425926</v>
      </c>
      <c r="K205" t="s">
        <v>624</v>
      </c>
      <c r="L205">
        <v>0.95647700000000002</v>
      </c>
      <c r="M205">
        <v>99.94805099903958</v>
      </c>
      <c r="N205">
        <v>1.508579322326479E-2</v>
      </c>
      <c r="O205">
        <v>9.1976527134559184E-4</v>
      </c>
      <c r="P205">
        <v>4.1118046376269007E-2</v>
      </c>
      <c r="Q205">
        <v>1.027951159406725E-2</v>
      </c>
      <c r="R205">
        <f>HighTable[[#This Row],[calc_%_H2_umol/h]]/(2/1000)</f>
        <v>5.139755797033625</v>
      </c>
      <c r="S205">
        <v>1.5306930529861359E-2</v>
      </c>
      <c r="T205">
        <v>1.042768920612374E-2</v>
      </c>
      <c r="U205">
        <v>4.1720781273505869E-2</v>
      </c>
      <c r="V205">
        <v>1.0430195318376471E-2</v>
      </c>
      <c r="W205">
        <v>1.475781996176E-2</v>
      </c>
      <c r="X205">
        <v>6.7984572455293433E-3</v>
      </c>
    </row>
    <row r="206" spans="1:24" x14ac:dyDescent="0.25">
      <c r="A206">
        <v>1394</v>
      </c>
      <c r="B206" s="1" t="s">
        <v>750</v>
      </c>
      <c r="C206" t="s">
        <v>102</v>
      </c>
      <c r="D206" t="s">
        <v>464</v>
      </c>
      <c r="E206" t="s">
        <v>470</v>
      </c>
      <c r="F206" t="s">
        <v>21</v>
      </c>
      <c r="G206">
        <v>2</v>
      </c>
      <c r="H206">
        <v>2</v>
      </c>
      <c r="I206">
        <v>1</v>
      </c>
      <c r="J206" s="2">
        <v>45142.285277777781</v>
      </c>
      <c r="K206" t="s">
        <v>626</v>
      </c>
      <c r="L206">
        <v>0.91747699999999999</v>
      </c>
      <c r="M206">
        <v>99.826874829838658</v>
      </c>
      <c r="N206">
        <v>0.13595356475602741</v>
      </c>
      <c r="O206">
        <v>1.4676335786296909E-3</v>
      </c>
      <c r="P206">
        <v>0.37055691390735102</v>
      </c>
      <c r="Q206">
        <v>9.2639228476837754E-2</v>
      </c>
      <c r="R206">
        <f>HighTable[[#This Row],[calc_%_H2_umol/h]]/(2/1000)</f>
        <v>46.319614238418879</v>
      </c>
      <c r="S206">
        <v>1.5675405360870209E-2</v>
      </c>
      <c r="T206">
        <v>1.0472703189163549E-2</v>
      </c>
      <c r="U206">
        <v>4.27251013623259E-2</v>
      </c>
      <c r="V206">
        <v>1.068127534058147E-2</v>
      </c>
      <c r="W206">
        <v>1.4789281465833439E-2</v>
      </c>
      <c r="X206">
        <v>6.7069185786071822E-3</v>
      </c>
    </row>
    <row r="207" spans="1:24" x14ac:dyDescent="0.25">
      <c r="A207">
        <v>1394</v>
      </c>
      <c r="B207" s="1" t="s">
        <v>751</v>
      </c>
      <c r="C207" t="s">
        <v>105</v>
      </c>
      <c r="D207" t="s">
        <v>464</v>
      </c>
      <c r="E207" t="s">
        <v>470</v>
      </c>
      <c r="F207" t="s">
        <v>21</v>
      </c>
      <c r="G207">
        <v>2</v>
      </c>
      <c r="H207">
        <v>2</v>
      </c>
      <c r="I207">
        <v>1</v>
      </c>
      <c r="J207" s="2">
        <v>45142.29383101852</v>
      </c>
      <c r="K207" t="s">
        <v>628</v>
      </c>
      <c r="L207">
        <v>0.96765199999999996</v>
      </c>
      <c r="M207">
        <v>99.932534801924987</v>
      </c>
      <c r="N207">
        <v>1.505343735551146E-2</v>
      </c>
      <c r="O207">
        <v>1.0476167488971621E-3</v>
      </c>
      <c r="P207">
        <v>4.1029856776217101E-2</v>
      </c>
      <c r="Q207">
        <v>1.025746419405428E-2</v>
      </c>
      <c r="R207">
        <f>HighTable[[#This Row],[calc_%_H2_umol/h]]/(2/1000)</f>
        <v>5.1287320970271404</v>
      </c>
      <c r="S207">
        <v>3.2813600047778058E-2</v>
      </c>
      <c r="T207">
        <v>1.027230947650312E-2</v>
      </c>
      <c r="U207">
        <v>8.9437201515936454E-2</v>
      </c>
      <c r="V207">
        <v>2.235930037898411E-2</v>
      </c>
      <c r="W207">
        <v>1.2825895477559199E-2</v>
      </c>
      <c r="X207">
        <v>6.7722651941751937E-3</v>
      </c>
    </row>
    <row r="208" spans="1:24" x14ac:dyDescent="0.25">
      <c r="A208">
        <v>1394</v>
      </c>
      <c r="B208" s="1" t="s">
        <v>752</v>
      </c>
      <c r="C208" t="s">
        <v>108</v>
      </c>
      <c r="D208" t="s">
        <v>464</v>
      </c>
      <c r="E208" t="s">
        <v>470</v>
      </c>
      <c r="F208" t="s">
        <v>21</v>
      </c>
      <c r="G208">
        <v>2</v>
      </c>
      <c r="H208">
        <v>2</v>
      </c>
      <c r="I208">
        <v>1</v>
      </c>
      <c r="J208" s="2">
        <v>45142.30232638889</v>
      </c>
      <c r="K208" t="s">
        <v>630</v>
      </c>
      <c r="L208">
        <v>0.96765199999999996</v>
      </c>
      <c r="M208">
        <v>99.935018921275898</v>
      </c>
      <c r="N208">
        <v>1.561474699747111E-2</v>
      </c>
      <c r="O208">
        <v>1.123151127643705E-3</v>
      </c>
      <c r="P208">
        <v>4.2559770089224118E-2</v>
      </c>
      <c r="Q208">
        <v>1.0639942522306029E-2</v>
      </c>
      <c r="R208">
        <f>HighTable[[#This Row],[calc_%_H2_umol/h]]/(2/1000)</f>
        <v>5.3199712611530146</v>
      </c>
      <c r="S208">
        <v>3.0889185863420689E-2</v>
      </c>
      <c r="T208">
        <v>9.9758631297017682E-3</v>
      </c>
      <c r="U208">
        <v>8.4191991634792934E-2</v>
      </c>
      <c r="V208">
        <v>2.104799790869823E-2</v>
      </c>
      <c r="W208">
        <v>1.157883086110565E-2</v>
      </c>
      <c r="X208">
        <v>6.8983150021094874E-3</v>
      </c>
    </row>
    <row r="209" spans="1:24" x14ac:dyDescent="0.25">
      <c r="A209">
        <v>1395</v>
      </c>
      <c r="B209" s="13" t="s">
        <v>753</v>
      </c>
      <c r="C209" t="s">
        <v>20</v>
      </c>
      <c r="D209" t="s">
        <v>3</v>
      </c>
      <c r="E209" t="s">
        <v>466</v>
      </c>
      <c r="F209" t="s">
        <v>21</v>
      </c>
      <c r="G209">
        <v>2</v>
      </c>
      <c r="H209">
        <v>2</v>
      </c>
      <c r="I209">
        <v>1</v>
      </c>
      <c r="J209" s="2">
        <v>45142.059733796297</v>
      </c>
      <c r="K209" t="s">
        <v>172</v>
      </c>
      <c r="L209">
        <v>0.978827</v>
      </c>
      <c r="M209">
        <v>99.803102560041751</v>
      </c>
      <c r="N209">
        <v>2.1561776440308159E-2</v>
      </c>
      <c r="O209">
        <v>1.5418771008698551E-3</v>
      </c>
      <c r="P209">
        <v>5.8769075679765088E-2</v>
      </c>
      <c r="Q209">
        <v>1.469226891994127E-2</v>
      </c>
      <c r="R209">
        <f>HighTable[[#This Row],[calc_%_H2_umol/h]]/(2/1000)</f>
        <v>7.3461344599706351</v>
      </c>
      <c r="S209">
        <v>0.15604848340246241</v>
      </c>
      <c r="T209">
        <v>1.359319381786727E-2</v>
      </c>
      <c r="U209">
        <v>0.42532790172370472</v>
      </c>
      <c r="V209">
        <v>0.10633197543092621</v>
      </c>
      <c r="W209">
        <v>1.1347563833634699E-2</v>
      </c>
      <c r="X209">
        <v>7.9396162818481438E-3</v>
      </c>
    </row>
    <row r="210" spans="1:24" x14ac:dyDescent="0.25">
      <c r="A210">
        <v>1395</v>
      </c>
      <c r="B210" s="1" t="s">
        <v>754</v>
      </c>
      <c r="C210" t="s">
        <v>24</v>
      </c>
      <c r="D210" t="s">
        <v>3</v>
      </c>
      <c r="E210" t="s">
        <v>466</v>
      </c>
      <c r="F210" t="s">
        <v>21</v>
      </c>
      <c r="G210">
        <v>2</v>
      </c>
      <c r="H210">
        <v>2</v>
      </c>
      <c r="I210">
        <v>1</v>
      </c>
      <c r="J210" s="2">
        <v>45142.067418981482</v>
      </c>
      <c r="K210" t="s">
        <v>174</v>
      </c>
      <c r="L210">
        <v>0.98437699999999995</v>
      </c>
      <c r="M210">
        <v>99.810678270378816</v>
      </c>
      <c r="N210">
        <v>1.7382800143886039E-2</v>
      </c>
      <c r="O210">
        <v>1.0719614650885609E-3</v>
      </c>
      <c r="P210">
        <v>4.7378800165672703E-2</v>
      </c>
      <c r="Q210">
        <v>1.1844700041418171E-2</v>
      </c>
      <c r="R210">
        <f>HighTable[[#This Row],[calc_%_H2_umol/h]]/(2/1000)</f>
        <v>5.9223500207090849</v>
      </c>
      <c r="S210">
        <v>0.15351556720984319</v>
      </c>
      <c r="T210">
        <v>1.3716647280765449E-2</v>
      </c>
      <c r="U210">
        <v>0.41842415036413377</v>
      </c>
      <c r="V210">
        <v>0.1046060375910334</v>
      </c>
      <c r="W210">
        <v>1.0867487467934081E-2</v>
      </c>
      <c r="X210">
        <v>7.5558747995095373E-3</v>
      </c>
    </row>
    <row r="211" spans="1:24" x14ac:dyDescent="0.25">
      <c r="A211">
        <v>1395</v>
      </c>
      <c r="B211" s="1" t="s">
        <v>755</v>
      </c>
      <c r="C211" t="s">
        <v>27</v>
      </c>
      <c r="D211" t="s">
        <v>3</v>
      </c>
      <c r="E211" t="s">
        <v>466</v>
      </c>
      <c r="F211" t="s">
        <v>21</v>
      </c>
      <c r="G211">
        <v>2</v>
      </c>
      <c r="H211">
        <v>2</v>
      </c>
      <c r="I211">
        <v>1</v>
      </c>
      <c r="J211" s="2">
        <v>45142.075104166674</v>
      </c>
      <c r="K211" t="s">
        <v>176</v>
      </c>
      <c r="L211">
        <v>0.98160199999999997</v>
      </c>
      <c r="M211">
        <v>99.810678773444863</v>
      </c>
      <c r="N211">
        <v>1.8033484057310652E-2</v>
      </c>
      <c r="O211">
        <v>1.46348818674564E-3</v>
      </c>
      <c r="P211">
        <v>4.9152313227433693E-2</v>
      </c>
      <c r="Q211">
        <v>1.228807830685842E-2</v>
      </c>
      <c r="R211">
        <f>HighTable[[#This Row],[calc_%_H2_umol/h]]/(2/1000)</f>
        <v>6.14403915342921</v>
      </c>
      <c r="S211">
        <v>0.15286661189960349</v>
      </c>
      <c r="T211">
        <v>1.518567422954863E-2</v>
      </c>
      <c r="U211">
        <v>0.41665534880708938</v>
      </c>
      <c r="V211">
        <v>0.1041638372017723</v>
      </c>
      <c r="W211">
        <v>1.064630678958609E-2</v>
      </c>
      <c r="X211">
        <v>7.7748238086446054E-3</v>
      </c>
    </row>
    <row r="212" spans="1:24" x14ac:dyDescent="0.25">
      <c r="A212">
        <v>1395</v>
      </c>
      <c r="B212" s="1" t="s">
        <v>756</v>
      </c>
      <c r="C212" t="s">
        <v>30</v>
      </c>
      <c r="D212" t="s">
        <v>3</v>
      </c>
      <c r="E212" t="s">
        <v>467</v>
      </c>
      <c r="F212" t="s">
        <v>21</v>
      </c>
      <c r="G212">
        <v>2</v>
      </c>
      <c r="H212">
        <v>2</v>
      </c>
      <c r="I212">
        <v>1</v>
      </c>
      <c r="J212" s="2">
        <v>45142.082858796297</v>
      </c>
      <c r="K212" t="s">
        <v>178</v>
      </c>
      <c r="L212">
        <v>0.978827</v>
      </c>
      <c r="M212">
        <v>99.815332953516787</v>
      </c>
      <c r="N212">
        <v>1.717015185209805E-2</v>
      </c>
      <c r="O212">
        <v>1.771790650161731E-3</v>
      </c>
      <c r="P212">
        <v>4.6799203044449483E-2</v>
      </c>
      <c r="Q212">
        <v>1.1699800761112371E-2</v>
      </c>
      <c r="R212">
        <f>HighTable[[#This Row],[calc_%_H2_umol/h]]/(2/1000)</f>
        <v>5.8499003805561856</v>
      </c>
      <c r="S212">
        <v>0.14899946744453041</v>
      </c>
      <c r="T212">
        <v>1.5303548623994041E-2</v>
      </c>
      <c r="U212">
        <v>0.40611500646683962</v>
      </c>
      <c r="V212">
        <v>0.10152875161670991</v>
      </c>
      <c r="W212">
        <v>1.0666501585378241E-2</v>
      </c>
      <c r="X212">
        <v>7.8309256012202306E-3</v>
      </c>
    </row>
    <row r="213" spans="1:24" x14ac:dyDescent="0.25">
      <c r="A213">
        <v>1395</v>
      </c>
      <c r="B213" s="1" t="s">
        <v>757</v>
      </c>
      <c r="C213" t="s">
        <v>33</v>
      </c>
      <c r="D213" t="s">
        <v>3</v>
      </c>
      <c r="E213" t="s">
        <v>467</v>
      </c>
      <c r="F213" t="s">
        <v>21</v>
      </c>
      <c r="G213">
        <v>2</v>
      </c>
      <c r="H213">
        <v>2</v>
      </c>
      <c r="I213">
        <v>1</v>
      </c>
      <c r="J213" s="2">
        <v>45142.090555555558</v>
      </c>
      <c r="K213" t="s">
        <v>180</v>
      </c>
      <c r="L213">
        <v>0.978827</v>
      </c>
      <c r="M213">
        <v>99.813047539602252</v>
      </c>
      <c r="N213">
        <v>1.7898874417866799E-2</v>
      </c>
      <c r="O213">
        <v>1.055176908770632E-3</v>
      </c>
      <c r="P213">
        <v>4.8785419334919658E-2</v>
      </c>
      <c r="Q213">
        <v>1.219635483372992E-2</v>
      </c>
      <c r="R213">
        <f>HighTable[[#This Row],[calc_%_H2_umol/h]]/(2/1000)</f>
        <v>6.0981774168649601</v>
      </c>
      <c r="S213">
        <v>0.15072161157351779</v>
      </c>
      <c r="T213">
        <v>1.3748244714012261E-2</v>
      </c>
      <c r="U213">
        <v>0.41080890629128669</v>
      </c>
      <c r="V213">
        <v>0.1027022265728217</v>
      </c>
      <c r="W213">
        <v>1.1046523582101271E-2</v>
      </c>
      <c r="X213">
        <v>7.2854508242721364E-3</v>
      </c>
    </row>
    <row r="214" spans="1:24" x14ac:dyDescent="0.25">
      <c r="A214">
        <v>1395</v>
      </c>
      <c r="B214" s="1" t="s">
        <v>758</v>
      </c>
      <c r="C214" t="s">
        <v>36</v>
      </c>
      <c r="D214" t="s">
        <v>3</v>
      </c>
      <c r="E214" t="s">
        <v>467</v>
      </c>
      <c r="F214" t="s">
        <v>21</v>
      </c>
      <c r="G214">
        <v>2</v>
      </c>
      <c r="H214">
        <v>2</v>
      </c>
      <c r="I214">
        <v>1</v>
      </c>
      <c r="J214" s="2">
        <v>45142.099108796298</v>
      </c>
      <c r="K214" t="s">
        <v>182</v>
      </c>
      <c r="L214">
        <v>0.89790199999999998</v>
      </c>
      <c r="M214">
        <v>99.925249402845367</v>
      </c>
      <c r="N214">
        <v>2.0130680531359479E-2</v>
      </c>
      <c r="O214">
        <v>2.7170432217023251E-3</v>
      </c>
      <c r="P214">
        <v>5.4868460903851689E-2</v>
      </c>
      <c r="Q214">
        <v>1.371711522596292E-2</v>
      </c>
      <c r="R214">
        <f>HighTable[[#This Row],[calc_%_H2_umol/h]]/(2/1000)</f>
        <v>6.8585576129814605</v>
      </c>
      <c r="S214">
        <v>3.073933622644355E-2</v>
      </c>
      <c r="T214">
        <v>2.0503520392221909E-2</v>
      </c>
      <c r="U214">
        <v>8.378355939450538E-2</v>
      </c>
      <c r="V214">
        <v>2.0945889848626349E-2</v>
      </c>
      <c r="W214">
        <v>1.4247492518754601E-2</v>
      </c>
      <c r="X214">
        <v>9.6330878780744398E-3</v>
      </c>
    </row>
    <row r="215" spans="1:24" x14ac:dyDescent="0.25">
      <c r="A215">
        <v>1395</v>
      </c>
      <c r="B215" s="1" t="s">
        <v>759</v>
      </c>
      <c r="C215" t="s">
        <v>39</v>
      </c>
      <c r="D215" t="s">
        <v>3</v>
      </c>
      <c r="E215" t="s">
        <v>468</v>
      </c>
      <c r="F215" t="s">
        <v>21</v>
      </c>
      <c r="G215">
        <v>2</v>
      </c>
      <c r="H215">
        <v>2</v>
      </c>
      <c r="I215">
        <v>1</v>
      </c>
      <c r="J215" s="2">
        <v>45142.107604166667</v>
      </c>
      <c r="K215" t="s">
        <v>184</v>
      </c>
      <c r="L215">
        <v>0.900752</v>
      </c>
      <c r="M215">
        <v>99.910693614677214</v>
      </c>
      <c r="N215">
        <v>3.459998329409876E-2</v>
      </c>
      <c r="O215">
        <v>2.438013763332659E-3</v>
      </c>
      <c r="P215">
        <v>9.430619236586596E-2</v>
      </c>
      <c r="Q215">
        <v>2.357654809146649E-2</v>
      </c>
      <c r="R215">
        <f>HighTable[[#This Row],[calc_%_H2_umol/h]]/(2/1000)</f>
        <v>11.788274045733244</v>
      </c>
      <c r="S215">
        <v>3.0791746961821919E-2</v>
      </c>
      <c r="T215">
        <v>1.97749958750113E-2</v>
      </c>
      <c r="U215">
        <v>8.3926410818756556E-2</v>
      </c>
      <c r="V215">
        <v>2.0981602704689139E-2</v>
      </c>
      <c r="W215">
        <v>1.430426821255442E-2</v>
      </c>
      <c r="X215">
        <v>9.6103868543046238E-3</v>
      </c>
    </row>
    <row r="216" spans="1:24" x14ac:dyDescent="0.25">
      <c r="A216">
        <v>1395</v>
      </c>
      <c r="B216" s="1" t="s">
        <v>760</v>
      </c>
      <c r="C216" t="s">
        <v>42</v>
      </c>
      <c r="D216" t="s">
        <v>3</v>
      </c>
      <c r="E216" t="s">
        <v>468</v>
      </c>
      <c r="F216" t="s">
        <v>21</v>
      </c>
      <c r="G216">
        <v>2</v>
      </c>
      <c r="H216">
        <v>2</v>
      </c>
      <c r="I216">
        <v>1</v>
      </c>
      <c r="J216" s="2">
        <v>45142.116111111107</v>
      </c>
      <c r="K216" t="s">
        <v>186</v>
      </c>
      <c r="L216">
        <v>0.90907700000000002</v>
      </c>
      <c r="M216">
        <v>99.915316201399492</v>
      </c>
      <c r="N216">
        <v>3.2369153932861681E-2</v>
      </c>
      <c r="O216">
        <v>2.5890870592606171E-3</v>
      </c>
      <c r="P216">
        <v>8.8225813046372809E-2</v>
      </c>
      <c r="Q216">
        <v>2.2056453261593199E-2</v>
      </c>
      <c r="R216">
        <f>HighTable[[#This Row],[calc_%_H2_umol/h]]/(2/1000)</f>
        <v>11.028226630796599</v>
      </c>
      <c r="S216">
        <v>2.8638237643398481E-2</v>
      </c>
      <c r="T216">
        <v>1.8921569940088818E-2</v>
      </c>
      <c r="U216">
        <v>7.8056776075910786E-2</v>
      </c>
      <c r="V216">
        <v>1.95141940189777E-2</v>
      </c>
      <c r="W216">
        <v>1.463379991202915E-2</v>
      </c>
      <c r="X216">
        <v>9.0426071122173702E-3</v>
      </c>
    </row>
    <row r="217" spans="1:24" x14ac:dyDescent="0.25">
      <c r="A217">
        <v>1395</v>
      </c>
      <c r="B217" s="1" t="s">
        <v>761</v>
      </c>
      <c r="C217" t="s">
        <v>45</v>
      </c>
      <c r="D217" t="s">
        <v>3</v>
      </c>
      <c r="E217" t="s">
        <v>468</v>
      </c>
      <c r="F217" t="s">
        <v>21</v>
      </c>
      <c r="G217">
        <v>2</v>
      </c>
      <c r="H217">
        <v>2</v>
      </c>
      <c r="I217">
        <v>1</v>
      </c>
      <c r="J217" s="2">
        <v>45142.124606481477</v>
      </c>
      <c r="K217" t="s">
        <v>188</v>
      </c>
      <c r="L217">
        <v>0.89512700000000001</v>
      </c>
      <c r="M217">
        <v>99.918930076238254</v>
      </c>
      <c r="N217">
        <v>3.1425549303808663E-2</v>
      </c>
      <c r="O217">
        <v>1.727442802167142E-3</v>
      </c>
      <c r="P217">
        <v>8.565391123623603E-2</v>
      </c>
      <c r="Q217">
        <v>2.1413477809059011E-2</v>
      </c>
      <c r="R217">
        <f>HighTable[[#This Row],[calc_%_H2_umol/h]]/(2/1000)</f>
        <v>10.706738904529505</v>
      </c>
      <c r="S217">
        <v>2.6054853209398592E-2</v>
      </c>
      <c r="T217">
        <v>1.8233908302869251E-2</v>
      </c>
      <c r="U217">
        <v>7.1015467780558825E-2</v>
      </c>
      <c r="V217">
        <v>1.775386694513971E-2</v>
      </c>
      <c r="W217">
        <v>1.488006622756971E-2</v>
      </c>
      <c r="X217">
        <v>8.7094550209693943E-3</v>
      </c>
    </row>
    <row r="218" spans="1:24" x14ac:dyDescent="0.25">
      <c r="A218">
        <v>1395</v>
      </c>
      <c r="B218" s="1" t="s">
        <v>762</v>
      </c>
      <c r="C218" t="s">
        <v>48</v>
      </c>
      <c r="D218" t="s">
        <v>3</v>
      </c>
      <c r="E218" t="s">
        <v>469</v>
      </c>
      <c r="F218" t="s">
        <v>21</v>
      </c>
      <c r="G218">
        <v>2</v>
      </c>
      <c r="H218">
        <v>2</v>
      </c>
      <c r="I218">
        <v>1</v>
      </c>
      <c r="J218" s="2">
        <v>45142.132291666669</v>
      </c>
      <c r="K218" t="s">
        <v>190</v>
      </c>
      <c r="L218">
        <v>0.97597699999999998</v>
      </c>
      <c r="M218">
        <v>99.873178435723545</v>
      </c>
      <c r="N218">
        <v>1.644357346971104E-2</v>
      </c>
      <c r="O218">
        <v>1.2481967181887661E-3</v>
      </c>
      <c r="P218">
        <v>4.4818830969820332E-2</v>
      </c>
      <c r="Q218">
        <v>1.120470774245508E-2</v>
      </c>
      <c r="R218">
        <f>HighTable[[#This Row],[calc_%_H2_umol/h]]/(2/1000)</f>
        <v>5.6023538712275398</v>
      </c>
      <c r="S218">
        <v>9.1559741530094024E-2</v>
      </c>
      <c r="T218">
        <v>1.063070088582313E-2</v>
      </c>
      <c r="U218">
        <v>0.2495564961494853</v>
      </c>
      <c r="V218">
        <v>6.2389124037371319E-2</v>
      </c>
      <c r="W218">
        <v>1.1116891559204881E-2</v>
      </c>
      <c r="X218">
        <v>7.7013577174472724E-3</v>
      </c>
    </row>
    <row r="219" spans="1:24" x14ac:dyDescent="0.25">
      <c r="A219">
        <v>1395</v>
      </c>
      <c r="B219" s="1" t="s">
        <v>763</v>
      </c>
      <c r="C219" t="s">
        <v>51</v>
      </c>
      <c r="D219" t="s">
        <v>3</v>
      </c>
      <c r="E219" t="s">
        <v>469</v>
      </c>
      <c r="F219" t="s">
        <v>21</v>
      </c>
      <c r="G219">
        <v>2</v>
      </c>
      <c r="H219">
        <v>2</v>
      </c>
      <c r="I219">
        <v>1</v>
      </c>
      <c r="J219" s="2">
        <v>45142.140763888892</v>
      </c>
      <c r="K219" t="s">
        <v>192</v>
      </c>
      <c r="L219">
        <v>0.97597699999999998</v>
      </c>
      <c r="M219">
        <v>99.937199619916555</v>
      </c>
      <c r="N219">
        <v>2.1606352522845981E-2</v>
      </c>
      <c r="O219">
        <v>1.532858583904257E-3</v>
      </c>
      <c r="P219">
        <v>5.8890572866020813E-2</v>
      </c>
      <c r="Q219">
        <v>1.47226432165052E-2</v>
      </c>
      <c r="R219">
        <f>HighTable[[#This Row],[calc_%_H2_umol/h]]/(2/1000)</f>
        <v>7.3613216082525996</v>
      </c>
      <c r="S219">
        <v>2.222501970982569E-2</v>
      </c>
      <c r="T219">
        <v>1.4418739608472409E-2</v>
      </c>
      <c r="U219">
        <v>6.0576820695964387E-2</v>
      </c>
      <c r="V219">
        <v>1.51442051739911E-2</v>
      </c>
      <c r="W219">
        <v>1.11322977413774E-2</v>
      </c>
      <c r="X219">
        <v>7.8367101093905905E-3</v>
      </c>
    </row>
    <row r="220" spans="1:24" x14ac:dyDescent="0.25">
      <c r="A220">
        <v>1395</v>
      </c>
      <c r="B220" s="1" t="s">
        <v>764</v>
      </c>
      <c r="C220" t="s">
        <v>54</v>
      </c>
      <c r="D220" t="s">
        <v>3</v>
      </c>
      <c r="E220" t="s">
        <v>469</v>
      </c>
      <c r="F220" t="s">
        <v>21</v>
      </c>
      <c r="G220">
        <v>2</v>
      </c>
      <c r="H220">
        <v>2</v>
      </c>
      <c r="I220">
        <v>1</v>
      </c>
      <c r="J220" s="2">
        <v>45142.149259259262</v>
      </c>
      <c r="K220" t="s">
        <v>194</v>
      </c>
      <c r="L220">
        <v>0.89512700000000001</v>
      </c>
      <c r="M220">
        <v>99.929494816221904</v>
      </c>
      <c r="N220">
        <v>2.4877861459278418E-2</v>
      </c>
      <c r="O220">
        <v>2.07725935157436E-3</v>
      </c>
      <c r="P220">
        <v>6.7807442809668092E-2</v>
      </c>
      <c r="Q220">
        <v>1.695186070241702E-2</v>
      </c>
      <c r="R220">
        <f>HighTable[[#This Row],[calc_%_H2_umol/h]]/(2/1000)</f>
        <v>8.4759303512085094</v>
      </c>
      <c r="S220">
        <v>2.1954092847439339E-2</v>
      </c>
      <c r="T220">
        <v>1.5556255205663189E-2</v>
      </c>
      <c r="U220">
        <v>5.9838378697767078E-2</v>
      </c>
      <c r="V220">
        <v>1.4959594674441769E-2</v>
      </c>
      <c r="W220">
        <v>1.4842647219089381E-2</v>
      </c>
      <c r="X220">
        <v>8.8305822522939097E-3</v>
      </c>
    </row>
    <row r="221" spans="1:24" x14ac:dyDescent="0.25">
      <c r="A221">
        <v>1395</v>
      </c>
      <c r="B221" s="1" t="s">
        <v>765</v>
      </c>
      <c r="C221" t="s">
        <v>57</v>
      </c>
      <c r="D221" t="s">
        <v>3</v>
      </c>
      <c r="E221" t="s">
        <v>470</v>
      </c>
      <c r="F221" t="s">
        <v>21</v>
      </c>
      <c r="G221">
        <v>2</v>
      </c>
      <c r="H221">
        <v>2</v>
      </c>
      <c r="I221">
        <v>1</v>
      </c>
      <c r="J221" s="2">
        <v>45142.157743055563</v>
      </c>
      <c r="K221" t="s">
        <v>196</v>
      </c>
      <c r="L221">
        <v>0.90352699999999997</v>
      </c>
      <c r="M221">
        <v>99.737000348817475</v>
      </c>
      <c r="N221">
        <v>0.21980156280222429</v>
      </c>
      <c r="O221">
        <v>3.0206905030130461E-3</v>
      </c>
      <c r="P221">
        <v>0.599094175501522</v>
      </c>
      <c r="Q221">
        <v>0.1497735438753805</v>
      </c>
      <c r="R221">
        <f>HighTable[[#This Row],[calc_%_H2_umol/h]]/(2/1000)</f>
        <v>74.886771937690241</v>
      </c>
      <c r="S221">
        <v>2.1770974996434111E-2</v>
      </c>
      <c r="T221">
        <v>1.4023205997739581E-2</v>
      </c>
      <c r="U221">
        <v>5.9339270153819651E-2</v>
      </c>
      <c r="V221">
        <v>1.4834817538454909E-2</v>
      </c>
      <c r="W221">
        <v>1.398824714430094E-2</v>
      </c>
      <c r="X221">
        <v>7.4388662395640419E-3</v>
      </c>
    </row>
    <row r="222" spans="1:24" x14ac:dyDescent="0.25">
      <c r="A222">
        <v>1395</v>
      </c>
      <c r="B222" s="1" t="s">
        <v>766</v>
      </c>
      <c r="C222" t="s">
        <v>60</v>
      </c>
      <c r="D222" t="s">
        <v>3</v>
      </c>
      <c r="E222" t="s">
        <v>470</v>
      </c>
      <c r="F222" t="s">
        <v>21</v>
      </c>
      <c r="G222">
        <v>2</v>
      </c>
      <c r="H222">
        <v>2</v>
      </c>
      <c r="I222">
        <v>1</v>
      </c>
      <c r="J222" s="2">
        <v>45142.166342592587</v>
      </c>
      <c r="K222" t="s">
        <v>198</v>
      </c>
      <c r="L222">
        <v>0.97320200000000001</v>
      </c>
      <c r="M222">
        <v>99.930142205092793</v>
      </c>
      <c r="N222">
        <v>1.574854100214693E-2</v>
      </c>
      <c r="O222">
        <v>1.3457347597254561E-3</v>
      </c>
      <c r="P222">
        <v>4.2924440876348717E-2</v>
      </c>
      <c r="Q222">
        <v>1.0731110219087179E-2</v>
      </c>
      <c r="R222">
        <f>HighTable[[#This Row],[calc_%_H2_umol/h]]/(2/1000)</f>
        <v>5.3655551095435898</v>
      </c>
      <c r="S222">
        <v>3.5138122369395168E-2</v>
      </c>
      <c r="T222">
        <v>1.297192642415676E-2</v>
      </c>
      <c r="U222">
        <v>9.5772951662340775E-2</v>
      </c>
      <c r="V222">
        <v>2.394323791558519E-2</v>
      </c>
      <c r="W222">
        <v>1.1600149341047909E-2</v>
      </c>
      <c r="X222">
        <v>7.3709821946197993E-3</v>
      </c>
    </row>
    <row r="223" spans="1:24" x14ac:dyDescent="0.25">
      <c r="A223">
        <v>1395</v>
      </c>
      <c r="B223" s="1" t="s">
        <v>767</v>
      </c>
      <c r="C223" t="s">
        <v>63</v>
      </c>
      <c r="D223" t="s">
        <v>3</v>
      </c>
      <c r="E223" t="s">
        <v>470</v>
      </c>
      <c r="F223" t="s">
        <v>21</v>
      </c>
      <c r="G223">
        <v>2</v>
      </c>
      <c r="H223">
        <v>2</v>
      </c>
      <c r="I223">
        <v>1</v>
      </c>
      <c r="J223" s="2">
        <v>45142.174849537027</v>
      </c>
      <c r="K223" t="s">
        <v>200</v>
      </c>
      <c r="L223">
        <v>0.97597699999999998</v>
      </c>
      <c r="M223">
        <v>99.94083794110621</v>
      </c>
      <c r="N223">
        <v>1.7738946671494261E-2</v>
      </c>
      <c r="O223">
        <v>1.12945879893365E-3</v>
      </c>
      <c r="P223">
        <v>4.8349518060463843E-2</v>
      </c>
      <c r="Q223">
        <v>1.2087379515115961E-2</v>
      </c>
      <c r="R223">
        <f>HighTable[[#This Row],[calc_%_H2_umol/h]]/(2/1000)</f>
        <v>6.0436897575579804</v>
      </c>
      <c r="S223">
        <v>2.3833672667758019E-2</v>
      </c>
      <c r="T223">
        <v>1.2887967099869471E-2</v>
      </c>
      <c r="U223">
        <v>6.4961387417028671E-2</v>
      </c>
      <c r="V223">
        <v>1.6240346854257171E-2</v>
      </c>
      <c r="W223">
        <v>1.043651279554926E-2</v>
      </c>
      <c r="X223">
        <v>7.1529267589909157E-3</v>
      </c>
    </row>
    <row r="224" spans="1:24" x14ac:dyDescent="0.25">
      <c r="A224">
        <v>1395</v>
      </c>
      <c r="B224" s="1" t="s">
        <v>768</v>
      </c>
      <c r="C224" t="s">
        <v>66</v>
      </c>
      <c r="D224" t="s">
        <v>3</v>
      </c>
      <c r="E224" t="s">
        <v>472</v>
      </c>
      <c r="F224" t="s">
        <v>21</v>
      </c>
      <c r="G224">
        <v>2</v>
      </c>
      <c r="H224">
        <v>2</v>
      </c>
      <c r="I224">
        <v>1</v>
      </c>
      <c r="J224" s="2">
        <v>45142.31177083333</v>
      </c>
      <c r="K224" t="s">
        <v>632</v>
      </c>
      <c r="L224">
        <v>0.89790199999999998</v>
      </c>
      <c r="M224">
        <v>99.944828111384368</v>
      </c>
      <c r="N224">
        <v>1.8671997670796199E-2</v>
      </c>
      <c r="O224">
        <v>8.75909111536088E-4</v>
      </c>
      <c r="P224">
        <v>5.0892654751582993E-2</v>
      </c>
      <c r="Q224">
        <v>1.272316368789575E-2</v>
      </c>
      <c r="R224">
        <f>HighTable[[#This Row],[calc_%_H2_umol/h]]/(2/1000)</f>
        <v>6.3615818439478744</v>
      </c>
      <c r="S224">
        <v>1.7079574131802701E-2</v>
      </c>
      <c r="T224">
        <v>1.0898492197925779E-2</v>
      </c>
      <c r="U224">
        <v>4.6552323158941242E-2</v>
      </c>
      <c r="V224">
        <v>1.163808078973531E-2</v>
      </c>
      <c r="W224">
        <v>1.2894356842069431E-2</v>
      </c>
      <c r="X224">
        <v>6.5259599709533919E-3</v>
      </c>
    </row>
    <row r="225" spans="1:24" x14ac:dyDescent="0.25">
      <c r="A225">
        <v>1395</v>
      </c>
      <c r="B225" s="1" t="s">
        <v>769</v>
      </c>
      <c r="C225" t="s">
        <v>69</v>
      </c>
      <c r="D225" t="s">
        <v>3</v>
      </c>
      <c r="E225" t="s">
        <v>472</v>
      </c>
      <c r="F225" t="s">
        <v>21</v>
      </c>
      <c r="G225">
        <v>2</v>
      </c>
      <c r="H225">
        <v>2</v>
      </c>
      <c r="I225">
        <v>1</v>
      </c>
      <c r="J225" s="2">
        <v>45142.319456018522</v>
      </c>
      <c r="K225" t="s">
        <v>634</v>
      </c>
      <c r="L225">
        <v>0.97320200000000001</v>
      </c>
      <c r="M225">
        <v>99.824571306298424</v>
      </c>
      <c r="N225">
        <v>1.5289570160970239E-2</v>
      </c>
      <c r="O225">
        <v>3.1409018787990109E-4</v>
      </c>
      <c r="P225">
        <v>4.1673463612272567E-2</v>
      </c>
      <c r="Q225">
        <v>1.041836590306814E-2</v>
      </c>
      <c r="R225">
        <f>HighTable[[#This Row],[calc_%_H2_umol/h]]/(2/1000)</f>
        <v>5.2091829515340695</v>
      </c>
      <c r="S225">
        <v>0.14309353954077861</v>
      </c>
      <c r="T225">
        <v>6.1736212469360573E-3</v>
      </c>
      <c r="U225">
        <v>0.39001772779892929</v>
      </c>
      <c r="V225">
        <v>9.7504431949732323E-2</v>
      </c>
      <c r="W225">
        <v>1.021836971013323E-2</v>
      </c>
      <c r="X225">
        <v>6.8272142897002758E-3</v>
      </c>
    </row>
    <row r="226" spans="1:24" x14ac:dyDescent="0.25">
      <c r="A226">
        <v>1395</v>
      </c>
      <c r="B226" s="1" t="s">
        <v>770</v>
      </c>
      <c r="C226" t="s">
        <v>72</v>
      </c>
      <c r="D226" t="s">
        <v>3</v>
      </c>
      <c r="E226" t="s">
        <v>472</v>
      </c>
      <c r="F226" t="s">
        <v>21</v>
      </c>
      <c r="G226">
        <v>2</v>
      </c>
      <c r="H226">
        <v>2</v>
      </c>
      <c r="I226">
        <v>1</v>
      </c>
      <c r="J226" s="2">
        <v>45142.327141203707</v>
      </c>
      <c r="K226" t="s">
        <v>636</v>
      </c>
      <c r="L226">
        <v>0.97320200000000001</v>
      </c>
      <c r="M226">
        <v>99.819758988482675</v>
      </c>
      <c r="N226">
        <v>1.4299080380585709E-2</v>
      </c>
      <c r="O226">
        <v>4.2670332432876421E-4</v>
      </c>
      <c r="P226">
        <v>3.8973770986082797E-2</v>
      </c>
      <c r="Q226">
        <v>9.7434427465207009E-3</v>
      </c>
      <c r="R226">
        <f>HighTable[[#This Row],[calc_%_H2_umol/h]]/(2/1000)</f>
        <v>4.8717213732603506</v>
      </c>
      <c r="S226">
        <v>0.14823731490724051</v>
      </c>
      <c r="T226">
        <v>5.8939057220250956E-3</v>
      </c>
      <c r="U226">
        <v>0.40403767298425253</v>
      </c>
      <c r="V226">
        <v>0.1010094182460631</v>
      </c>
      <c r="W226">
        <v>1.096627461006076E-2</v>
      </c>
      <c r="X226">
        <v>6.7383416194462236E-3</v>
      </c>
    </row>
    <row r="227" spans="1:24" x14ac:dyDescent="0.25">
      <c r="A227">
        <v>1395</v>
      </c>
      <c r="B227" s="1" t="s">
        <v>771</v>
      </c>
      <c r="C227" t="s">
        <v>75</v>
      </c>
      <c r="D227" t="s">
        <v>3</v>
      </c>
      <c r="E227" t="s">
        <v>473</v>
      </c>
      <c r="F227" t="s">
        <v>21</v>
      </c>
      <c r="G227">
        <v>2</v>
      </c>
      <c r="H227">
        <v>2</v>
      </c>
      <c r="I227">
        <v>1</v>
      </c>
      <c r="J227" s="2">
        <v>45142.33488425926</v>
      </c>
      <c r="K227" t="s">
        <v>638</v>
      </c>
      <c r="L227">
        <v>0.97042700000000004</v>
      </c>
      <c r="M227">
        <v>99.832807323699654</v>
      </c>
      <c r="N227">
        <v>1.4379347644965051E-2</v>
      </c>
      <c r="O227">
        <v>2.7286010257463578E-4</v>
      </c>
      <c r="P227">
        <v>3.9192548550537019E-2</v>
      </c>
      <c r="Q227">
        <v>9.7981371376342549E-3</v>
      </c>
      <c r="R227">
        <f>HighTable[[#This Row],[calc_%_H2_umol/h]]/(2/1000)</f>
        <v>4.8990685688171274</v>
      </c>
      <c r="S227">
        <v>0.1356720104762025</v>
      </c>
      <c r="T227">
        <v>6.0756118511864198E-3</v>
      </c>
      <c r="U227">
        <v>0.36978950567339591</v>
      </c>
      <c r="V227">
        <v>9.2447376418348964E-2</v>
      </c>
      <c r="W227">
        <v>1.075846117675699E-2</v>
      </c>
      <c r="X227">
        <v>6.3828570024219329E-3</v>
      </c>
    </row>
    <row r="228" spans="1:24" x14ac:dyDescent="0.25">
      <c r="A228">
        <v>1395</v>
      </c>
      <c r="B228" s="1" t="s">
        <v>772</v>
      </c>
      <c r="C228" t="s">
        <v>78</v>
      </c>
      <c r="D228" t="s">
        <v>3</v>
      </c>
      <c r="E228" t="s">
        <v>473</v>
      </c>
      <c r="F228" t="s">
        <v>21</v>
      </c>
      <c r="G228">
        <v>2</v>
      </c>
      <c r="H228">
        <v>2</v>
      </c>
      <c r="I228">
        <v>1</v>
      </c>
      <c r="J228" s="2">
        <v>45142.342581018522</v>
      </c>
      <c r="K228" t="s">
        <v>640</v>
      </c>
      <c r="L228">
        <v>0.97320200000000001</v>
      </c>
      <c r="M228">
        <v>99.825247281569062</v>
      </c>
      <c r="N228">
        <v>2.1601411263144729E-2</v>
      </c>
      <c r="O228">
        <v>3.6146863506386108E-4</v>
      </c>
      <c r="P228">
        <v>5.8877104900329769E-2</v>
      </c>
      <c r="Q228">
        <v>1.471927622508244E-2</v>
      </c>
      <c r="R228">
        <f>HighTable[[#This Row],[calc_%_H2_umol/h]]/(2/1000)</f>
        <v>7.3596381125412202</v>
      </c>
      <c r="S228">
        <v>0.13571800373696091</v>
      </c>
      <c r="T228">
        <v>5.7367699703806249E-3</v>
      </c>
      <c r="U228">
        <v>0.36991486554018371</v>
      </c>
      <c r="V228">
        <v>9.2478716385045928E-2</v>
      </c>
      <c r="W228">
        <v>1.1120372586632491E-2</v>
      </c>
      <c r="X228">
        <v>6.3129308441989924E-3</v>
      </c>
    </row>
    <row r="229" spans="1:24" x14ac:dyDescent="0.25">
      <c r="A229">
        <v>1395</v>
      </c>
      <c r="B229" s="1" t="s">
        <v>773</v>
      </c>
      <c r="C229" t="s">
        <v>81</v>
      </c>
      <c r="D229" t="s">
        <v>3</v>
      </c>
      <c r="E229" t="s">
        <v>473</v>
      </c>
      <c r="F229" t="s">
        <v>21</v>
      </c>
      <c r="G229">
        <v>2</v>
      </c>
      <c r="H229">
        <v>2</v>
      </c>
      <c r="I229">
        <v>1</v>
      </c>
      <c r="J229" s="2">
        <v>45142.350335648152</v>
      </c>
      <c r="K229" t="s">
        <v>642</v>
      </c>
      <c r="L229">
        <v>0.97320200000000001</v>
      </c>
      <c r="M229">
        <v>99.915502495005882</v>
      </c>
      <c r="N229">
        <v>1.6445584217294629E-2</v>
      </c>
      <c r="O229">
        <v>2.0634768019667799E-4</v>
      </c>
      <c r="P229">
        <v>4.4824311491206838E-2</v>
      </c>
      <c r="Q229">
        <v>1.1206077872801709E-2</v>
      </c>
      <c r="R229">
        <f>HighTable[[#This Row],[calc_%_H2_umol/h]]/(2/1000)</f>
        <v>5.6030389364008544</v>
      </c>
      <c r="S229">
        <v>5.2066160009831233E-2</v>
      </c>
      <c r="T229">
        <v>5.5104839208879076E-3</v>
      </c>
      <c r="U229">
        <v>0.14191224486737139</v>
      </c>
      <c r="V229">
        <v>3.5478061216842841E-2</v>
      </c>
      <c r="W229">
        <v>1.057665713566513E-2</v>
      </c>
      <c r="X229">
        <v>5.4091036313284237E-3</v>
      </c>
    </row>
    <row r="230" spans="1:24" x14ac:dyDescent="0.25">
      <c r="A230">
        <v>1395</v>
      </c>
      <c r="B230" s="1" t="s">
        <v>774</v>
      </c>
      <c r="C230" t="s">
        <v>84</v>
      </c>
      <c r="D230" t="s">
        <v>3</v>
      </c>
      <c r="E230" t="s">
        <v>471</v>
      </c>
      <c r="F230" t="s">
        <v>21</v>
      </c>
      <c r="G230">
        <v>2</v>
      </c>
      <c r="H230">
        <v>2</v>
      </c>
      <c r="I230">
        <v>1</v>
      </c>
      <c r="J230" s="2">
        <v>45142.358831018522</v>
      </c>
      <c r="K230" t="s">
        <v>644</v>
      </c>
      <c r="L230">
        <v>0.96765199999999996</v>
      </c>
      <c r="M230">
        <v>99.953177358790469</v>
      </c>
      <c r="N230">
        <v>1.354881462856296E-2</v>
      </c>
      <c r="O230">
        <v>8.166438883016559E-4</v>
      </c>
      <c r="P230">
        <v>3.6928836289601433E-2</v>
      </c>
      <c r="Q230">
        <v>9.2322090724003564E-3</v>
      </c>
      <c r="R230">
        <f>HighTable[[#This Row],[calc_%_H2_umol/h]]/(2/1000)</f>
        <v>4.6161045362001785</v>
      </c>
      <c r="S230">
        <v>1.6672356301535241E-2</v>
      </c>
      <c r="T230">
        <v>1.041288639282281E-2</v>
      </c>
      <c r="U230">
        <v>4.5442404616218603E-2</v>
      </c>
      <c r="V230">
        <v>1.1360601154054651E-2</v>
      </c>
      <c r="W230">
        <v>1.101115456354612E-2</v>
      </c>
      <c r="X230">
        <v>5.5903157158834101E-3</v>
      </c>
    </row>
    <row r="231" spans="1:24" x14ac:dyDescent="0.25">
      <c r="A231">
        <v>1395</v>
      </c>
      <c r="B231" s="1" t="s">
        <v>775</v>
      </c>
      <c r="C231" t="s">
        <v>87</v>
      </c>
      <c r="D231" t="s">
        <v>3</v>
      </c>
      <c r="E231" t="s">
        <v>471</v>
      </c>
      <c r="F231" t="s">
        <v>21</v>
      </c>
      <c r="G231">
        <v>2</v>
      </c>
      <c r="H231">
        <v>2</v>
      </c>
      <c r="I231">
        <v>1</v>
      </c>
      <c r="J231" s="2">
        <v>45142.367337962962</v>
      </c>
      <c r="K231" t="s">
        <v>646</v>
      </c>
      <c r="L231">
        <v>0.89235200000000003</v>
      </c>
      <c r="M231">
        <v>99.909534594438455</v>
      </c>
      <c r="N231">
        <v>5.4469468475593648E-2</v>
      </c>
      <c r="O231">
        <v>5.5385271263685043E-4</v>
      </c>
      <c r="P231">
        <v>0.14846273561646259</v>
      </c>
      <c r="Q231">
        <v>3.7115683904115647E-2</v>
      </c>
      <c r="R231">
        <f>HighTable[[#This Row],[calc_%_H2_umol/h]]/(2/1000)</f>
        <v>18.557841952057824</v>
      </c>
      <c r="S231">
        <v>1.6054768278626709E-2</v>
      </c>
      <c r="T231">
        <v>1.1156811888626951E-2</v>
      </c>
      <c r="U231">
        <v>4.3759098170772982E-2</v>
      </c>
      <c r="V231">
        <v>1.0939774542693251E-2</v>
      </c>
      <c r="W231">
        <v>1.383207321383086E-2</v>
      </c>
      <c r="X231">
        <v>6.1090955934897306E-3</v>
      </c>
    </row>
    <row r="232" spans="1:24" x14ac:dyDescent="0.25">
      <c r="A232">
        <v>1395</v>
      </c>
      <c r="B232" s="1" t="s">
        <v>776</v>
      </c>
      <c r="C232" t="s">
        <v>90</v>
      </c>
      <c r="D232" t="s">
        <v>3</v>
      </c>
      <c r="E232" t="s">
        <v>471</v>
      </c>
      <c r="F232" t="s">
        <v>21</v>
      </c>
      <c r="G232">
        <v>2</v>
      </c>
      <c r="H232">
        <v>2</v>
      </c>
      <c r="I232">
        <v>1</v>
      </c>
      <c r="J232" s="2">
        <v>45142.375902777778</v>
      </c>
      <c r="K232" t="s">
        <v>648</v>
      </c>
      <c r="L232">
        <v>0.96765199999999996</v>
      </c>
      <c r="M232">
        <v>99.952599252785234</v>
      </c>
      <c r="N232">
        <v>1.443169323246745E-2</v>
      </c>
      <c r="O232">
        <v>1.3408886498049099E-3</v>
      </c>
      <c r="P232">
        <v>3.9335222406837629E-2</v>
      </c>
      <c r="Q232">
        <v>9.8338056017094073E-3</v>
      </c>
      <c r="R232">
        <f>HighTable[[#This Row],[calc_%_H2_umol/h]]/(2/1000)</f>
        <v>4.9169028008547038</v>
      </c>
      <c r="S232">
        <v>1.5683541497999959E-2</v>
      </c>
      <c r="T232">
        <v>1.048696000346603E-2</v>
      </c>
      <c r="U232">
        <v>4.2747277330064143E-2</v>
      </c>
      <c r="V232">
        <v>1.0686819332516039E-2</v>
      </c>
      <c r="W232">
        <v>1.159446037229948E-2</v>
      </c>
      <c r="X232">
        <v>5.6910521119901379E-3</v>
      </c>
    </row>
    <row r="233" spans="1:24" x14ac:dyDescent="0.25">
      <c r="A233">
        <v>1395</v>
      </c>
      <c r="B233" s="1" t="s">
        <v>777</v>
      </c>
      <c r="C233" t="s">
        <v>93</v>
      </c>
      <c r="D233" t="s">
        <v>3</v>
      </c>
      <c r="E233" t="s">
        <v>474</v>
      </c>
      <c r="F233" t="s">
        <v>21</v>
      </c>
      <c r="G233">
        <v>2</v>
      </c>
      <c r="H233">
        <v>2</v>
      </c>
      <c r="I233">
        <v>1</v>
      </c>
      <c r="J233" s="2">
        <v>45142.384386574071</v>
      </c>
      <c r="K233" t="s">
        <v>650</v>
      </c>
      <c r="L233">
        <v>0.89512700000000001</v>
      </c>
      <c r="M233">
        <v>99.942206595113561</v>
      </c>
      <c r="N233">
        <v>1.9729073582418089E-2</v>
      </c>
      <c r="O233">
        <v>9.1262573876620308E-4</v>
      </c>
      <c r="P233">
        <v>5.3773835456769628E-2</v>
      </c>
      <c r="Q233">
        <v>1.344345886419241E-2</v>
      </c>
      <c r="R233">
        <f>HighTable[[#This Row],[calc_%_H2_umol/h]]/(2/1000)</f>
        <v>6.7217294320962049</v>
      </c>
      <c r="S233">
        <v>1.6379256367703921E-2</v>
      </c>
      <c r="T233">
        <v>1.1761828704038489E-2</v>
      </c>
      <c r="U233">
        <v>4.4643527388233538E-2</v>
      </c>
      <c r="V233">
        <v>1.1160881847058379E-2</v>
      </c>
      <c r="W233">
        <v>1.458066788104116E-2</v>
      </c>
      <c r="X233">
        <v>7.1044070552810559E-3</v>
      </c>
    </row>
    <row r="234" spans="1:24" x14ac:dyDescent="0.25">
      <c r="A234">
        <v>1395</v>
      </c>
      <c r="B234" s="1" t="s">
        <v>778</v>
      </c>
      <c r="C234" t="s">
        <v>96</v>
      </c>
      <c r="D234" t="s">
        <v>3</v>
      </c>
      <c r="E234" t="s">
        <v>474</v>
      </c>
      <c r="F234" t="s">
        <v>21</v>
      </c>
      <c r="G234">
        <v>2</v>
      </c>
      <c r="H234">
        <v>2</v>
      </c>
      <c r="I234">
        <v>1</v>
      </c>
      <c r="J234" s="2">
        <v>45142.392928240741</v>
      </c>
      <c r="K234" t="s">
        <v>652</v>
      </c>
      <c r="L234">
        <v>0.89235200000000003</v>
      </c>
      <c r="M234">
        <v>99.939117770754919</v>
      </c>
      <c r="N234">
        <v>2.2927682190434739E-2</v>
      </c>
      <c r="O234">
        <v>9.0972188447369269E-4</v>
      </c>
      <c r="P234">
        <v>6.2492007258378002E-2</v>
      </c>
      <c r="Q234">
        <v>1.56230018145945E-2</v>
      </c>
      <c r="R234">
        <f>HighTable[[#This Row],[calc_%_H2_umol/h]]/(2/1000)</f>
        <v>7.8115009072972503</v>
      </c>
      <c r="S234">
        <v>1.612109919171292E-2</v>
      </c>
      <c r="T234">
        <v>1.125556616537139E-2</v>
      </c>
      <c r="U234">
        <v>4.3939890623651959E-2</v>
      </c>
      <c r="V234">
        <v>1.098497265591299E-2</v>
      </c>
      <c r="W234">
        <v>1.4590738034565639E-2</v>
      </c>
      <c r="X234">
        <v>7.242709828369007E-3</v>
      </c>
    </row>
    <row r="235" spans="1:24" x14ac:dyDescent="0.25">
      <c r="A235">
        <v>1395</v>
      </c>
      <c r="B235" s="1" t="s">
        <v>779</v>
      </c>
      <c r="C235" t="s">
        <v>99</v>
      </c>
      <c r="D235" t="s">
        <v>3</v>
      </c>
      <c r="E235" t="s">
        <v>474</v>
      </c>
      <c r="F235" t="s">
        <v>21</v>
      </c>
      <c r="G235">
        <v>2</v>
      </c>
      <c r="H235">
        <v>2</v>
      </c>
      <c r="I235">
        <v>1</v>
      </c>
      <c r="J235" s="2">
        <v>45142.401423611111</v>
      </c>
      <c r="K235" t="s">
        <v>654</v>
      </c>
      <c r="L235">
        <v>0.89512700000000001</v>
      </c>
      <c r="M235">
        <v>99.941406701716204</v>
      </c>
      <c r="N235">
        <v>2.1181047049640089E-2</v>
      </c>
      <c r="O235">
        <v>1.0850585980372309E-3</v>
      </c>
      <c r="P235">
        <v>5.7731354393876333E-2</v>
      </c>
      <c r="Q235">
        <v>1.443283859846908E-2</v>
      </c>
      <c r="R235">
        <f>HighTable[[#This Row],[calc_%_H2_umol/h]]/(2/1000)</f>
        <v>7.2164192992345395</v>
      </c>
      <c r="S235">
        <v>1.6139148303782651E-2</v>
      </c>
      <c r="T235">
        <v>1.060221357618254E-2</v>
      </c>
      <c r="U235">
        <v>4.3989085532805887E-2</v>
      </c>
      <c r="V235">
        <v>1.099727138320147E-2</v>
      </c>
      <c r="W235">
        <v>1.411135371000762E-2</v>
      </c>
      <c r="X235">
        <v>7.1617492203599094E-3</v>
      </c>
    </row>
    <row r="236" spans="1:24" x14ac:dyDescent="0.25">
      <c r="A236">
        <v>1395</v>
      </c>
      <c r="B236" s="1" t="s">
        <v>780</v>
      </c>
      <c r="C236" t="s">
        <v>102</v>
      </c>
      <c r="D236" t="s">
        <v>3</v>
      </c>
      <c r="E236" t="s">
        <v>470</v>
      </c>
      <c r="F236" t="s">
        <v>21</v>
      </c>
      <c r="G236">
        <v>2</v>
      </c>
      <c r="H236">
        <v>2</v>
      </c>
      <c r="I236">
        <v>1</v>
      </c>
      <c r="J236" s="2">
        <v>45142.409918981481</v>
      </c>
      <c r="K236" t="s">
        <v>656</v>
      </c>
      <c r="L236">
        <v>0.89512700000000001</v>
      </c>
      <c r="M236">
        <v>99.589921460871949</v>
      </c>
      <c r="N236">
        <v>0.37249418509409837</v>
      </c>
      <c r="O236">
        <v>6.2273792767333462E-3</v>
      </c>
      <c r="P236">
        <v>1.015275295830617</v>
      </c>
      <c r="Q236">
        <v>0.2538188239576542</v>
      </c>
      <c r="R236">
        <f>HighTable[[#This Row],[calc_%_H2_umol/h]]/(2/1000)</f>
        <v>126.90941197882709</v>
      </c>
      <c r="S236">
        <v>1.6973626552205551E-2</v>
      </c>
      <c r="T236">
        <v>1.0588252828546099E-2</v>
      </c>
      <c r="U236">
        <v>4.6263550972629477E-2</v>
      </c>
      <c r="V236">
        <v>1.1565887743157369E-2</v>
      </c>
      <c r="W236">
        <v>1.445600145704848E-2</v>
      </c>
      <c r="X236">
        <v>6.1547260247070993E-3</v>
      </c>
    </row>
    <row r="237" spans="1:24" x14ac:dyDescent="0.25">
      <c r="A237">
        <v>1395</v>
      </c>
      <c r="B237" s="1" t="s">
        <v>781</v>
      </c>
      <c r="C237" t="s">
        <v>105</v>
      </c>
      <c r="D237" t="s">
        <v>3</v>
      </c>
      <c r="E237" t="s">
        <v>470</v>
      </c>
      <c r="F237" t="s">
        <v>21</v>
      </c>
      <c r="G237">
        <v>2</v>
      </c>
      <c r="H237">
        <v>2</v>
      </c>
      <c r="I237">
        <v>1</v>
      </c>
      <c r="J237" s="2">
        <v>45142.418483796297</v>
      </c>
      <c r="K237" t="s">
        <v>658</v>
      </c>
      <c r="L237">
        <v>0.97320200000000001</v>
      </c>
      <c r="M237">
        <v>99.92677658380731</v>
      </c>
      <c r="N237">
        <v>3.7795710638943783E-2</v>
      </c>
      <c r="O237">
        <v>7.6376640514969562E-4</v>
      </c>
      <c r="P237">
        <v>0.1030165109567773</v>
      </c>
      <c r="Q237">
        <v>2.5754127739194339E-2</v>
      </c>
      <c r="R237">
        <f>HighTable[[#This Row],[calc_%_H2_umol/h]]/(2/1000)</f>
        <v>12.877063869597169</v>
      </c>
      <c r="S237">
        <v>1.791486808396945E-2</v>
      </c>
      <c r="T237">
        <v>1.0464453348407871E-2</v>
      </c>
      <c r="U237">
        <v>4.8829011892155653E-2</v>
      </c>
      <c r="V237">
        <v>1.220725297303891E-2</v>
      </c>
      <c r="W237">
        <v>1.1660646202551439E-2</v>
      </c>
      <c r="X237">
        <v>5.8521912672201736E-3</v>
      </c>
    </row>
    <row r="238" spans="1:24" x14ac:dyDescent="0.25">
      <c r="A238">
        <v>1395</v>
      </c>
      <c r="B238" s="1" t="s">
        <v>782</v>
      </c>
      <c r="C238" t="s">
        <v>108</v>
      </c>
      <c r="D238" t="s">
        <v>3</v>
      </c>
      <c r="E238" t="s">
        <v>470</v>
      </c>
      <c r="F238" t="s">
        <v>21</v>
      </c>
      <c r="G238">
        <v>2</v>
      </c>
      <c r="H238">
        <v>2</v>
      </c>
      <c r="I238">
        <v>1</v>
      </c>
      <c r="J238" s="2">
        <v>45142.426979166667</v>
      </c>
      <c r="K238" t="s">
        <v>660</v>
      </c>
      <c r="L238">
        <v>0.97320200000000001</v>
      </c>
      <c r="M238">
        <v>99.941702541304281</v>
      </c>
      <c r="N238">
        <v>2.3739024177448911E-2</v>
      </c>
      <c r="O238">
        <v>6.8957908208057243E-4</v>
      </c>
      <c r="P238">
        <v>6.4703412184544881E-2</v>
      </c>
      <c r="Q238">
        <v>1.617585304613622E-2</v>
      </c>
      <c r="R238">
        <f>HighTable[[#This Row],[calc_%_H2_umol/h]]/(2/1000)</f>
        <v>8.0879265230681092</v>
      </c>
      <c r="S238">
        <v>1.8470477361713939E-2</v>
      </c>
      <c r="T238">
        <v>1.034538901712131E-2</v>
      </c>
      <c r="U238">
        <v>5.0343388213723653E-2</v>
      </c>
      <c r="V238">
        <v>1.258584705343091E-2</v>
      </c>
      <c r="W238">
        <v>1.0351223044359001E-2</v>
      </c>
      <c r="X238">
        <v>5.7367341122008088E-3</v>
      </c>
    </row>
    <row r="239" spans="1:24" x14ac:dyDescent="0.25">
      <c r="A239" t="s">
        <v>475</v>
      </c>
      <c r="B239" s="15"/>
      <c r="P239">
        <f>SUBTOTAL(107,HighTable[calc_%_H2_umol])</f>
        <v>1.5692946219242598</v>
      </c>
      <c r="Q239">
        <f>SUBTOTAL(107,HighTable[calc_%_H2_umol/h])</f>
        <v>0.39232365548106496</v>
      </c>
      <c r="R239">
        <f>SUBTOTAL(101,HighTable[h2 umol/hg])</f>
        <v>72.96361631794332</v>
      </c>
      <c r="S239">
        <f>SUBTOTAL(104,HighTable[calc_%_O2_Avg])</f>
        <v>0.48008575259667369</v>
      </c>
      <c r="X239">
        <f>SUBTOTAL(104,HighTable[calc_%_CO2_Avg])</f>
        <v>1.477587715589442E-2</v>
      </c>
    </row>
    <row r="242" spans="15:16" ht="15.75" thickBot="1" x14ac:dyDescent="0.3">
      <c r="O242" t="s">
        <v>784</v>
      </c>
    </row>
    <row r="243" spans="15:16" ht="15.75" thickTop="1" x14ac:dyDescent="0.25">
      <c r="O243" s="14">
        <f>SUBTOTAL(101,HighTable[h2 umol/hg])</f>
        <v>72.96361631794332</v>
      </c>
      <c r="P243" s="14">
        <f>SUBTOTAL(107,HighTable[h2 umol/hg])</f>
        <v>196.16182774053249</v>
      </c>
    </row>
    <row r="244" spans="15:16" x14ac:dyDescent="0.25">
      <c r="O244">
        <f>((P243*2)/O243)*100</f>
        <v>537.69765710555134</v>
      </c>
      <c r="P244" t="s">
        <v>783</v>
      </c>
    </row>
    <row r="247" spans="15:16" x14ac:dyDescent="0.25">
      <c r="O247" t="s">
        <v>785</v>
      </c>
    </row>
    <row r="249" spans="15:16" x14ac:dyDescent="0.25">
      <c r="O249" t="s">
        <v>786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BA42-56FD-47CF-A52B-18528086AF8C}">
  <dimension ref="A1:AH241"/>
  <sheetViews>
    <sheetView workbookViewId="0">
      <selection activeCell="C2" sqref="C2:C31"/>
    </sheetView>
  </sheetViews>
  <sheetFormatPr defaultRowHeight="15" x14ac:dyDescent="0.25"/>
  <cols>
    <col min="2" max="2" width="10.42578125" customWidth="1"/>
    <col min="4" max="4" width="10.140625" customWidth="1"/>
    <col min="5" max="5" width="13.42578125" customWidth="1"/>
    <col min="6" max="6" width="13.7109375" customWidth="1"/>
    <col min="8" max="8" width="15.85546875" customWidth="1"/>
    <col min="9" max="9" width="10.140625" customWidth="1"/>
    <col min="10" max="10" width="11.28515625" customWidth="1"/>
    <col min="12" max="12" width="14.42578125" customWidth="1"/>
    <col min="15" max="15" width="21.5703125" customWidth="1"/>
    <col min="18" max="18" width="13" customWidth="1"/>
    <col min="19" max="20" width="15.28515625" customWidth="1"/>
    <col min="21" max="21" width="16.5703125" customWidth="1"/>
    <col min="22" max="22" width="15.5703125" customWidth="1"/>
    <col min="23" max="23" width="15" customWidth="1"/>
    <col min="24" max="24" width="16.7109375" customWidth="1"/>
    <col min="25" max="25" width="16.5703125" customWidth="1"/>
    <col min="26" max="26" width="17.5703125" customWidth="1"/>
    <col min="27" max="28" width="17.85546875" customWidth="1"/>
    <col min="29" max="29" width="19.85546875" customWidth="1"/>
    <col min="30" max="30" width="16.7109375" customWidth="1"/>
    <col min="31" max="31" width="17.7109375" customWidth="1"/>
    <col min="32" max="32" width="18" customWidth="1"/>
    <col min="33" max="33" width="20" customWidth="1"/>
    <col min="34" max="34" width="16.28515625" customWidth="1"/>
    <col min="35" max="35" width="17.85546875" customWidth="1"/>
  </cols>
  <sheetData>
    <row r="1" spans="1:34" x14ac:dyDescent="0.25">
      <c r="A1" t="s">
        <v>837</v>
      </c>
      <c r="B1" t="s">
        <v>381</v>
      </c>
      <c r="C1" t="s">
        <v>791</v>
      </c>
      <c r="D1" s="1" t="s">
        <v>0</v>
      </c>
      <c r="E1" s="1" t="s">
        <v>1</v>
      </c>
      <c r="F1" s="1" t="s">
        <v>2</v>
      </c>
      <c r="G1" s="1" t="s">
        <v>797</v>
      </c>
      <c r="H1" s="1" t="s">
        <v>4</v>
      </c>
      <c r="I1" s="1" t="s">
        <v>798</v>
      </c>
      <c r="J1" s="1" t="s">
        <v>796</v>
      </c>
      <c r="K1" s="1" t="s">
        <v>799</v>
      </c>
      <c r="L1" s="1" t="s">
        <v>800</v>
      </c>
      <c r="M1" s="1" t="s">
        <v>801</v>
      </c>
      <c r="N1" s="1" t="s">
        <v>802</v>
      </c>
      <c r="O1" s="1" t="s">
        <v>803</v>
      </c>
      <c r="P1" s="1" t="s">
        <v>804</v>
      </c>
      <c r="Q1" s="1" t="s">
        <v>805</v>
      </c>
      <c r="R1" s="1" t="s">
        <v>806</v>
      </c>
      <c r="S1" s="6" t="s">
        <v>913</v>
      </c>
      <c r="T1" s="1" t="s">
        <v>5</v>
      </c>
      <c r="U1" s="1" t="s">
        <v>6</v>
      </c>
      <c r="V1" s="1" t="s">
        <v>7</v>
      </c>
      <c r="W1" s="1" t="s">
        <v>8</v>
      </c>
      <c r="X1" s="1" t="s">
        <v>9</v>
      </c>
      <c r="Y1" s="1" t="s">
        <v>10</v>
      </c>
      <c r="Z1" s="1" t="s">
        <v>11</v>
      </c>
      <c r="AA1" s="1" t="s">
        <v>12</v>
      </c>
      <c r="AB1" s="6" t="s">
        <v>720</v>
      </c>
      <c r="AC1" s="1" t="s">
        <v>13</v>
      </c>
      <c r="AD1" s="1" t="s">
        <v>14</v>
      </c>
      <c r="AE1" s="1" t="s">
        <v>15</v>
      </c>
      <c r="AF1" s="1" t="s">
        <v>16</v>
      </c>
      <c r="AG1" s="1" t="s">
        <v>17</v>
      </c>
      <c r="AH1" s="1" t="s">
        <v>18</v>
      </c>
    </row>
    <row r="2" spans="1:34" x14ac:dyDescent="0.25">
      <c r="A2">
        <v>1398</v>
      </c>
      <c r="B2" t="s">
        <v>459</v>
      </c>
      <c r="C2" t="s">
        <v>466</v>
      </c>
      <c r="D2" s="1" t="s">
        <v>868</v>
      </c>
      <c r="E2" t="s">
        <v>20</v>
      </c>
      <c r="F2" t="s">
        <v>21</v>
      </c>
      <c r="G2">
        <v>2</v>
      </c>
      <c r="H2">
        <v>2</v>
      </c>
      <c r="I2">
        <v>1</v>
      </c>
      <c r="J2">
        <v>2.2200000000000002E-3</v>
      </c>
      <c r="K2">
        <v>0</v>
      </c>
      <c r="L2">
        <v>0</v>
      </c>
      <c r="M2">
        <v>0</v>
      </c>
      <c r="N2">
        <v>0</v>
      </c>
      <c r="O2">
        <v>0</v>
      </c>
      <c r="P2">
        <v>0</v>
      </c>
      <c r="Q2">
        <v>0</v>
      </c>
      <c r="R2">
        <v>0</v>
      </c>
      <c r="S2">
        <f>SUM(Table3[[#This Row],[CoO]:[MoS2/g-C3N4]])</f>
        <v>2.2200000000000002E-3</v>
      </c>
      <c r="T2" s="2">
        <v>45149.821631944447</v>
      </c>
      <c r="U2" t="s">
        <v>869</v>
      </c>
      <c r="V2">
        <v>1.00665</v>
      </c>
      <c r="W2">
        <v>93.048999943650841</v>
      </c>
      <c r="X2">
        <v>2.6329039128139501E-2</v>
      </c>
      <c r="Y2">
        <v>2.359352067261406E-3</v>
      </c>
      <c r="Z2">
        <v>7.1762792707770626E-2</v>
      </c>
      <c r="AA2">
        <v>1.794069817694266E-2</v>
      </c>
      <c r="AB2">
        <f>Table3[[#This Row],[calc_%_H2_umol/h]]/Table3[[#This Row],[Cat mass]]</f>
        <v>8.0813955751993962</v>
      </c>
      <c r="AC2">
        <v>5.3417557010363229E-2</v>
      </c>
      <c r="AD2">
        <v>1.4449153085569129E-2</v>
      </c>
      <c r="AE2">
        <v>0.14559563119769259</v>
      </c>
      <c r="AF2">
        <v>3.639890779942314E-2</v>
      </c>
      <c r="AG2">
        <v>6.1474685337110382E-2</v>
      </c>
      <c r="AH2">
        <v>6.8097787748735348</v>
      </c>
    </row>
    <row r="3" spans="1:34" x14ac:dyDescent="0.25">
      <c r="A3">
        <v>1398</v>
      </c>
      <c r="B3" t="s">
        <v>459</v>
      </c>
      <c r="C3" t="s">
        <v>466</v>
      </c>
      <c r="D3" s="1" t="s">
        <v>870</v>
      </c>
      <c r="E3" t="s">
        <v>24</v>
      </c>
      <c r="F3" t="s">
        <v>21</v>
      </c>
      <c r="G3">
        <v>2</v>
      </c>
      <c r="H3">
        <v>2</v>
      </c>
      <c r="I3">
        <v>1</v>
      </c>
      <c r="J3">
        <v>3.8E-3</v>
      </c>
      <c r="K3">
        <v>0</v>
      </c>
      <c r="L3">
        <v>0</v>
      </c>
      <c r="M3">
        <v>0</v>
      </c>
      <c r="N3">
        <v>0</v>
      </c>
      <c r="O3">
        <v>0</v>
      </c>
      <c r="P3">
        <v>0</v>
      </c>
      <c r="Q3">
        <v>0</v>
      </c>
      <c r="R3">
        <v>0</v>
      </c>
      <c r="S3">
        <f>SUM(Table3[[#This Row],[CoO]:[MoS2/g-C3N4]])</f>
        <v>3.8E-3</v>
      </c>
      <c r="T3" s="2">
        <v>45149.829652777778</v>
      </c>
      <c r="U3" t="s">
        <v>871</v>
      </c>
      <c r="V3">
        <v>1.00665</v>
      </c>
      <c r="W3">
        <v>91.460284247923141</v>
      </c>
      <c r="X3">
        <v>2.3580765216567341E-2</v>
      </c>
      <c r="Y3">
        <v>2.105753995907489E-3</v>
      </c>
      <c r="Z3">
        <v>6.427205937487275E-2</v>
      </c>
      <c r="AA3">
        <v>1.6068014843718191E-2</v>
      </c>
      <c r="AB3">
        <f>Table3[[#This Row],[calc_%_H2_umol/h]]/Table3[[#This Row],[Cat mass]]</f>
        <v>4.2284249588732079</v>
      </c>
      <c r="AC3">
        <v>4.5618616539094291E-2</v>
      </c>
      <c r="AD3">
        <v>1.679126712159603E-2</v>
      </c>
      <c r="AE3">
        <v>0.1243387313292216</v>
      </c>
      <c r="AF3">
        <v>3.108468283230539E-2</v>
      </c>
      <c r="AG3">
        <v>4.8442164026902421E-2</v>
      </c>
      <c r="AH3">
        <v>8.4220742062942762</v>
      </c>
    </row>
    <row r="4" spans="1:34" x14ac:dyDescent="0.25">
      <c r="A4">
        <v>1398</v>
      </c>
      <c r="B4" t="s">
        <v>459</v>
      </c>
      <c r="C4" t="s">
        <v>466</v>
      </c>
      <c r="D4" s="1" t="s">
        <v>872</v>
      </c>
      <c r="E4" t="s">
        <v>27</v>
      </c>
      <c r="F4" t="s">
        <v>21</v>
      </c>
      <c r="G4">
        <v>2</v>
      </c>
      <c r="H4">
        <v>2</v>
      </c>
      <c r="I4">
        <v>1</v>
      </c>
      <c r="J4">
        <v>2.1099999999999999E-3</v>
      </c>
      <c r="K4">
        <v>0</v>
      </c>
      <c r="L4">
        <v>0</v>
      </c>
      <c r="M4">
        <v>0</v>
      </c>
      <c r="N4">
        <v>0</v>
      </c>
      <c r="O4">
        <v>0</v>
      </c>
      <c r="P4">
        <v>0</v>
      </c>
      <c r="Q4">
        <v>0</v>
      </c>
      <c r="R4">
        <v>0</v>
      </c>
      <c r="S4">
        <f>SUM(Table3[[#This Row],[CoO]:[MoS2/g-C3N4]])</f>
        <v>2.1099999999999999E-3</v>
      </c>
      <c r="T4" s="2">
        <v>45149.837719907409</v>
      </c>
      <c r="U4" t="s">
        <v>873</v>
      </c>
      <c r="V4">
        <v>0.99000200000000005</v>
      </c>
      <c r="W4">
        <v>93.428083470650321</v>
      </c>
      <c r="X4">
        <v>2.268436222195749E-2</v>
      </c>
      <c r="Y4">
        <v>2.2222055829063279E-3</v>
      </c>
      <c r="Z4">
        <v>6.1828810991529343E-2</v>
      </c>
      <c r="AA4">
        <v>1.545720274788233E-2</v>
      </c>
      <c r="AB4">
        <f>Table3[[#This Row],[calc_%_H2_umol/h]]/Table3[[#This Row],[Cat mass]]</f>
        <v>7.3256885061053705</v>
      </c>
      <c r="AC4">
        <v>3.897787276916781E-2</v>
      </c>
      <c r="AD4">
        <v>1.8344971079277371E-2</v>
      </c>
      <c r="AE4">
        <v>0.1062386283870931</v>
      </c>
      <c r="AF4">
        <v>2.6559657096773281E-2</v>
      </c>
      <c r="AG4">
        <v>5.3533443564063567E-2</v>
      </c>
      <c r="AH4">
        <v>6.4567208507944933</v>
      </c>
    </row>
    <row r="5" spans="1:34" x14ac:dyDescent="0.25">
      <c r="A5">
        <v>1398</v>
      </c>
      <c r="B5" t="s">
        <v>459</v>
      </c>
      <c r="C5" t="s">
        <v>467</v>
      </c>
      <c r="D5" s="1" t="s">
        <v>874</v>
      </c>
      <c r="E5" t="s">
        <v>30</v>
      </c>
      <c r="F5" t="s">
        <v>21</v>
      </c>
      <c r="G5">
        <v>2</v>
      </c>
      <c r="H5">
        <v>2</v>
      </c>
      <c r="I5">
        <v>1</v>
      </c>
      <c r="J5">
        <v>0</v>
      </c>
      <c r="K5">
        <v>2.0100000000000001E-3</v>
      </c>
      <c r="L5">
        <v>0</v>
      </c>
      <c r="M5">
        <v>0</v>
      </c>
      <c r="N5">
        <v>0</v>
      </c>
      <c r="O5">
        <v>0</v>
      </c>
      <c r="P5">
        <v>0</v>
      </c>
      <c r="Q5">
        <v>0</v>
      </c>
      <c r="R5">
        <v>0</v>
      </c>
      <c r="S5">
        <f>SUM(Table3[[#This Row],[CoO]:[MoS2/g-C3N4]])</f>
        <v>2.0100000000000001E-3</v>
      </c>
      <c r="T5" s="2">
        <v>45149.846053240741</v>
      </c>
      <c r="U5" t="s">
        <v>875</v>
      </c>
      <c r="V5">
        <v>0.95647700000000002</v>
      </c>
      <c r="W5">
        <v>98.891270823862044</v>
      </c>
      <c r="X5">
        <v>0.11741330294430991</v>
      </c>
      <c r="Y5">
        <v>1.4818700099779329E-3</v>
      </c>
      <c r="Z5">
        <v>0.32002332023282559</v>
      </c>
      <c r="AA5">
        <v>8.0005830058206398E-2</v>
      </c>
      <c r="AB5">
        <f>Table3[[#This Row],[calc_%_H2_umol/h]]/Table3[[#This Row],[Cat mass]]</f>
        <v>39.803895551346464</v>
      </c>
      <c r="AC5">
        <v>3.152122759223229E-2</v>
      </c>
      <c r="AD5">
        <v>1.897004266436654E-2</v>
      </c>
      <c r="AE5">
        <v>8.5914693300684436E-2</v>
      </c>
      <c r="AF5">
        <v>2.1478673325171109E-2</v>
      </c>
      <c r="AG5">
        <v>7.1053572840845028E-2</v>
      </c>
      <c r="AH5">
        <v>0.88874107276055536</v>
      </c>
    </row>
    <row r="6" spans="1:34" x14ac:dyDescent="0.25">
      <c r="A6">
        <v>1398</v>
      </c>
      <c r="B6" t="s">
        <v>459</v>
      </c>
      <c r="C6" t="s">
        <v>467</v>
      </c>
      <c r="D6" s="1" t="s">
        <v>876</v>
      </c>
      <c r="E6" t="s">
        <v>33</v>
      </c>
      <c r="F6" t="s">
        <v>21</v>
      </c>
      <c r="G6">
        <v>2</v>
      </c>
      <c r="H6">
        <v>2</v>
      </c>
      <c r="I6">
        <v>1</v>
      </c>
      <c r="J6">
        <v>0</v>
      </c>
      <c r="K6">
        <v>1.9499999999999999E-3</v>
      </c>
      <c r="L6">
        <v>0</v>
      </c>
      <c r="M6">
        <v>0</v>
      </c>
      <c r="N6">
        <v>0</v>
      </c>
      <c r="O6">
        <v>0</v>
      </c>
      <c r="P6">
        <v>0</v>
      </c>
      <c r="Q6">
        <v>0</v>
      </c>
      <c r="R6">
        <v>0</v>
      </c>
      <c r="S6">
        <f>SUM(Table3[[#This Row],[CoO]:[MoS2/g-C3N4]])</f>
        <v>1.9499999999999999E-3</v>
      </c>
      <c r="T6" s="2">
        <v>45149.854259259257</v>
      </c>
      <c r="U6" t="s">
        <v>877</v>
      </c>
      <c r="V6">
        <v>0.96210200000000001</v>
      </c>
      <c r="W6">
        <v>98.528539184054523</v>
      </c>
      <c r="X6">
        <v>2.2011828829381609E-2</v>
      </c>
      <c r="Y6">
        <v>2.3373631663202608E-3</v>
      </c>
      <c r="Z6">
        <v>5.9995744687605823E-2</v>
      </c>
      <c r="AA6">
        <v>1.4998936171901459E-2</v>
      </c>
      <c r="AB6">
        <f>Table3[[#This Row],[calc_%_H2_umol/h]]/Table3[[#This Row],[Cat mass]]</f>
        <v>7.691762139436646</v>
      </c>
      <c r="AC6">
        <v>3.8250804522813667E-2</v>
      </c>
      <c r="AD6">
        <v>1.837876761109461E-2</v>
      </c>
      <c r="AE6">
        <v>0.104256921132469</v>
      </c>
      <c r="AF6">
        <v>2.606423028311726E-2</v>
      </c>
      <c r="AG6">
        <v>5.1183363407064211E-2</v>
      </c>
      <c r="AH6">
        <v>1.36001481918621</v>
      </c>
    </row>
    <row r="7" spans="1:34" x14ac:dyDescent="0.25">
      <c r="A7">
        <v>1398</v>
      </c>
      <c r="B7" t="s">
        <v>459</v>
      </c>
      <c r="C7" t="s">
        <v>467</v>
      </c>
      <c r="D7" s="1" t="s">
        <v>878</v>
      </c>
      <c r="E7" t="s">
        <v>36</v>
      </c>
      <c r="F7" t="s">
        <v>21</v>
      </c>
      <c r="G7">
        <v>2</v>
      </c>
      <c r="H7">
        <v>2</v>
      </c>
      <c r="I7">
        <v>1</v>
      </c>
      <c r="J7">
        <v>0</v>
      </c>
      <c r="K7">
        <v>1.9400000000000001E-3</v>
      </c>
      <c r="L7">
        <v>0</v>
      </c>
      <c r="M7">
        <v>0</v>
      </c>
      <c r="N7">
        <v>0</v>
      </c>
      <c r="O7">
        <v>0</v>
      </c>
      <c r="P7">
        <v>0</v>
      </c>
      <c r="Q7">
        <v>0</v>
      </c>
      <c r="R7">
        <v>0</v>
      </c>
      <c r="S7">
        <f>SUM(Table3[[#This Row],[CoO]:[MoS2/g-C3N4]])</f>
        <v>1.9400000000000001E-3</v>
      </c>
      <c r="T7" s="2">
        <v>45149.862615740742</v>
      </c>
      <c r="U7" t="s">
        <v>879</v>
      </c>
      <c r="V7">
        <v>0.95932700000000004</v>
      </c>
      <c r="W7">
        <v>99.086497040448762</v>
      </c>
      <c r="X7">
        <v>0.117417237608423</v>
      </c>
      <c r="Y7">
        <v>1.066158233701013E-3</v>
      </c>
      <c r="Z7">
        <v>0.32003404460767848</v>
      </c>
      <c r="AA7">
        <v>8.0008511151919634E-2</v>
      </c>
      <c r="AB7">
        <f>Table3[[#This Row],[calc_%_H2_umol/h]]/Table3[[#This Row],[Cat mass]]</f>
        <v>41.241500593773004</v>
      </c>
      <c r="AC7">
        <v>2.844624655179866E-2</v>
      </c>
      <c r="AD7">
        <v>1.7315785881565932E-2</v>
      </c>
      <c r="AE7">
        <v>7.7533482504840365E-2</v>
      </c>
      <c r="AF7">
        <v>1.9383370626210091E-2</v>
      </c>
      <c r="AG7">
        <v>5.9295491329453408E-2</v>
      </c>
      <c r="AH7">
        <v>0.70834398406156796</v>
      </c>
    </row>
    <row r="8" spans="1:34" x14ac:dyDescent="0.25">
      <c r="A8">
        <v>1398</v>
      </c>
      <c r="B8" t="s">
        <v>459</v>
      </c>
      <c r="C8" t="s">
        <v>468</v>
      </c>
      <c r="D8" s="1" t="s">
        <v>880</v>
      </c>
      <c r="E8" t="s">
        <v>39</v>
      </c>
      <c r="F8" t="s">
        <v>21</v>
      </c>
      <c r="G8">
        <v>2</v>
      </c>
      <c r="H8">
        <v>2</v>
      </c>
      <c r="I8">
        <v>1</v>
      </c>
      <c r="J8">
        <v>0</v>
      </c>
      <c r="K8">
        <v>0</v>
      </c>
      <c r="L8">
        <v>2.0500000000000002E-3</v>
      </c>
      <c r="M8">
        <v>0</v>
      </c>
      <c r="N8">
        <v>0</v>
      </c>
      <c r="O8">
        <v>0</v>
      </c>
      <c r="P8">
        <v>0</v>
      </c>
      <c r="Q8">
        <v>0</v>
      </c>
      <c r="R8">
        <v>0</v>
      </c>
      <c r="S8">
        <f>SUM(Table3[[#This Row],[CoO]:[MoS2/g-C3N4]])</f>
        <v>2.0500000000000002E-3</v>
      </c>
      <c r="T8" s="2">
        <v>45149.870208333326</v>
      </c>
      <c r="U8" t="s">
        <v>881</v>
      </c>
      <c r="V8">
        <v>0.93697699999999995</v>
      </c>
      <c r="W8">
        <v>99.578705444334858</v>
      </c>
      <c r="X8">
        <v>2.3680541734892889E-2</v>
      </c>
      <c r="Y8">
        <v>1.4277434750495041E-3</v>
      </c>
      <c r="Z8">
        <v>6.4544011631347098E-2</v>
      </c>
      <c r="AA8">
        <v>1.6136002907836771E-2</v>
      </c>
      <c r="AB8">
        <f>Table3[[#This Row],[calc_%_H2_umol/h]]/Table3[[#This Row],[Cat mass]]</f>
        <v>7.8712209306520826</v>
      </c>
      <c r="AC8">
        <v>0.28985354492493248</v>
      </c>
      <c r="AD8">
        <v>1.416396936940922E-2</v>
      </c>
      <c r="AE8">
        <v>0.79002882554226561</v>
      </c>
      <c r="AF8">
        <v>0.1975072063855664</v>
      </c>
      <c r="AG8">
        <v>7.1145256680918617E-2</v>
      </c>
      <c r="AH8">
        <v>3.6615212324395817E-2</v>
      </c>
    </row>
    <row r="9" spans="1:34" x14ac:dyDescent="0.25">
      <c r="A9">
        <v>1398</v>
      </c>
      <c r="B9" t="s">
        <v>459</v>
      </c>
      <c r="C9" t="s">
        <v>468</v>
      </c>
      <c r="D9" s="1" t="s">
        <v>882</v>
      </c>
      <c r="E9" t="s">
        <v>42</v>
      </c>
      <c r="F9" t="s">
        <v>21</v>
      </c>
      <c r="G9">
        <v>2</v>
      </c>
      <c r="H9">
        <v>2</v>
      </c>
      <c r="I9">
        <v>1</v>
      </c>
      <c r="J9">
        <v>0</v>
      </c>
      <c r="K9">
        <v>0</v>
      </c>
      <c r="L9">
        <v>2.0100000000000001E-3</v>
      </c>
      <c r="M9">
        <v>0</v>
      </c>
      <c r="N9">
        <v>0</v>
      </c>
      <c r="O9">
        <v>0</v>
      </c>
      <c r="P9">
        <v>0</v>
      </c>
      <c r="Q9">
        <v>0</v>
      </c>
      <c r="R9">
        <v>0</v>
      </c>
      <c r="S9">
        <f>SUM(Table3[[#This Row],[CoO]:[MoS2/g-C3N4]])</f>
        <v>2.0100000000000001E-3</v>
      </c>
      <c r="T9" s="2">
        <v>45149.877708333333</v>
      </c>
      <c r="U9" t="s">
        <v>883</v>
      </c>
      <c r="V9">
        <v>0.93697699999999995</v>
      </c>
      <c r="W9">
        <v>99.797706733547898</v>
      </c>
      <c r="X9">
        <v>2.1218722952438929E-2</v>
      </c>
      <c r="Y9">
        <v>1.342970333054039E-3</v>
      </c>
      <c r="Z9">
        <v>5.7834044354929309E-2</v>
      </c>
      <c r="AA9">
        <v>1.4458511088732331E-2</v>
      </c>
      <c r="AB9">
        <f>Table3[[#This Row],[calc_%_H2_umol/h]]/Table3[[#This Row],[Cat mass]]</f>
        <v>7.1932890988718059</v>
      </c>
      <c r="AC9">
        <v>9.6151961871400807E-2</v>
      </c>
      <c r="AD9">
        <v>1.171058904297251E-2</v>
      </c>
      <c r="AE9">
        <v>0.26207311534009581</v>
      </c>
      <c r="AF9">
        <v>6.5518278835023952E-2</v>
      </c>
      <c r="AG9">
        <v>5.1184569806253313E-2</v>
      </c>
      <c r="AH9">
        <v>3.3738011822002097E-2</v>
      </c>
    </row>
    <row r="10" spans="1:34" x14ac:dyDescent="0.25">
      <c r="A10">
        <v>1398</v>
      </c>
      <c r="B10" t="s">
        <v>459</v>
      </c>
      <c r="C10" t="s">
        <v>468</v>
      </c>
      <c r="D10" s="1" t="s">
        <v>884</v>
      </c>
      <c r="E10" t="s">
        <v>45</v>
      </c>
      <c r="F10" t="s">
        <v>21</v>
      </c>
      <c r="G10">
        <v>2</v>
      </c>
      <c r="H10">
        <v>2</v>
      </c>
      <c r="I10">
        <v>1</v>
      </c>
      <c r="J10">
        <v>0</v>
      </c>
      <c r="K10">
        <v>0</v>
      </c>
      <c r="L10">
        <v>2.0100000000000001E-3</v>
      </c>
      <c r="M10">
        <v>0</v>
      </c>
      <c r="N10">
        <v>0</v>
      </c>
      <c r="O10">
        <v>0</v>
      </c>
      <c r="P10">
        <v>0</v>
      </c>
      <c r="Q10">
        <v>0</v>
      </c>
      <c r="R10">
        <v>0</v>
      </c>
      <c r="S10">
        <f>SUM(Table3[[#This Row],[CoO]:[MoS2/g-C3N4]])</f>
        <v>2.0100000000000001E-3</v>
      </c>
      <c r="T10" s="2">
        <v>45149.88585648148</v>
      </c>
      <c r="U10" t="s">
        <v>885</v>
      </c>
      <c r="V10">
        <v>0.98715200000000003</v>
      </c>
      <c r="W10">
        <v>91.575596923994368</v>
      </c>
      <c r="X10">
        <v>1.9745916344466149E-2</v>
      </c>
      <c r="Y10">
        <v>1.572796632147318E-3</v>
      </c>
      <c r="Z10">
        <v>5.381974232164223E-2</v>
      </c>
      <c r="AA10">
        <v>1.3454935580410559E-2</v>
      </c>
      <c r="AB10">
        <f>Table3[[#This Row],[calc_%_H2_umol/h]]/Table3[[#This Row],[Cat mass]]</f>
        <v>6.6939978011992833</v>
      </c>
      <c r="AC10">
        <v>3.2947416127333908E-2</v>
      </c>
      <c r="AD10">
        <v>1.6512195391458859E-2</v>
      </c>
      <c r="AE10">
        <v>8.9801932470658999E-2</v>
      </c>
      <c r="AF10">
        <v>2.245048311766475E-2</v>
      </c>
      <c r="AG10">
        <v>5.7515482988686778E-2</v>
      </c>
      <c r="AH10">
        <v>8.3141942605451433</v>
      </c>
    </row>
    <row r="11" spans="1:34" x14ac:dyDescent="0.25">
      <c r="A11">
        <v>1398</v>
      </c>
      <c r="B11" t="s">
        <v>459</v>
      </c>
      <c r="C11" t="s">
        <v>469</v>
      </c>
      <c r="D11" s="1" t="s">
        <v>886</v>
      </c>
      <c r="E11" t="s">
        <v>48</v>
      </c>
      <c r="F11" t="s">
        <v>21</v>
      </c>
      <c r="G11">
        <v>2</v>
      </c>
      <c r="H11">
        <v>2</v>
      </c>
      <c r="I11">
        <v>1</v>
      </c>
      <c r="J11">
        <v>0</v>
      </c>
      <c r="K11">
        <v>0</v>
      </c>
      <c r="L11">
        <v>0</v>
      </c>
      <c r="M11">
        <v>2.0699999999999998E-3</v>
      </c>
      <c r="N11">
        <v>0</v>
      </c>
      <c r="O11">
        <v>0</v>
      </c>
      <c r="P11">
        <v>0</v>
      </c>
      <c r="Q11">
        <v>0</v>
      </c>
      <c r="R11">
        <v>0</v>
      </c>
      <c r="S11">
        <f>SUM(Table3[[#This Row],[CoO]:[MoS2/g-C3N4]])</f>
        <v>2.0699999999999998E-3</v>
      </c>
      <c r="T11" s="2">
        <v>45149.894085648149</v>
      </c>
      <c r="U11" t="s">
        <v>887</v>
      </c>
      <c r="V11">
        <v>0.994502</v>
      </c>
      <c r="W11">
        <v>91.836951191150348</v>
      </c>
      <c r="X11">
        <v>1.9309998106246791E-2</v>
      </c>
      <c r="Y11">
        <v>1.868120948047635E-3</v>
      </c>
      <c r="Z11">
        <v>5.2631597550592137E-2</v>
      </c>
      <c r="AA11">
        <v>1.3157899387648039E-2</v>
      </c>
      <c r="AB11">
        <f>Table3[[#This Row],[calc_%_H2_umol/h]]/Table3[[#This Row],[Cat mass]]</f>
        <v>6.3564731341294882</v>
      </c>
      <c r="AC11">
        <v>3.4304550593439419E-2</v>
      </c>
      <c r="AD11">
        <v>1.8503831416870779E-2</v>
      </c>
      <c r="AE11">
        <v>9.3500956916393971E-2</v>
      </c>
      <c r="AF11">
        <v>2.3375239229098489E-2</v>
      </c>
      <c r="AG11">
        <v>4.8485406783094147E-2</v>
      </c>
      <c r="AH11">
        <v>8.0609488533668827</v>
      </c>
    </row>
    <row r="12" spans="1:34" x14ac:dyDescent="0.25">
      <c r="A12">
        <v>1398</v>
      </c>
      <c r="B12" t="s">
        <v>459</v>
      </c>
      <c r="C12" t="s">
        <v>469</v>
      </c>
      <c r="D12" s="1" t="s">
        <v>888</v>
      </c>
      <c r="E12" t="s">
        <v>51</v>
      </c>
      <c r="F12" t="s">
        <v>21</v>
      </c>
      <c r="G12">
        <v>2</v>
      </c>
      <c r="H12">
        <v>2</v>
      </c>
      <c r="I12">
        <v>1</v>
      </c>
      <c r="J12">
        <v>0</v>
      </c>
      <c r="K12">
        <v>0</v>
      </c>
      <c r="L12">
        <v>0</v>
      </c>
      <c r="M12">
        <v>1.9400000000000001E-3</v>
      </c>
      <c r="N12">
        <v>0</v>
      </c>
      <c r="O12">
        <v>0</v>
      </c>
      <c r="P12">
        <v>0</v>
      </c>
      <c r="Q12">
        <v>0</v>
      </c>
      <c r="R12">
        <v>0</v>
      </c>
      <c r="S12">
        <f>SUM(Table3[[#This Row],[CoO]:[MoS2/g-C3N4]])</f>
        <v>1.9400000000000001E-3</v>
      </c>
      <c r="T12" s="2">
        <v>45149.902025462958</v>
      </c>
      <c r="U12" t="s">
        <v>889</v>
      </c>
      <c r="V12">
        <v>0.98715200000000003</v>
      </c>
      <c r="W12">
        <v>91.713283486290891</v>
      </c>
      <c r="X12">
        <v>1.9591909178747619E-2</v>
      </c>
      <c r="Y12">
        <v>2.0400496109722749E-3</v>
      </c>
      <c r="Z12">
        <v>5.3399978263592787E-2</v>
      </c>
      <c r="AA12">
        <v>1.33499945658982E-2</v>
      </c>
      <c r="AB12">
        <f>Table3[[#This Row],[calc_%_H2_umol/h]]/Table3[[#This Row],[Cat mass]]</f>
        <v>6.88144049788567</v>
      </c>
      <c r="AC12">
        <v>4.9868543303850182E-2</v>
      </c>
      <c r="AD12">
        <v>1.6115347850268059E-2</v>
      </c>
      <c r="AE12">
        <v>0.1359223904197816</v>
      </c>
      <c r="AF12">
        <v>3.3980597604945387E-2</v>
      </c>
      <c r="AG12">
        <v>6.6734228767593912E-2</v>
      </c>
      <c r="AH12">
        <v>8.1505218324589173</v>
      </c>
    </row>
    <row r="13" spans="1:34" x14ac:dyDescent="0.25">
      <c r="A13">
        <v>1398</v>
      </c>
      <c r="B13" t="s">
        <v>459</v>
      </c>
      <c r="C13" t="s">
        <v>469</v>
      </c>
      <c r="D13" s="1" t="s">
        <v>890</v>
      </c>
      <c r="E13" t="s">
        <v>54</v>
      </c>
      <c r="F13" t="s">
        <v>21</v>
      </c>
      <c r="G13">
        <v>2</v>
      </c>
      <c r="H13">
        <v>2</v>
      </c>
      <c r="I13">
        <v>1</v>
      </c>
      <c r="J13">
        <v>0</v>
      </c>
      <c r="K13">
        <v>0</v>
      </c>
      <c r="L13">
        <v>0</v>
      </c>
      <c r="M13">
        <v>1.9599999999999999E-3</v>
      </c>
      <c r="N13">
        <v>0</v>
      </c>
      <c r="O13">
        <v>0</v>
      </c>
      <c r="P13">
        <v>0</v>
      </c>
      <c r="Q13">
        <v>0</v>
      </c>
      <c r="R13">
        <v>0</v>
      </c>
      <c r="S13">
        <f>SUM(Table3[[#This Row],[CoO]:[MoS2/g-C3N4]])</f>
        <v>1.9599999999999999E-3</v>
      </c>
      <c r="T13" s="2">
        <v>45149.90934027778</v>
      </c>
      <c r="U13" t="s">
        <v>891</v>
      </c>
      <c r="V13">
        <v>0.95932700000000004</v>
      </c>
      <c r="W13">
        <v>99.457339653613957</v>
      </c>
      <c r="X13">
        <v>1.8757269290002859E-2</v>
      </c>
      <c r="Y13">
        <v>1.4781179288855301E-3</v>
      </c>
      <c r="Z13">
        <v>5.1125072254675358E-2</v>
      </c>
      <c r="AA13">
        <v>1.2781268063668839E-2</v>
      </c>
      <c r="AB13">
        <f>Table3[[#This Row],[calc_%_H2_umol/h]]/Table3[[#This Row],[Cat mass]]</f>
        <v>6.5210551345249179</v>
      </c>
      <c r="AC13">
        <v>0.39611031215261622</v>
      </c>
      <c r="AD13">
        <v>1.6110319197501489E-2</v>
      </c>
      <c r="AE13">
        <v>1.0796437379303321</v>
      </c>
      <c r="AF13">
        <v>0.26991093448258308</v>
      </c>
      <c r="AG13">
        <v>5.553932805983277E-2</v>
      </c>
      <c r="AH13">
        <v>7.225343688360189E-2</v>
      </c>
    </row>
    <row r="14" spans="1:34" x14ac:dyDescent="0.25">
      <c r="A14">
        <v>1398</v>
      </c>
      <c r="B14" t="s">
        <v>459</v>
      </c>
      <c r="C14" t="s">
        <v>470</v>
      </c>
      <c r="D14" s="1" t="s">
        <v>892</v>
      </c>
      <c r="E14" t="s">
        <v>57</v>
      </c>
      <c r="F14" t="s">
        <v>21</v>
      </c>
      <c r="G14">
        <v>2</v>
      </c>
      <c r="H14">
        <v>2</v>
      </c>
      <c r="I14">
        <v>1</v>
      </c>
      <c r="J14">
        <v>0</v>
      </c>
      <c r="K14">
        <v>0</v>
      </c>
      <c r="L14">
        <v>0</v>
      </c>
      <c r="M14">
        <v>0</v>
      </c>
      <c r="N14">
        <v>2.0400000000000001E-3</v>
      </c>
      <c r="O14">
        <v>0</v>
      </c>
      <c r="P14">
        <v>0</v>
      </c>
      <c r="Q14">
        <v>0</v>
      </c>
      <c r="R14">
        <v>0</v>
      </c>
      <c r="S14">
        <f>SUM(Table3[[#This Row],[CoO]:[MoS2/g-C3N4]])</f>
        <v>2.0400000000000001E-3</v>
      </c>
      <c r="T14" s="2">
        <v>45149.916921296302</v>
      </c>
      <c r="U14" t="s">
        <v>893</v>
      </c>
      <c r="V14">
        <v>0.95370200000000005</v>
      </c>
      <c r="W14">
        <v>99.256177558582451</v>
      </c>
      <c r="X14">
        <v>2.3323911553639168E-2</v>
      </c>
      <c r="Y14">
        <v>1.326167419348358E-3</v>
      </c>
      <c r="Z14">
        <v>6.3571975483499521E-2</v>
      </c>
      <c r="AA14">
        <v>1.589299387087488E-2</v>
      </c>
      <c r="AB14">
        <f>Table3[[#This Row],[calc_%_H2_umol/h]]/Table3[[#This Row],[Cat mass]]</f>
        <v>7.7906832700367055</v>
      </c>
      <c r="AC14">
        <v>0.39049086222421409</v>
      </c>
      <c r="AD14">
        <v>1.6752788533603489E-2</v>
      </c>
      <c r="AE14">
        <v>1.064327287588906</v>
      </c>
      <c r="AF14">
        <v>0.26608182189722651</v>
      </c>
      <c r="AG14">
        <v>6.8050777964934778E-2</v>
      </c>
      <c r="AH14">
        <v>0.26195688967476938</v>
      </c>
    </row>
    <row r="15" spans="1:34" x14ac:dyDescent="0.25">
      <c r="A15">
        <v>1398</v>
      </c>
      <c r="B15" t="s">
        <v>459</v>
      </c>
      <c r="C15" t="s">
        <v>470</v>
      </c>
      <c r="D15" s="1" t="s">
        <v>894</v>
      </c>
      <c r="E15" t="s">
        <v>60</v>
      </c>
      <c r="F15" t="s">
        <v>21</v>
      </c>
      <c r="G15">
        <v>2</v>
      </c>
      <c r="H15">
        <v>2</v>
      </c>
      <c r="I15">
        <v>1</v>
      </c>
      <c r="J15">
        <v>0</v>
      </c>
      <c r="K15">
        <v>0</v>
      </c>
      <c r="L15">
        <v>0</v>
      </c>
      <c r="M15">
        <v>0</v>
      </c>
      <c r="N15">
        <v>1.9400000000000001E-3</v>
      </c>
      <c r="O15">
        <v>0</v>
      </c>
      <c r="P15">
        <v>0</v>
      </c>
      <c r="Q15">
        <v>0</v>
      </c>
      <c r="R15">
        <v>0</v>
      </c>
      <c r="S15">
        <f>SUM(Table3[[#This Row],[CoO]:[MoS2/g-C3N4]])</f>
        <v>1.9400000000000001E-3</v>
      </c>
      <c r="T15" s="2">
        <v>45149.924756944441</v>
      </c>
      <c r="U15" t="s">
        <v>895</v>
      </c>
      <c r="V15">
        <v>0.95370200000000005</v>
      </c>
      <c r="W15">
        <v>99.604295238108477</v>
      </c>
      <c r="X15">
        <v>3.3464104741533073E-2</v>
      </c>
      <c r="Y15">
        <v>1.949318926452557E-3</v>
      </c>
      <c r="Z15">
        <v>9.121022609409056E-2</v>
      </c>
      <c r="AA15">
        <v>2.280255652352264E-2</v>
      </c>
      <c r="AB15">
        <f>Table3[[#This Row],[calc_%_H2_umol/h]]/Table3[[#This Row],[Cat mass]]</f>
        <v>11.753895115217855</v>
      </c>
      <c r="AC15">
        <v>5.3963282412694907E-2</v>
      </c>
      <c r="AD15">
        <v>1.378168748790231E-2</v>
      </c>
      <c r="AE15">
        <v>0.147083067891918</v>
      </c>
      <c r="AF15">
        <v>3.6770766972979499E-2</v>
      </c>
      <c r="AG15">
        <v>4.9723127916004493E-2</v>
      </c>
      <c r="AH15">
        <v>0.25855424682128342</v>
      </c>
    </row>
    <row r="16" spans="1:34" x14ac:dyDescent="0.25">
      <c r="A16">
        <v>1398</v>
      </c>
      <c r="B16" t="s">
        <v>459</v>
      </c>
      <c r="C16" t="s">
        <v>470</v>
      </c>
      <c r="D16" s="1" t="s">
        <v>896</v>
      </c>
      <c r="E16" t="s">
        <v>63</v>
      </c>
      <c r="F16" t="s">
        <v>21</v>
      </c>
      <c r="G16">
        <v>2</v>
      </c>
      <c r="H16">
        <v>2</v>
      </c>
      <c r="I16">
        <v>1</v>
      </c>
      <c r="J16">
        <v>0</v>
      </c>
      <c r="K16">
        <v>0</v>
      </c>
      <c r="L16">
        <v>0</v>
      </c>
      <c r="M16">
        <v>0</v>
      </c>
      <c r="N16">
        <v>1.9499999999999999E-3</v>
      </c>
      <c r="O16">
        <v>0</v>
      </c>
      <c r="P16">
        <v>0</v>
      </c>
      <c r="Q16">
        <v>0</v>
      </c>
      <c r="R16">
        <v>0</v>
      </c>
      <c r="S16">
        <f>SUM(Table3[[#This Row],[CoO]:[MoS2/g-C3N4]])</f>
        <v>1.9499999999999999E-3</v>
      </c>
      <c r="T16" s="2">
        <v>45149.932280092587</v>
      </c>
      <c r="U16" t="s">
        <v>897</v>
      </c>
      <c r="V16">
        <v>0.95092699999999997</v>
      </c>
      <c r="W16">
        <v>99.467557420109074</v>
      </c>
      <c r="X16">
        <v>2.3238329850085719E-2</v>
      </c>
      <c r="Y16">
        <v>1.839858167665786E-3</v>
      </c>
      <c r="Z16">
        <v>6.3338712810228598E-2</v>
      </c>
      <c r="AA16">
        <v>1.5834678202557149E-2</v>
      </c>
      <c r="AB16">
        <f>Table3[[#This Row],[calc_%_H2_umol/h]]/Table3[[#This Row],[Cat mass]]</f>
        <v>8.1203477961831538</v>
      </c>
      <c r="AC16">
        <v>0.2250105083411863</v>
      </c>
      <c r="AD16">
        <v>1.476007269392597E-2</v>
      </c>
      <c r="AE16">
        <v>0.6132917494091501</v>
      </c>
      <c r="AF16">
        <v>0.1533229373522875</v>
      </c>
      <c r="AG16">
        <v>5.8262405710024737E-2</v>
      </c>
      <c r="AH16">
        <v>0.2259313359896343</v>
      </c>
    </row>
    <row r="17" spans="1:34" x14ac:dyDescent="0.25">
      <c r="A17">
        <v>1398</v>
      </c>
      <c r="B17" t="s">
        <v>459</v>
      </c>
      <c r="C17" t="s">
        <v>472</v>
      </c>
      <c r="D17" s="1" t="s">
        <v>898</v>
      </c>
      <c r="E17" t="s">
        <v>66</v>
      </c>
      <c r="F17" t="s">
        <v>21</v>
      </c>
      <c r="G17">
        <v>2</v>
      </c>
      <c r="H17">
        <v>2</v>
      </c>
      <c r="I17">
        <v>1</v>
      </c>
      <c r="J17">
        <v>0</v>
      </c>
      <c r="K17">
        <v>0</v>
      </c>
      <c r="L17">
        <v>0</v>
      </c>
      <c r="M17">
        <v>0</v>
      </c>
      <c r="N17">
        <v>0</v>
      </c>
      <c r="O17">
        <v>1.91E-3</v>
      </c>
      <c r="P17">
        <v>0</v>
      </c>
      <c r="Q17">
        <v>0</v>
      </c>
      <c r="R17">
        <v>0</v>
      </c>
      <c r="S17">
        <f>SUM(Table3[[#This Row],[CoO]:[MoS2/g-C3N4]])</f>
        <v>1.91E-3</v>
      </c>
      <c r="T17" s="2">
        <v>45150.020358796297</v>
      </c>
      <c r="U17" t="s">
        <v>352</v>
      </c>
      <c r="V17">
        <v>0.99270199999999997</v>
      </c>
      <c r="W17">
        <v>91.59518984020643</v>
      </c>
      <c r="X17">
        <v>2.7360845396475441E-2</v>
      </c>
      <c r="Y17">
        <v>2.049467381498811E-3</v>
      </c>
      <c r="Z17">
        <v>7.4575098124189457E-2</v>
      </c>
      <c r="AA17">
        <v>1.8643774531047361E-2</v>
      </c>
      <c r="AB17">
        <f>Table3[[#This Row],[calc_%_H2_umol/h]]/Table3[[#This Row],[Cat mass]]</f>
        <v>9.7611384979305544</v>
      </c>
      <c r="AC17">
        <v>4.9239489703301761E-2</v>
      </c>
      <c r="AD17">
        <v>1.6715057793254599E-2</v>
      </c>
      <c r="AE17">
        <v>0.13420783323755661</v>
      </c>
      <c r="AF17">
        <v>3.3551958309389153E-2</v>
      </c>
      <c r="AG17">
        <v>5.9685439447872829E-2</v>
      </c>
      <c r="AH17">
        <v>8.2685243852459145</v>
      </c>
    </row>
    <row r="18" spans="1:34" x14ac:dyDescent="0.25">
      <c r="A18">
        <v>1398</v>
      </c>
      <c r="B18" t="s">
        <v>459</v>
      </c>
      <c r="C18" t="s">
        <v>472</v>
      </c>
      <c r="D18" s="1" t="s">
        <v>899</v>
      </c>
      <c r="E18" t="s">
        <v>69</v>
      </c>
      <c r="F18" t="s">
        <v>21</v>
      </c>
      <c r="G18">
        <v>2</v>
      </c>
      <c r="H18">
        <v>2</v>
      </c>
      <c r="I18">
        <v>1</v>
      </c>
      <c r="J18">
        <v>0</v>
      </c>
      <c r="K18">
        <v>0</v>
      </c>
      <c r="L18">
        <v>0</v>
      </c>
      <c r="M18">
        <v>0</v>
      </c>
      <c r="N18">
        <v>0</v>
      </c>
      <c r="O18">
        <v>1.9499999999999999E-3</v>
      </c>
      <c r="P18">
        <v>0</v>
      </c>
      <c r="Q18">
        <v>0</v>
      </c>
      <c r="R18">
        <v>0</v>
      </c>
      <c r="S18">
        <f>SUM(Table3[[#This Row],[CoO]:[MoS2/g-C3N4]])</f>
        <v>1.9499999999999999E-3</v>
      </c>
      <c r="T18" s="2">
        <v>45150.02784722222</v>
      </c>
      <c r="U18" t="s">
        <v>354</v>
      </c>
      <c r="V18">
        <v>0.95370200000000005</v>
      </c>
      <c r="W18">
        <v>99.718481434608336</v>
      </c>
      <c r="X18">
        <v>2.445671836156077E-2</v>
      </c>
      <c r="Y18">
        <v>2.0411340967847582E-3</v>
      </c>
      <c r="Z18">
        <v>6.6659569365645627E-2</v>
      </c>
      <c r="AA18">
        <v>1.666489234141141E-2</v>
      </c>
      <c r="AB18">
        <f>Table3[[#This Row],[calc_%_H2_umol/h]]/Table3[[#This Row],[Cat mass]]</f>
        <v>8.5460986366212364</v>
      </c>
      <c r="AC18">
        <v>9.6418536498472776E-2</v>
      </c>
      <c r="AD18">
        <v>1.6156106012989949E-2</v>
      </c>
      <c r="AE18">
        <v>0.26279969482560661</v>
      </c>
      <c r="AF18">
        <v>6.5699923706401653E-2</v>
      </c>
      <c r="AG18">
        <v>4.9281294259652331E-2</v>
      </c>
      <c r="AH18">
        <v>0.1113620162719814</v>
      </c>
    </row>
    <row r="19" spans="1:34" x14ac:dyDescent="0.25">
      <c r="A19">
        <v>1398</v>
      </c>
      <c r="B19" t="s">
        <v>459</v>
      </c>
      <c r="C19" t="s">
        <v>472</v>
      </c>
      <c r="D19" s="1" t="s">
        <v>900</v>
      </c>
      <c r="E19" t="s">
        <v>72</v>
      </c>
      <c r="F19" t="s">
        <v>21</v>
      </c>
      <c r="G19">
        <v>2</v>
      </c>
      <c r="H19">
        <v>2</v>
      </c>
      <c r="I19">
        <v>1</v>
      </c>
      <c r="J19">
        <v>0</v>
      </c>
      <c r="K19">
        <v>0</v>
      </c>
      <c r="L19">
        <v>0</v>
      </c>
      <c r="M19">
        <v>0</v>
      </c>
      <c r="N19">
        <v>0</v>
      </c>
      <c r="O19">
        <v>2.0999999999999999E-3</v>
      </c>
      <c r="P19">
        <v>0</v>
      </c>
      <c r="Q19">
        <v>0</v>
      </c>
      <c r="R19">
        <v>0</v>
      </c>
      <c r="S19">
        <f>SUM(Table3[[#This Row],[CoO]:[MoS2/g-C3N4]])</f>
        <v>2.0999999999999999E-3</v>
      </c>
      <c r="T19" s="2">
        <v>45150.03533564815</v>
      </c>
      <c r="U19" t="s">
        <v>356</v>
      </c>
      <c r="V19">
        <v>0.94530199999999998</v>
      </c>
      <c r="W19">
        <v>99.60444597177397</v>
      </c>
      <c r="X19">
        <v>2.3251550730516581E-2</v>
      </c>
      <c r="Y19">
        <v>1.8138488804224969E-3</v>
      </c>
      <c r="Z19">
        <v>6.3374747824539487E-2</v>
      </c>
      <c r="AA19">
        <v>1.5843686956134868E-2</v>
      </c>
      <c r="AB19">
        <f>Table3[[#This Row],[calc_%_H2_umol/h]]/Table3[[#This Row],[Cat mass]]</f>
        <v>7.5446128362547</v>
      </c>
      <c r="AC19">
        <v>0.2174709288338588</v>
      </c>
      <c r="AD19">
        <v>1.7157485042563189E-2</v>
      </c>
      <c r="AE19">
        <v>0.59274176736632544</v>
      </c>
      <c r="AF19">
        <v>0.14818544184158139</v>
      </c>
      <c r="AG19">
        <v>5.4596618712503278E-2</v>
      </c>
      <c r="AH19">
        <v>0.1002349299491363</v>
      </c>
    </row>
    <row r="20" spans="1:34" x14ac:dyDescent="0.25">
      <c r="A20">
        <v>1398</v>
      </c>
      <c r="B20" t="s">
        <v>459</v>
      </c>
      <c r="C20" t="s">
        <v>473</v>
      </c>
      <c r="D20" s="1" t="s">
        <v>901</v>
      </c>
      <c r="E20" t="s">
        <v>75</v>
      </c>
      <c r="F20" t="s">
        <v>21</v>
      </c>
      <c r="G20">
        <v>2</v>
      </c>
      <c r="H20">
        <v>2</v>
      </c>
      <c r="I20">
        <v>1</v>
      </c>
      <c r="J20">
        <v>0</v>
      </c>
      <c r="K20">
        <v>0</v>
      </c>
      <c r="L20">
        <v>0</v>
      </c>
      <c r="M20">
        <v>0</v>
      </c>
      <c r="N20">
        <v>0</v>
      </c>
      <c r="O20">
        <v>0</v>
      </c>
      <c r="P20">
        <v>2.66E-3</v>
      </c>
      <c r="Q20">
        <v>0</v>
      </c>
      <c r="R20">
        <v>0</v>
      </c>
      <c r="S20">
        <f>SUM(Table3[[#This Row],[CoO]:[MoS2/g-C3N4]])</f>
        <v>2.66E-3</v>
      </c>
      <c r="T20" s="2">
        <v>45150.043356481481</v>
      </c>
      <c r="U20" t="s">
        <v>358</v>
      </c>
      <c r="V20">
        <v>0.98437699999999995</v>
      </c>
      <c r="W20">
        <v>91.509694724393967</v>
      </c>
      <c r="X20">
        <v>2.2206953579662989E-2</v>
      </c>
      <c r="Y20">
        <v>2.493027299149143E-3</v>
      </c>
      <c r="Z20">
        <v>6.0527579402061188E-2</v>
      </c>
      <c r="AA20">
        <v>1.51318948505153E-2</v>
      </c>
      <c r="AB20">
        <f>Table3[[#This Row],[calc_%_H2_umol/h]]/Table3[[#This Row],[Cat mass]]</f>
        <v>5.6886822746298122</v>
      </c>
      <c r="AC20">
        <v>4.3324520285531617E-2</v>
      </c>
      <c r="AD20">
        <v>1.7363797733640839E-2</v>
      </c>
      <c r="AE20">
        <v>0.1180859108941552</v>
      </c>
      <c r="AF20">
        <v>2.952147772353881E-2</v>
      </c>
      <c r="AG20">
        <v>6.1964398669454183E-2</v>
      </c>
      <c r="AH20">
        <v>8.3628094030713864</v>
      </c>
    </row>
    <row r="21" spans="1:34" x14ac:dyDescent="0.25">
      <c r="A21">
        <v>1398</v>
      </c>
      <c r="B21" t="s">
        <v>459</v>
      </c>
      <c r="C21" t="s">
        <v>473</v>
      </c>
      <c r="D21" s="1" t="s">
        <v>902</v>
      </c>
      <c r="E21" t="s">
        <v>78</v>
      </c>
      <c r="F21" t="s">
        <v>21</v>
      </c>
      <c r="G21">
        <v>2</v>
      </c>
      <c r="H21">
        <v>2</v>
      </c>
      <c r="I21">
        <v>1</v>
      </c>
      <c r="J21">
        <v>0</v>
      </c>
      <c r="K21">
        <v>0</v>
      </c>
      <c r="L21">
        <v>0</v>
      </c>
      <c r="M21">
        <v>0</v>
      </c>
      <c r="N21">
        <v>0</v>
      </c>
      <c r="O21">
        <v>0</v>
      </c>
      <c r="P21">
        <v>2.14E-3</v>
      </c>
      <c r="Q21">
        <v>0</v>
      </c>
      <c r="R21">
        <v>0</v>
      </c>
      <c r="S21">
        <f>SUM(Table3[[#This Row],[CoO]:[MoS2/g-C3N4]])</f>
        <v>2.14E-3</v>
      </c>
      <c r="T21" s="2">
        <v>45150.051458333342</v>
      </c>
      <c r="U21" t="s">
        <v>360</v>
      </c>
      <c r="V21">
        <v>0.98160199999999997</v>
      </c>
      <c r="W21">
        <v>94.008848440999259</v>
      </c>
      <c r="X21">
        <v>2.172288001679528E-2</v>
      </c>
      <c r="Y21">
        <v>2.5884142495716878E-3</v>
      </c>
      <c r="Z21">
        <v>5.920818181302194E-2</v>
      </c>
      <c r="AA21">
        <v>1.480204545325549E-2</v>
      </c>
      <c r="AB21">
        <f>Table3[[#This Row],[calc_%_H2_umol/h]]/Table3[[#This Row],[Cat mass]]</f>
        <v>6.916843669745556</v>
      </c>
      <c r="AC21">
        <v>3.8391501921041259E-2</v>
      </c>
      <c r="AD21">
        <v>2.0112566460226071E-2</v>
      </c>
      <c r="AE21">
        <v>0.1046404079044089</v>
      </c>
      <c r="AF21">
        <v>2.6160101976102228E-2</v>
      </c>
      <c r="AG21">
        <v>4.8647382365584982E-2</v>
      </c>
      <c r="AH21">
        <v>5.8823897946973327</v>
      </c>
    </row>
    <row r="22" spans="1:34" x14ac:dyDescent="0.25">
      <c r="A22">
        <v>1398</v>
      </c>
      <c r="B22" t="s">
        <v>459</v>
      </c>
      <c r="C22" t="s">
        <v>473</v>
      </c>
      <c r="D22" s="1" t="s">
        <v>903</v>
      </c>
      <c r="E22" t="s">
        <v>81</v>
      </c>
      <c r="F22" t="s">
        <v>21</v>
      </c>
      <c r="G22">
        <v>2</v>
      </c>
      <c r="H22">
        <v>2</v>
      </c>
      <c r="I22">
        <v>1</v>
      </c>
      <c r="J22">
        <v>0</v>
      </c>
      <c r="K22">
        <v>0</v>
      </c>
      <c r="L22">
        <v>0</v>
      </c>
      <c r="M22">
        <v>0</v>
      </c>
      <c r="N22">
        <v>0</v>
      </c>
      <c r="O22">
        <v>0</v>
      </c>
      <c r="P22">
        <v>1.5399999999999999E-3</v>
      </c>
      <c r="Q22">
        <v>0</v>
      </c>
      <c r="R22">
        <v>0</v>
      </c>
      <c r="S22">
        <f>SUM(Table3[[#This Row],[CoO]:[MoS2/g-C3N4]])</f>
        <v>1.5399999999999999E-3</v>
      </c>
      <c r="T22" s="2">
        <v>45150.059317129628</v>
      </c>
      <c r="U22" t="s">
        <v>362</v>
      </c>
      <c r="V22">
        <v>0.96765199999999996</v>
      </c>
      <c r="W22">
        <v>96.962667792743545</v>
      </c>
      <c r="X22">
        <v>2.2049095456242739E-2</v>
      </c>
      <c r="Y22">
        <v>2.115686101460399E-3</v>
      </c>
      <c r="Z22">
        <v>6.0097319120510029E-2</v>
      </c>
      <c r="AA22">
        <v>1.5024329780127511E-2</v>
      </c>
      <c r="AB22">
        <f>Table3[[#This Row],[calc_%_H2_umol/h]]/Table3[[#This Row],[Cat mass]]</f>
        <v>9.7560582987840991</v>
      </c>
      <c r="AC22">
        <v>5.3704980262443483E-2</v>
      </c>
      <c r="AD22">
        <v>1.6787103939375689E-2</v>
      </c>
      <c r="AE22">
        <v>0.14637903598348981</v>
      </c>
      <c r="AF22">
        <v>3.6594758995872452E-2</v>
      </c>
      <c r="AG22">
        <v>5.4530734912125303E-2</v>
      </c>
      <c r="AH22">
        <v>2.907047396625638</v>
      </c>
    </row>
    <row r="23" spans="1:34" x14ac:dyDescent="0.25">
      <c r="A23">
        <v>1398</v>
      </c>
      <c r="B23" t="s">
        <v>459</v>
      </c>
      <c r="C23" t="s">
        <v>471</v>
      </c>
      <c r="D23" s="1" t="s">
        <v>904</v>
      </c>
      <c r="E23" t="s">
        <v>84</v>
      </c>
      <c r="F23" t="s">
        <v>21</v>
      </c>
      <c r="G23">
        <v>2</v>
      </c>
      <c r="H23">
        <v>2</v>
      </c>
      <c r="I23">
        <v>1</v>
      </c>
      <c r="J23">
        <v>0</v>
      </c>
      <c r="K23">
        <v>0</v>
      </c>
      <c r="L23">
        <v>0</v>
      </c>
      <c r="M23">
        <v>0</v>
      </c>
      <c r="N23">
        <v>0</v>
      </c>
      <c r="O23">
        <v>0</v>
      </c>
      <c r="P23">
        <v>0</v>
      </c>
      <c r="Q23">
        <v>1.92E-3</v>
      </c>
      <c r="R23">
        <v>0</v>
      </c>
      <c r="S23">
        <f>SUM(Table3[[#This Row],[CoO]:[MoS2/g-C3N4]])</f>
        <v>1.92E-3</v>
      </c>
      <c r="T23" s="2">
        <v>45150.066840277781</v>
      </c>
      <c r="U23" t="s">
        <v>364</v>
      </c>
      <c r="V23">
        <v>0.94807699999999995</v>
      </c>
      <c r="W23">
        <v>98.539398278415817</v>
      </c>
      <c r="X23">
        <v>2.1284264000478469E-2</v>
      </c>
      <c r="Y23">
        <v>1.790454375501229E-3</v>
      </c>
      <c r="Z23">
        <v>5.801268394072736E-2</v>
      </c>
      <c r="AA23">
        <v>1.450317098518184E-2</v>
      </c>
      <c r="AB23">
        <f>Table3[[#This Row],[calc_%_H2_umol/h]]/Table3[[#This Row],[Cat mass]]</f>
        <v>7.5537348881155415</v>
      </c>
      <c r="AC23">
        <v>0.2194606032429299</v>
      </c>
      <c r="AD23">
        <v>1.7118432287782231E-2</v>
      </c>
      <c r="AE23">
        <v>0.59816485141733133</v>
      </c>
      <c r="AF23">
        <v>0.14954121285433281</v>
      </c>
      <c r="AG23">
        <v>6.6668541115728702E-2</v>
      </c>
      <c r="AH23">
        <v>1.1531883132250389</v>
      </c>
    </row>
    <row r="24" spans="1:34" x14ac:dyDescent="0.25">
      <c r="A24">
        <v>1398</v>
      </c>
      <c r="B24" t="s">
        <v>459</v>
      </c>
      <c r="C24" t="s">
        <v>471</v>
      </c>
      <c r="D24" s="1" t="s">
        <v>905</v>
      </c>
      <c r="E24" t="s">
        <v>87</v>
      </c>
      <c r="F24" t="s">
        <v>21</v>
      </c>
      <c r="G24">
        <v>2</v>
      </c>
      <c r="H24">
        <v>2</v>
      </c>
      <c r="I24">
        <v>1</v>
      </c>
      <c r="J24">
        <v>0</v>
      </c>
      <c r="K24">
        <v>0</v>
      </c>
      <c r="L24">
        <v>0</v>
      </c>
      <c r="M24">
        <v>0</v>
      </c>
      <c r="N24">
        <v>0</v>
      </c>
      <c r="O24">
        <v>0</v>
      </c>
      <c r="P24">
        <v>0</v>
      </c>
      <c r="Q24">
        <v>1.8699999999999999E-3</v>
      </c>
      <c r="R24">
        <v>0</v>
      </c>
      <c r="S24">
        <f>SUM(Table3[[#This Row],[CoO]:[MoS2/g-C3N4]])</f>
        <v>1.8699999999999999E-3</v>
      </c>
      <c r="T24" s="2">
        <v>45150.07503472222</v>
      </c>
      <c r="U24" t="s">
        <v>366</v>
      </c>
      <c r="V24">
        <v>0.94530199999999998</v>
      </c>
      <c r="W24">
        <v>99.619880721924972</v>
      </c>
      <c r="X24">
        <v>2.2070986702213372E-2</v>
      </c>
      <c r="Y24">
        <v>3.286312648991224E-3</v>
      </c>
      <c r="Z24">
        <v>6.015698620289231E-2</v>
      </c>
      <c r="AA24">
        <v>1.5039246550723079E-2</v>
      </c>
      <c r="AB24">
        <f>Table3[[#This Row],[calc_%_H2_umol/h]]/Table3[[#This Row],[Cat mass]]</f>
        <v>8.0423778346112726</v>
      </c>
      <c r="AC24">
        <v>3.9336669685635303E-2</v>
      </c>
      <c r="AD24">
        <v>2.060322422288869E-2</v>
      </c>
      <c r="AE24">
        <v>0.1072165702183666</v>
      </c>
      <c r="AF24">
        <v>2.680414255459165E-2</v>
      </c>
      <c r="AG24">
        <v>5.0161918170034001E-2</v>
      </c>
      <c r="AH24">
        <v>0.26854970351713991</v>
      </c>
    </row>
    <row r="25" spans="1:34" x14ac:dyDescent="0.25">
      <c r="A25">
        <v>1398</v>
      </c>
      <c r="B25" t="s">
        <v>459</v>
      </c>
      <c r="C25" t="s">
        <v>471</v>
      </c>
      <c r="D25" s="1" t="s">
        <v>906</v>
      </c>
      <c r="E25" t="s">
        <v>90</v>
      </c>
      <c r="F25" t="s">
        <v>21</v>
      </c>
      <c r="G25">
        <v>2</v>
      </c>
      <c r="H25">
        <v>2</v>
      </c>
      <c r="I25">
        <v>1</v>
      </c>
      <c r="J25">
        <v>0</v>
      </c>
      <c r="K25">
        <v>0</v>
      </c>
      <c r="L25">
        <v>0</v>
      </c>
      <c r="M25">
        <v>0</v>
      </c>
      <c r="N25">
        <v>0</v>
      </c>
      <c r="O25">
        <v>0</v>
      </c>
      <c r="P25">
        <v>0</v>
      </c>
      <c r="Q25">
        <v>1.9499999999999999E-3</v>
      </c>
      <c r="R25">
        <v>0</v>
      </c>
      <c r="S25">
        <f>SUM(Table3[[#This Row],[CoO]:[MoS2/g-C3N4]])</f>
        <v>1.9499999999999999E-3</v>
      </c>
      <c r="T25" s="2">
        <v>45150.083020833343</v>
      </c>
      <c r="U25" t="s">
        <v>368</v>
      </c>
      <c r="V25">
        <v>0.93975200000000003</v>
      </c>
      <c r="W25">
        <v>99.534073935866161</v>
      </c>
      <c r="X25">
        <v>2.2099079055388861E-2</v>
      </c>
      <c r="Y25">
        <v>3.0495606781550978E-3</v>
      </c>
      <c r="Z25">
        <v>6.0233555108722657E-2</v>
      </c>
      <c r="AA25">
        <v>1.5058388777180661E-2</v>
      </c>
      <c r="AB25">
        <f>Table3[[#This Row],[calc_%_H2_umol/h]]/Table3[[#This Row],[Cat mass]]</f>
        <v>7.7222506549644416</v>
      </c>
      <c r="AC25">
        <v>5.1188539514406488E-2</v>
      </c>
      <c r="AD25">
        <v>1.664052794197704E-2</v>
      </c>
      <c r="AE25">
        <v>0.13952019032323321</v>
      </c>
      <c r="AF25">
        <v>3.4880047580808309E-2</v>
      </c>
      <c r="AG25">
        <v>5.7632799671638667E-2</v>
      </c>
      <c r="AH25">
        <v>0.33500564589240389</v>
      </c>
    </row>
    <row r="26" spans="1:34" x14ac:dyDescent="0.25">
      <c r="A26">
        <v>1398</v>
      </c>
      <c r="B26" t="s">
        <v>459</v>
      </c>
      <c r="C26" t="s">
        <v>474</v>
      </c>
      <c r="D26" s="1" t="s">
        <v>907</v>
      </c>
      <c r="E26" t="s">
        <v>93</v>
      </c>
      <c r="F26" t="s">
        <v>21</v>
      </c>
      <c r="G26">
        <v>2</v>
      </c>
      <c r="H26">
        <v>2</v>
      </c>
      <c r="I26">
        <v>1</v>
      </c>
      <c r="J26">
        <v>0</v>
      </c>
      <c r="K26">
        <v>0</v>
      </c>
      <c r="L26">
        <v>0</v>
      </c>
      <c r="M26">
        <v>0</v>
      </c>
      <c r="N26">
        <v>0</v>
      </c>
      <c r="O26">
        <v>0</v>
      </c>
      <c r="P26">
        <v>0</v>
      </c>
      <c r="Q26">
        <v>0</v>
      </c>
      <c r="R26">
        <v>1.9400000000000001E-3</v>
      </c>
      <c r="S26">
        <f>SUM(Table3[[#This Row],[CoO]:[MoS2/g-C3N4]])</f>
        <v>1.9400000000000001E-3</v>
      </c>
      <c r="T26" s="2">
        <v>45150.090324074074</v>
      </c>
      <c r="U26" t="s">
        <v>370</v>
      </c>
      <c r="V26">
        <v>0.93697699999999995</v>
      </c>
      <c r="W26">
        <v>99.259284091598573</v>
      </c>
      <c r="X26">
        <v>2.0990914006547259E-2</v>
      </c>
      <c r="Y26">
        <v>1.2276986295024421E-3</v>
      </c>
      <c r="Z26">
        <v>5.7213125145480187E-2</v>
      </c>
      <c r="AA26">
        <v>1.430328128637005E-2</v>
      </c>
      <c r="AB26">
        <f>Table3[[#This Row],[calc_%_H2_umol/h]]/Table3[[#This Row],[Cat mass]]</f>
        <v>7.3728254053453863</v>
      </c>
      <c r="AC26">
        <v>0.51977941985301301</v>
      </c>
      <c r="AD26">
        <v>1.839282501495778E-2</v>
      </c>
      <c r="AE26">
        <v>1.416717966012337</v>
      </c>
      <c r="AF26">
        <v>0.35417949150308442</v>
      </c>
      <c r="AG26">
        <v>6.7326347467094386E-2</v>
      </c>
      <c r="AH26">
        <v>0.13261922707478141</v>
      </c>
    </row>
    <row r="27" spans="1:34" x14ac:dyDescent="0.25">
      <c r="A27">
        <v>1398</v>
      </c>
      <c r="B27" t="s">
        <v>459</v>
      </c>
      <c r="C27" t="s">
        <v>474</v>
      </c>
      <c r="D27" s="1" t="s">
        <v>908</v>
      </c>
      <c r="E27" t="s">
        <v>96</v>
      </c>
      <c r="F27" t="s">
        <v>21</v>
      </c>
      <c r="G27">
        <v>2</v>
      </c>
      <c r="H27">
        <v>2</v>
      </c>
      <c r="I27">
        <v>1</v>
      </c>
      <c r="J27">
        <v>0</v>
      </c>
      <c r="K27">
        <v>0</v>
      </c>
      <c r="L27">
        <v>0</v>
      </c>
      <c r="M27">
        <v>0</v>
      </c>
      <c r="N27">
        <v>0</v>
      </c>
      <c r="O27">
        <v>0</v>
      </c>
      <c r="P27">
        <v>0</v>
      </c>
      <c r="Q27">
        <v>0</v>
      </c>
      <c r="R27">
        <v>1.9499999999999999E-3</v>
      </c>
      <c r="S27">
        <f>SUM(Table3[[#This Row],[CoO]:[MoS2/g-C3N4]])</f>
        <v>1.9499999999999999E-3</v>
      </c>
      <c r="T27" s="2">
        <v>45150.097881944443</v>
      </c>
      <c r="U27" t="s">
        <v>372</v>
      </c>
      <c r="V27">
        <v>0.93697699999999995</v>
      </c>
      <c r="W27">
        <v>99.582065397324257</v>
      </c>
      <c r="X27">
        <v>2.0438849391820339E-2</v>
      </c>
      <c r="Y27">
        <v>1.6541703444430129E-3</v>
      </c>
      <c r="Z27">
        <v>5.5708410206392223E-2</v>
      </c>
      <c r="AA27">
        <v>1.392710255159805E-2</v>
      </c>
      <c r="AB27">
        <f>Table3[[#This Row],[calc_%_H2_umol/h]]/Table3[[#This Row],[Cat mass]]</f>
        <v>7.1421038726143848</v>
      </c>
      <c r="AC27">
        <v>0.27250169963826681</v>
      </c>
      <c r="AD27">
        <v>1.531485536160204E-2</v>
      </c>
      <c r="AE27">
        <v>0.74273439636298511</v>
      </c>
      <c r="AF27">
        <v>0.1856835990907463</v>
      </c>
      <c r="AG27">
        <v>5.1044403884777788E-2</v>
      </c>
      <c r="AH27">
        <v>7.3949649760874453E-2</v>
      </c>
    </row>
    <row r="28" spans="1:34" x14ac:dyDescent="0.25">
      <c r="A28">
        <v>1398</v>
      </c>
      <c r="B28" t="s">
        <v>459</v>
      </c>
      <c r="C28" t="s">
        <v>474</v>
      </c>
      <c r="D28" s="1" t="s">
        <v>909</v>
      </c>
      <c r="E28" t="s">
        <v>99</v>
      </c>
      <c r="F28" t="s">
        <v>21</v>
      </c>
      <c r="G28">
        <v>2</v>
      </c>
      <c r="H28">
        <v>2</v>
      </c>
      <c r="I28">
        <v>1</v>
      </c>
      <c r="J28">
        <v>0</v>
      </c>
      <c r="K28">
        <v>0</v>
      </c>
      <c r="L28">
        <v>0</v>
      </c>
      <c r="M28">
        <v>0</v>
      </c>
      <c r="N28">
        <v>0</v>
      </c>
      <c r="O28">
        <v>0</v>
      </c>
      <c r="P28">
        <v>0</v>
      </c>
      <c r="Q28">
        <v>0</v>
      </c>
      <c r="R28">
        <v>1.89E-3</v>
      </c>
      <c r="S28">
        <f>SUM(Table3[[#This Row],[CoO]:[MoS2/g-C3N4]])</f>
        <v>1.89E-3</v>
      </c>
      <c r="T28" s="2">
        <v>45150.105173611111</v>
      </c>
      <c r="U28" t="s">
        <v>374</v>
      </c>
      <c r="V28">
        <v>0.93870199999999993</v>
      </c>
      <c r="W28">
        <v>99.430987508443778</v>
      </c>
      <c r="X28">
        <v>2.0271770802837621E-2</v>
      </c>
      <c r="Y28">
        <v>1.3855619670511119E-3</v>
      </c>
      <c r="Z28">
        <v>5.5253018496549712E-2</v>
      </c>
      <c r="AA28">
        <v>1.381325462413743E-2</v>
      </c>
      <c r="AB28">
        <f>Table3[[#This Row],[calc_%_H2_umol/h]]/Table3[[#This Row],[Cat mass]]</f>
        <v>7.3086003302314442</v>
      </c>
      <c r="AC28">
        <v>0.46814746218078063</v>
      </c>
      <c r="AD28">
        <v>1.724904396880662E-2</v>
      </c>
      <c r="AE28">
        <v>1.275989189033585</v>
      </c>
      <c r="AF28">
        <v>0.31899729725839621</v>
      </c>
      <c r="AG28">
        <v>5.7389235520906912E-2</v>
      </c>
      <c r="AH28">
        <v>2.3204023051697241E-2</v>
      </c>
    </row>
    <row r="29" spans="1:34" x14ac:dyDescent="0.25">
      <c r="A29">
        <v>1398</v>
      </c>
      <c r="B29" t="s">
        <v>459</v>
      </c>
      <c r="C29" t="s">
        <v>470</v>
      </c>
      <c r="D29" s="1" t="s">
        <v>910</v>
      </c>
      <c r="E29" t="s">
        <v>102</v>
      </c>
      <c r="F29" t="s">
        <v>21</v>
      </c>
      <c r="G29">
        <v>2</v>
      </c>
      <c r="H29">
        <v>2</v>
      </c>
      <c r="I29">
        <v>1</v>
      </c>
      <c r="J29">
        <v>0</v>
      </c>
      <c r="K29">
        <v>0</v>
      </c>
      <c r="L29">
        <v>0</v>
      </c>
      <c r="M29">
        <v>0</v>
      </c>
      <c r="N29">
        <v>1.9400000000000001E-3</v>
      </c>
      <c r="O29">
        <v>0</v>
      </c>
      <c r="P29">
        <v>0</v>
      </c>
      <c r="Q29">
        <v>0</v>
      </c>
      <c r="R29">
        <v>0</v>
      </c>
      <c r="S29">
        <f>SUM(Table3[[#This Row],[CoO]:[MoS2/g-C3N4]])</f>
        <v>1.9400000000000001E-3</v>
      </c>
      <c r="T29" s="2">
        <v>45150.112673611111</v>
      </c>
      <c r="U29" t="s">
        <v>376</v>
      </c>
      <c r="V29">
        <v>0.92857699999999999</v>
      </c>
      <c r="W29">
        <v>99.302704558591742</v>
      </c>
      <c r="X29">
        <v>2.3458819525315561E-2</v>
      </c>
      <c r="Y29">
        <v>1.819781662155059E-3</v>
      </c>
      <c r="Z29">
        <v>6.3939682514467147E-2</v>
      </c>
      <c r="AA29">
        <v>1.598492062861679E-2</v>
      </c>
      <c r="AB29">
        <f>Table3[[#This Row],[calc_%_H2_umol/h]]/Table3[[#This Row],[Cat mass]]</f>
        <v>8.2396498085653551</v>
      </c>
      <c r="AC29">
        <v>0.34472785207716511</v>
      </c>
      <c r="AD29">
        <v>1.6702561608444841E-2</v>
      </c>
      <c r="AE29">
        <v>0.93959499504745969</v>
      </c>
      <c r="AF29">
        <v>0.2348987487618649</v>
      </c>
      <c r="AG29">
        <v>6.6409091471552606E-2</v>
      </c>
      <c r="AH29">
        <v>0.26269967833422908</v>
      </c>
    </row>
    <row r="30" spans="1:34" x14ac:dyDescent="0.25">
      <c r="A30">
        <v>1398</v>
      </c>
      <c r="B30" t="s">
        <v>459</v>
      </c>
      <c r="C30" t="s">
        <v>470</v>
      </c>
      <c r="D30" s="1" t="s">
        <v>911</v>
      </c>
      <c r="E30" t="s">
        <v>105</v>
      </c>
      <c r="F30" t="s">
        <v>21</v>
      </c>
      <c r="G30">
        <v>2</v>
      </c>
      <c r="H30">
        <v>2</v>
      </c>
      <c r="I30">
        <v>1</v>
      </c>
      <c r="J30">
        <v>0</v>
      </c>
      <c r="K30">
        <v>0</v>
      </c>
      <c r="L30">
        <v>0</v>
      </c>
      <c r="M30">
        <v>0</v>
      </c>
      <c r="N30">
        <v>2.0400000000000001E-3</v>
      </c>
      <c r="O30">
        <v>0</v>
      </c>
      <c r="P30">
        <v>0</v>
      </c>
      <c r="Q30">
        <v>0</v>
      </c>
      <c r="R30">
        <v>0</v>
      </c>
      <c r="S30">
        <f>SUM(Table3[[#This Row],[CoO]:[MoS2/g-C3N4]])</f>
        <v>2.0400000000000001E-3</v>
      </c>
      <c r="T30" s="2">
        <v>45150.120578703703</v>
      </c>
      <c r="U30" t="s">
        <v>378</v>
      </c>
      <c r="V30">
        <v>0.93135199999999996</v>
      </c>
      <c r="W30">
        <v>99.593330028791911</v>
      </c>
      <c r="X30">
        <v>2.9411698484094639E-2</v>
      </c>
      <c r="Y30">
        <v>1.811503091804306E-3</v>
      </c>
      <c r="Z30">
        <v>8.0164931626453995E-2</v>
      </c>
      <c r="AA30">
        <v>2.0041232906613499E-2</v>
      </c>
      <c r="AB30">
        <f>Table3[[#This Row],[calc_%_H2_umol/h]]/Table3[[#This Row],[Cat mass]]</f>
        <v>9.8241337777517135</v>
      </c>
      <c r="AC30">
        <v>5.5304471072774503E-2</v>
      </c>
      <c r="AD30">
        <v>1.4387815437544121E-2</v>
      </c>
      <c r="AE30">
        <v>0.1507386302285032</v>
      </c>
      <c r="AF30">
        <v>3.76846575571258E-2</v>
      </c>
      <c r="AG30">
        <v>4.9877957465147942E-2</v>
      </c>
      <c r="AH30">
        <v>0.27207584418607073</v>
      </c>
    </row>
    <row r="31" spans="1:34" x14ac:dyDescent="0.25">
      <c r="A31">
        <v>1398</v>
      </c>
      <c r="B31" t="s">
        <v>459</v>
      </c>
      <c r="C31" t="s">
        <v>470</v>
      </c>
      <c r="D31" s="1" t="s">
        <v>912</v>
      </c>
      <c r="E31" t="s">
        <v>108</v>
      </c>
      <c r="F31" t="s">
        <v>21</v>
      </c>
      <c r="G31">
        <v>2</v>
      </c>
      <c r="H31">
        <v>2</v>
      </c>
      <c r="I31">
        <v>1</v>
      </c>
      <c r="J31">
        <v>0</v>
      </c>
      <c r="K31">
        <v>0</v>
      </c>
      <c r="L31">
        <v>0</v>
      </c>
      <c r="M31">
        <v>0</v>
      </c>
      <c r="N31">
        <v>1.9300000000000001E-3</v>
      </c>
      <c r="O31">
        <v>0</v>
      </c>
      <c r="P31">
        <v>0</v>
      </c>
      <c r="Q31">
        <v>0</v>
      </c>
      <c r="R31">
        <v>0</v>
      </c>
      <c r="S31">
        <f>SUM(Table3[[#This Row],[CoO]:[MoS2/g-C3N4]])</f>
        <v>1.9300000000000001E-3</v>
      </c>
      <c r="T31" s="2">
        <v>45150.128101851849</v>
      </c>
      <c r="U31" t="s">
        <v>380</v>
      </c>
      <c r="V31">
        <v>0.92580200000000001</v>
      </c>
      <c r="W31">
        <v>99.478233351626699</v>
      </c>
      <c r="X31">
        <v>2.3541131865551599E-2</v>
      </c>
      <c r="Y31">
        <v>1.72334500718964E-3</v>
      </c>
      <c r="Z31">
        <v>6.4164034165923228E-2</v>
      </c>
      <c r="AA31">
        <v>1.6041008541480811E-2</v>
      </c>
      <c r="AB31">
        <f>Table3[[#This Row],[calc_%_H2_umol/h]]/Table3[[#This Row],[Cat mass]]</f>
        <v>8.3114033893682961</v>
      </c>
      <c r="AC31">
        <v>0.19398992240394941</v>
      </c>
      <c r="AD31">
        <v>1.468839679778973E-2</v>
      </c>
      <c r="AE31">
        <v>0.52874161191824898</v>
      </c>
      <c r="AF31">
        <v>0.13218540297956219</v>
      </c>
      <c r="AG31">
        <v>5.6752569052070927E-2</v>
      </c>
      <c r="AH31">
        <v>0.2474830250517164</v>
      </c>
    </row>
    <row r="32" spans="1:34" x14ac:dyDescent="0.25">
      <c r="A32">
        <v>1399</v>
      </c>
      <c r="B32" t="s">
        <v>460</v>
      </c>
      <c r="C32" t="s">
        <v>466</v>
      </c>
      <c r="D32" s="1" t="s">
        <v>838</v>
      </c>
      <c r="E32" t="s">
        <v>20</v>
      </c>
      <c r="F32" t="s">
        <v>21</v>
      </c>
      <c r="G32">
        <v>2</v>
      </c>
      <c r="H32">
        <v>2</v>
      </c>
      <c r="I32">
        <v>1</v>
      </c>
      <c r="J32">
        <v>2.0400000000000001E-3</v>
      </c>
      <c r="K32">
        <v>0</v>
      </c>
      <c r="L32">
        <v>0</v>
      </c>
      <c r="M32">
        <v>0</v>
      </c>
      <c r="N32">
        <v>0</v>
      </c>
      <c r="O32">
        <v>0</v>
      </c>
      <c r="P32">
        <v>0</v>
      </c>
      <c r="Q32">
        <v>0</v>
      </c>
      <c r="R32">
        <v>0</v>
      </c>
      <c r="S32">
        <f>SUM(Table3[[#This Row],[CoO]:[MoS2/g-C3N4]])</f>
        <v>2.0400000000000001E-3</v>
      </c>
      <c r="T32" s="2">
        <v>45147.799560185187</v>
      </c>
      <c r="U32" t="s">
        <v>514</v>
      </c>
      <c r="V32">
        <v>0.99832699999999996</v>
      </c>
      <c r="W32">
        <v>99.218090330879505</v>
      </c>
      <c r="X32">
        <v>2.4297760403370901E-2</v>
      </c>
      <c r="Y32">
        <v>1.496270102150367E-3</v>
      </c>
      <c r="Z32">
        <v>6.6226311359255316E-2</v>
      </c>
      <c r="AA32">
        <v>1.6556577839813829E-2</v>
      </c>
      <c r="AB32">
        <f>Table3[[#This Row],[calc_%_H2_umol/h]]/Table3[[#This Row],[Cat mass]]</f>
        <v>8.1159695293205036</v>
      </c>
      <c r="AC32">
        <v>0.63641694870843857</v>
      </c>
      <c r="AD32">
        <v>2.2440955236252429E-2</v>
      </c>
      <c r="AE32">
        <v>1.734626825673407</v>
      </c>
      <c r="AF32">
        <v>0.43365670641835191</v>
      </c>
      <c r="AG32">
        <v>6.5961052815298238E-2</v>
      </c>
      <c r="AH32">
        <v>5.5233907193375807E-2</v>
      </c>
    </row>
    <row r="33" spans="1:34" x14ac:dyDescent="0.25">
      <c r="A33">
        <v>1399</v>
      </c>
      <c r="B33" t="s">
        <v>460</v>
      </c>
      <c r="C33" t="s">
        <v>466</v>
      </c>
      <c r="D33" s="1" t="s">
        <v>839</v>
      </c>
      <c r="E33" t="s">
        <v>24</v>
      </c>
      <c r="F33" t="s">
        <v>21</v>
      </c>
      <c r="G33">
        <v>2</v>
      </c>
      <c r="H33">
        <v>2</v>
      </c>
      <c r="I33">
        <v>1</v>
      </c>
      <c r="J33">
        <v>1.97E-3</v>
      </c>
      <c r="K33">
        <v>0</v>
      </c>
      <c r="L33">
        <v>0</v>
      </c>
      <c r="M33">
        <v>0</v>
      </c>
      <c r="N33">
        <v>0</v>
      </c>
      <c r="O33">
        <v>0</v>
      </c>
      <c r="P33">
        <v>0</v>
      </c>
      <c r="Q33">
        <v>0</v>
      </c>
      <c r="R33">
        <v>0</v>
      </c>
      <c r="S33">
        <f>SUM(Table3[[#This Row],[CoO]:[MoS2/g-C3N4]])</f>
        <v>1.97E-3</v>
      </c>
      <c r="T33" s="2">
        <v>45147.807071759264</v>
      </c>
      <c r="U33" t="s">
        <v>516</v>
      </c>
      <c r="V33">
        <v>1.00387</v>
      </c>
      <c r="W33">
        <v>99.555543876764105</v>
      </c>
      <c r="X33">
        <v>2.1862368720008841E-2</v>
      </c>
      <c r="Y33">
        <v>1.465061937710022E-3</v>
      </c>
      <c r="Z33">
        <v>5.9588374149136952E-2</v>
      </c>
      <c r="AA33">
        <v>1.489709353728424E-2</v>
      </c>
      <c r="AB33">
        <f>Table3[[#This Row],[calc_%_H2_umol/h]]/Table3[[#This Row],[Cat mass]]</f>
        <v>7.5619764148650965</v>
      </c>
      <c r="AC33">
        <v>0.32301988030816298</v>
      </c>
      <c r="AD33">
        <v>1.6735656125470351E-2</v>
      </c>
      <c r="AE33">
        <v>0.88042744736053768</v>
      </c>
      <c r="AF33">
        <v>0.22010686184013439</v>
      </c>
      <c r="AG33">
        <v>4.9977061634662839E-2</v>
      </c>
      <c r="AH33">
        <v>4.959681257305984E-2</v>
      </c>
    </row>
    <row r="34" spans="1:34" x14ac:dyDescent="0.25">
      <c r="A34">
        <v>1399</v>
      </c>
      <c r="B34" t="s">
        <v>460</v>
      </c>
      <c r="C34" t="s">
        <v>466</v>
      </c>
      <c r="D34" s="1" t="s">
        <v>840</v>
      </c>
      <c r="E34" t="s">
        <v>27</v>
      </c>
      <c r="F34" t="s">
        <v>21</v>
      </c>
      <c r="G34">
        <v>2</v>
      </c>
      <c r="H34">
        <v>2</v>
      </c>
      <c r="I34">
        <v>1</v>
      </c>
      <c r="J34">
        <v>1.92E-3</v>
      </c>
      <c r="K34">
        <v>0</v>
      </c>
      <c r="L34">
        <v>0</v>
      </c>
      <c r="M34">
        <v>0</v>
      </c>
      <c r="N34">
        <v>0</v>
      </c>
      <c r="O34">
        <v>0</v>
      </c>
      <c r="P34">
        <v>0</v>
      </c>
      <c r="Q34">
        <v>0</v>
      </c>
      <c r="R34">
        <v>0</v>
      </c>
      <c r="S34">
        <f>SUM(Table3[[#This Row],[CoO]:[MoS2/g-C3N4]])</f>
        <v>1.92E-3</v>
      </c>
      <c r="T34" s="2">
        <v>45147.814398148148</v>
      </c>
      <c r="U34" t="s">
        <v>518</v>
      </c>
      <c r="V34">
        <v>1.005609625</v>
      </c>
      <c r="W34">
        <v>99.428985180296479</v>
      </c>
      <c r="X34">
        <v>2.018612411636796E-2</v>
      </c>
      <c r="Y34">
        <v>1.2110731019362351E-3</v>
      </c>
      <c r="Z34">
        <v>5.5019578704944831E-2</v>
      </c>
      <c r="AA34">
        <v>1.375489467623621E-2</v>
      </c>
      <c r="AB34">
        <f>Table3[[#This Row],[calc_%_H2_umol/h]]/Table3[[#This Row],[Cat mass]]</f>
        <v>7.1640076438730258</v>
      </c>
      <c r="AC34">
        <v>0.44668842200149889</v>
      </c>
      <c r="AD34">
        <v>1.5571083080163931E-2</v>
      </c>
      <c r="AE34">
        <v>1.2175001327258801</v>
      </c>
      <c r="AF34">
        <v>0.30437503318147002</v>
      </c>
      <c r="AG34">
        <v>5.6144929391612752E-2</v>
      </c>
      <c r="AH34">
        <v>4.7995344194046233E-2</v>
      </c>
    </row>
    <row r="35" spans="1:34" x14ac:dyDescent="0.25">
      <c r="A35">
        <v>1399</v>
      </c>
      <c r="B35" t="s">
        <v>460</v>
      </c>
      <c r="C35" t="s">
        <v>467</v>
      </c>
      <c r="D35" s="1" t="s">
        <v>841</v>
      </c>
      <c r="E35" t="s">
        <v>30</v>
      </c>
      <c r="F35" t="s">
        <v>21</v>
      </c>
      <c r="G35">
        <v>2</v>
      </c>
      <c r="H35">
        <v>2</v>
      </c>
      <c r="I35">
        <v>1</v>
      </c>
      <c r="J35">
        <v>0</v>
      </c>
      <c r="K35">
        <v>1.99E-3</v>
      </c>
      <c r="L35">
        <v>0</v>
      </c>
      <c r="M35">
        <v>0</v>
      </c>
      <c r="N35">
        <v>0</v>
      </c>
      <c r="O35">
        <v>0</v>
      </c>
      <c r="P35">
        <v>0</v>
      </c>
      <c r="Q35">
        <v>0</v>
      </c>
      <c r="R35">
        <v>0</v>
      </c>
      <c r="S35">
        <f>SUM(Table3[[#This Row],[CoO]:[MoS2/g-C3N4]])</f>
        <v>1.99E-3</v>
      </c>
      <c r="T35" s="2">
        <v>45147.821898148148</v>
      </c>
      <c r="U35" t="s">
        <v>520</v>
      </c>
      <c r="V35">
        <v>0.99555199999999999</v>
      </c>
      <c r="W35">
        <v>99.3163323700673</v>
      </c>
      <c r="X35">
        <v>2.3009532181522751E-2</v>
      </c>
      <c r="Y35">
        <v>1.645742255522817E-3</v>
      </c>
      <c r="Z35">
        <v>6.2715098724610202E-2</v>
      </c>
      <c r="AA35">
        <v>1.5678774681152551E-2</v>
      </c>
      <c r="AB35">
        <f>Table3[[#This Row],[calc_%_H2_umol/h]]/Table3[[#This Row],[Cat mass]]</f>
        <v>7.8787812468103269</v>
      </c>
      <c r="AC35">
        <v>0.27644269460613641</v>
      </c>
      <c r="AD35">
        <v>1.322039416646998E-2</v>
      </c>
      <c r="AE35">
        <v>0.75347602668094549</v>
      </c>
      <c r="AF35">
        <v>0.1883690066702364</v>
      </c>
      <c r="AG35">
        <v>6.7682280584681315E-2</v>
      </c>
      <c r="AH35">
        <v>0.31653312256037069</v>
      </c>
    </row>
    <row r="36" spans="1:34" x14ac:dyDescent="0.25">
      <c r="A36">
        <v>1399</v>
      </c>
      <c r="B36" t="s">
        <v>460</v>
      </c>
      <c r="C36" t="s">
        <v>467</v>
      </c>
      <c r="D36" s="1" t="s">
        <v>842</v>
      </c>
      <c r="E36" t="s">
        <v>33</v>
      </c>
      <c r="F36" t="s">
        <v>21</v>
      </c>
      <c r="G36">
        <v>2</v>
      </c>
      <c r="H36">
        <v>2</v>
      </c>
      <c r="I36">
        <v>1</v>
      </c>
      <c r="J36">
        <v>0</v>
      </c>
      <c r="K36">
        <v>1.9499999999999999E-3</v>
      </c>
      <c r="L36">
        <v>0</v>
      </c>
      <c r="M36">
        <v>0</v>
      </c>
      <c r="N36">
        <v>0</v>
      </c>
      <c r="O36">
        <v>0</v>
      </c>
      <c r="P36">
        <v>0</v>
      </c>
      <c r="Q36">
        <v>0</v>
      </c>
      <c r="R36">
        <v>0</v>
      </c>
      <c r="S36">
        <f>SUM(Table3[[#This Row],[CoO]:[MoS2/g-C3N4]])</f>
        <v>1.9499999999999999E-3</v>
      </c>
      <c r="T36" s="2">
        <v>45147.830312500002</v>
      </c>
      <c r="U36" t="s">
        <v>522</v>
      </c>
      <c r="V36">
        <v>1.00665</v>
      </c>
      <c r="W36">
        <v>99.093395388685266</v>
      </c>
      <c r="X36">
        <v>0.12830684214191981</v>
      </c>
      <c r="Y36">
        <v>9.9741235870056582E-4</v>
      </c>
      <c r="Z36">
        <v>0.34971490113281167</v>
      </c>
      <c r="AA36">
        <v>8.7428725283202932E-2</v>
      </c>
      <c r="AB36">
        <f>Table3[[#This Row],[calc_%_H2_umol/h]]/Table3[[#This Row],[Cat mass]]</f>
        <v>44.835243734975862</v>
      </c>
      <c r="AC36">
        <v>2.8671027729962609E-2</v>
      </c>
      <c r="AD36">
        <v>1.7247448311059451E-2</v>
      </c>
      <c r="AE36">
        <v>7.8146149188750888E-2</v>
      </c>
      <c r="AF36">
        <v>1.9536537297187719E-2</v>
      </c>
      <c r="AG36">
        <v>5.0750696825159688E-2</v>
      </c>
      <c r="AH36">
        <v>0.69887604461769559</v>
      </c>
    </row>
    <row r="37" spans="1:34" x14ac:dyDescent="0.25">
      <c r="A37">
        <v>1399</v>
      </c>
      <c r="B37" t="s">
        <v>460</v>
      </c>
      <c r="C37" t="s">
        <v>467</v>
      </c>
      <c r="D37" s="1" t="s">
        <v>843</v>
      </c>
      <c r="E37" t="s">
        <v>36</v>
      </c>
      <c r="F37" t="s">
        <v>21</v>
      </c>
      <c r="G37">
        <v>2</v>
      </c>
      <c r="H37">
        <v>2</v>
      </c>
      <c r="I37">
        <v>1</v>
      </c>
      <c r="J37">
        <v>0</v>
      </c>
      <c r="K37">
        <v>2.0999999999999999E-3</v>
      </c>
      <c r="L37">
        <v>0</v>
      </c>
      <c r="M37">
        <v>0</v>
      </c>
      <c r="N37">
        <v>0</v>
      </c>
      <c r="O37">
        <v>0</v>
      </c>
      <c r="P37">
        <v>0</v>
      </c>
      <c r="Q37">
        <v>0</v>
      </c>
      <c r="R37">
        <v>0</v>
      </c>
      <c r="S37">
        <f>SUM(Table3[[#This Row],[CoO]:[MoS2/g-C3N4]])</f>
        <v>2.0999999999999999E-3</v>
      </c>
      <c r="T37" s="2">
        <v>45147.83865740741</v>
      </c>
      <c r="U37" t="s">
        <v>524</v>
      </c>
      <c r="V37">
        <v>1.00387</v>
      </c>
      <c r="W37">
        <v>99.10924658897143</v>
      </c>
      <c r="X37">
        <v>0.113293544968225</v>
      </c>
      <c r="Y37">
        <v>9.9061377790260127E-4</v>
      </c>
      <c r="Z37">
        <v>0.30879445099057562</v>
      </c>
      <c r="AA37">
        <v>7.7198612747643891E-2</v>
      </c>
      <c r="AB37">
        <f>Table3[[#This Row],[calc_%_H2_umol/h]]/Table3[[#This Row],[Cat mass]]</f>
        <v>36.76124416554471</v>
      </c>
      <c r="AC37">
        <v>2.6722164002350338E-2</v>
      </c>
      <c r="AD37">
        <v>1.631838700855099E-2</v>
      </c>
      <c r="AE37">
        <v>7.2834299294811597E-2</v>
      </c>
      <c r="AF37">
        <v>1.8208574823702899E-2</v>
      </c>
      <c r="AG37">
        <v>5.7745213352723687E-2</v>
      </c>
      <c r="AH37">
        <v>0.69299248870526897</v>
      </c>
    </row>
    <row r="38" spans="1:34" x14ac:dyDescent="0.25">
      <c r="A38">
        <v>1399</v>
      </c>
      <c r="B38" t="s">
        <v>460</v>
      </c>
      <c r="C38" t="s">
        <v>468</v>
      </c>
      <c r="D38" s="1" t="s">
        <v>844</v>
      </c>
      <c r="E38" t="s">
        <v>39</v>
      </c>
      <c r="F38" t="s">
        <v>21</v>
      </c>
      <c r="G38">
        <v>2</v>
      </c>
      <c r="H38">
        <v>2</v>
      </c>
      <c r="I38">
        <v>1</v>
      </c>
      <c r="J38">
        <v>0</v>
      </c>
      <c r="K38">
        <v>0</v>
      </c>
      <c r="L38">
        <v>1.9400000000000001E-3</v>
      </c>
      <c r="M38">
        <v>0</v>
      </c>
      <c r="N38">
        <v>0</v>
      </c>
      <c r="O38">
        <v>0</v>
      </c>
      <c r="P38">
        <v>0</v>
      </c>
      <c r="Q38">
        <v>0</v>
      </c>
      <c r="R38">
        <v>0</v>
      </c>
      <c r="S38">
        <f>SUM(Table3[[#This Row],[CoO]:[MoS2/g-C3N4]])</f>
        <v>1.9400000000000001E-3</v>
      </c>
      <c r="T38" s="2">
        <v>45147.845995370371</v>
      </c>
      <c r="U38" t="s">
        <v>526</v>
      </c>
      <c r="V38">
        <v>0.98160199999999997</v>
      </c>
      <c r="W38">
        <v>99.489579373685189</v>
      </c>
      <c r="X38">
        <v>2.2029940660015651E-2</v>
      </c>
      <c r="Y38">
        <v>8.028188212478338E-4</v>
      </c>
      <c r="Z38">
        <v>6.0045110543344923E-2</v>
      </c>
      <c r="AA38">
        <v>1.5011277635836231E-2</v>
      </c>
      <c r="AB38">
        <f>Table3[[#This Row],[calc_%_H2_umol/h]]/Table3[[#This Row],[Cat mass]]</f>
        <v>7.7377719772351705</v>
      </c>
      <c r="AC38">
        <v>0.38052095450091727</v>
      </c>
      <c r="AD38">
        <v>1.2364641862824091E-2</v>
      </c>
      <c r="AE38">
        <v>1.0371531693926259</v>
      </c>
      <c r="AF38">
        <v>0.25928829234815642</v>
      </c>
      <c r="AG38">
        <v>7.1492857030116819E-2</v>
      </c>
      <c r="AH38">
        <v>3.6376874123765043E-2</v>
      </c>
    </row>
    <row r="39" spans="1:34" x14ac:dyDescent="0.25">
      <c r="A39">
        <v>1399</v>
      </c>
      <c r="B39" t="s">
        <v>460</v>
      </c>
      <c r="C39" t="s">
        <v>468</v>
      </c>
      <c r="D39" s="1" t="s">
        <v>845</v>
      </c>
      <c r="E39" t="s">
        <v>42</v>
      </c>
      <c r="F39" t="s">
        <v>21</v>
      </c>
      <c r="G39">
        <v>2</v>
      </c>
      <c r="H39">
        <v>2</v>
      </c>
      <c r="I39">
        <v>1</v>
      </c>
      <c r="J39">
        <v>0</v>
      </c>
      <c r="K39">
        <v>0</v>
      </c>
      <c r="L39">
        <v>2E-3</v>
      </c>
      <c r="M39">
        <v>0</v>
      </c>
      <c r="N39">
        <v>0</v>
      </c>
      <c r="O39">
        <v>0</v>
      </c>
      <c r="P39">
        <v>0</v>
      </c>
      <c r="Q39">
        <v>0</v>
      </c>
      <c r="R39">
        <v>0</v>
      </c>
      <c r="S39">
        <f>SUM(Table3[[#This Row],[CoO]:[MoS2/g-C3N4]])</f>
        <v>2E-3</v>
      </c>
      <c r="T39" s="2">
        <v>45147.853518518517</v>
      </c>
      <c r="U39" t="s">
        <v>528</v>
      </c>
      <c r="V39">
        <v>0.98715200000000003</v>
      </c>
      <c r="W39">
        <v>99.751623909367453</v>
      </c>
      <c r="X39">
        <v>1.9618671097717599E-2</v>
      </c>
      <c r="Y39">
        <v>9.9029480247585667E-4</v>
      </c>
      <c r="Z39">
        <v>5.3472920919576471E-2</v>
      </c>
      <c r="AA39">
        <v>1.3368230229894119E-2</v>
      </c>
      <c r="AB39">
        <f>Table3[[#This Row],[calc_%_H2_umol/h]]/Table3[[#This Row],[Cat mass]]</f>
        <v>6.6841151149470592</v>
      </c>
      <c r="AC39">
        <v>0.1437316872991718</v>
      </c>
      <c r="AD39">
        <v>1.0473056761527551E-2</v>
      </c>
      <c r="AE39">
        <v>0.39175707214338562</v>
      </c>
      <c r="AF39">
        <v>9.7939268035846405E-2</v>
      </c>
      <c r="AG39">
        <v>5.2259503987877799E-2</v>
      </c>
      <c r="AH39">
        <v>3.2766228247780173E-2</v>
      </c>
    </row>
    <row r="40" spans="1:34" x14ac:dyDescent="0.25">
      <c r="A40">
        <v>1399</v>
      </c>
      <c r="B40" t="s">
        <v>460</v>
      </c>
      <c r="C40" t="s">
        <v>468</v>
      </c>
      <c r="D40" s="1" t="s">
        <v>846</v>
      </c>
      <c r="E40" t="s">
        <v>45</v>
      </c>
      <c r="F40" t="s">
        <v>21</v>
      </c>
      <c r="G40">
        <v>2</v>
      </c>
      <c r="H40">
        <v>2</v>
      </c>
      <c r="I40">
        <v>1</v>
      </c>
      <c r="J40">
        <v>0</v>
      </c>
      <c r="K40">
        <v>0</v>
      </c>
      <c r="L40">
        <v>1.9499999999999999E-3</v>
      </c>
      <c r="M40">
        <v>0</v>
      </c>
      <c r="N40">
        <v>0</v>
      </c>
      <c r="O40">
        <v>0</v>
      </c>
      <c r="P40">
        <v>0</v>
      </c>
      <c r="Q40">
        <v>0</v>
      </c>
      <c r="R40">
        <v>0</v>
      </c>
      <c r="S40">
        <f>SUM(Table3[[#This Row],[CoO]:[MoS2/g-C3N4]])</f>
        <v>1.9499999999999999E-3</v>
      </c>
      <c r="T40" s="2">
        <v>45147.86105324074</v>
      </c>
      <c r="U40" t="s">
        <v>530</v>
      </c>
      <c r="V40">
        <v>0.99000200000000005</v>
      </c>
      <c r="W40">
        <v>99.653792793364858</v>
      </c>
      <c r="X40">
        <v>1.8322098596668449E-2</v>
      </c>
      <c r="Y40">
        <v>1.0462303271715531E-3</v>
      </c>
      <c r="Z40">
        <v>4.9938965002288858E-2</v>
      </c>
      <c r="AA40">
        <v>1.2484741250572209E-2</v>
      </c>
      <c r="AB40">
        <f>Table3[[#This Row],[calc_%_H2_umol/h]]/Table3[[#This Row],[Cat mass]]</f>
        <v>6.402431410549851</v>
      </c>
      <c r="AC40">
        <v>0.23412402946956409</v>
      </c>
      <c r="AD40">
        <v>1.089483384775774E-2</v>
      </c>
      <c r="AE40">
        <v>0.6381316884737962</v>
      </c>
      <c r="AF40">
        <v>0.15953292211844899</v>
      </c>
      <c r="AG40">
        <v>6.0578193582088123E-2</v>
      </c>
      <c r="AH40">
        <v>3.3182884986834298E-2</v>
      </c>
    </row>
    <row r="41" spans="1:34" x14ac:dyDescent="0.25">
      <c r="A41">
        <v>1399</v>
      </c>
      <c r="B41" t="s">
        <v>460</v>
      </c>
      <c r="C41" t="s">
        <v>469</v>
      </c>
      <c r="D41" s="1" t="s">
        <v>847</v>
      </c>
      <c r="E41" t="s">
        <v>48</v>
      </c>
      <c r="F41" t="s">
        <v>21</v>
      </c>
      <c r="G41">
        <v>2</v>
      </c>
      <c r="H41">
        <v>2</v>
      </c>
      <c r="I41">
        <v>1</v>
      </c>
      <c r="J41">
        <v>0</v>
      </c>
      <c r="K41">
        <v>0</v>
      </c>
      <c r="L41">
        <v>0</v>
      </c>
      <c r="M41">
        <v>1.99E-3</v>
      </c>
      <c r="N41">
        <v>0</v>
      </c>
      <c r="O41">
        <v>0</v>
      </c>
      <c r="P41">
        <v>0</v>
      </c>
      <c r="Q41">
        <v>0</v>
      </c>
      <c r="R41">
        <v>0</v>
      </c>
      <c r="S41">
        <f>SUM(Table3[[#This Row],[CoO]:[MoS2/g-C3N4]])</f>
        <v>1.99E-3</v>
      </c>
      <c r="T41" s="2">
        <v>45147.868368055562</v>
      </c>
      <c r="U41" t="s">
        <v>532</v>
      </c>
      <c r="V41">
        <v>0.99000200000000005</v>
      </c>
      <c r="W41">
        <v>99.126839574440751</v>
      </c>
      <c r="X41">
        <v>1.7473774356771391E-2</v>
      </c>
      <c r="Y41">
        <v>6.2152022379339243E-4</v>
      </c>
      <c r="Z41">
        <v>4.7626760736860688E-2</v>
      </c>
      <c r="AA41">
        <v>1.190669018421517E-2</v>
      </c>
      <c r="AB41">
        <f>Table3[[#This Row],[calc_%_H2_umol/h]]/Table3[[#This Row],[Cat mass]]</f>
        <v>5.9832613991031005</v>
      </c>
      <c r="AC41">
        <v>0.73151126879209327</v>
      </c>
      <c r="AD41">
        <v>1.463666416984343E-2</v>
      </c>
      <c r="AE41">
        <v>1.9938172179485361</v>
      </c>
      <c r="AF41">
        <v>0.49845430448713401</v>
      </c>
      <c r="AG41">
        <v>7.2649683580971902E-2</v>
      </c>
      <c r="AH41">
        <v>5.152569882941084E-2</v>
      </c>
    </row>
    <row r="42" spans="1:34" x14ac:dyDescent="0.25">
      <c r="A42">
        <v>1399</v>
      </c>
      <c r="B42" t="s">
        <v>460</v>
      </c>
      <c r="C42" t="s">
        <v>469</v>
      </c>
      <c r="D42" s="1" t="s">
        <v>848</v>
      </c>
      <c r="E42" t="s">
        <v>51</v>
      </c>
      <c r="F42" t="s">
        <v>21</v>
      </c>
      <c r="G42">
        <v>2</v>
      </c>
      <c r="H42">
        <v>2</v>
      </c>
      <c r="I42">
        <v>1</v>
      </c>
      <c r="J42">
        <v>0</v>
      </c>
      <c r="K42">
        <v>0</v>
      </c>
      <c r="L42">
        <v>0</v>
      </c>
      <c r="M42">
        <v>1.99E-3</v>
      </c>
      <c r="N42">
        <v>0</v>
      </c>
      <c r="O42">
        <v>0</v>
      </c>
      <c r="P42">
        <v>0</v>
      </c>
      <c r="Q42">
        <v>0</v>
      </c>
      <c r="R42">
        <v>0</v>
      </c>
      <c r="S42">
        <f>SUM(Table3[[#This Row],[CoO]:[MoS2/g-C3N4]])</f>
        <v>1.99E-3</v>
      </c>
      <c r="T42" s="2">
        <v>45147.876018518517</v>
      </c>
      <c r="U42" t="s">
        <v>534</v>
      </c>
      <c r="V42">
        <v>0.89512700000000001</v>
      </c>
      <c r="W42">
        <v>99.519372812157897</v>
      </c>
      <c r="X42">
        <v>1.839122052753623E-2</v>
      </c>
      <c r="Y42">
        <v>7.12348225969315E-4</v>
      </c>
      <c r="Z42">
        <v>5.0127364691783187E-2</v>
      </c>
      <c r="AA42">
        <v>1.25318411729458E-2</v>
      </c>
      <c r="AB42">
        <f>Table3[[#This Row],[calc_%_H2_umol/h]]/Table3[[#This Row],[Cat mass]]</f>
        <v>6.2974076245958797</v>
      </c>
      <c r="AC42">
        <v>0.36440868062296322</v>
      </c>
      <c r="AD42">
        <v>1.1443670351424471E-2</v>
      </c>
      <c r="AE42">
        <v>0.99323733316605112</v>
      </c>
      <c r="AF42">
        <v>0.24830933329151281</v>
      </c>
      <c r="AG42">
        <v>5.5834419347154142E-2</v>
      </c>
      <c r="AH42">
        <v>4.1992867344444178E-2</v>
      </c>
    </row>
    <row r="43" spans="1:34" x14ac:dyDescent="0.25">
      <c r="A43">
        <v>1399</v>
      </c>
      <c r="B43" t="s">
        <v>460</v>
      </c>
      <c r="C43" t="s">
        <v>469</v>
      </c>
      <c r="D43" s="1" t="s">
        <v>849</v>
      </c>
      <c r="E43" t="s">
        <v>54</v>
      </c>
      <c r="F43" t="s">
        <v>21</v>
      </c>
      <c r="G43">
        <v>2</v>
      </c>
      <c r="H43">
        <v>2</v>
      </c>
      <c r="I43">
        <v>1</v>
      </c>
      <c r="J43">
        <v>0</v>
      </c>
      <c r="K43">
        <v>0</v>
      </c>
      <c r="L43">
        <v>0</v>
      </c>
      <c r="M43">
        <v>1.9E-3</v>
      </c>
      <c r="N43">
        <v>0</v>
      </c>
      <c r="O43">
        <v>0</v>
      </c>
      <c r="P43">
        <v>0</v>
      </c>
      <c r="Q43">
        <v>0</v>
      </c>
      <c r="R43">
        <v>0</v>
      </c>
      <c r="S43">
        <f>SUM(Table3[[#This Row],[CoO]:[MoS2/g-C3N4]])</f>
        <v>1.9E-3</v>
      </c>
      <c r="T43" s="2">
        <v>45147.883356481478</v>
      </c>
      <c r="U43" t="s">
        <v>536</v>
      </c>
      <c r="V43">
        <v>0.98160199999999997</v>
      </c>
      <c r="W43">
        <v>99.355464947391766</v>
      </c>
      <c r="X43">
        <v>1.6372446653945109E-2</v>
      </c>
      <c r="Y43">
        <v>6.1398755578272396E-4</v>
      </c>
      <c r="Z43">
        <v>4.4624966738355858E-2</v>
      </c>
      <c r="AA43">
        <v>1.1156241684588959E-2</v>
      </c>
      <c r="AB43">
        <f>Table3[[#This Row],[calc_%_H2_umol/h]]/Table3[[#This Row],[Cat mass]]</f>
        <v>5.8717061497836625</v>
      </c>
      <c r="AC43">
        <v>0.50751017133976539</v>
      </c>
      <c r="AD43">
        <v>1.0340598696003541E-2</v>
      </c>
      <c r="AE43">
        <v>1.3832767328001729</v>
      </c>
      <c r="AF43">
        <v>0.34581918320004329</v>
      </c>
      <c r="AG43">
        <v>6.0888141285393833E-2</v>
      </c>
      <c r="AH43">
        <v>5.9764293329124113E-2</v>
      </c>
    </row>
    <row r="44" spans="1:34" x14ac:dyDescent="0.25">
      <c r="A44">
        <v>1399</v>
      </c>
      <c r="B44" t="s">
        <v>460</v>
      </c>
      <c r="C44" t="s">
        <v>470</v>
      </c>
      <c r="D44" s="1" t="s">
        <v>850</v>
      </c>
      <c r="E44" t="s">
        <v>57</v>
      </c>
      <c r="F44" t="s">
        <v>21</v>
      </c>
      <c r="G44">
        <v>2</v>
      </c>
      <c r="H44">
        <v>2</v>
      </c>
      <c r="I44">
        <v>1</v>
      </c>
      <c r="J44">
        <v>0</v>
      </c>
      <c r="K44">
        <v>0</v>
      </c>
      <c r="L44">
        <v>0</v>
      </c>
      <c r="M44">
        <v>0</v>
      </c>
      <c r="N44">
        <v>2.0100000000000001E-3</v>
      </c>
      <c r="O44">
        <v>0</v>
      </c>
      <c r="P44">
        <v>0</v>
      </c>
      <c r="Q44">
        <v>0</v>
      </c>
      <c r="R44">
        <v>0</v>
      </c>
      <c r="S44">
        <f>SUM(Table3[[#This Row],[CoO]:[MoS2/g-C3N4]])</f>
        <v>2.0100000000000001E-3</v>
      </c>
      <c r="T44" s="2">
        <v>45147.8908912037</v>
      </c>
      <c r="U44" t="s">
        <v>538</v>
      </c>
      <c r="V44">
        <v>0.98160199999999997</v>
      </c>
      <c r="W44">
        <v>99.291237843247927</v>
      </c>
      <c r="X44">
        <v>3.3712666057555241E-2</v>
      </c>
      <c r="Y44">
        <v>3.9022589876318422E-4</v>
      </c>
      <c r="Z44">
        <v>9.188770825020183E-2</v>
      </c>
      <c r="AA44">
        <v>2.2971927062550461E-2</v>
      </c>
      <c r="AB44">
        <f>Table3[[#This Row],[calc_%_H2_umol/h]]/Table3[[#This Row],[Cat mass]]</f>
        <v>11.428819434104707</v>
      </c>
      <c r="AC44">
        <v>0.33689762443393118</v>
      </c>
      <c r="AD44">
        <v>9.9504742303951395E-3</v>
      </c>
      <c r="AE44">
        <v>0.91825281843093864</v>
      </c>
      <c r="AF44">
        <v>0.22956320460773469</v>
      </c>
      <c r="AG44">
        <v>6.7444494884267264E-2</v>
      </c>
      <c r="AH44">
        <v>0.27070737137632478</v>
      </c>
    </row>
    <row r="45" spans="1:34" x14ac:dyDescent="0.25">
      <c r="A45">
        <v>1399</v>
      </c>
      <c r="B45" t="s">
        <v>460</v>
      </c>
      <c r="C45" t="s">
        <v>470</v>
      </c>
      <c r="D45" s="1" t="s">
        <v>851</v>
      </c>
      <c r="E45" t="s">
        <v>60</v>
      </c>
      <c r="F45" t="s">
        <v>21</v>
      </c>
      <c r="G45">
        <v>2</v>
      </c>
      <c r="H45">
        <v>2</v>
      </c>
      <c r="I45">
        <v>1</v>
      </c>
      <c r="J45">
        <v>0</v>
      </c>
      <c r="K45">
        <v>0</v>
      </c>
      <c r="L45">
        <v>0</v>
      </c>
      <c r="M45">
        <v>0</v>
      </c>
      <c r="N45">
        <v>2.0100000000000001E-3</v>
      </c>
      <c r="O45">
        <v>0</v>
      </c>
      <c r="P45">
        <v>0</v>
      </c>
      <c r="Q45">
        <v>0</v>
      </c>
      <c r="R45">
        <v>0</v>
      </c>
      <c r="S45">
        <f>SUM(Table3[[#This Row],[CoO]:[MoS2/g-C3N4]])</f>
        <v>2.0100000000000001E-3</v>
      </c>
      <c r="T45" s="2">
        <v>45147.898425925923</v>
      </c>
      <c r="U45" t="s">
        <v>540</v>
      </c>
      <c r="V45">
        <v>0.98715200000000003</v>
      </c>
      <c r="W45">
        <v>99.600131642935423</v>
      </c>
      <c r="X45">
        <v>3.2503371009822569E-2</v>
      </c>
      <c r="Y45">
        <v>4.1298033869758031E-4</v>
      </c>
      <c r="Z45">
        <v>8.8591636965161133E-2</v>
      </c>
      <c r="AA45">
        <v>2.214790924129028E-2</v>
      </c>
      <c r="AB45">
        <f>Table3[[#This Row],[calc_%_H2_umol/h]]/Table3[[#This Row],[Cat mass]]</f>
        <v>11.018860319049891</v>
      </c>
      <c r="AC45">
        <v>6.8885410720151322E-2</v>
      </c>
      <c r="AD45">
        <v>7.6901088427764053E-3</v>
      </c>
      <c r="AE45">
        <v>0.18775502691309859</v>
      </c>
      <c r="AF45">
        <v>4.6938756728274647E-2</v>
      </c>
      <c r="AG45">
        <v>4.9744895721858209E-2</v>
      </c>
      <c r="AH45">
        <v>0.24873467961274431</v>
      </c>
    </row>
    <row r="46" spans="1:34" x14ac:dyDescent="0.25">
      <c r="A46">
        <v>1399</v>
      </c>
      <c r="B46" t="s">
        <v>460</v>
      </c>
      <c r="C46" t="s">
        <v>470</v>
      </c>
      <c r="D46" s="1" t="s">
        <v>852</v>
      </c>
      <c r="E46" t="s">
        <v>63</v>
      </c>
      <c r="F46" t="s">
        <v>21</v>
      </c>
      <c r="G46">
        <v>2</v>
      </c>
      <c r="H46">
        <v>2</v>
      </c>
      <c r="I46">
        <v>1</v>
      </c>
      <c r="J46">
        <v>0</v>
      </c>
      <c r="K46">
        <v>0</v>
      </c>
      <c r="L46">
        <v>0</v>
      </c>
      <c r="M46">
        <v>0</v>
      </c>
      <c r="N46">
        <v>2.0999999999999999E-3</v>
      </c>
      <c r="O46">
        <v>0</v>
      </c>
      <c r="P46">
        <v>0</v>
      </c>
      <c r="Q46">
        <v>0</v>
      </c>
      <c r="R46">
        <v>0</v>
      </c>
      <c r="S46">
        <f>SUM(Table3[[#This Row],[CoO]:[MoS2/g-C3N4]])</f>
        <v>2.0999999999999999E-3</v>
      </c>
      <c r="T46" s="2">
        <v>45147.905960648153</v>
      </c>
      <c r="U46" t="s">
        <v>542</v>
      </c>
      <c r="V46">
        <v>0.978827</v>
      </c>
      <c r="W46">
        <v>99.450932763557631</v>
      </c>
      <c r="X46">
        <v>2.086838653162066E-2</v>
      </c>
      <c r="Y46">
        <v>7.7114640569236404E-4</v>
      </c>
      <c r="Z46">
        <v>5.6879162567454823E-2</v>
      </c>
      <c r="AA46">
        <v>1.4219790641863709E-2</v>
      </c>
      <c r="AB46">
        <f>Table3[[#This Row],[calc_%_H2_umol/h]]/Table3[[#This Row],[Cat mass]]</f>
        <v>6.7713288770779574</v>
      </c>
      <c r="AC46">
        <v>0.2319920027646975</v>
      </c>
      <c r="AD46">
        <v>9.0314555689140624E-3</v>
      </c>
      <c r="AE46">
        <v>0.63232060703918158</v>
      </c>
      <c r="AF46">
        <v>0.1580801517597954</v>
      </c>
      <c r="AG46">
        <v>5.8705125557584482E-2</v>
      </c>
      <c r="AH46">
        <v>0.2375017215884751</v>
      </c>
    </row>
    <row r="47" spans="1:34" x14ac:dyDescent="0.25">
      <c r="A47">
        <v>1399</v>
      </c>
      <c r="B47" t="s">
        <v>460</v>
      </c>
      <c r="C47" t="s">
        <v>472</v>
      </c>
      <c r="D47" s="1" t="s">
        <v>853</v>
      </c>
      <c r="E47" t="s">
        <v>66</v>
      </c>
      <c r="F47" t="s">
        <v>21</v>
      </c>
      <c r="G47">
        <v>2</v>
      </c>
      <c r="H47">
        <v>2</v>
      </c>
      <c r="I47">
        <v>1</v>
      </c>
      <c r="J47">
        <v>0</v>
      </c>
      <c r="K47">
        <v>0</v>
      </c>
      <c r="L47">
        <v>0</v>
      </c>
      <c r="M47">
        <v>0</v>
      </c>
      <c r="N47">
        <v>0</v>
      </c>
      <c r="O47">
        <v>1.98E-3</v>
      </c>
      <c r="P47">
        <v>0</v>
      </c>
      <c r="Q47">
        <v>0</v>
      </c>
      <c r="R47">
        <v>0</v>
      </c>
      <c r="S47">
        <f>SUM(Table3[[#This Row],[CoO]:[MoS2/g-C3N4]])</f>
        <v>1.98E-3</v>
      </c>
      <c r="T47" s="2">
        <v>45149.101030092592</v>
      </c>
      <c r="U47" t="s">
        <v>604</v>
      </c>
      <c r="V47">
        <v>0.900752</v>
      </c>
      <c r="W47">
        <v>99.120580269959461</v>
      </c>
      <c r="X47">
        <v>2.416657189590048E-2</v>
      </c>
      <c r="Y47">
        <v>1.82568252862885E-3</v>
      </c>
      <c r="Z47">
        <v>6.5868742151301216E-2</v>
      </c>
      <c r="AA47">
        <v>1.64671855378253E-2</v>
      </c>
      <c r="AB47">
        <f>Table3[[#This Row],[calc_%_H2_umol/h]]/Table3[[#This Row],[Cat mass]]</f>
        <v>8.31676037263904</v>
      </c>
      <c r="AC47">
        <v>0.7502502916486482</v>
      </c>
      <c r="AD47">
        <v>2.3864984294992678E-2</v>
      </c>
      <c r="AE47">
        <v>2.0448925574721839</v>
      </c>
      <c r="AF47">
        <v>0.51122313936804598</v>
      </c>
      <c r="AG47">
        <v>7.5713038933034438E-2</v>
      </c>
      <c r="AH47">
        <v>2.9289827562951159E-2</v>
      </c>
    </row>
    <row r="48" spans="1:34" x14ac:dyDescent="0.25">
      <c r="A48">
        <v>1399</v>
      </c>
      <c r="B48" t="s">
        <v>460</v>
      </c>
      <c r="C48" t="s">
        <v>472</v>
      </c>
      <c r="D48" s="1" t="s">
        <v>854</v>
      </c>
      <c r="E48" t="s">
        <v>69</v>
      </c>
      <c r="F48" t="s">
        <v>21</v>
      </c>
      <c r="G48">
        <v>2</v>
      </c>
      <c r="H48">
        <v>2</v>
      </c>
      <c r="I48">
        <v>1</v>
      </c>
      <c r="J48">
        <v>0</v>
      </c>
      <c r="K48">
        <v>0</v>
      </c>
      <c r="L48">
        <v>0</v>
      </c>
      <c r="M48">
        <v>0</v>
      </c>
      <c r="N48">
        <v>0</v>
      </c>
      <c r="O48">
        <v>1.98E-3</v>
      </c>
      <c r="P48">
        <v>0</v>
      </c>
      <c r="Q48">
        <v>0</v>
      </c>
      <c r="R48">
        <v>0</v>
      </c>
      <c r="S48">
        <f>SUM(Table3[[#This Row],[CoO]:[MoS2/g-C3N4]])</f>
        <v>1.98E-3</v>
      </c>
      <c r="T48" s="2">
        <v>45149.108541666668</v>
      </c>
      <c r="U48" t="s">
        <v>606</v>
      </c>
      <c r="V48">
        <v>0.98715200000000003</v>
      </c>
      <c r="W48">
        <v>99.573982283811773</v>
      </c>
      <c r="X48">
        <v>2.1058552960732741E-2</v>
      </c>
      <c r="Y48">
        <v>2.2525887438571679E-3</v>
      </c>
      <c r="Z48">
        <v>5.7397482813246137E-2</v>
      </c>
      <c r="AA48">
        <v>1.4349370703311539E-2</v>
      </c>
      <c r="AB48">
        <f>Table3[[#This Row],[calc_%_H2_umol/h]]/Table3[[#This Row],[Cat mass]]</f>
        <v>7.2471569208644135</v>
      </c>
      <c r="AC48">
        <v>0.30875805613214402</v>
      </c>
      <c r="AD48">
        <v>1.9731940042101069E-2</v>
      </c>
      <c r="AE48">
        <v>0.84155522240020952</v>
      </c>
      <c r="AF48">
        <v>0.21038880560005241</v>
      </c>
      <c r="AG48">
        <v>5.296665251960879E-2</v>
      </c>
      <c r="AH48">
        <v>4.3234454575735777E-2</v>
      </c>
    </row>
    <row r="49" spans="1:34" x14ac:dyDescent="0.25">
      <c r="A49">
        <v>1399</v>
      </c>
      <c r="B49" t="s">
        <v>460</v>
      </c>
      <c r="C49" t="s">
        <v>472</v>
      </c>
      <c r="D49" s="1" t="s">
        <v>855</v>
      </c>
      <c r="E49" t="s">
        <v>72</v>
      </c>
      <c r="F49" t="s">
        <v>21</v>
      </c>
      <c r="G49">
        <v>2</v>
      </c>
      <c r="H49">
        <v>2</v>
      </c>
      <c r="I49">
        <v>1</v>
      </c>
      <c r="J49">
        <v>0</v>
      </c>
      <c r="K49">
        <v>0</v>
      </c>
      <c r="L49">
        <v>0</v>
      </c>
      <c r="M49">
        <v>0</v>
      </c>
      <c r="N49">
        <v>0</v>
      </c>
      <c r="O49">
        <v>1.9499999999999999E-3</v>
      </c>
      <c r="P49">
        <v>0</v>
      </c>
      <c r="Q49">
        <v>0</v>
      </c>
      <c r="R49">
        <v>0</v>
      </c>
      <c r="S49">
        <f>SUM(Table3[[#This Row],[CoO]:[MoS2/g-C3N4]])</f>
        <v>1.9499999999999999E-3</v>
      </c>
      <c r="T49" s="2">
        <v>45149.115844907406</v>
      </c>
      <c r="U49" t="s">
        <v>608</v>
      </c>
      <c r="V49">
        <v>0.90352699999999997</v>
      </c>
      <c r="W49">
        <v>99.342513251821231</v>
      </c>
      <c r="X49">
        <v>2.23535025760516E-2</v>
      </c>
      <c r="Y49">
        <v>1.9042651621901301E-3</v>
      </c>
      <c r="Z49">
        <v>6.0927015370771789E-2</v>
      </c>
      <c r="AA49">
        <v>1.5231753842692951E-2</v>
      </c>
      <c r="AB49">
        <f>Table3[[#This Row],[calc_%_H2_umol/h]]/Table3[[#This Row],[Cat mass]]</f>
        <v>7.8111558167656163</v>
      </c>
      <c r="AC49">
        <v>0.54456917344315514</v>
      </c>
      <c r="AD49">
        <v>2.2331071914844031E-2</v>
      </c>
      <c r="AE49">
        <v>1.4842852607969299</v>
      </c>
      <c r="AF49">
        <v>0.37107131519923248</v>
      </c>
      <c r="AG49">
        <v>6.5025321553328838E-2</v>
      </c>
      <c r="AH49">
        <v>2.5538750606226561E-2</v>
      </c>
    </row>
    <row r="50" spans="1:34" x14ac:dyDescent="0.25">
      <c r="A50">
        <v>1399</v>
      </c>
      <c r="B50" t="s">
        <v>460</v>
      </c>
      <c r="C50" t="s">
        <v>473</v>
      </c>
      <c r="D50" s="1" t="s">
        <v>856</v>
      </c>
      <c r="E50" t="s">
        <v>75</v>
      </c>
      <c r="F50" t="s">
        <v>21</v>
      </c>
      <c r="G50">
        <v>2</v>
      </c>
      <c r="H50">
        <v>2</v>
      </c>
      <c r="I50">
        <v>1</v>
      </c>
      <c r="J50">
        <v>0</v>
      </c>
      <c r="K50">
        <v>0</v>
      </c>
      <c r="L50">
        <v>0</v>
      </c>
      <c r="M50">
        <v>0</v>
      </c>
      <c r="N50">
        <v>0</v>
      </c>
      <c r="O50">
        <v>0</v>
      </c>
      <c r="P50">
        <v>1.92E-3</v>
      </c>
      <c r="Q50">
        <v>0</v>
      </c>
      <c r="R50">
        <v>0</v>
      </c>
      <c r="S50">
        <f>SUM(Table3[[#This Row],[CoO]:[MoS2/g-C3N4]])</f>
        <v>1.92E-3</v>
      </c>
      <c r="T50" s="2">
        <v>45149.124062499999</v>
      </c>
      <c r="U50" t="s">
        <v>609</v>
      </c>
      <c r="V50">
        <v>0.89790199999999998</v>
      </c>
      <c r="W50">
        <v>99.839398248587344</v>
      </c>
      <c r="X50">
        <v>2.375968325994459E-2</v>
      </c>
      <c r="Y50">
        <v>4.1429472648439386E-3</v>
      </c>
      <c r="Z50">
        <v>6.4759720865141077E-2</v>
      </c>
      <c r="AA50">
        <v>1.6189930216285269E-2</v>
      </c>
      <c r="AB50">
        <f>Table3[[#This Row],[calc_%_H2_umol/h]]/Table3[[#This Row],[Cat mass]]</f>
        <v>8.4322553209819109</v>
      </c>
      <c r="AC50">
        <v>4.214385897746302E-2</v>
      </c>
      <c r="AD50">
        <v>2.2596273346948251E-2</v>
      </c>
      <c r="AE50">
        <v>0.1148678841254359</v>
      </c>
      <c r="AF50">
        <v>2.8716971031358968E-2</v>
      </c>
      <c r="AG50">
        <v>6.7232702239157116E-2</v>
      </c>
      <c r="AH50">
        <v>2.7465506936083971E-2</v>
      </c>
    </row>
    <row r="51" spans="1:34" x14ac:dyDescent="0.25">
      <c r="A51">
        <v>1399</v>
      </c>
      <c r="B51" t="s">
        <v>460</v>
      </c>
      <c r="C51" t="s">
        <v>473</v>
      </c>
      <c r="D51" s="1" t="s">
        <v>857</v>
      </c>
      <c r="E51" t="s">
        <v>78</v>
      </c>
      <c r="F51" t="s">
        <v>21</v>
      </c>
      <c r="G51">
        <v>2</v>
      </c>
      <c r="H51">
        <v>2</v>
      </c>
      <c r="I51">
        <v>1</v>
      </c>
      <c r="J51">
        <v>0</v>
      </c>
      <c r="K51">
        <v>0</v>
      </c>
      <c r="L51">
        <v>0</v>
      </c>
      <c r="M51">
        <v>0</v>
      </c>
      <c r="N51">
        <v>0</v>
      </c>
      <c r="O51">
        <v>0</v>
      </c>
      <c r="P51">
        <v>1.8600000000000001E-3</v>
      </c>
      <c r="Q51">
        <v>0</v>
      </c>
      <c r="R51">
        <v>0</v>
      </c>
      <c r="S51">
        <f>SUM(Table3[[#This Row],[CoO]:[MoS2/g-C3N4]])</f>
        <v>1.8600000000000001E-3</v>
      </c>
      <c r="T51" s="2">
        <v>45149.132187499999</v>
      </c>
      <c r="U51" t="s">
        <v>610</v>
      </c>
      <c r="V51">
        <v>0.900752</v>
      </c>
      <c r="W51">
        <v>99.851114288262067</v>
      </c>
      <c r="X51">
        <v>2.4103328492835759E-2</v>
      </c>
      <c r="Y51">
        <v>3.9420303446291508E-3</v>
      </c>
      <c r="Z51">
        <v>6.5696365058381889E-2</v>
      </c>
      <c r="AA51">
        <v>1.6424091264595469E-2</v>
      </c>
      <c r="AB51">
        <f>Table3[[#This Row],[calc_%_H2_umol/h]]/Table3[[#This Row],[Cat mass]]</f>
        <v>8.8301565938685318</v>
      </c>
      <c r="AC51">
        <v>4.1659706157140271E-2</v>
      </c>
      <c r="AD51">
        <v>2.2878009556638469E-2</v>
      </c>
      <c r="AE51">
        <v>0.11354827051118251</v>
      </c>
      <c r="AF51">
        <v>2.838706762779562E-2</v>
      </c>
      <c r="AG51">
        <v>5.4971653942765077E-2</v>
      </c>
      <c r="AH51">
        <v>2.8151023145184629E-2</v>
      </c>
    </row>
    <row r="52" spans="1:34" x14ac:dyDescent="0.25">
      <c r="A52">
        <v>1399</v>
      </c>
      <c r="B52" t="s">
        <v>460</v>
      </c>
      <c r="C52" t="s">
        <v>473</v>
      </c>
      <c r="D52" s="1" t="s">
        <v>858</v>
      </c>
      <c r="E52" t="s">
        <v>81</v>
      </c>
      <c r="F52" t="s">
        <v>21</v>
      </c>
      <c r="G52">
        <v>2</v>
      </c>
      <c r="H52">
        <v>2</v>
      </c>
      <c r="I52">
        <v>1</v>
      </c>
      <c r="J52">
        <v>0</v>
      </c>
      <c r="K52">
        <v>0</v>
      </c>
      <c r="L52">
        <v>0</v>
      </c>
      <c r="M52">
        <v>0</v>
      </c>
      <c r="N52">
        <v>0</v>
      </c>
      <c r="O52">
        <v>0</v>
      </c>
      <c r="P52">
        <v>1.75E-3</v>
      </c>
      <c r="Q52">
        <v>0</v>
      </c>
      <c r="R52">
        <v>0</v>
      </c>
      <c r="S52">
        <f>SUM(Table3[[#This Row],[CoO]:[MoS2/g-C3N4]])</f>
        <v>1.75E-3</v>
      </c>
      <c r="T52" s="2">
        <v>45149.140451388892</v>
      </c>
      <c r="U52" t="s">
        <v>612</v>
      </c>
      <c r="V52">
        <v>0.90352699999999997</v>
      </c>
      <c r="W52">
        <v>99.846203043060669</v>
      </c>
      <c r="X52">
        <v>2.3850860451041591E-2</v>
      </c>
      <c r="Y52">
        <v>4.4616370220581661E-3</v>
      </c>
      <c r="Z52">
        <v>6.5008234676546262E-2</v>
      </c>
      <c r="AA52">
        <v>1.6252058669136569E-2</v>
      </c>
      <c r="AB52">
        <f>Table3[[#This Row],[calc_%_H2_umol/h]]/Table3[[#This Row],[Cat mass]]</f>
        <v>9.2868906680780388</v>
      </c>
      <c r="AC52">
        <v>4.117810018604362E-2</v>
      </c>
      <c r="AD52">
        <v>2.3371997009007581E-2</v>
      </c>
      <c r="AE52">
        <v>0.1122355986243571</v>
      </c>
      <c r="AF52">
        <v>2.8058899656089278E-2</v>
      </c>
      <c r="AG52">
        <v>5.8844896761267321E-2</v>
      </c>
      <c r="AH52">
        <v>2.9923099540972439E-2</v>
      </c>
    </row>
    <row r="53" spans="1:34" x14ac:dyDescent="0.25">
      <c r="A53">
        <v>1399</v>
      </c>
      <c r="B53" t="s">
        <v>460</v>
      </c>
      <c r="C53" t="s">
        <v>471</v>
      </c>
      <c r="D53" s="1" t="s">
        <v>859</v>
      </c>
      <c r="E53" t="s">
        <v>84</v>
      </c>
      <c r="F53" t="s">
        <v>21</v>
      </c>
      <c r="G53">
        <v>2</v>
      </c>
      <c r="H53">
        <v>2</v>
      </c>
      <c r="I53">
        <v>1</v>
      </c>
      <c r="J53">
        <v>0</v>
      </c>
      <c r="K53">
        <v>0</v>
      </c>
      <c r="L53">
        <v>0</v>
      </c>
      <c r="M53">
        <v>0</v>
      </c>
      <c r="N53">
        <v>0</v>
      </c>
      <c r="O53">
        <v>0</v>
      </c>
      <c r="P53">
        <v>0</v>
      </c>
      <c r="Q53">
        <v>2E-3</v>
      </c>
      <c r="R53">
        <v>0</v>
      </c>
      <c r="S53">
        <f>SUM(Table3[[#This Row],[CoO]:[MoS2/g-C3N4]])</f>
        <v>2E-3</v>
      </c>
      <c r="T53" s="2">
        <v>45149.147986111107</v>
      </c>
      <c r="U53" t="s">
        <v>614</v>
      </c>
      <c r="V53">
        <v>0.900752</v>
      </c>
      <c r="W53">
        <v>99.606531465335479</v>
      </c>
      <c r="X53">
        <v>2.2061478915641759E-2</v>
      </c>
      <c r="Y53">
        <v>2.5453602104540851E-3</v>
      </c>
      <c r="Z53">
        <v>6.013107164848995E-2</v>
      </c>
      <c r="AA53">
        <v>1.5032767912122489E-2</v>
      </c>
      <c r="AB53">
        <f>Table3[[#This Row],[calc_%_H2_umol/h]]/Table3[[#This Row],[Cat mass]]</f>
        <v>7.5163839560612447</v>
      </c>
      <c r="AC53">
        <v>0.2013952253425112</v>
      </c>
      <c r="AD53">
        <v>1.9077490792557671E-2</v>
      </c>
      <c r="AE53">
        <v>0.54892560789060041</v>
      </c>
      <c r="AF53">
        <v>0.1372314019726501</v>
      </c>
      <c r="AG53">
        <v>7.1524411182976949E-2</v>
      </c>
      <c r="AH53">
        <v>9.8487419223406203E-2</v>
      </c>
    </row>
    <row r="54" spans="1:34" x14ac:dyDescent="0.25">
      <c r="A54">
        <v>1399</v>
      </c>
      <c r="B54" t="s">
        <v>460</v>
      </c>
      <c r="C54" t="s">
        <v>471</v>
      </c>
      <c r="D54" s="1" t="s">
        <v>860</v>
      </c>
      <c r="E54" t="s">
        <v>87</v>
      </c>
      <c r="F54" t="s">
        <v>21</v>
      </c>
      <c r="G54">
        <v>2</v>
      </c>
      <c r="H54">
        <v>2</v>
      </c>
      <c r="I54">
        <v>1</v>
      </c>
      <c r="J54">
        <v>0</v>
      </c>
      <c r="K54">
        <v>0</v>
      </c>
      <c r="L54">
        <v>0</v>
      </c>
      <c r="M54">
        <v>0</v>
      </c>
      <c r="N54">
        <v>0</v>
      </c>
      <c r="O54">
        <v>0</v>
      </c>
      <c r="P54">
        <v>0</v>
      </c>
      <c r="Q54">
        <v>2.1900000000000001E-3</v>
      </c>
      <c r="R54">
        <v>0</v>
      </c>
      <c r="S54">
        <f>SUM(Table3[[#This Row],[CoO]:[MoS2/g-C3N4]])</f>
        <v>2.1900000000000001E-3</v>
      </c>
      <c r="T54" s="2">
        <v>45149.155497685177</v>
      </c>
      <c r="U54" t="s">
        <v>616</v>
      </c>
      <c r="V54">
        <v>0.90630200000000005</v>
      </c>
      <c r="W54">
        <v>99.655791233981745</v>
      </c>
      <c r="X54">
        <v>2.1295009226820951E-2</v>
      </c>
      <c r="Y54">
        <v>2.9973006785694351E-3</v>
      </c>
      <c r="Z54">
        <v>5.8041971278060912E-2</v>
      </c>
      <c r="AA54">
        <v>1.451049281951523E-2</v>
      </c>
      <c r="AB54">
        <f>Table3[[#This Row],[calc_%_H2_umol/h]]/Table3[[#This Row],[Cat mass]]</f>
        <v>6.6257958079978216</v>
      </c>
      <c r="AC54">
        <v>0.22114998471928871</v>
      </c>
      <c r="AD54">
        <v>1.878975629732E-2</v>
      </c>
      <c r="AE54">
        <v>0.60276945290325168</v>
      </c>
      <c r="AF54">
        <v>0.15069236322581289</v>
      </c>
      <c r="AG54">
        <v>5.560117576496737E-2</v>
      </c>
      <c r="AH54">
        <v>4.6162596307171157E-2</v>
      </c>
    </row>
    <row r="55" spans="1:34" x14ac:dyDescent="0.25">
      <c r="A55">
        <v>1399</v>
      </c>
      <c r="B55" t="s">
        <v>460</v>
      </c>
      <c r="C55" t="s">
        <v>471</v>
      </c>
      <c r="D55" s="1" t="s">
        <v>861</v>
      </c>
      <c r="E55" t="s">
        <v>90</v>
      </c>
      <c r="F55" t="s">
        <v>21</v>
      </c>
      <c r="G55">
        <v>2</v>
      </c>
      <c r="H55">
        <v>2</v>
      </c>
      <c r="I55">
        <v>1</v>
      </c>
      <c r="J55">
        <v>0</v>
      </c>
      <c r="K55">
        <v>0</v>
      </c>
      <c r="L55">
        <v>0</v>
      </c>
      <c r="M55">
        <v>0</v>
      </c>
      <c r="N55">
        <v>0</v>
      </c>
      <c r="O55">
        <v>0</v>
      </c>
      <c r="P55">
        <v>0</v>
      </c>
      <c r="Q55">
        <v>2.0500000000000002E-3</v>
      </c>
      <c r="R55">
        <v>0</v>
      </c>
      <c r="S55">
        <f>SUM(Table3[[#This Row],[CoO]:[MoS2/g-C3N4]])</f>
        <v>2.0500000000000002E-3</v>
      </c>
      <c r="T55" s="2">
        <v>45149.163101851853</v>
      </c>
      <c r="U55" t="s">
        <v>618</v>
      </c>
      <c r="V55">
        <v>0.900752</v>
      </c>
      <c r="W55">
        <v>99.550356810674813</v>
      </c>
      <c r="X55">
        <v>2.166770299192353E-2</v>
      </c>
      <c r="Y55">
        <v>2.2954593792878851E-3</v>
      </c>
      <c r="Z55">
        <v>5.9057790551919252E-2</v>
      </c>
      <c r="AA55">
        <v>1.476444763797981E-2</v>
      </c>
      <c r="AB55">
        <f>Table3[[#This Row],[calc_%_H2_umol/h]]/Table3[[#This Row],[Cat mass]]</f>
        <v>7.2021695795023453</v>
      </c>
      <c r="AC55">
        <v>0.31266904510546611</v>
      </c>
      <c r="AD55">
        <v>2.0514442101624342E-2</v>
      </c>
      <c r="AE55">
        <v>0.85221506796498459</v>
      </c>
      <c r="AF55">
        <v>0.21305376699124609</v>
      </c>
      <c r="AG55">
        <v>6.2188925558290017E-2</v>
      </c>
      <c r="AH55">
        <v>5.3117515669504803E-2</v>
      </c>
    </row>
    <row r="56" spans="1:34" x14ac:dyDescent="0.25">
      <c r="A56">
        <v>1399</v>
      </c>
      <c r="B56" t="s">
        <v>460</v>
      </c>
      <c r="C56" t="s">
        <v>474</v>
      </c>
      <c r="D56" s="1" t="s">
        <v>862</v>
      </c>
      <c r="E56" t="s">
        <v>93</v>
      </c>
      <c r="F56" t="s">
        <v>21</v>
      </c>
      <c r="G56">
        <v>2</v>
      </c>
      <c r="H56">
        <v>2</v>
      </c>
      <c r="I56">
        <v>1</v>
      </c>
      <c r="J56">
        <v>0</v>
      </c>
      <c r="K56">
        <v>0</v>
      </c>
      <c r="L56">
        <v>0</v>
      </c>
      <c r="M56">
        <v>0</v>
      </c>
      <c r="N56">
        <v>0</v>
      </c>
      <c r="O56">
        <v>0</v>
      </c>
      <c r="P56">
        <v>0</v>
      </c>
      <c r="Q56">
        <v>0</v>
      </c>
      <c r="R56">
        <v>1.97E-3</v>
      </c>
      <c r="S56">
        <f>SUM(Table3[[#This Row],[CoO]:[MoS2/g-C3N4]])</f>
        <v>1.97E-3</v>
      </c>
      <c r="T56" s="2">
        <v>45149.170428240737</v>
      </c>
      <c r="U56" t="s">
        <v>620</v>
      </c>
      <c r="V56">
        <v>0.89790199999999998</v>
      </c>
      <c r="W56">
        <v>99.212041044243449</v>
      </c>
      <c r="X56">
        <v>2.2301947627696359E-2</v>
      </c>
      <c r="Y56">
        <v>1.8219953668972061E-3</v>
      </c>
      <c r="Z56">
        <v>6.0786496491451077E-2</v>
      </c>
      <c r="AA56">
        <v>1.5196624122862769E-2</v>
      </c>
      <c r="AB56">
        <f>Table3[[#This Row],[calc_%_H2_umol/h]]/Table3[[#This Row],[Cat mass]]</f>
        <v>7.7140223973922684</v>
      </c>
      <c r="AC56">
        <v>0.6478127127116462</v>
      </c>
      <c r="AD56">
        <v>2.2906495142610402E-2</v>
      </c>
      <c r="AE56">
        <v>1.7656872774403249</v>
      </c>
      <c r="AF56">
        <v>0.44142181936008118</v>
      </c>
      <c r="AG56">
        <v>7.612028869128061E-2</v>
      </c>
      <c r="AH56">
        <v>4.1724006725918507E-2</v>
      </c>
    </row>
    <row r="57" spans="1:34" x14ac:dyDescent="0.25">
      <c r="A57">
        <v>1399</v>
      </c>
      <c r="B57" t="s">
        <v>460</v>
      </c>
      <c r="C57" t="s">
        <v>474</v>
      </c>
      <c r="D57" s="1" t="s">
        <v>863</v>
      </c>
      <c r="E57" t="s">
        <v>96</v>
      </c>
      <c r="F57" t="s">
        <v>21</v>
      </c>
      <c r="G57">
        <v>2</v>
      </c>
      <c r="H57">
        <v>2</v>
      </c>
      <c r="I57">
        <v>1</v>
      </c>
      <c r="J57">
        <v>0</v>
      </c>
      <c r="K57">
        <v>0</v>
      </c>
      <c r="L57">
        <v>0</v>
      </c>
      <c r="M57">
        <v>0</v>
      </c>
      <c r="N57">
        <v>0</v>
      </c>
      <c r="O57">
        <v>0</v>
      </c>
      <c r="P57">
        <v>0</v>
      </c>
      <c r="Q57">
        <v>0</v>
      </c>
      <c r="R57">
        <v>1.98E-3</v>
      </c>
      <c r="S57">
        <f>SUM(Table3[[#This Row],[CoO]:[MoS2/g-C3N4]])</f>
        <v>1.98E-3</v>
      </c>
      <c r="T57" s="2">
        <v>45149.177997685183</v>
      </c>
      <c r="U57" t="s">
        <v>622</v>
      </c>
      <c r="V57">
        <v>0.90037699999999998</v>
      </c>
      <c r="W57">
        <v>99.553699361227928</v>
      </c>
      <c r="X57">
        <v>2.1443093516496019E-2</v>
      </c>
      <c r="Y57">
        <v>2.2574570564590449E-3</v>
      </c>
      <c r="Z57">
        <v>5.8445591863358737E-2</v>
      </c>
      <c r="AA57">
        <v>1.4611397965839689E-2</v>
      </c>
      <c r="AB57">
        <f>Table3[[#This Row],[calc_%_H2_umol/h]]/Table3[[#This Row],[Cat mass]]</f>
        <v>7.3794939221412577</v>
      </c>
      <c r="AC57">
        <v>0.33478900439959441</v>
      </c>
      <c r="AD57">
        <v>1.975413841337131E-2</v>
      </c>
      <c r="AE57">
        <v>0.91250553454081584</v>
      </c>
      <c r="AF57">
        <v>0.22812638363520399</v>
      </c>
      <c r="AG57">
        <v>5.7045598011412381E-2</v>
      </c>
      <c r="AH57">
        <v>3.3022942844570032E-2</v>
      </c>
    </row>
    <row r="58" spans="1:34" x14ac:dyDescent="0.25">
      <c r="A58">
        <v>1399</v>
      </c>
      <c r="B58" t="s">
        <v>460</v>
      </c>
      <c r="C58" t="s">
        <v>474</v>
      </c>
      <c r="D58" s="1" t="s">
        <v>864</v>
      </c>
      <c r="E58" t="s">
        <v>99</v>
      </c>
      <c r="F58" t="s">
        <v>21</v>
      </c>
      <c r="G58">
        <v>2</v>
      </c>
      <c r="H58">
        <v>2</v>
      </c>
      <c r="I58">
        <v>1</v>
      </c>
      <c r="J58">
        <v>0</v>
      </c>
      <c r="K58">
        <v>0</v>
      </c>
      <c r="L58">
        <v>0</v>
      </c>
      <c r="M58">
        <v>0</v>
      </c>
      <c r="N58">
        <v>0</v>
      </c>
      <c r="O58">
        <v>0</v>
      </c>
      <c r="P58">
        <v>0</v>
      </c>
      <c r="Q58">
        <v>0</v>
      </c>
      <c r="R58">
        <v>2.0899999999999998E-3</v>
      </c>
      <c r="S58">
        <f>SUM(Table3[[#This Row],[CoO]:[MoS2/g-C3N4]])</f>
        <v>2.0899999999999998E-3</v>
      </c>
      <c r="T58" s="2">
        <v>45149.185520833344</v>
      </c>
      <c r="U58" t="s">
        <v>624</v>
      </c>
      <c r="V58">
        <v>0.98160199999999997</v>
      </c>
      <c r="W58">
        <v>99.41071000134832</v>
      </c>
      <c r="X58">
        <v>2.0566258047123129E-2</v>
      </c>
      <c r="Y58">
        <v>2.129120709402584E-3</v>
      </c>
      <c r="Z58">
        <v>5.6055676997070411E-2</v>
      </c>
      <c r="AA58">
        <v>1.4013919249267599E-2</v>
      </c>
      <c r="AB58">
        <f>Table3[[#This Row],[calc_%_H2_umol/h]]/Table3[[#This Row],[Cat mass]]</f>
        <v>6.7052245211806696</v>
      </c>
      <c r="AC58">
        <v>0.34986069330978209</v>
      </c>
      <c r="AD58">
        <v>1.8864278678230682E-2</v>
      </c>
      <c r="AE58">
        <v>0.95358513800655131</v>
      </c>
      <c r="AF58">
        <v>0.2383962845016378</v>
      </c>
      <c r="AG58">
        <v>6.0767716215800537E-2</v>
      </c>
      <c r="AH58">
        <v>0.15809533107896681</v>
      </c>
    </row>
    <row r="59" spans="1:34" x14ac:dyDescent="0.25">
      <c r="A59">
        <v>1399</v>
      </c>
      <c r="B59" t="s">
        <v>460</v>
      </c>
      <c r="C59" t="s">
        <v>470</v>
      </c>
      <c r="D59" s="1" t="s">
        <v>865</v>
      </c>
      <c r="E59" t="s">
        <v>102</v>
      </c>
      <c r="F59" t="s">
        <v>21</v>
      </c>
      <c r="G59">
        <v>2</v>
      </c>
      <c r="H59">
        <v>2</v>
      </c>
      <c r="I59">
        <v>1</v>
      </c>
      <c r="J59">
        <v>0</v>
      </c>
      <c r="K59">
        <v>0</v>
      </c>
      <c r="L59">
        <v>0</v>
      </c>
      <c r="M59">
        <v>0</v>
      </c>
      <c r="N59">
        <v>2.0400000000000001E-3</v>
      </c>
      <c r="O59">
        <v>0</v>
      </c>
      <c r="P59">
        <v>0</v>
      </c>
      <c r="Q59">
        <v>0</v>
      </c>
      <c r="R59">
        <v>0</v>
      </c>
      <c r="S59">
        <f>SUM(Table3[[#This Row],[CoO]:[MoS2/g-C3N4]])</f>
        <v>2.0400000000000001E-3</v>
      </c>
      <c r="T59" s="2">
        <v>45149.192835648151</v>
      </c>
      <c r="U59" t="s">
        <v>626</v>
      </c>
      <c r="V59">
        <v>0.90352699999999997</v>
      </c>
      <c r="W59">
        <v>99.184455560982997</v>
      </c>
      <c r="X59">
        <v>0.2134402847841802</v>
      </c>
      <c r="Y59">
        <v>3.1948826838915541E-3</v>
      </c>
      <c r="Z59">
        <v>0.58175578827274144</v>
      </c>
      <c r="AA59">
        <v>0.14543894706818539</v>
      </c>
      <c r="AB59">
        <f>Table3[[#This Row],[calc_%_H2_umol/h]]/Table3[[#This Row],[Cat mass]]</f>
        <v>71.293601504012443</v>
      </c>
      <c r="AC59">
        <v>0.46119434601591169</v>
      </c>
      <c r="AD59">
        <v>1.8302119607531749E-2</v>
      </c>
      <c r="AE59">
        <v>1.2570376795772731</v>
      </c>
      <c r="AF59">
        <v>0.31425941989431821</v>
      </c>
      <c r="AG59">
        <v>7.2257791164811819E-2</v>
      </c>
      <c r="AH59">
        <v>6.8652017052111547E-2</v>
      </c>
    </row>
    <row r="60" spans="1:34" x14ac:dyDescent="0.25">
      <c r="A60">
        <v>1399</v>
      </c>
      <c r="B60" t="s">
        <v>460</v>
      </c>
      <c r="C60" t="s">
        <v>470</v>
      </c>
      <c r="D60" s="1" t="s">
        <v>866</v>
      </c>
      <c r="E60" t="s">
        <v>105</v>
      </c>
      <c r="F60" t="s">
        <v>21</v>
      </c>
      <c r="G60">
        <v>2</v>
      </c>
      <c r="H60">
        <v>2</v>
      </c>
      <c r="I60">
        <v>1</v>
      </c>
      <c r="J60">
        <v>0</v>
      </c>
      <c r="K60">
        <v>0</v>
      </c>
      <c r="L60">
        <v>0</v>
      </c>
      <c r="M60">
        <v>0</v>
      </c>
      <c r="N60">
        <v>1.9599999999999999E-3</v>
      </c>
      <c r="O60">
        <v>0</v>
      </c>
      <c r="P60">
        <v>0</v>
      </c>
      <c r="Q60">
        <v>0</v>
      </c>
      <c r="R60">
        <v>0</v>
      </c>
      <c r="S60">
        <f>SUM(Table3[[#This Row],[CoO]:[MoS2/g-C3N4]])</f>
        <v>1.9599999999999999E-3</v>
      </c>
      <c r="T60" s="2">
        <v>45149.200358796297</v>
      </c>
      <c r="U60" t="s">
        <v>628</v>
      </c>
      <c r="V60">
        <v>0.98160199999999997</v>
      </c>
      <c r="W60">
        <v>99.579712443446851</v>
      </c>
      <c r="X60">
        <v>5.2103025391181557E-2</v>
      </c>
      <c r="Y60">
        <v>1.3105529234865439E-3</v>
      </c>
      <c r="Z60">
        <v>0.1420127256599692</v>
      </c>
      <c r="AA60">
        <v>3.5503181414992313E-2</v>
      </c>
      <c r="AB60">
        <f>Table3[[#This Row],[calc_%_H2_umol/h]]/Table3[[#This Row],[Cat mass]]</f>
        <v>18.113868068873629</v>
      </c>
      <c r="AC60">
        <v>5.7517684824861602E-2</v>
      </c>
      <c r="AD60">
        <v>1.5543574470254781E-2</v>
      </c>
      <c r="AE60">
        <v>0.15677099620038809</v>
      </c>
      <c r="AF60">
        <v>3.9192749050097023E-2</v>
      </c>
      <c r="AG60">
        <v>5.021362064418642E-2</v>
      </c>
      <c r="AH60">
        <v>0.26045322569292811</v>
      </c>
    </row>
    <row r="61" spans="1:34" x14ac:dyDescent="0.25">
      <c r="A61">
        <v>1399</v>
      </c>
      <c r="B61" t="s">
        <v>460</v>
      </c>
      <c r="C61" t="s">
        <v>470</v>
      </c>
      <c r="D61" s="13" t="s">
        <v>867</v>
      </c>
      <c r="E61" t="s">
        <v>108</v>
      </c>
      <c r="F61" t="s">
        <v>21</v>
      </c>
      <c r="G61">
        <v>2</v>
      </c>
      <c r="H61">
        <v>2</v>
      </c>
      <c r="I61">
        <v>1</v>
      </c>
      <c r="J61">
        <v>0</v>
      </c>
      <c r="K61">
        <v>0</v>
      </c>
      <c r="L61">
        <v>0</v>
      </c>
      <c r="M61">
        <v>0</v>
      </c>
      <c r="N61">
        <v>1.99E-3</v>
      </c>
      <c r="O61">
        <v>0</v>
      </c>
      <c r="P61">
        <v>0</v>
      </c>
      <c r="Q61">
        <v>0</v>
      </c>
      <c r="R61">
        <v>0</v>
      </c>
      <c r="S61">
        <f>SUM(Table3[[#This Row],[CoO]:[MoS2/g-C3N4]])</f>
        <v>1.99E-3</v>
      </c>
      <c r="T61" s="2">
        <v>45149.207962962973</v>
      </c>
      <c r="U61" t="s">
        <v>630</v>
      </c>
      <c r="V61">
        <v>0.900752</v>
      </c>
      <c r="W61">
        <v>99.3077073898707</v>
      </c>
      <c r="X61">
        <v>0.20150068726423259</v>
      </c>
      <c r="Y61">
        <v>2.2396073384891848E-3</v>
      </c>
      <c r="Z61">
        <v>0.54921305636109818</v>
      </c>
      <c r="AA61">
        <v>0.13730326409027449</v>
      </c>
      <c r="AB61">
        <f>Table3[[#This Row],[calc_%_H2_umol/h]]/Table3[[#This Row],[Cat mass]]</f>
        <v>68.996615120740955</v>
      </c>
      <c r="AC61">
        <v>0.3700661900201403</v>
      </c>
      <c r="AD61">
        <v>1.8596901639664019E-2</v>
      </c>
      <c r="AE61">
        <v>1.008657518921253</v>
      </c>
      <c r="AF61">
        <v>0.25216437973031319</v>
      </c>
      <c r="AG61">
        <v>6.1839743397202163E-2</v>
      </c>
      <c r="AH61">
        <v>5.8885989447743682E-2</v>
      </c>
    </row>
    <row r="62" spans="1:34" x14ac:dyDescent="0.25">
      <c r="A62">
        <v>1407</v>
      </c>
      <c r="B62" t="s">
        <v>458</v>
      </c>
      <c r="C62" t="s">
        <v>466</v>
      </c>
      <c r="D62" s="1" t="s">
        <v>807</v>
      </c>
      <c r="E62" t="s">
        <v>20</v>
      </c>
      <c r="F62" t="s">
        <v>21</v>
      </c>
      <c r="G62">
        <v>2</v>
      </c>
      <c r="H62">
        <v>2</v>
      </c>
      <c r="I62">
        <v>1</v>
      </c>
      <c r="J62">
        <v>2.0100000000000001E-3</v>
      </c>
      <c r="K62">
        <v>0</v>
      </c>
      <c r="L62">
        <v>0</v>
      </c>
      <c r="M62">
        <v>0</v>
      </c>
      <c r="N62">
        <v>0</v>
      </c>
      <c r="O62">
        <v>0</v>
      </c>
      <c r="P62">
        <v>0</v>
      </c>
      <c r="Q62">
        <v>0</v>
      </c>
      <c r="R62">
        <v>0</v>
      </c>
      <c r="S62">
        <f>SUM(Table3[[#This Row],[CoO]:[MoS2/g-C3N4]])</f>
        <v>2.0100000000000001E-3</v>
      </c>
      <c r="T62" s="2">
        <v>45149.256111111114</v>
      </c>
      <c r="U62" t="s">
        <v>632</v>
      </c>
      <c r="V62">
        <v>0.900752</v>
      </c>
      <c r="W62">
        <v>99.083401537113005</v>
      </c>
      <c r="X62">
        <v>2.634435708597448E-2</v>
      </c>
      <c r="Y62">
        <v>1.8168713650984381E-3</v>
      </c>
      <c r="Z62">
        <v>7.1804543545219257E-2</v>
      </c>
      <c r="AA62">
        <v>1.7951135886304811E-2</v>
      </c>
      <c r="AB62">
        <f>Table3[[#This Row],[calc_%_H2_umol/h]]/Table3[[#This Row],[Cat mass]]</f>
        <v>8.9309133762710502</v>
      </c>
      <c r="AC62">
        <v>0.62412909874679323</v>
      </c>
      <c r="AD62">
        <v>2.1875889716969209E-2</v>
      </c>
      <c r="AE62">
        <v>1.701134892096565</v>
      </c>
      <c r="AF62">
        <v>0.42528372302414108</v>
      </c>
      <c r="AG62">
        <v>6.963321923346065E-2</v>
      </c>
      <c r="AH62">
        <v>0.19649178782077589</v>
      </c>
    </row>
    <row r="63" spans="1:34" x14ac:dyDescent="0.25">
      <c r="A63">
        <v>1407</v>
      </c>
      <c r="B63" t="s">
        <v>458</v>
      </c>
      <c r="C63" t="s">
        <v>466</v>
      </c>
      <c r="D63" s="1" t="s">
        <v>808</v>
      </c>
      <c r="E63" t="s">
        <v>24</v>
      </c>
      <c r="F63" t="s">
        <v>21</v>
      </c>
      <c r="G63">
        <v>2</v>
      </c>
      <c r="H63">
        <v>2</v>
      </c>
      <c r="I63">
        <v>1</v>
      </c>
      <c r="J63">
        <v>1.9400000000000001E-3</v>
      </c>
      <c r="K63">
        <v>0</v>
      </c>
      <c r="L63">
        <v>0</v>
      </c>
      <c r="M63">
        <v>0</v>
      </c>
      <c r="N63">
        <v>0</v>
      </c>
      <c r="O63">
        <v>0</v>
      </c>
      <c r="P63">
        <v>0</v>
      </c>
      <c r="Q63">
        <v>0</v>
      </c>
      <c r="R63">
        <v>0</v>
      </c>
      <c r="S63">
        <f>SUM(Table3[[#This Row],[CoO]:[MoS2/g-C3N4]])</f>
        <v>1.9400000000000001E-3</v>
      </c>
      <c r="T63" s="2">
        <v>45149.26363425926</v>
      </c>
      <c r="U63" t="s">
        <v>634</v>
      </c>
      <c r="V63">
        <v>0.90352699999999997</v>
      </c>
      <c r="W63">
        <v>99.405552130811898</v>
      </c>
      <c r="X63">
        <v>2.412944519554773E-2</v>
      </c>
      <c r="Y63">
        <v>1.6352337743552601E-3</v>
      </c>
      <c r="Z63">
        <v>6.5767549104020925E-2</v>
      </c>
      <c r="AA63">
        <v>1.6441887276005231E-2</v>
      </c>
      <c r="AB63">
        <f>Table3[[#This Row],[calc_%_H2_umol/h]]/Table3[[#This Row],[Cat mass]]</f>
        <v>8.4751996268068197</v>
      </c>
      <c r="AC63">
        <v>0.34310665166537779</v>
      </c>
      <c r="AD63">
        <v>1.86825912542853E-2</v>
      </c>
      <c r="AE63">
        <v>0.93517622881286144</v>
      </c>
      <c r="AF63">
        <v>0.23379405720321539</v>
      </c>
      <c r="AG63">
        <v>5.479339968577869E-2</v>
      </c>
      <c r="AH63">
        <v>0.17241837264139839</v>
      </c>
    </row>
    <row r="64" spans="1:34" x14ac:dyDescent="0.25">
      <c r="A64">
        <v>1407</v>
      </c>
      <c r="B64" t="s">
        <v>458</v>
      </c>
      <c r="C64" t="s">
        <v>466</v>
      </c>
      <c r="D64" s="1" t="s">
        <v>809</v>
      </c>
      <c r="E64" t="s">
        <v>27</v>
      </c>
      <c r="F64" t="s">
        <v>21</v>
      </c>
      <c r="G64">
        <v>2</v>
      </c>
      <c r="H64">
        <v>2</v>
      </c>
      <c r="I64">
        <v>1</v>
      </c>
      <c r="J64">
        <v>1.9300000000000001E-3</v>
      </c>
      <c r="K64">
        <v>0</v>
      </c>
      <c r="L64">
        <v>0</v>
      </c>
      <c r="M64">
        <v>0</v>
      </c>
      <c r="N64">
        <v>0</v>
      </c>
      <c r="O64">
        <v>0</v>
      </c>
      <c r="P64">
        <v>0</v>
      </c>
      <c r="Q64">
        <v>0</v>
      </c>
      <c r="R64">
        <v>0</v>
      </c>
      <c r="S64">
        <f>SUM(Table3[[#This Row],[CoO]:[MoS2/g-C3N4]])</f>
        <v>1.9300000000000001E-3</v>
      </c>
      <c r="T64" s="2">
        <v>45149.270949074067</v>
      </c>
      <c r="U64" t="s">
        <v>636</v>
      </c>
      <c r="V64">
        <v>0.900752</v>
      </c>
      <c r="W64">
        <v>99.285955846123301</v>
      </c>
      <c r="X64">
        <v>2.247892584851641E-2</v>
      </c>
      <c r="Y64">
        <v>1.526167414101371E-3</v>
      </c>
      <c r="Z64">
        <v>6.1268870774564443E-2</v>
      </c>
      <c r="AA64">
        <v>1.5317217693641111E-2</v>
      </c>
      <c r="AB64">
        <f>Table3[[#This Row],[calc_%_H2_umol/h]]/Table3[[#This Row],[Cat mass]]</f>
        <v>7.9363822246845128</v>
      </c>
      <c r="AC64">
        <v>0.45332204995072273</v>
      </c>
      <c r="AD64">
        <v>1.6797707669475439E-2</v>
      </c>
      <c r="AE64">
        <v>1.235580840688816</v>
      </c>
      <c r="AF64">
        <v>0.308895210172204</v>
      </c>
      <c r="AG64">
        <v>6.0127655329167001E-2</v>
      </c>
      <c r="AH64">
        <v>0.17811552274829451</v>
      </c>
    </row>
    <row r="65" spans="1:34" x14ac:dyDescent="0.25">
      <c r="A65">
        <v>1407</v>
      </c>
      <c r="B65" t="s">
        <v>458</v>
      </c>
      <c r="C65" t="s">
        <v>467</v>
      </c>
      <c r="D65" s="1" t="s">
        <v>810</v>
      </c>
      <c r="E65" t="s">
        <v>30</v>
      </c>
      <c r="F65" t="s">
        <v>21</v>
      </c>
      <c r="G65">
        <v>2</v>
      </c>
      <c r="H65">
        <v>2</v>
      </c>
      <c r="I65">
        <v>1</v>
      </c>
      <c r="J65">
        <v>0</v>
      </c>
      <c r="K65">
        <v>1.9400000000000001E-3</v>
      </c>
      <c r="L65">
        <v>0</v>
      </c>
      <c r="M65">
        <v>0</v>
      </c>
      <c r="N65">
        <v>0</v>
      </c>
      <c r="O65">
        <v>0</v>
      </c>
      <c r="P65">
        <v>0</v>
      </c>
      <c r="Q65">
        <v>0</v>
      </c>
      <c r="R65">
        <v>0</v>
      </c>
      <c r="S65">
        <f>SUM(Table3[[#This Row],[CoO]:[MoS2/g-C3N4]])</f>
        <v>1.9400000000000001E-3</v>
      </c>
      <c r="T65" s="2">
        <v>45149.279270833344</v>
      </c>
      <c r="U65" t="s">
        <v>638</v>
      </c>
      <c r="V65">
        <v>0.90907700000000002</v>
      </c>
      <c r="W65">
        <v>97.972122343358279</v>
      </c>
      <c r="X65">
        <v>1.291584835268123</v>
      </c>
      <c r="Y65">
        <v>2.1873562944882061E-2</v>
      </c>
      <c r="Z65">
        <v>3.5203614665445642</v>
      </c>
      <c r="AA65">
        <v>0.88009036663614104</v>
      </c>
      <c r="AB65">
        <f>Table3[[#This Row],[calc_%_H2_umol/h]]/Table3[[#This Row],[Cat mass]]</f>
        <v>453.65482816295929</v>
      </c>
      <c r="AC65">
        <v>3.4605200880282107E-2</v>
      </c>
      <c r="AD65">
        <v>1.9010266648043041E-2</v>
      </c>
      <c r="AE65">
        <v>9.4320413490833255E-2</v>
      </c>
      <c r="AF65">
        <v>2.358010337270831E-2</v>
      </c>
      <c r="AG65">
        <v>7.2091012133678412E-2</v>
      </c>
      <c r="AH65">
        <v>0.62959660835963771</v>
      </c>
    </row>
    <row r="66" spans="1:34" x14ac:dyDescent="0.25">
      <c r="A66">
        <v>1407</v>
      </c>
      <c r="B66" t="s">
        <v>458</v>
      </c>
      <c r="C66" t="s">
        <v>467</v>
      </c>
      <c r="D66" s="1" t="s">
        <v>811</v>
      </c>
      <c r="E66" t="s">
        <v>33</v>
      </c>
      <c r="F66" t="s">
        <v>21</v>
      </c>
      <c r="G66">
        <v>2</v>
      </c>
      <c r="H66">
        <v>2</v>
      </c>
      <c r="I66">
        <v>1</v>
      </c>
      <c r="J66">
        <v>0</v>
      </c>
      <c r="K66">
        <v>1.98E-3</v>
      </c>
      <c r="L66">
        <v>0</v>
      </c>
      <c r="M66">
        <v>0</v>
      </c>
      <c r="N66">
        <v>0</v>
      </c>
      <c r="O66">
        <v>0</v>
      </c>
      <c r="P66">
        <v>0</v>
      </c>
      <c r="Q66">
        <v>0</v>
      </c>
      <c r="R66">
        <v>0</v>
      </c>
      <c r="S66">
        <f>SUM(Table3[[#This Row],[CoO]:[MoS2/g-C3N4]])</f>
        <v>1.98E-3</v>
      </c>
      <c r="T66" s="2">
        <v>45149.287662037037</v>
      </c>
      <c r="U66" t="s">
        <v>640</v>
      </c>
      <c r="V66">
        <v>0.90630200000000005</v>
      </c>
      <c r="W66">
        <v>98.406886957831901</v>
      </c>
      <c r="X66">
        <v>1.0388048091276321</v>
      </c>
      <c r="Y66">
        <v>1.6386385483025841E-2</v>
      </c>
      <c r="Z66">
        <v>2.831380735865435</v>
      </c>
      <c r="AA66">
        <v>0.70784518396635865</v>
      </c>
      <c r="AB66">
        <f>Table3[[#This Row],[calc_%_H2_umol/h]]/Table3[[#This Row],[Cat mass]]</f>
        <v>357.49756765977708</v>
      </c>
      <c r="AC66">
        <v>3.1572799726741291E-2</v>
      </c>
      <c r="AD66">
        <v>1.8383380484636742E-2</v>
      </c>
      <c r="AE66">
        <v>8.6055259022823197E-2</v>
      </c>
      <c r="AF66">
        <v>2.1513814755705799E-2</v>
      </c>
      <c r="AG66">
        <v>5.4374646539973003E-2</v>
      </c>
      <c r="AH66">
        <v>0.46836078677375192</v>
      </c>
    </row>
    <row r="67" spans="1:34" x14ac:dyDescent="0.25">
      <c r="A67">
        <v>1407</v>
      </c>
      <c r="B67" t="s">
        <v>458</v>
      </c>
      <c r="C67" t="s">
        <v>467</v>
      </c>
      <c r="D67" s="1" t="s">
        <v>812</v>
      </c>
      <c r="E67" t="s">
        <v>36</v>
      </c>
      <c r="F67" t="s">
        <v>21</v>
      </c>
      <c r="G67">
        <v>2</v>
      </c>
      <c r="H67">
        <v>2</v>
      </c>
      <c r="I67">
        <v>1</v>
      </c>
      <c r="J67">
        <v>0</v>
      </c>
      <c r="K67">
        <v>1.8600000000000001E-3</v>
      </c>
      <c r="L67">
        <v>0</v>
      </c>
      <c r="M67">
        <v>0</v>
      </c>
      <c r="N67">
        <v>0</v>
      </c>
      <c r="O67">
        <v>0</v>
      </c>
      <c r="P67">
        <v>0</v>
      </c>
      <c r="Q67">
        <v>0</v>
      </c>
      <c r="R67">
        <v>0</v>
      </c>
      <c r="S67">
        <f>SUM(Table3[[#This Row],[CoO]:[MoS2/g-C3N4]])</f>
        <v>1.8600000000000001E-3</v>
      </c>
      <c r="T67" s="2">
        <v>45149.296041666668</v>
      </c>
      <c r="U67" t="s">
        <v>642</v>
      </c>
      <c r="V67">
        <v>0.98160199999999997</v>
      </c>
      <c r="W67">
        <v>99.138799146741547</v>
      </c>
      <c r="X67">
        <v>0.11515939228435219</v>
      </c>
      <c r="Y67">
        <v>1.210966349548851E-3</v>
      </c>
      <c r="Z67">
        <v>0.3138800302067376</v>
      </c>
      <c r="AA67">
        <v>7.8470007551684401E-2</v>
      </c>
      <c r="AB67">
        <f>Table3[[#This Row],[calc_%_H2_umol/h]]/Table3[[#This Row],[Cat mass]]</f>
        <v>42.188176103056129</v>
      </c>
      <c r="AC67">
        <v>2.6395240478218281E-2</v>
      </c>
      <c r="AD67">
        <v>1.6115353572378009E-2</v>
      </c>
      <c r="AE67">
        <v>7.1943232021926998E-2</v>
      </c>
      <c r="AF67">
        <v>1.7985808005481749E-2</v>
      </c>
      <c r="AG67">
        <v>5.8188900785968327E-2</v>
      </c>
      <c r="AH67">
        <v>0.66145731970990806</v>
      </c>
    </row>
    <row r="68" spans="1:34" x14ac:dyDescent="0.25">
      <c r="A68">
        <v>1407</v>
      </c>
      <c r="B68" t="s">
        <v>458</v>
      </c>
      <c r="C68" t="s">
        <v>468</v>
      </c>
      <c r="D68" s="1" t="s">
        <v>813</v>
      </c>
      <c r="E68" t="s">
        <v>39</v>
      </c>
      <c r="F68" t="s">
        <v>21</v>
      </c>
      <c r="G68">
        <v>2</v>
      </c>
      <c r="H68">
        <v>2</v>
      </c>
      <c r="I68">
        <v>1</v>
      </c>
      <c r="J68">
        <v>0</v>
      </c>
      <c r="K68">
        <v>0</v>
      </c>
      <c r="L68">
        <v>2E-3</v>
      </c>
      <c r="M68">
        <v>0</v>
      </c>
      <c r="N68">
        <v>0</v>
      </c>
      <c r="O68">
        <v>0</v>
      </c>
      <c r="P68">
        <v>0</v>
      </c>
      <c r="Q68">
        <v>0</v>
      </c>
      <c r="R68">
        <v>0</v>
      </c>
      <c r="S68">
        <f>SUM(Table3[[#This Row],[CoO]:[MoS2/g-C3N4]])</f>
        <v>2E-3</v>
      </c>
      <c r="T68" s="2">
        <v>45149.303564814807</v>
      </c>
      <c r="U68" t="s">
        <v>644</v>
      </c>
      <c r="V68">
        <v>0.88957699999999995</v>
      </c>
      <c r="W68">
        <v>99.424629474504584</v>
      </c>
      <c r="X68">
        <v>2.291755204548206E-2</v>
      </c>
      <c r="Y68">
        <v>8.8851120601120119E-4</v>
      </c>
      <c r="Z68">
        <v>6.2464396395376112E-2</v>
      </c>
      <c r="AA68">
        <v>1.561609909884403E-2</v>
      </c>
      <c r="AB68">
        <f>Table3[[#This Row],[calc_%_H2_umol/h]]/Table3[[#This Row],[Cat mass]]</f>
        <v>7.808049549422015</v>
      </c>
      <c r="AC68">
        <v>0.36864929755174419</v>
      </c>
      <c r="AD68">
        <v>1.445215521224558E-2</v>
      </c>
      <c r="AE68">
        <v>1.0047956172390899</v>
      </c>
      <c r="AF68">
        <v>0.25119890430977238</v>
      </c>
      <c r="AG68">
        <v>7.1342135569687784E-2</v>
      </c>
      <c r="AH68">
        <v>0.11246154032850331</v>
      </c>
    </row>
    <row r="69" spans="1:34" x14ac:dyDescent="0.25">
      <c r="A69">
        <v>1407</v>
      </c>
      <c r="B69" t="s">
        <v>458</v>
      </c>
      <c r="C69" t="s">
        <v>468</v>
      </c>
      <c r="D69" s="1" t="s">
        <v>814</v>
      </c>
      <c r="E69" t="s">
        <v>42</v>
      </c>
      <c r="F69" t="s">
        <v>21</v>
      </c>
      <c r="G69">
        <v>2</v>
      </c>
      <c r="H69">
        <v>2</v>
      </c>
      <c r="I69">
        <v>1</v>
      </c>
      <c r="J69">
        <v>0</v>
      </c>
      <c r="K69">
        <v>0</v>
      </c>
      <c r="L69">
        <v>2.0200000000000001E-3</v>
      </c>
      <c r="M69">
        <v>0</v>
      </c>
      <c r="N69">
        <v>0</v>
      </c>
      <c r="O69">
        <v>0</v>
      </c>
      <c r="P69">
        <v>0</v>
      </c>
      <c r="Q69">
        <v>0</v>
      </c>
      <c r="R69">
        <v>0</v>
      </c>
      <c r="S69">
        <f>SUM(Table3[[#This Row],[CoO]:[MoS2/g-C3N4]])</f>
        <v>2.0200000000000001E-3</v>
      </c>
      <c r="T69" s="2">
        <v>45149.311076388891</v>
      </c>
      <c r="U69" t="s">
        <v>646</v>
      </c>
      <c r="V69">
        <v>0.96487699999999998</v>
      </c>
      <c r="W69">
        <v>99.819136478290289</v>
      </c>
      <c r="X69">
        <v>2.0294781481875301E-2</v>
      </c>
      <c r="Y69">
        <v>1.0152305762486521E-3</v>
      </c>
      <c r="Z69">
        <v>5.5315736721161302E-2</v>
      </c>
      <c r="AA69">
        <v>1.3828934180290331E-2</v>
      </c>
      <c r="AB69">
        <f>Table3[[#This Row],[calc_%_H2_umol/h]]/Table3[[#This Row],[Cat mass]]</f>
        <v>6.8460070199457075</v>
      </c>
      <c r="AC69">
        <v>7.7796347670059121E-2</v>
      </c>
      <c r="AD69">
        <v>8.509241468717536E-3</v>
      </c>
      <c r="AE69">
        <v>0.2120427997427877</v>
      </c>
      <c r="AF69">
        <v>5.3010699935696917E-2</v>
      </c>
      <c r="AG69">
        <v>5.0385817238300303E-2</v>
      </c>
      <c r="AH69">
        <v>3.2386575319473677E-2</v>
      </c>
    </row>
    <row r="70" spans="1:34" x14ac:dyDescent="0.25">
      <c r="A70">
        <v>1407</v>
      </c>
      <c r="B70" t="s">
        <v>458</v>
      </c>
      <c r="C70" t="s">
        <v>468</v>
      </c>
      <c r="D70" s="1" t="s">
        <v>815</v>
      </c>
      <c r="E70" t="s">
        <v>45</v>
      </c>
      <c r="F70" t="s">
        <v>21</v>
      </c>
      <c r="G70">
        <v>2</v>
      </c>
      <c r="H70">
        <v>2</v>
      </c>
      <c r="I70">
        <v>1</v>
      </c>
      <c r="J70">
        <v>0</v>
      </c>
      <c r="K70">
        <v>0</v>
      </c>
      <c r="L70">
        <v>1.9499999999999999E-3</v>
      </c>
      <c r="M70">
        <v>0</v>
      </c>
      <c r="N70">
        <v>0</v>
      </c>
      <c r="O70">
        <v>0</v>
      </c>
      <c r="P70">
        <v>0</v>
      </c>
      <c r="Q70">
        <v>0</v>
      </c>
      <c r="R70">
        <v>0</v>
      </c>
      <c r="S70">
        <f>SUM(Table3[[#This Row],[CoO]:[MoS2/g-C3N4]])</f>
        <v>1.9499999999999999E-3</v>
      </c>
      <c r="T70" s="2">
        <v>45149.318611111114</v>
      </c>
      <c r="U70" t="s">
        <v>648</v>
      </c>
      <c r="V70">
        <v>0.88395199999999996</v>
      </c>
      <c r="W70">
        <v>99.550561990933943</v>
      </c>
      <c r="X70">
        <v>2.1320936111158349E-2</v>
      </c>
      <c r="Y70">
        <v>6.9590996992044526E-4</v>
      </c>
      <c r="Z70">
        <v>5.8112637952116408E-2</v>
      </c>
      <c r="AA70">
        <v>1.45281594880291E-2</v>
      </c>
      <c r="AB70">
        <f>Table3[[#This Row],[calc_%_H2_umol/h]]/Table3[[#This Row],[Cat mass]]</f>
        <v>7.4503381989892823</v>
      </c>
      <c r="AC70">
        <v>0.25443730441945162</v>
      </c>
      <c r="AD70">
        <v>1.069269915127825E-2</v>
      </c>
      <c r="AE70">
        <v>0.69349783124680564</v>
      </c>
      <c r="AF70">
        <v>0.17337445781170141</v>
      </c>
      <c r="AG70">
        <v>6.0512936412393588E-2</v>
      </c>
      <c r="AH70">
        <v>0.1131668321230572</v>
      </c>
    </row>
    <row r="71" spans="1:34" x14ac:dyDescent="0.25">
      <c r="A71">
        <v>1407</v>
      </c>
      <c r="B71" t="s">
        <v>458</v>
      </c>
      <c r="C71" t="s">
        <v>469</v>
      </c>
      <c r="D71" s="1" t="s">
        <v>816</v>
      </c>
      <c r="E71" t="s">
        <v>48</v>
      </c>
      <c r="F71" t="s">
        <v>21</v>
      </c>
      <c r="G71">
        <v>2</v>
      </c>
      <c r="H71">
        <v>2</v>
      </c>
      <c r="I71">
        <v>1</v>
      </c>
      <c r="J71">
        <v>0</v>
      </c>
      <c r="K71">
        <v>0</v>
      </c>
      <c r="L71">
        <v>0</v>
      </c>
      <c r="M71">
        <v>2.1299999999999999E-3</v>
      </c>
      <c r="N71">
        <v>0</v>
      </c>
      <c r="O71">
        <v>0</v>
      </c>
      <c r="P71">
        <v>0</v>
      </c>
      <c r="Q71">
        <v>0</v>
      </c>
      <c r="R71">
        <v>0</v>
      </c>
      <c r="S71">
        <f>SUM(Table3[[#This Row],[CoO]:[MoS2/g-C3N4]])</f>
        <v>2.1299999999999999E-3</v>
      </c>
      <c r="T71" s="2">
        <v>45149.325925925928</v>
      </c>
      <c r="U71" t="s">
        <v>650</v>
      </c>
      <c r="V71">
        <v>0.96487699999999998</v>
      </c>
      <c r="W71">
        <v>99.26217654960837</v>
      </c>
      <c r="X71">
        <v>1.7762512619376069E-2</v>
      </c>
      <c r="Y71">
        <v>4.2038441212935662E-4</v>
      </c>
      <c r="Z71">
        <v>4.8413749733506428E-2</v>
      </c>
      <c r="AA71">
        <v>1.2103437433376611E-2</v>
      </c>
      <c r="AB71">
        <f>Table3[[#This Row],[calc_%_H2_umol/h]]/Table3[[#This Row],[Cat mass]]</f>
        <v>5.6823649921955921</v>
      </c>
      <c r="AC71">
        <v>0.59776042223258585</v>
      </c>
      <c r="AD71">
        <v>1.4666225858850759E-2</v>
      </c>
      <c r="AE71">
        <v>1.6292640631818509</v>
      </c>
      <c r="AF71">
        <v>0.40731601579546273</v>
      </c>
      <c r="AG71">
        <v>6.6600624370051542E-2</v>
      </c>
      <c r="AH71">
        <v>5.5699891169621811E-2</v>
      </c>
    </row>
    <row r="72" spans="1:34" x14ac:dyDescent="0.25">
      <c r="A72">
        <v>1407</v>
      </c>
      <c r="B72" t="s">
        <v>458</v>
      </c>
      <c r="C72" t="s">
        <v>469</v>
      </c>
      <c r="D72" s="1" t="s">
        <v>817</v>
      </c>
      <c r="E72" t="s">
        <v>51</v>
      </c>
      <c r="F72" t="s">
        <v>21</v>
      </c>
      <c r="G72">
        <v>2</v>
      </c>
      <c r="H72">
        <v>2</v>
      </c>
      <c r="I72">
        <v>1</v>
      </c>
      <c r="J72">
        <v>0</v>
      </c>
      <c r="K72">
        <v>0</v>
      </c>
      <c r="L72">
        <v>0</v>
      </c>
      <c r="M72">
        <v>1.9499999999999999E-3</v>
      </c>
      <c r="N72">
        <v>0</v>
      </c>
      <c r="O72">
        <v>0</v>
      </c>
      <c r="P72">
        <v>0</v>
      </c>
      <c r="Q72">
        <v>0</v>
      </c>
      <c r="R72">
        <v>0</v>
      </c>
      <c r="S72">
        <f>SUM(Table3[[#This Row],[CoO]:[MoS2/g-C3N4]])</f>
        <v>1.9499999999999999E-3</v>
      </c>
      <c r="T72" s="2">
        <v>45149.333587962959</v>
      </c>
      <c r="U72" t="s">
        <v>652</v>
      </c>
      <c r="V72">
        <v>0.96210200000000001</v>
      </c>
      <c r="W72">
        <v>99.582611651510007</v>
      </c>
      <c r="X72">
        <v>1.7446955600009299E-2</v>
      </c>
      <c r="Y72">
        <v>9.3095598388507727E-4</v>
      </c>
      <c r="Z72">
        <v>4.7553663163005792E-2</v>
      </c>
      <c r="AA72">
        <v>1.188841579075145E-2</v>
      </c>
      <c r="AB72">
        <f>Table3[[#This Row],[calc_%_H2_umol/h]]/Table3[[#This Row],[Cat mass]]</f>
        <v>6.096623482436641</v>
      </c>
      <c r="AC72">
        <v>0.29141444161083752</v>
      </c>
      <c r="AD72">
        <v>1.0429342031057149E-2</v>
      </c>
      <c r="AE72">
        <v>0.79428322710867627</v>
      </c>
      <c r="AF72">
        <v>0.1985708067771691</v>
      </c>
      <c r="AG72">
        <v>4.995998068598255E-2</v>
      </c>
      <c r="AH72">
        <v>5.856697059317259E-2</v>
      </c>
    </row>
    <row r="73" spans="1:34" x14ac:dyDescent="0.25">
      <c r="A73">
        <v>1407</v>
      </c>
      <c r="B73" t="s">
        <v>458</v>
      </c>
      <c r="C73" t="s">
        <v>469</v>
      </c>
      <c r="D73" s="1" t="s">
        <v>818</v>
      </c>
      <c r="E73" t="s">
        <v>54</v>
      </c>
      <c r="F73" t="s">
        <v>21</v>
      </c>
      <c r="G73">
        <v>2</v>
      </c>
      <c r="H73">
        <v>2</v>
      </c>
      <c r="I73">
        <v>1</v>
      </c>
      <c r="J73">
        <v>0</v>
      </c>
      <c r="K73">
        <v>0</v>
      </c>
      <c r="L73">
        <v>0</v>
      </c>
      <c r="M73">
        <v>1.92E-3</v>
      </c>
      <c r="N73">
        <v>0</v>
      </c>
      <c r="O73">
        <v>0</v>
      </c>
      <c r="P73">
        <v>0</v>
      </c>
      <c r="Q73">
        <v>0</v>
      </c>
      <c r="R73">
        <v>0</v>
      </c>
      <c r="S73">
        <f>SUM(Table3[[#This Row],[CoO]:[MoS2/g-C3N4]])</f>
        <v>1.92E-3</v>
      </c>
      <c r="T73" s="2">
        <v>45149.340925925928</v>
      </c>
      <c r="U73" t="s">
        <v>654</v>
      </c>
      <c r="V73">
        <v>0.94807699999999995</v>
      </c>
      <c r="W73">
        <v>99.457357472266224</v>
      </c>
      <c r="X73">
        <v>1.7007931221531401E-2</v>
      </c>
      <c r="Y73">
        <v>6.7821705083939178E-4</v>
      </c>
      <c r="Z73">
        <v>4.6357052253164589E-2</v>
      </c>
      <c r="AA73">
        <v>1.1589263063291151E-2</v>
      </c>
      <c r="AB73">
        <f>Table3[[#This Row],[calc_%_H2_umol/h]]/Table3[[#This Row],[Cat mass]]</f>
        <v>6.0360745121308073</v>
      </c>
      <c r="AC73">
        <v>0.40872868339435919</v>
      </c>
      <c r="AD73">
        <v>8.6774601432365941E-3</v>
      </c>
      <c r="AE73">
        <v>1.114036544873412</v>
      </c>
      <c r="AF73">
        <v>0.27850913621835299</v>
      </c>
      <c r="AG73">
        <v>5.6453531329129919E-2</v>
      </c>
      <c r="AH73">
        <v>6.0452381788755033E-2</v>
      </c>
    </row>
    <row r="74" spans="1:34" x14ac:dyDescent="0.25">
      <c r="A74">
        <v>1407</v>
      </c>
      <c r="B74" t="s">
        <v>458</v>
      </c>
      <c r="C74" t="s">
        <v>470</v>
      </c>
      <c r="D74" s="1" t="s">
        <v>819</v>
      </c>
      <c r="E74" t="s">
        <v>57</v>
      </c>
      <c r="F74" t="s">
        <v>21</v>
      </c>
      <c r="G74">
        <v>2</v>
      </c>
      <c r="H74">
        <v>2</v>
      </c>
      <c r="I74">
        <v>1</v>
      </c>
      <c r="J74">
        <v>0</v>
      </c>
      <c r="K74">
        <v>0</v>
      </c>
      <c r="L74">
        <v>0</v>
      </c>
      <c r="M74">
        <v>0</v>
      </c>
      <c r="N74">
        <v>1.9400000000000001E-3</v>
      </c>
      <c r="O74">
        <v>0</v>
      </c>
      <c r="P74">
        <v>0</v>
      </c>
      <c r="Q74">
        <v>0</v>
      </c>
      <c r="R74">
        <v>0</v>
      </c>
      <c r="S74">
        <f>SUM(Table3[[#This Row],[CoO]:[MoS2/g-C3N4]])</f>
        <v>1.9400000000000001E-3</v>
      </c>
      <c r="T74" s="2">
        <v>45149.348252314812</v>
      </c>
      <c r="U74" t="s">
        <v>656</v>
      </c>
      <c r="V74">
        <v>0.87562700000000004</v>
      </c>
      <c r="W74">
        <v>99.225757266966681</v>
      </c>
      <c r="X74">
        <v>0.10701909882919371</v>
      </c>
      <c r="Y74">
        <v>1.7008186720068911E-3</v>
      </c>
      <c r="Z74">
        <v>0.29169273393056538</v>
      </c>
      <c r="AA74">
        <v>7.2923183482641346E-2</v>
      </c>
      <c r="AB74">
        <f>Table3[[#This Row],[calc_%_H2_umol/h]]/Table3[[#This Row],[Cat mass]]</f>
        <v>37.58926983641306</v>
      </c>
      <c r="AC74">
        <v>0.41945971545896032</v>
      </c>
      <c r="AD74">
        <v>9.7996515069725225E-3</v>
      </c>
      <c r="AE74">
        <v>1.1432851940871001</v>
      </c>
      <c r="AF74">
        <v>0.2858212985217749</v>
      </c>
      <c r="AG74">
        <v>7.2584303869604502E-2</v>
      </c>
      <c r="AH74">
        <v>0.17517961487556311</v>
      </c>
    </row>
    <row r="75" spans="1:34" x14ac:dyDescent="0.25">
      <c r="A75">
        <v>1407</v>
      </c>
      <c r="B75" t="s">
        <v>458</v>
      </c>
      <c r="C75" t="s">
        <v>470</v>
      </c>
      <c r="D75" s="1" t="s">
        <v>820</v>
      </c>
      <c r="E75" t="s">
        <v>60</v>
      </c>
      <c r="F75" t="s">
        <v>21</v>
      </c>
      <c r="G75">
        <v>2</v>
      </c>
      <c r="H75">
        <v>2</v>
      </c>
      <c r="I75">
        <v>1</v>
      </c>
      <c r="J75">
        <v>0</v>
      </c>
      <c r="K75">
        <v>0</v>
      </c>
      <c r="L75">
        <v>0</v>
      </c>
      <c r="M75">
        <v>0</v>
      </c>
      <c r="N75">
        <v>1.9599999999999999E-3</v>
      </c>
      <c r="O75">
        <v>0</v>
      </c>
      <c r="P75">
        <v>0</v>
      </c>
      <c r="Q75">
        <v>0</v>
      </c>
      <c r="R75">
        <v>0</v>
      </c>
      <c r="S75">
        <f>SUM(Table3[[#This Row],[CoO]:[MoS2/g-C3N4]])</f>
        <v>1.9599999999999999E-3</v>
      </c>
      <c r="T75" s="2">
        <v>45149.356585648151</v>
      </c>
      <c r="U75" t="s">
        <v>658</v>
      </c>
      <c r="V75">
        <v>0.96210200000000001</v>
      </c>
      <c r="W75">
        <v>99.620647589251661</v>
      </c>
      <c r="X75">
        <v>2.1252590032385929E-2</v>
      </c>
      <c r="Y75">
        <v>1.6266686727550209E-3</v>
      </c>
      <c r="Z75">
        <v>5.7926352935809361E-2</v>
      </c>
      <c r="AA75">
        <v>1.448158823395234E-2</v>
      </c>
      <c r="AB75">
        <f>Table3[[#This Row],[calc_%_H2_umol/h]]/Table3[[#This Row],[Cat mass]]</f>
        <v>7.3885654254858881</v>
      </c>
      <c r="AC75">
        <v>3.2449915279918362E-2</v>
      </c>
      <c r="AD75">
        <v>1.3083075769428529E-2</v>
      </c>
      <c r="AE75">
        <v>8.8445937289396759E-2</v>
      </c>
      <c r="AF75">
        <v>2.211148432234919E-2</v>
      </c>
      <c r="AG75">
        <v>4.9502514879898388E-2</v>
      </c>
      <c r="AH75">
        <v>0.27614739055614279</v>
      </c>
    </row>
    <row r="76" spans="1:34" x14ac:dyDescent="0.25">
      <c r="A76">
        <v>1407</v>
      </c>
      <c r="B76" t="s">
        <v>458</v>
      </c>
      <c r="C76" t="s">
        <v>470</v>
      </c>
      <c r="D76" s="1" t="s">
        <v>821</v>
      </c>
      <c r="E76" t="s">
        <v>63</v>
      </c>
      <c r="F76" t="s">
        <v>21</v>
      </c>
      <c r="G76">
        <v>2</v>
      </c>
      <c r="H76">
        <v>2</v>
      </c>
      <c r="I76">
        <v>1</v>
      </c>
      <c r="J76">
        <v>0</v>
      </c>
      <c r="K76">
        <v>0</v>
      </c>
      <c r="L76">
        <v>0</v>
      </c>
      <c r="M76">
        <v>0</v>
      </c>
      <c r="N76">
        <v>1.9499999999999999E-3</v>
      </c>
      <c r="O76">
        <v>0</v>
      </c>
      <c r="P76">
        <v>0</v>
      </c>
      <c r="Q76">
        <v>0</v>
      </c>
      <c r="R76">
        <v>0</v>
      </c>
      <c r="S76">
        <f>SUM(Table3[[#This Row],[CoO]:[MoS2/g-C3N4]])</f>
        <v>1.9499999999999999E-3</v>
      </c>
      <c r="T76" s="2">
        <v>45149.364120370366</v>
      </c>
      <c r="U76" t="s">
        <v>660</v>
      </c>
      <c r="V76">
        <v>0.95092699999999997</v>
      </c>
      <c r="W76">
        <v>99.462689537950126</v>
      </c>
      <c r="X76">
        <v>2.83370663626E-2</v>
      </c>
      <c r="Y76">
        <v>3.8518278951547418E-4</v>
      </c>
      <c r="Z76">
        <v>7.723589947314953E-2</v>
      </c>
      <c r="AA76">
        <v>1.9308974868287379E-2</v>
      </c>
      <c r="AB76">
        <f>Table3[[#This Row],[calc_%_H2_umol/h]]/Table3[[#This Row],[Cat mass]]</f>
        <v>9.9020383939935286</v>
      </c>
      <c r="AC76">
        <v>0.20698428810251121</v>
      </c>
      <c r="AD76">
        <v>8.6485285116711871E-3</v>
      </c>
      <c r="AE76">
        <v>0.56415923454611838</v>
      </c>
      <c r="AF76">
        <v>0.1410398086365296</v>
      </c>
      <c r="AG76">
        <v>5.8846704261465092E-2</v>
      </c>
      <c r="AH76">
        <v>0.24314240332328879</v>
      </c>
    </row>
    <row r="77" spans="1:34" x14ac:dyDescent="0.25">
      <c r="A77">
        <v>1407</v>
      </c>
      <c r="B77" t="s">
        <v>458</v>
      </c>
      <c r="C77" t="s">
        <v>472</v>
      </c>
      <c r="D77" s="1" t="s">
        <v>822</v>
      </c>
      <c r="E77" t="s">
        <v>66</v>
      </c>
      <c r="F77" t="s">
        <v>21</v>
      </c>
      <c r="G77">
        <v>2</v>
      </c>
      <c r="H77">
        <v>2</v>
      </c>
      <c r="I77">
        <v>1</v>
      </c>
      <c r="J77">
        <v>0</v>
      </c>
      <c r="K77">
        <v>0</v>
      </c>
      <c r="L77">
        <v>0</v>
      </c>
      <c r="M77">
        <v>0</v>
      </c>
      <c r="N77">
        <v>0</v>
      </c>
      <c r="O77">
        <v>1.99E-3</v>
      </c>
      <c r="P77">
        <v>0</v>
      </c>
      <c r="Q77">
        <v>0</v>
      </c>
      <c r="R77">
        <v>0</v>
      </c>
      <c r="S77">
        <f>SUM(Table3[[#This Row],[CoO]:[MoS2/g-C3N4]])</f>
        <v>1.99E-3</v>
      </c>
      <c r="T77" s="2">
        <v>45149.625462962962</v>
      </c>
      <c r="U77" t="s">
        <v>322</v>
      </c>
      <c r="V77">
        <v>0.95932700000000004</v>
      </c>
      <c r="W77">
        <v>99.416000082071093</v>
      </c>
      <c r="X77">
        <v>2.6024936796741359E-2</v>
      </c>
      <c r="Y77">
        <v>2.0123568733338409E-3</v>
      </c>
      <c r="Z77">
        <v>7.0933927193010893E-2</v>
      </c>
      <c r="AA77">
        <v>1.773348179825272E-2</v>
      </c>
      <c r="AB77">
        <f>Table3[[#This Row],[calc_%_H2_umol/h]]/Table3[[#This Row],[Cat mass]]</f>
        <v>8.9112973860566438</v>
      </c>
      <c r="AC77">
        <v>0.33124996865563511</v>
      </c>
      <c r="AD77">
        <v>1.8105386677064721E-2</v>
      </c>
      <c r="AE77">
        <v>0.90285948983545816</v>
      </c>
      <c r="AF77">
        <v>0.22571487245886451</v>
      </c>
      <c r="AG77">
        <v>6.6507274811820116E-2</v>
      </c>
      <c r="AH77">
        <v>0.16021773766471581</v>
      </c>
    </row>
    <row r="78" spans="1:34" x14ac:dyDescent="0.25">
      <c r="A78">
        <v>1407</v>
      </c>
      <c r="B78" t="s">
        <v>458</v>
      </c>
      <c r="C78" t="s">
        <v>472</v>
      </c>
      <c r="D78" s="1" t="s">
        <v>823</v>
      </c>
      <c r="E78" t="s">
        <v>69</v>
      </c>
      <c r="F78" t="s">
        <v>21</v>
      </c>
      <c r="G78">
        <v>2</v>
      </c>
      <c r="H78">
        <v>2</v>
      </c>
      <c r="I78">
        <v>1</v>
      </c>
      <c r="J78">
        <v>0</v>
      </c>
      <c r="K78">
        <v>0</v>
      </c>
      <c r="L78">
        <v>0</v>
      </c>
      <c r="M78">
        <v>0</v>
      </c>
      <c r="N78">
        <v>0</v>
      </c>
      <c r="O78">
        <v>2.7200000000000002E-3</v>
      </c>
      <c r="P78">
        <v>0</v>
      </c>
      <c r="Q78">
        <v>0</v>
      </c>
      <c r="R78">
        <v>0</v>
      </c>
      <c r="S78">
        <f>SUM(Table3[[#This Row],[CoO]:[MoS2/g-C3N4]])</f>
        <v>2.7200000000000002E-3</v>
      </c>
      <c r="T78" s="2">
        <v>45149.632974537039</v>
      </c>
      <c r="U78" t="s">
        <v>324</v>
      </c>
      <c r="V78">
        <v>0.95932700000000004</v>
      </c>
      <c r="W78">
        <v>99.68787871174699</v>
      </c>
      <c r="X78">
        <v>2.4503011647467161E-2</v>
      </c>
      <c r="Y78">
        <v>2.5429317246412051E-3</v>
      </c>
      <c r="Z78">
        <v>6.6785746985120964E-2</v>
      </c>
      <c r="AA78">
        <v>1.6696436746280241E-2</v>
      </c>
      <c r="AB78">
        <f>Table3[[#This Row],[calc_%_H2_umol/h]]/Table3[[#This Row],[Cat mass]]</f>
        <v>6.1383958626030291</v>
      </c>
      <c r="AC78">
        <v>0.1488470003461492</v>
      </c>
      <c r="AD78">
        <v>1.6586838004420949E-2</v>
      </c>
      <c r="AE78">
        <v>0.40569944003759673</v>
      </c>
      <c r="AF78">
        <v>0.1014248600093992</v>
      </c>
      <c r="AG78">
        <v>4.9834367011562943E-2</v>
      </c>
      <c r="AH78">
        <v>8.8936909247829932E-2</v>
      </c>
    </row>
    <row r="79" spans="1:34" x14ac:dyDescent="0.25">
      <c r="A79">
        <v>1407</v>
      </c>
      <c r="B79" t="s">
        <v>458</v>
      </c>
      <c r="C79" t="s">
        <v>472</v>
      </c>
      <c r="D79" s="1" t="s">
        <v>824</v>
      </c>
      <c r="E79" t="s">
        <v>72</v>
      </c>
      <c r="F79" t="s">
        <v>21</v>
      </c>
      <c r="G79">
        <v>2</v>
      </c>
      <c r="H79">
        <v>2</v>
      </c>
      <c r="I79">
        <v>1</v>
      </c>
      <c r="J79">
        <v>0</v>
      </c>
      <c r="K79">
        <v>0</v>
      </c>
      <c r="L79">
        <v>0</v>
      </c>
      <c r="M79">
        <v>0</v>
      </c>
      <c r="N79">
        <v>0</v>
      </c>
      <c r="O79">
        <v>1.82E-3</v>
      </c>
      <c r="P79">
        <v>0</v>
      </c>
      <c r="Q79">
        <v>0</v>
      </c>
      <c r="R79">
        <v>0</v>
      </c>
      <c r="S79">
        <f>SUM(Table3[[#This Row],[CoO]:[MoS2/g-C3N4]])</f>
        <v>1.82E-3</v>
      </c>
      <c r="T79" s="2">
        <v>45149.640509259261</v>
      </c>
      <c r="U79" t="s">
        <v>326</v>
      </c>
      <c r="V79">
        <v>0.95647700000000002</v>
      </c>
      <c r="W79">
        <v>99.555504199327999</v>
      </c>
      <c r="X79">
        <v>2.2498609884632408E-2</v>
      </c>
      <c r="Y79">
        <v>1.816261630289811E-3</v>
      </c>
      <c r="Z79">
        <v>6.1322521855280678E-2</v>
      </c>
      <c r="AA79">
        <v>1.5330630463820169E-2</v>
      </c>
      <c r="AB79">
        <f>Table3[[#This Row],[calc_%_H2_umol/h]]/Table3[[#This Row],[Cat mass]]</f>
        <v>8.4234233317693246</v>
      </c>
      <c r="AC79">
        <v>0.27932368734955088</v>
      </c>
      <c r="AD79">
        <v>1.5976723659879691E-2</v>
      </c>
      <c r="AE79">
        <v>0.76132850029504295</v>
      </c>
      <c r="AF79">
        <v>0.19033212507376071</v>
      </c>
      <c r="AG79">
        <v>5.6148271075617678E-2</v>
      </c>
      <c r="AH79">
        <v>8.6525232362196225E-2</v>
      </c>
    </row>
    <row r="80" spans="1:34" x14ac:dyDescent="0.25">
      <c r="A80">
        <v>1407</v>
      </c>
      <c r="B80" t="s">
        <v>458</v>
      </c>
      <c r="C80" t="s">
        <v>473</v>
      </c>
      <c r="D80" s="1" t="s">
        <v>825</v>
      </c>
      <c r="E80" t="s">
        <v>75</v>
      </c>
      <c r="F80" t="s">
        <v>21</v>
      </c>
      <c r="G80">
        <v>2</v>
      </c>
      <c r="H80">
        <v>2</v>
      </c>
      <c r="I80">
        <v>1</v>
      </c>
      <c r="J80">
        <v>0</v>
      </c>
      <c r="K80">
        <v>0</v>
      </c>
      <c r="L80">
        <v>0</v>
      </c>
      <c r="M80">
        <v>0</v>
      </c>
      <c r="N80">
        <v>0</v>
      </c>
      <c r="O80">
        <v>0</v>
      </c>
      <c r="P80">
        <v>1.7799999999999999E-3</v>
      </c>
      <c r="Q80">
        <v>0</v>
      </c>
      <c r="R80">
        <v>0</v>
      </c>
      <c r="S80">
        <f>SUM(Table3[[#This Row],[CoO]:[MoS2/g-C3N4]])</f>
        <v>1.7799999999999999E-3</v>
      </c>
      <c r="T80" s="2">
        <v>45149.647824074083</v>
      </c>
      <c r="U80" t="s">
        <v>328</v>
      </c>
      <c r="V80">
        <v>0.88117699999999999</v>
      </c>
      <c r="W80">
        <v>99.172056783709891</v>
      </c>
      <c r="X80">
        <v>2.2617857879920069E-2</v>
      </c>
      <c r="Y80">
        <v>1.4055214050999519E-3</v>
      </c>
      <c r="Z80">
        <v>6.1647545838305527E-2</v>
      </c>
      <c r="AA80">
        <v>1.541188645957638E-2</v>
      </c>
      <c r="AB80">
        <f>Table3[[#This Row],[calc_%_H2_umol/h]]/Table3[[#This Row],[Cat mass]]</f>
        <v>8.6583631795372931</v>
      </c>
      <c r="AC80">
        <v>0.60538138861091484</v>
      </c>
      <c r="AD80">
        <v>1.974611462200088E-2</v>
      </c>
      <c r="AE80">
        <v>1.650035874404403</v>
      </c>
      <c r="AF80">
        <v>0.41250896860110081</v>
      </c>
      <c r="AG80">
        <v>7.129248908866416E-2</v>
      </c>
      <c r="AH80">
        <v>0.12865148071060681</v>
      </c>
    </row>
    <row r="81" spans="1:34" x14ac:dyDescent="0.25">
      <c r="A81">
        <v>1407</v>
      </c>
      <c r="B81" t="s">
        <v>458</v>
      </c>
      <c r="C81" t="s">
        <v>473</v>
      </c>
      <c r="D81" s="1" t="s">
        <v>826</v>
      </c>
      <c r="E81" t="s">
        <v>78</v>
      </c>
      <c r="F81" t="s">
        <v>21</v>
      </c>
      <c r="G81">
        <v>2</v>
      </c>
      <c r="H81">
        <v>2</v>
      </c>
      <c r="I81">
        <v>1</v>
      </c>
      <c r="J81">
        <v>0</v>
      </c>
      <c r="K81">
        <v>0</v>
      </c>
      <c r="L81">
        <v>0</v>
      </c>
      <c r="M81">
        <v>0</v>
      </c>
      <c r="N81">
        <v>0</v>
      </c>
      <c r="O81">
        <v>0</v>
      </c>
      <c r="P81">
        <v>1.3500000000000001E-3</v>
      </c>
      <c r="Q81">
        <v>0</v>
      </c>
      <c r="R81">
        <v>0</v>
      </c>
      <c r="S81">
        <f>SUM(Table3[[#This Row],[CoO]:[MoS2/g-C3N4]])</f>
        <v>1.3500000000000001E-3</v>
      </c>
      <c r="T81" s="2">
        <v>45149.655347222222</v>
      </c>
      <c r="U81" t="s">
        <v>330</v>
      </c>
      <c r="V81">
        <v>0.95092699999999997</v>
      </c>
      <c r="W81">
        <v>99.602087688132087</v>
      </c>
      <c r="X81">
        <v>2.1088451477489011E-2</v>
      </c>
      <c r="Y81">
        <v>1.522406950616664E-3</v>
      </c>
      <c r="Z81">
        <v>5.747897462347925E-2</v>
      </c>
      <c r="AA81">
        <v>1.4369743655869811E-2</v>
      </c>
      <c r="AB81">
        <f>Table3[[#This Row],[calc_%_H2_umol/h]]/Table3[[#This Row],[Cat mass]]</f>
        <v>10.644254559903564</v>
      </c>
      <c r="AC81">
        <v>0.28684613402550818</v>
      </c>
      <c r="AD81">
        <v>1.6598284809415591E-2</v>
      </c>
      <c r="AE81">
        <v>0.78183178485604421</v>
      </c>
      <c r="AF81">
        <v>0.19545794621401111</v>
      </c>
      <c r="AG81">
        <v>5.0302811270749773E-2</v>
      </c>
      <c r="AH81">
        <v>3.9674915094162128E-2</v>
      </c>
    </row>
    <row r="82" spans="1:34" x14ac:dyDescent="0.25">
      <c r="A82">
        <v>1407</v>
      </c>
      <c r="B82" t="s">
        <v>458</v>
      </c>
      <c r="C82" t="s">
        <v>473</v>
      </c>
      <c r="D82" s="1" t="s">
        <v>827</v>
      </c>
      <c r="E82" t="s">
        <v>81</v>
      </c>
      <c r="F82" t="s">
        <v>21</v>
      </c>
      <c r="G82">
        <v>2</v>
      </c>
      <c r="H82">
        <v>2</v>
      </c>
      <c r="I82">
        <v>1</v>
      </c>
      <c r="J82">
        <v>0</v>
      </c>
      <c r="K82">
        <v>0</v>
      </c>
      <c r="L82">
        <v>0</v>
      </c>
      <c r="M82">
        <v>0</v>
      </c>
      <c r="N82">
        <v>0</v>
      </c>
      <c r="O82">
        <v>0</v>
      </c>
      <c r="P82">
        <v>1.6199999999999999E-3</v>
      </c>
      <c r="Q82">
        <v>0</v>
      </c>
      <c r="R82">
        <v>0</v>
      </c>
      <c r="S82">
        <f>SUM(Table3[[#This Row],[CoO]:[MoS2/g-C3N4]])</f>
        <v>1.6199999999999999E-3</v>
      </c>
      <c r="T82" s="2">
        <v>45149.662997685176</v>
      </c>
      <c r="U82" t="s">
        <v>332</v>
      </c>
      <c r="V82">
        <v>0.91470200000000002</v>
      </c>
      <c r="W82">
        <v>99.467786295098364</v>
      </c>
      <c r="X82">
        <v>2.144545026477734E-2</v>
      </c>
      <c r="Y82">
        <v>1.337460738582866E-3</v>
      </c>
      <c r="Z82">
        <v>5.8452015449026028E-2</v>
      </c>
      <c r="AA82">
        <v>1.461300386225651E-2</v>
      </c>
      <c r="AB82">
        <f>Table3[[#This Row],[calc_%_H2_umol/h]]/Table3[[#This Row],[Cat mass]]</f>
        <v>9.0203727544793271</v>
      </c>
      <c r="AC82">
        <v>0.38619803563433042</v>
      </c>
      <c r="AD82">
        <v>1.632778119043372E-2</v>
      </c>
      <c r="AE82">
        <v>1.0526267001424401</v>
      </c>
      <c r="AF82">
        <v>0.26315667503561002</v>
      </c>
      <c r="AG82">
        <v>5.7572615217247478E-2</v>
      </c>
      <c r="AH82">
        <v>6.6997603785270032E-2</v>
      </c>
    </row>
    <row r="83" spans="1:34" x14ac:dyDescent="0.25">
      <c r="A83">
        <v>1407</v>
      </c>
      <c r="B83" t="s">
        <v>458</v>
      </c>
      <c r="C83" t="s">
        <v>471</v>
      </c>
      <c r="D83" s="1" t="s">
        <v>828</v>
      </c>
      <c r="E83" t="s">
        <v>84</v>
      </c>
      <c r="F83" t="s">
        <v>21</v>
      </c>
      <c r="G83">
        <v>2</v>
      </c>
      <c r="H83">
        <v>2</v>
      </c>
      <c r="I83">
        <v>1</v>
      </c>
      <c r="J83">
        <v>0</v>
      </c>
      <c r="K83">
        <v>0</v>
      </c>
      <c r="L83">
        <v>0</v>
      </c>
      <c r="M83">
        <v>0</v>
      </c>
      <c r="N83">
        <v>0</v>
      </c>
      <c r="O83">
        <v>0</v>
      </c>
      <c r="P83">
        <v>0</v>
      </c>
      <c r="Q83">
        <v>1.91E-3</v>
      </c>
      <c r="R83">
        <v>0</v>
      </c>
      <c r="S83">
        <f>SUM(Table3[[#This Row],[CoO]:[MoS2/g-C3N4]])</f>
        <v>1.91E-3</v>
      </c>
      <c r="T83" s="2">
        <v>45149.670532407406</v>
      </c>
      <c r="U83" t="s">
        <v>334</v>
      </c>
      <c r="V83">
        <v>0.95370200000000005</v>
      </c>
      <c r="W83">
        <v>99.420070368429307</v>
      </c>
      <c r="X83">
        <v>2.0650833178475041E-2</v>
      </c>
      <c r="Y83">
        <v>1.2831403723853421E-3</v>
      </c>
      <c r="Z83">
        <v>5.6286196143245898E-2</v>
      </c>
      <c r="AA83">
        <v>1.4071549035811469E-2</v>
      </c>
      <c r="AB83">
        <f>Table3[[#This Row],[calc_%_H2_umol/h]]/Table3[[#This Row],[Cat mass]]</f>
        <v>7.3673031601107164</v>
      </c>
      <c r="AC83">
        <v>0.1024739975873057</v>
      </c>
      <c r="AD83">
        <v>1.4108003999635641E-2</v>
      </c>
      <c r="AE83">
        <v>0.27930454320814602</v>
      </c>
      <c r="AF83">
        <v>6.982613580203649E-2</v>
      </c>
      <c r="AG83">
        <v>6.6741872162883215E-2</v>
      </c>
      <c r="AH83">
        <v>0.39006292864202952</v>
      </c>
    </row>
    <row r="84" spans="1:34" x14ac:dyDescent="0.25">
      <c r="A84">
        <v>1407</v>
      </c>
      <c r="B84" t="s">
        <v>458</v>
      </c>
      <c r="C84" t="s">
        <v>471</v>
      </c>
      <c r="D84" s="1" t="s">
        <v>829</v>
      </c>
      <c r="E84" t="s">
        <v>87</v>
      </c>
      <c r="F84" t="s">
        <v>21</v>
      </c>
      <c r="G84">
        <v>2</v>
      </c>
      <c r="H84">
        <v>2</v>
      </c>
      <c r="I84">
        <v>1</v>
      </c>
      <c r="J84">
        <v>0</v>
      </c>
      <c r="K84">
        <v>0</v>
      </c>
      <c r="L84">
        <v>0</v>
      </c>
      <c r="M84">
        <v>0</v>
      </c>
      <c r="N84">
        <v>0</v>
      </c>
      <c r="O84">
        <v>0</v>
      </c>
      <c r="P84">
        <v>0</v>
      </c>
      <c r="Q84">
        <v>1.97E-3</v>
      </c>
      <c r="R84">
        <v>0</v>
      </c>
      <c r="S84">
        <f>SUM(Table3[[#This Row],[CoO]:[MoS2/g-C3N4]])</f>
        <v>1.97E-3</v>
      </c>
      <c r="T84" s="2">
        <v>45149.678819444453</v>
      </c>
      <c r="U84" t="s">
        <v>336</v>
      </c>
      <c r="V84">
        <v>0.95370200000000005</v>
      </c>
      <c r="W84">
        <v>99.624421575440707</v>
      </c>
      <c r="X84">
        <v>2.241214090395028E-2</v>
      </c>
      <c r="Y84">
        <v>2.678786740058552E-3</v>
      </c>
      <c r="Z84">
        <v>6.1086840807212633E-2</v>
      </c>
      <c r="AA84">
        <v>1.527171020180316E-2</v>
      </c>
      <c r="AB84">
        <f>Table3[[#This Row],[calc_%_H2_umol/h]]/Table3[[#This Row],[Cat mass]]</f>
        <v>7.7521371582757164</v>
      </c>
      <c r="AC84">
        <v>3.0698197622610859E-2</v>
      </c>
      <c r="AD84">
        <v>1.9285165743505011E-2</v>
      </c>
      <c r="AE84">
        <v>8.3671431447687267E-2</v>
      </c>
      <c r="AF84">
        <v>2.091785786192182E-2</v>
      </c>
      <c r="AG84">
        <v>5.0342540794232053E-2</v>
      </c>
      <c r="AH84">
        <v>0.27212554523849902</v>
      </c>
    </row>
    <row r="85" spans="1:34" x14ac:dyDescent="0.25">
      <c r="A85">
        <v>1407</v>
      </c>
      <c r="B85" t="s">
        <v>458</v>
      </c>
      <c r="C85" t="s">
        <v>471</v>
      </c>
      <c r="D85" s="1" t="s">
        <v>830</v>
      </c>
      <c r="E85" t="s">
        <v>90</v>
      </c>
      <c r="F85" t="s">
        <v>21</v>
      </c>
      <c r="G85">
        <v>2</v>
      </c>
      <c r="H85">
        <v>2</v>
      </c>
      <c r="I85">
        <v>1</v>
      </c>
      <c r="J85">
        <v>0</v>
      </c>
      <c r="K85">
        <v>0</v>
      </c>
      <c r="L85">
        <v>0</v>
      </c>
      <c r="M85">
        <v>0</v>
      </c>
      <c r="N85">
        <v>0</v>
      </c>
      <c r="O85">
        <v>0</v>
      </c>
      <c r="P85">
        <v>0</v>
      </c>
      <c r="Q85">
        <v>2.0500000000000002E-3</v>
      </c>
      <c r="R85">
        <v>0</v>
      </c>
      <c r="S85">
        <f>SUM(Table3[[#This Row],[CoO]:[MoS2/g-C3N4]])</f>
        <v>2.0500000000000002E-3</v>
      </c>
      <c r="T85" s="2">
        <v>45149.686863425923</v>
      </c>
      <c r="U85" t="s">
        <v>338</v>
      </c>
      <c r="V85">
        <v>0.90630200000000005</v>
      </c>
      <c r="W85">
        <v>99.612447091686079</v>
      </c>
      <c r="X85">
        <v>2.2544323822851979E-2</v>
      </c>
      <c r="Y85">
        <v>3.1165870702165241E-3</v>
      </c>
      <c r="Z85">
        <v>6.1447120396698779E-2</v>
      </c>
      <c r="AA85">
        <v>1.536178009917469E-2</v>
      </c>
      <c r="AB85">
        <f>Table3[[#This Row],[calc_%_H2_umol/h]]/Table3[[#This Row],[Cat mass]]</f>
        <v>7.4935512678900915</v>
      </c>
      <c r="AC85">
        <v>4.6444241147676292E-2</v>
      </c>
      <c r="AD85">
        <v>1.9118867949079351E-2</v>
      </c>
      <c r="AE85">
        <v>0.12658906516600721</v>
      </c>
      <c r="AF85">
        <v>3.1647266291501788E-2</v>
      </c>
      <c r="AG85">
        <v>5.8619634841726657E-2</v>
      </c>
      <c r="AH85">
        <v>0.25994470850166779</v>
      </c>
    </row>
    <row r="86" spans="1:34" x14ac:dyDescent="0.25">
      <c r="A86">
        <v>1407</v>
      </c>
      <c r="B86" t="s">
        <v>458</v>
      </c>
      <c r="C86" t="s">
        <v>474</v>
      </c>
      <c r="D86" s="1" t="s">
        <v>831</v>
      </c>
      <c r="E86" t="s">
        <v>93</v>
      </c>
      <c r="F86" t="s">
        <v>21</v>
      </c>
      <c r="G86">
        <v>2</v>
      </c>
      <c r="H86">
        <v>2</v>
      </c>
      <c r="I86">
        <v>1</v>
      </c>
      <c r="J86">
        <v>0</v>
      </c>
      <c r="K86">
        <v>0</v>
      </c>
      <c r="L86">
        <v>0</v>
      </c>
      <c r="M86">
        <v>0</v>
      </c>
      <c r="N86">
        <v>0</v>
      </c>
      <c r="O86">
        <v>0</v>
      </c>
      <c r="P86">
        <v>0</v>
      </c>
      <c r="Q86">
        <v>0</v>
      </c>
      <c r="R86">
        <v>1.8500000000000001E-3</v>
      </c>
      <c r="S86">
        <f>SUM(Table3[[#This Row],[CoO]:[MoS2/g-C3N4]])</f>
        <v>1.8500000000000001E-3</v>
      </c>
      <c r="T86" s="2">
        <v>45149.694178240738</v>
      </c>
      <c r="U86" t="s">
        <v>340</v>
      </c>
      <c r="V86">
        <v>0.95370200000000005</v>
      </c>
      <c r="W86">
        <v>99.177489864235895</v>
      </c>
      <c r="X86">
        <v>2.0878673693321869E-2</v>
      </c>
      <c r="Y86">
        <v>1.107833187505078E-3</v>
      </c>
      <c r="Z86">
        <v>5.6907201397475231E-2</v>
      </c>
      <c r="AA86">
        <v>1.4226800349368809E-2</v>
      </c>
      <c r="AB86">
        <f>Table3[[#This Row],[calc_%_H2_umol/h]]/Table3[[#This Row],[Cat mass]]</f>
        <v>7.6901623510101667</v>
      </c>
      <c r="AC86">
        <v>0.54888025657539119</v>
      </c>
      <c r="AD86">
        <v>1.8330530634670172E-2</v>
      </c>
      <c r="AE86">
        <v>1.496035608527394</v>
      </c>
      <c r="AF86">
        <v>0.37400890213184851</v>
      </c>
      <c r="AG86">
        <v>7.1658712176410552E-2</v>
      </c>
      <c r="AH86">
        <v>0.1810924933189787</v>
      </c>
    </row>
    <row r="87" spans="1:34" x14ac:dyDescent="0.25">
      <c r="A87">
        <v>1407</v>
      </c>
      <c r="B87" t="s">
        <v>458</v>
      </c>
      <c r="C87" t="s">
        <v>474</v>
      </c>
      <c r="D87" s="1" t="s">
        <v>832</v>
      </c>
      <c r="E87" t="s">
        <v>96</v>
      </c>
      <c r="F87" t="s">
        <v>21</v>
      </c>
      <c r="G87">
        <v>2</v>
      </c>
      <c r="H87">
        <v>2</v>
      </c>
      <c r="I87">
        <v>1</v>
      </c>
      <c r="J87">
        <v>0</v>
      </c>
      <c r="K87">
        <v>0</v>
      </c>
      <c r="L87">
        <v>0</v>
      </c>
      <c r="M87">
        <v>0</v>
      </c>
      <c r="N87">
        <v>0</v>
      </c>
      <c r="O87">
        <v>0</v>
      </c>
      <c r="P87">
        <v>0</v>
      </c>
      <c r="Q87">
        <v>0</v>
      </c>
      <c r="R87">
        <v>1.9599999999999999E-3</v>
      </c>
      <c r="S87">
        <f>SUM(Table3[[#This Row],[CoO]:[MoS2/g-C3N4]])</f>
        <v>1.9599999999999999E-3</v>
      </c>
      <c r="T87" s="2">
        <v>45149.701747685183</v>
      </c>
      <c r="U87" t="s">
        <v>342</v>
      </c>
      <c r="V87">
        <v>0.87562700000000004</v>
      </c>
      <c r="W87">
        <v>99.481827550900391</v>
      </c>
      <c r="X87">
        <v>2.254652514247487E-2</v>
      </c>
      <c r="Y87">
        <v>1.7863329403220839E-3</v>
      </c>
      <c r="Z87">
        <v>6.1453120343867858E-2</v>
      </c>
      <c r="AA87">
        <v>1.5363280085966959E-2</v>
      </c>
      <c r="AB87">
        <f>Table3[[#This Row],[calc_%_H2_umol/h]]/Table3[[#This Row],[Cat mass]]</f>
        <v>7.8384082071260002</v>
      </c>
      <c r="AC87">
        <v>0.33460132151960159</v>
      </c>
      <c r="AD87">
        <v>1.792484319218483E-2</v>
      </c>
      <c r="AE87">
        <v>0.91199398349080729</v>
      </c>
      <c r="AF87">
        <v>0.2279984958727018</v>
      </c>
      <c r="AG87">
        <v>5.5221102330864733E-2</v>
      </c>
      <c r="AH87">
        <v>0.1058035001066689</v>
      </c>
    </row>
    <row r="88" spans="1:34" x14ac:dyDescent="0.25">
      <c r="A88">
        <v>1407</v>
      </c>
      <c r="B88" t="s">
        <v>458</v>
      </c>
      <c r="C88" t="s">
        <v>474</v>
      </c>
      <c r="D88" s="1" t="s">
        <v>833</v>
      </c>
      <c r="E88" t="s">
        <v>99</v>
      </c>
      <c r="F88" t="s">
        <v>21</v>
      </c>
      <c r="G88">
        <v>2</v>
      </c>
      <c r="H88">
        <v>2</v>
      </c>
      <c r="I88">
        <v>1</v>
      </c>
      <c r="J88">
        <v>0</v>
      </c>
      <c r="K88">
        <v>0</v>
      </c>
      <c r="L88">
        <v>0</v>
      </c>
      <c r="M88">
        <v>0</v>
      </c>
      <c r="N88">
        <v>0</v>
      </c>
      <c r="O88">
        <v>0</v>
      </c>
      <c r="P88">
        <v>0</v>
      </c>
      <c r="Q88">
        <v>0</v>
      </c>
      <c r="R88">
        <v>1.8799999999999999E-3</v>
      </c>
      <c r="S88">
        <f>SUM(Table3[[#This Row],[CoO]:[MoS2/g-C3N4]])</f>
        <v>1.8799999999999999E-3</v>
      </c>
      <c r="T88" s="2">
        <v>45149.709131944437</v>
      </c>
      <c r="U88" t="s">
        <v>344</v>
      </c>
      <c r="V88">
        <v>0.87562700000000004</v>
      </c>
      <c r="W88">
        <v>99.294588644936596</v>
      </c>
      <c r="X88">
        <v>2.0714630344002199E-2</v>
      </c>
      <c r="Y88">
        <v>1.9209086939310201E-3</v>
      </c>
      <c r="Z88">
        <v>5.6460082578781469E-2</v>
      </c>
      <c r="AA88">
        <v>1.4115020644695371E-2</v>
      </c>
      <c r="AB88">
        <f>Table3[[#This Row],[calc_%_H2_umol/h]]/Table3[[#This Row],[Cat mass]]</f>
        <v>7.5079897046251975</v>
      </c>
      <c r="AC88">
        <v>0.51256825068190415</v>
      </c>
      <c r="AD88">
        <v>2.000994866359471E-2</v>
      </c>
      <c r="AE88">
        <v>1.3970631037179559</v>
      </c>
      <c r="AF88">
        <v>0.3492657759294891</v>
      </c>
      <c r="AG88">
        <v>6.3460368754172852E-2</v>
      </c>
      <c r="AH88">
        <v>0.1086681052833294</v>
      </c>
    </row>
    <row r="89" spans="1:34" x14ac:dyDescent="0.25">
      <c r="A89">
        <v>1407</v>
      </c>
      <c r="B89" t="s">
        <v>458</v>
      </c>
      <c r="C89" t="s">
        <v>470</v>
      </c>
      <c r="D89" s="1" t="s">
        <v>834</v>
      </c>
      <c r="E89" t="s">
        <v>102</v>
      </c>
      <c r="F89" t="s">
        <v>21</v>
      </c>
      <c r="G89">
        <v>2</v>
      </c>
      <c r="H89">
        <v>2</v>
      </c>
      <c r="I89">
        <v>1</v>
      </c>
      <c r="J89">
        <v>0</v>
      </c>
      <c r="K89">
        <v>0</v>
      </c>
      <c r="L89">
        <v>0</v>
      </c>
      <c r="M89">
        <v>0</v>
      </c>
      <c r="N89">
        <v>2.0899999999999998E-3</v>
      </c>
      <c r="O89">
        <v>0</v>
      </c>
      <c r="P89">
        <v>0</v>
      </c>
      <c r="Q89">
        <v>0</v>
      </c>
      <c r="R89">
        <v>0</v>
      </c>
      <c r="S89">
        <f>SUM(Table3[[#This Row],[CoO]:[MoS2/g-C3N4]])</f>
        <v>2.0899999999999998E-3</v>
      </c>
      <c r="T89" s="2">
        <v>45149.71665509259</v>
      </c>
      <c r="U89" t="s">
        <v>346</v>
      </c>
      <c r="V89">
        <v>0.87562700000000004</v>
      </c>
      <c r="W89">
        <v>99.280098930226515</v>
      </c>
      <c r="X89">
        <v>3.6623570810767697E-2</v>
      </c>
      <c r="Y89">
        <v>1.69283984349364E-3</v>
      </c>
      <c r="Z89">
        <v>9.9821710451352838E-2</v>
      </c>
      <c r="AA89">
        <v>2.495542761283821E-2</v>
      </c>
      <c r="AB89">
        <f>Table3[[#This Row],[calc_%_H2_umol/h]]/Table3[[#This Row],[Cat mass]]</f>
        <v>11.940395987003928</v>
      </c>
      <c r="AC89">
        <v>0.4078300810133314</v>
      </c>
      <c r="AD89">
        <v>1.9248598739433541E-2</v>
      </c>
      <c r="AE89">
        <v>1.111587301812069</v>
      </c>
      <c r="AF89">
        <v>0.27789682545301742</v>
      </c>
      <c r="AG89">
        <v>7.2143310311744702E-2</v>
      </c>
      <c r="AH89">
        <v>0.2033041076376397</v>
      </c>
    </row>
    <row r="90" spans="1:34" x14ac:dyDescent="0.25">
      <c r="A90">
        <v>1407</v>
      </c>
      <c r="B90" t="s">
        <v>458</v>
      </c>
      <c r="C90" t="s">
        <v>470</v>
      </c>
      <c r="D90" s="1" t="s">
        <v>835</v>
      </c>
      <c r="E90" t="s">
        <v>105</v>
      </c>
      <c r="F90" t="s">
        <v>21</v>
      </c>
      <c r="G90">
        <v>2</v>
      </c>
      <c r="H90">
        <v>0</v>
      </c>
      <c r="I90">
        <v>0</v>
      </c>
      <c r="J90">
        <v>0</v>
      </c>
      <c r="K90">
        <v>0</v>
      </c>
      <c r="L90">
        <v>0</v>
      </c>
      <c r="M90">
        <v>0</v>
      </c>
      <c r="N90">
        <v>2E-3</v>
      </c>
      <c r="O90">
        <v>0</v>
      </c>
      <c r="P90">
        <v>0</v>
      </c>
      <c r="Q90">
        <v>0</v>
      </c>
      <c r="R90">
        <v>0</v>
      </c>
      <c r="S90">
        <f>SUM(Table3[[#This Row],[CoO]:[MoS2/g-C3N4]])</f>
        <v>2E-3</v>
      </c>
      <c r="T90" s="2">
        <v>45149.724629629629</v>
      </c>
      <c r="U90" t="s">
        <v>348</v>
      </c>
      <c r="V90">
        <v>1.0011000000000001</v>
      </c>
      <c r="W90">
        <v>99.824962848104477</v>
      </c>
      <c r="X90">
        <v>7.3601415769136425E-2</v>
      </c>
      <c r="Y90">
        <v>1.8231239325465481E-3</v>
      </c>
      <c r="Z90">
        <v>0.2006090354126876</v>
      </c>
      <c r="AA90">
        <v>5.0152258853171913E-2</v>
      </c>
      <c r="AB90">
        <f>Table3[[#This Row],[calc_%_H2_umol/h]]/Table3[[#This Row],[Cat mass]]</f>
        <v>25.076129426585958</v>
      </c>
      <c r="AC90">
        <v>4.9319570629303117E-2</v>
      </c>
      <c r="AD90">
        <v>1.842789552325122E-2</v>
      </c>
      <c r="AE90">
        <v>0.1344261029155541</v>
      </c>
      <c r="AF90">
        <v>3.3606525728888517E-2</v>
      </c>
      <c r="AG90">
        <v>3.7065207645416043E-2</v>
      </c>
      <c r="AH90">
        <v>1.505095785166413E-2</v>
      </c>
    </row>
    <row r="91" spans="1:34" x14ac:dyDescent="0.25">
      <c r="A91">
        <v>1407</v>
      </c>
      <c r="B91" t="s">
        <v>458</v>
      </c>
      <c r="C91" t="s">
        <v>470</v>
      </c>
      <c r="D91" s="13" t="s">
        <v>836</v>
      </c>
      <c r="E91" t="s">
        <v>108</v>
      </c>
      <c r="F91" t="s">
        <v>21</v>
      </c>
      <c r="G91">
        <v>2</v>
      </c>
      <c r="H91">
        <v>2</v>
      </c>
      <c r="I91">
        <v>1</v>
      </c>
      <c r="J91">
        <v>0</v>
      </c>
      <c r="K91">
        <v>0</v>
      </c>
      <c r="L91">
        <v>0</v>
      </c>
      <c r="M91">
        <v>0</v>
      </c>
      <c r="N91">
        <v>2.0600000000000002E-3</v>
      </c>
      <c r="O91">
        <v>0</v>
      </c>
      <c r="P91">
        <v>0</v>
      </c>
      <c r="Q91">
        <v>0</v>
      </c>
      <c r="R91">
        <v>0</v>
      </c>
      <c r="S91">
        <f>SUM(Table3[[#This Row],[CoO]:[MoS2/g-C3N4]])</f>
        <v>2.0600000000000002E-3</v>
      </c>
      <c r="T91" s="2">
        <v>45149.732152777768</v>
      </c>
      <c r="U91" t="s">
        <v>350</v>
      </c>
      <c r="V91">
        <v>0.87840200000000002</v>
      </c>
      <c r="W91">
        <v>99.424942265459151</v>
      </c>
      <c r="X91">
        <v>3.685180238775386E-2</v>
      </c>
      <c r="Y91">
        <v>1.3416522323336439E-3</v>
      </c>
      <c r="Z91">
        <v>0.1004437815899506</v>
      </c>
      <c r="AA91">
        <v>2.5110945397487639E-2</v>
      </c>
      <c r="AB91">
        <f>Table3[[#This Row],[calc_%_H2_umol/h]]/Table3[[#This Row],[Cat mass]]</f>
        <v>12.189779319168755</v>
      </c>
      <c r="AC91">
        <v>0.29776469757658353</v>
      </c>
      <c r="AD91">
        <v>1.930953336918698E-2</v>
      </c>
      <c r="AE91">
        <v>0.81159157247947511</v>
      </c>
      <c r="AF91">
        <v>0.20289789311986881</v>
      </c>
      <c r="AG91">
        <v>6.2078596814258501E-2</v>
      </c>
      <c r="AH91">
        <v>0.1783626377622575</v>
      </c>
    </row>
    <row r="92" spans="1:34" x14ac:dyDescent="0.25">
      <c r="A92">
        <v>1400</v>
      </c>
      <c r="B92" t="s">
        <v>461</v>
      </c>
      <c r="C92" t="s">
        <v>466</v>
      </c>
      <c r="D92" s="1" t="s">
        <v>914</v>
      </c>
      <c r="E92" t="s">
        <v>20</v>
      </c>
      <c r="F92" t="s">
        <v>21</v>
      </c>
      <c r="G92">
        <v>2</v>
      </c>
      <c r="H92">
        <v>2</v>
      </c>
      <c r="I92">
        <v>1</v>
      </c>
      <c r="J92">
        <v>1.9599999999999999E-3</v>
      </c>
      <c r="K92">
        <v>0</v>
      </c>
      <c r="L92">
        <v>0</v>
      </c>
      <c r="M92">
        <v>0</v>
      </c>
      <c r="N92">
        <v>0</v>
      </c>
      <c r="O92">
        <v>0</v>
      </c>
      <c r="P92">
        <v>0</v>
      </c>
      <c r="Q92">
        <v>0</v>
      </c>
      <c r="R92">
        <v>0</v>
      </c>
      <c r="S92">
        <f>SUM(Table3[[#This Row],[CoO]:[MoS2/g-C3N4]])</f>
        <v>1.9599999999999999E-3</v>
      </c>
      <c r="T92" s="2">
        <v>45150.173368055563</v>
      </c>
      <c r="U92" t="s">
        <v>514</v>
      </c>
      <c r="V92">
        <v>0.81427700000000003</v>
      </c>
      <c r="W92">
        <v>99.137118917738945</v>
      </c>
      <c r="X92">
        <v>2.8129094248671271E-2</v>
      </c>
      <c r="Y92">
        <v>1.181655325852207E-3</v>
      </c>
      <c r="Z92">
        <v>7.6669047806887505E-2</v>
      </c>
      <c r="AA92">
        <v>1.916726195172188E-2</v>
      </c>
      <c r="AB92">
        <f>Table3[[#This Row],[calc_%_H2_umol/h]]/Table3[[#This Row],[Cat mass]]</f>
        <v>9.7792152814907549</v>
      </c>
      <c r="AC92">
        <v>0.68253063062852859</v>
      </c>
      <c r="AD92">
        <v>2.1579321359676811E-2</v>
      </c>
      <c r="AE92">
        <v>1.860314914042978</v>
      </c>
      <c r="AF92">
        <v>0.4650787285107445</v>
      </c>
      <c r="AG92">
        <v>6.9475249438990083E-2</v>
      </c>
      <c r="AH92">
        <v>8.2746107944859315E-2</v>
      </c>
    </row>
    <row r="93" spans="1:34" x14ac:dyDescent="0.25">
      <c r="A93">
        <v>1400</v>
      </c>
      <c r="B93" t="s">
        <v>461</v>
      </c>
      <c r="C93" t="s">
        <v>466</v>
      </c>
      <c r="D93" s="1" t="s">
        <v>915</v>
      </c>
      <c r="E93" t="s">
        <v>24</v>
      </c>
      <c r="F93" t="s">
        <v>21</v>
      </c>
      <c r="G93">
        <v>2</v>
      </c>
      <c r="H93">
        <v>2</v>
      </c>
      <c r="I93">
        <v>1</v>
      </c>
      <c r="J93">
        <v>2.0300000000000001E-3</v>
      </c>
      <c r="K93">
        <v>0</v>
      </c>
      <c r="L93">
        <v>0</v>
      </c>
      <c r="M93">
        <v>0</v>
      </c>
      <c r="N93">
        <v>0</v>
      </c>
      <c r="O93">
        <v>0</v>
      </c>
      <c r="P93">
        <v>0</v>
      </c>
      <c r="Q93">
        <v>0</v>
      </c>
      <c r="R93">
        <v>0</v>
      </c>
      <c r="S93">
        <f>SUM(Table3[[#This Row],[CoO]:[MoS2/g-C3N4]])</f>
        <v>2.0300000000000001E-3</v>
      </c>
      <c r="T93" s="2">
        <v>45150.180856481478</v>
      </c>
      <c r="U93" t="s">
        <v>516</v>
      </c>
      <c r="V93">
        <v>0.91470200000000002</v>
      </c>
      <c r="W93">
        <v>99.565671701386378</v>
      </c>
      <c r="X93">
        <v>2.3523530235981149E-2</v>
      </c>
      <c r="Y93">
        <v>1.8219183361699439E-3</v>
      </c>
      <c r="Z93">
        <v>6.4116058921250024E-2</v>
      </c>
      <c r="AA93">
        <v>1.602901473031251E-2</v>
      </c>
      <c r="AB93">
        <f>Table3[[#This Row],[calc_%_H2_umol/h]]/Table3[[#This Row],[Cat mass]]</f>
        <v>7.8960663696120728</v>
      </c>
      <c r="AC93">
        <v>0.30544597641524479</v>
      </c>
      <c r="AD93">
        <v>1.6646031286818151E-2</v>
      </c>
      <c r="AE93">
        <v>0.83252777217695295</v>
      </c>
      <c r="AF93">
        <v>0.20813194304423821</v>
      </c>
      <c r="AG93">
        <v>4.9480833017230212E-2</v>
      </c>
      <c r="AH93">
        <v>5.5877958945176963E-2</v>
      </c>
    </row>
    <row r="94" spans="1:34" x14ac:dyDescent="0.25">
      <c r="A94">
        <v>1400</v>
      </c>
      <c r="B94" t="s">
        <v>461</v>
      </c>
      <c r="C94" t="s">
        <v>466</v>
      </c>
      <c r="D94" s="1" t="s">
        <v>916</v>
      </c>
      <c r="E94" t="s">
        <v>27</v>
      </c>
      <c r="F94" t="s">
        <v>21</v>
      </c>
      <c r="G94">
        <v>2</v>
      </c>
      <c r="H94">
        <v>2</v>
      </c>
      <c r="I94">
        <v>1</v>
      </c>
      <c r="J94">
        <v>1.89E-3</v>
      </c>
      <c r="K94">
        <v>0</v>
      </c>
      <c r="L94">
        <v>0</v>
      </c>
      <c r="M94">
        <v>0</v>
      </c>
      <c r="N94">
        <v>0</v>
      </c>
      <c r="O94">
        <v>0</v>
      </c>
      <c r="P94">
        <v>0</v>
      </c>
      <c r="Q94">
        <v>0</v>
      </c>
      <c r="R94">
        <v>0</v>
      </c>
      <c r="S94">
        <f>SUM(Table3[[#This Row],[CoO]:[MoS2/g-C3N4]])</f>
        <v>1.89E-3</v>
      </c>
      <c r="T94" s="2">
        <v>45150.188171296293</v>
      </c>
      <c r="U94" t="s">
        <v>518</v>
      </c>
      <c r="V94">
        <v>0.86722699999999997</v>
      </c>
      <c r="W94">
        <v>99.406989221253255</v>
      </c>
      <c r="X94">
        <v>2.2549926247903852E-2</v>
      </c>
      <c r="Y94">
        <v>1.703048497140621E-3</v>
      </c>
      <c r="Z94">
        <v>6.1462390443801578E-2</v>
      </c>
      <c r="AA94">
        <v>1.53655976109504E-2</v>
      </c>
      <c r="AB94">
        <f>Table3[[#This Row],[calc_%_H2_umol/h]]/Table3[[#This Row],[Cat mass]]</f>
        <v>8.1299458258996822</v>
      </c>
      <c r="AC94">
        <v>0.44803138347303789</v>
      </c>
      <c r="AD94">
        <v>1.761874106323439E-2</v>
      </c>
      <c r="AE94">
        <v>1.2211605270618651</v>
      </c>
      <c r="AF94">
        <v>0.30529013176546632</v>
      </c>
      <c r="AG94">
        <v>5.670664349248191E-2</v>
      </c>
      <c r="AH94">
        <v>6.5722825533325369E-2</v>
      </c>
    </row>
    <row r="95" spans="1:34" x14ac:dyDescent="0.25">
      <c r="A95">
        <v>1400</v>
      </c>
      <c r="B95" t="s">
        <v>461</v>
      </c>
      <c r="C95" t="s">
        <v>467</v>
      </c>
      <c r="D95" s="1" t="s">
        <v>917</v>
      </c>
      <c r="E95" t="s">
        <v>30</v>
      </c>
      <c r="F95" t="s">
        <v>21</v>
      </c>
      <c r="G95">
        <v>2</v>
      </c>
      <c r="H95">
        <v>2</v>
      </c>
      <c r="I95">
        <v>1</v>
      </c>
      <c r="J95">
        <v>0</v>
      </c>
      <c r="K95">
        <v>1.97E-3</v>
      </c>
      <c r="L95">
        <v>0</v>
      </c>
      <c r="M95">
        <v>0</v>
      </c>
      <c r="N95">
        <v>0</v>
      </c>
      <c r="O95">
        <v>0</v>
      </c>
      <c r="P95">
        <v>0</v>
      </c>
      <c r="Q95">
        <v>0</v>
      </c>
      <c r="R95">
        <v>0</v>
      </c>
      <c r="S95">
        <f>SUM(Table3[[#This Row],[CoO]:[MoS2/g-C3N4]])</f>
        <v>1.97E-3</v>
      </c>
      <c r="T95" s="2">
        <v>45150.196504629632</v>
      </c>
      <c r="U95" t="s">
        <v>520</v>
      </c>
      <c r="V95">
        <v>0.92580200000000001</v>
      </c>
      <c r="W95">
        <v>98.924634974560234</v>
      </c>
      <c r="X95">
        <v>0.12582680761395809</v>
      </c>
      <c r="Y95">
        <v>1.425210155152787E-3</v>
      </c>
      <c r="Z95">
        <v>0.34295528476883969</v>
      </c>
      <c r="AA95">
        <v>8.5738821192209921E-2</v>
      </c>
      <c r="AB95">
        <f>Table3[[#This Row],[calc_%_H2_umol/h]]/Table3[[#This Row],[Cat mass]]</f>
        <v>43.522244260005039</v>
      </c>
      <c r="AC95">
        <v>3.2188931320257207E-2</v>
      </c>
      <c r="AD95">
        <v>2.0730232114885581E-2</v>
      </c>
      <c r="AE95">
        <v>8.77345958041999E-2</v>
      </c>
      <c r="AF95">
        <v>2.1933648951049971E-2</v>
      </c>
      <c r="AG95">
        <v>6.5821246799957447E-2</v>
      </c>
      <c r="AH95">
        <v>0.85152803970561131</v>
      </c>
    </row>
    <row r="96" spans="1:34" x14ac:dyDescent="0.25">
      <c r="A96">
        <v>1400</v>
      </c>
      <c r="B96" t="s">
        <v>461</v>
      </c>
      <c r="C96" t="s">
        <v>467</v>
      </c>
      <c r="D96" s="1" t="s">
        <v>918</v>
      </c>
      <c r="E96" t="s">
        <v>33</v>
      </c>
      <c r="F96" t="s">
        <v>21</v>
      </c>
      <c r="G96">
        <v>2</v>
      </c>
      <c r="H96">
        <v>2</v>
      </c>
      <c r="I96">
        <v>1</v>
      </c>
      <c r="J96">
        <v>0</v>
      </c>
      <c r="K96">
        <v>2.0699999999999998E-3</v>
      </c>
      <c r="L96">
        <v>0</v>
      </c>
      <c r="M96">
        <v>0</v>
      </c>
      <c r="N96">
        <v>0</v>
      </c>
      <c r="O96">
        <v>0</v>
      </c>
      <c r="P96">
        <v>0</v>
      </c>
      <c r="Q96">
        <v>0</v>
      </c>
      <c r="R96">
        <v>0</v>
      </c>
      <c r="S96">
        <f>SUM(Table3[[#This Row],[CoO]:[MoS2/g-C3N4]])</f>
        <v>2.0699999999999998E-3</v>
      </c>
      <c r="T96" s="2">
        <v>45150.204918981479</v>
      </c>
      <c r="U96" t="s">
        <v>522</v>
      </c>
      <c r="V96">
        <v>0.92857699999999999</v>
      </c>
      <c r="W96">
        <v>99.005125005515112</v>
      </c>
      <c r="X96">
        <v>0.217361741178281</v>
      </c>
      <c r="Y96">
        <v>2.321395112707163E-3</v>
      </c>
      <c r="Z96">
        <v>0.59244416398416844</v>
      </c>
      <c r="AA96">
        <v>0.14811104099604211</v>
      </c>
      <c r="AB96">
        <f>Table3[[#This Row],[calc_%_H2_umol/h]]/Table3[[#This Row],[Cat mass]]</f>
        <v>71.551227534319864</v>
      </c>
      <c r="AC96">
        <v>3.130647703662303E-2</v>
      </c>
      <c r="AD96">
        <v>1.9655398080676081E-2</v>
      </c>
      <c r="AE96">
        <v>8.5329366220153219E-2</v>
      </c>
      <c r="AF96">
        <v>2.1332341555038301E-2</v>
      </c>
      <c r="AG96">
        <v>4.9291450022834887E-2</v>
      </c>
      <c r="AH96">
        <v>0.69691532624714914</v>
      </c>
    </row>
    <row r="97" spans="1:34" x14ac:dyDescent="0.25">
      <c r="A97">
        <v>1400</v>
      </c>
      <c r="B97" t="s">
        <v>461</v>
      </c>
      <c r="C97" t="s">
        <v>467</v>
      </c>
      <c r="D97" s="1" t="s">
        <v>919</v>
      </c>
      <c r="E97" t="s">
        <v>36</v>
      </c>
      <c r="F97" t="s">
        <v>21</v>
      </c>
      <c r="G97">
        <v>2</v>
      </c>
      <c r="H97">
        <v>2</v>
      </c>
      <c r="I97">
        <v>1</v>
      </c>
      <c r="J97">
        <v>0</v>
      </c>
      <c r="K97">
        <v>2.0799999999999998E-3</v>
      </c>
      <c r="L97">
        <v>0</v>
      </c>
      <c r="M97">
        <v>0</v>
      </c>
      <c r="N97">
        <v>0</v>
      </c>
      <c r="O97">
        <v>0</v>
      </c>
      <c r="P97">
        <v>0</v>
      </c>
      <c r="Q97">
        <v>0</v>
      </c>
      <c r="R97">
        <v>0</v>
      </c>
      <c r="S97">
        <f>SUM(Table3[[#This Row],[CoO]:[MoS2/g-C3N4]])</f>
        <v>2.0799999999999998E-3</v>
      </c>
      <c r="T97" s="2">
        <v>45150.213229166657</v>
      </c>
      <c r="U97" t="s">
        <v>524</v>
      </c>
      <c r="V97">
        <v>0.92580200000000001</v>
      </c>
      <c r="W97">
        <v>99.125697155744945</v>
      </c>
      <c r="X97">
        <v>0.1129690468703788</v>
      </c>
      <c r="Y97">
        <v>1.5822931173392939E-3</v>
      </c>
      <c r="Z97">
        <v>0.30790999449307599</v>
      </c>
      <c r="AA97">
        <v>7.6977498623268997E-2</v>
      </c>
      <c r="AB97">
        <f>Table3[[#This Row],[calc_%_H2_umol/h]]/Table3[[#This Row],[Cat mass]]</f>
        <v>37.008412799648561</v>
      </c>
      <c r="AC97">
        <v>3.0774171560955989E-2</v>
      </c>
      <c r="AD97">
        <v>1.9705849536898721E-2</v>
      </c>
      <c r="AE97">
        <v>8.3878507063402677E-2</v>
      </c>
      <c r="AF97">
        <v>2.0969626765850669E-2</v>
      </c>
      <c r="AG97">
        <v>5.6398915395658743E-2</v>
      </c>
      <c r="AH97">
        <v>0.67416071042806036</v>
      </c>
    </row>
    <row r="98" spans="1:34" x14ac:dyDescent="0.25">
      <c r="A98">
        <v>1400</v>
      </c>
      <c r="B98" t="s">
        <v>461</v>
      </c>
      <c r="C98" t="s">
        <v>468</v>
      </c>
      <c r="D98" s="1" t="s">
        <v>920</v>
      </c>
      <c r="E98" t="s">
        <v>39</v>
      </c>
      <c r="F98" t="s">
        <v>21</v>
      </c>
      <c r="G98">
        <v>2</v>
      </c>
      <c r="H98">
        <v>2</v>
      </c>
      <c r="I98">
        <v>1</v>
      </c>
      <c r="J98">
        <v>0</v>
      </c>
      <c r="K98">
        <v>0</v>
      </c>
      <c r="L98">
        <v>1.9599999999999999E-3</v>
      </c>
      <c r="M98">
        <v>0</v>
      </c>
      <c r="N98">
        <v>0</v>
      </c>
      <c r="O98">
        <v>0</v>
      </c>
      <c r="P98">
        <v>0</v>
      </c>
      <c r="Q98">
        <v>0</v>
      </c>
      <c r="R98">
        <v>0</v>
      </c>
      <c r="S98">
        <f>SUM(Table3[[#This Row],[CoO]:[MoS2/g-C3N4]])</f>
        <v>1.9599999999999999E-3</v>
      </c>
      <c r="T98" s="2">
        <v>45150.22074074074</v>
      </c>
      <c r="U98" t="s">
        <v>526</v>
      </c>
      <c r="V98">
        <v>0.90630200000000005</v>
      </c>
      <c r="W98">
        <v>99.595778850521498</v>
      </c>
      <c r="X98">
        <v>2.354288354355687E-2</v>
      </c>
      <c r="Y98">
        <v>1.7030906258868939E-3</v>
      </c>
      <c r="Z98">
        <v>6.4168808563688798E-2</v>
      </c>
      <c r="AA98">
        <v>1.6042202140922199E-2</v>
      </c>
      <c r="AB98">
        <f>Table3[[#This Row],[calc_%_H2_umol/h]]/Table3[[#This Row],[Cat mass]]</f>
        <v>8.1847970106745915</v>
      </c>
      <c r="AC98">
        <v>0.27929030554450229</v>
      </c>
      <c r="AD98">
        <v>1.5311395020915219E-2</v>
      </c>
      <c r="AE98">
        <v>0.76123751438612863</v>
      </c>
      <c r="AF98">
        <v>0.19030937859653221</v>
      </c>
      <c r="AG98">
        <v>6.4686111334728152E-2</v>
      </c>
      <c r="AH98">
        <v>3.6701849055700522E-2</v>
      </c>
    </row>
    <row r="99" spans="1:34" x14ac:dyDescent="0.25">
      <c r="A99">
        <v>1400</v>
      </c>
      <c r="B99" t="s">
        <v>461</v>
      </c>
      <c r="C99" t="s">
        <v>468</v>
      </c>
      <c r="D99" s="1" t="s">
        <v>921</v>
      </c>
      <c r="E99" t="s">
        <v>42</v>
      </c>
      <c r="F99" t="s">
        <v>21</v>
      </c>
      <c r="G99">
        <v>2</v>
      </c>
      <c r="H99">
        <v>2</v>
      </c>
      <c r="I99">
        <v>1</v>
      </c>
      <c r="J99">
        <v>0</v>
      </c>
      <c r="K99">
        <v>0</v>
      </c>
      <c r="L99">
        <v>2.3400000000000001E-3</v>
      </c>
      <c r="M99">
        <v>0</v>
      </c>
      <c r="N99">
        <v>0</v>
      </c>
      <c r="O99">
        <v>0</v>
      </c>
      <c r="P99">
        <v>0</v>
      </c>
      <c r="Q99">
        <v>0</v>
      </c>
      <c r="R99">
        <v>0</v>
      </c>
      <c r="S99">
        <f>SUM(Table3[[#This Row],[CoO]:[MoS2/g-C3N4]])</f>
        <v>2.3400000000000001E-3</v>
      </c>
      <c r="T99" s="2">
        <v>45150.228252314817</v>
      </c>
      <c r="U99" t="s">
        <v>528</v>
      </c>
      <c r="V99">
        <v>0.90630200000000005</v>
      </c>
      <c r="W99">
        <v>99.812045279713502</v>
      </c>
      <c r="X99">
        <v>2.2123399351317172E-2</v>
      </c>
      <c r="Y99">
        <v>1.639715496702124E-3</v>
      </c>
      <c r="Z99">
        <v>6.0299842843219938E-2</v>
      </c>
      <c r="AA99">
        <v>1.507496071080499E-2</v>
      </c>
      <c r="AB99">
        <f>Table3[[#This Row],[calc_%_H2_umol/h]]/Table3[[#This Row],[Cat mass]]</f>
        <v>6.442290902053414</v>
      </c>
      <c r="AC99">
        <v>8.071455341729597E-2</v>
      </c>
      <c r="AD99">
        <v>1.3230233995064769E-2</v>
      </c>
      <c r="AE99">
        <v>0.21999670163409379</v>
      </c>
      <c r="AF99">
        <v>5.4999175408523462E-2</v>
      </c>
      <c r="AG99">
        <v>4.9337531105520763E-2</v>
      </c>
      <c r="AH99">
        <v>3.5779236412359187E-2</v>
      </c>
    </row>
    <row r="100" spans="1:34" x14ac:dyDescent="0.25">
      <c r="A100">
        <v>1400</v>
      </c>
      <c r="B100" t="s">
        <v>461</v>
      </c>
      <c r="C100" t="s">
        <v>468</v>
      </c>
      <c r="D100" s="1" t="s">
        <v>922</v>
      </c>
      <c r="E100" t="s">
        <v>45</v>
      </c>
      <c r="F100" t="s">
        <v>21</v>
      </c>
      <c r="G100">
        <v>2</v>
      </c>
      <c r="H100">
        <v>2</v>
      </c>
      <c r="I100">
        <v>1</v>
      </c>
      <c r="J100">
        <v>0</v>
      </c>
      <c r="K100">
        <v>0</v>
      </c>
      <c r="L100">
        <v>1.99E-3</v>
      </c>
      <c r="M100">
        <v>0</v>
      </c>
      <c r="N100">
        <v>0</v>
      </c>
      <c r="O100">
        <v>0</v>
      </c>
      <c r="P100">
        <v>0</v>
      </c>
      <c r="Q100">
        <v>0</v>
      </c>
      <c r="R100">
        <v>0</v>
      </c>
      <c r="S100">
        <f>SUM(Table3[[#This Row],[CoO]:[MoS2/g-C3N4]])</f>
        <v>1.99E-3</v>
      </c>
      <c r="T100" s="2">
        <v>45150.235752314817</v>
      </c>
      <c r="U100" t="s">
        <v>530</v>
      </c>
      <c r="V100">
        <v>0.87562700000000004</v>
      </c>
      <c r="W100">
        <v>99.709490897209207</v>
      </c>
      <c r="X100">
        <v>2.140486058605939E-2</v>
      </c>
      <c r="Y100">
        <v>1.518984841247529E-3</v>
      </c>
      <c r="Z100">
        <v>5.8341383660082437E-2</v>
      </c>
      <c r="AA100">
        <v>1.4585345915020609E-2</v>
      </c>
      <c r="AB100">
        <f>Table3[[#This Row],[calc_%_H2_umol/h]]/Table3[[#This Row],[Cat mass]]</f>
        <v>7.3293195552867383</v>
      </c>
      <c r="AC100">
        <v>0.16960808464223609</v>
      </c>
      <c r="AD100">
        <v>1.479092161501235E-2</v>
      </c>
      <c r="AE100">
        <v>0.46228613814980801</v>
      </c>
      <c r="AF100">
        <v>0.115571534537452</v>
      </c>
      <c r="AG100">
        <v>5.6372214694377303E-2</v>
      </c>
      <c r="AH100">
        <v>4.3123942868120747E-2</v>
      </c>
    </row>
    <row r="101" spans="1:34" x14ac:dyDescent="0.25">
      <c r="A101">
        <v>1400</v>
      </c>
      <c r="B101" t="s">
        <v>461</v>
      </c>
      <c r="C101" t="s">
        <v>469</v>
      </c>
      <c r="D101" s="1" t="s">
        <v>923</v>
      </c>
      <c r="E101" t="s">
        <v>48</v>
      </c>
      <c r="F101" t="s">
        <v>21</v>
      </c>
      <c r="G101">
        <v>2</v>
      </c>
      <c r="H101">
        <v>2</v>
      </c>
      <c r="I101">
        <v>1</v>
      </c>
      <c r="J101">
        <v>0</v>
      </c>
      <c r="K101">
        <v>0</v>
      </c>
      <c r="L101">
        <v>0</v>
      </c>
      <c r="M101">
        <v>2E-3</v>
      </c>
      <c r="N101">
        <v>0</v>
      </c>
      <c r="O101">
        <v>0</v>
      </c>
      <c r="P101">
        <v>0</v>
      </c>
      <c r="Q101">
        <v>0</v>
      </c>
      <c r="R101">
        <v>0</v>
      </c>
      <c r="S101">
        <f>SUM(Table3[[#This Row],[CoO]:[MoS2/g-C3N4]])</f>
        <v>2E-3</v>
      </c>
      <c r="T101" s="2">
        <v>45150.243032407408</v>
      </c>
      <c r="U101" t="s">
        <v>532</v>
      </c>
      <c r="V101">
        <v>0.911852</v>
      </c>
      <c r="W101">
        <v>99.422074256907493</v>
      </c>
      <c r="X101">
        <v>1.9899969659924362E-2</v>
      </c>
      <c r="Y101">
        <v>1.082793777954194E-3</v>
      </c>
      <c r="Z101">
        <v>5.4239632166059572E-2</v>
      </c>
      <c r="AA101">
        <v>1.3559908041514889E-2</v>
      </c>
      <c r="AB101">
        <f>Table3[[#This Row],[calc_%_H2_umol/h]]/Table3[[#This Row],[Cat mass]]</f>
        <v>6.7799540207574447</v>
      </c>
      <c r="AC101">
        <v>0.43631308119587481</v>
      </c>
      <c r="AD101">
        <v>1.387904929918302E-2</v>
      </c>
      <c r="AE101">
        <v>1.189220960520514</v>
      </c>
      <c r="AF101">
        <v>0.29730524013012838</v>
      </c>
      <c r="AG101">
        <v>6.4788974928140175E-2</v>
      </c>
      <c r="AH101">
        <v>5.6923717308567302E-2</v>
      </c>
    </row>
    <row r="102" spans="1:34" x14ac:dyDescent="0.25">
      <c r="A102">
        <v>1400</v>
      </c>
      <c r="B102" t="s">
        <v>461</v>
      </c>
      <c r="C102" t="s">
        <v>469</v>
      </c>
      <c r="D102" s="1" t="s">
        <v>924</v>
      </c>
      <c r="E102" t="s">
        <v>51</v>
      </c>
      <c r="F102" t="s">
        <v>21</v>
      </c>
      <c r="G102">
        <v>2</v>
      </c>
      <c r="H102">
        <v>2</v>
      </c>
      <c r="I102">
        <v>1</v>
      </c>
      <c r="J102">
        <v>0</v>
      </c>
      <c r="K102">
        <v>0</v>
      </c>
      <c r="L102">
        <v>0</v>
      </c>
      <c r="M102">
        <v>2E-3</v>
      </c>
      <c r="N102">
        <v>0</v>
      </c>
      <c r="O102">
        <v>0</v>
      </c>
      <c r="P102">
        <v>0</v>
      </c>
      <c r="Q102">
        <v>0</v>
      </c>
      <c r="R102">
        <v>0</v>
      </c>
      <c r="S102">
        <f>SUM(Table3[[#This Row],[CoO]:[MoS2/g-C3N4]])</f>
        <v>2E-3</v>
      </c>
      <c r="T102" s="2">
        <v>45150.250636574077</v>
      </c>
      <c r="U102" t="s">
        <v>534</v>
      </c>
      <c r="V102">
        <v>0.91747699999999999</v>
      </c>
      <c r="W102">
        <v>99.583120230063329</v>
      </c>
      <c r="X102">
        <v>1.93113348932221E-2</v>
      </c>
      <c r="Y102">
        <v>1.5935046235702041E-3</v>
      </c>
      <c r="Z102">
        <v>5.2635241115635917E-2</v>
      </c>
      <c r="AA102">
        <v>1.3158810278908979E-2</v>
      </c>
      <c r="AB102">
        <f>Table3[[#This Row],[calc_%_H2_umol/h]]/Table3[[#This Row],[Cat mass]]</f>
        <v>6.5794051394544892</v>
      </c>
      <c r="AC102">
        <v>0.28571394852028659</v>
      </c>
      <c r="AD102">
        <v>1.4557260151184279E-2</v>
      </c>
      <c r="AE102">
        <v>0.77874588440511883</v>
      </c>
      <c r="AF102">
        <v>0.19468647110127971</v>
      </c>
      <c r="AG102">
        <v>4.9505889871949739E-2</v>
      </c>
      <c r="AH102">
        <v>6.2348596651210293E-2</v>
      </c>
    </row>
    <row r="103" spans="1:34" x14ac:dyDescent="0.25">
      <c r="A103">
        <v>1400</v>
      </c>
      <c r="B103" t="s">
        <v>461</v>
      </c>
      <c r="C103" t="s">
        <v>469</v>
      </c>
      <c r="D103" s="1" t="s">
        <v>925</v>
      </c>
      <c r="E103" t="s">
        <v>54</v>
      </c>
      <c r="F103" t="s">
        <v>21</v>
      </c>
      <c r="G103">
        <v>2</v>
      </c>
      <c r="H103">
        <v>2</v>
      </c>
      <c r="I103">
        <v>1</v>
      </c>
      <c r="J103">
        <v>0</v>
      </c>
      <c r="K103">
        <v>0</v>
      </c>
      <c r="L103">
        <v>0</v>
      </c>
      <c r="M103">
        <v>1.99E-3</v>
      </c>
      <c r="N103">
        <v>0</v>
      </c>
      <c r="O103">
        <v>0</v>
      </c>
      <c r="P103">
        <v>0</v>
      </c>
      <c r="Q103">
        <v>0</v>
      </c>
      <c r="R103">
        <v>0</v>
      </c>
      <c r="S103">
        <f>SUM(Table3[[#This Row],[CoO]:[MoS2/g-C3N4]])</f>
        <v>1.99E-3</v>
      </c>
      <c r="T103" s="2">
        <v>45150.258159722223</v>
      </c>
      <c r="U103" t="s">
        <v>536</v>
      </c>
      <c r="V103">
        <v>0.92025199999999996</v>
      </c>
      <c r="W103">
        <v>99.454500478241869</v>
      </c>
      <c r="X103">
        <v>1.9140599108284299E-2</v>
      </c>
      <c r="Y103">
        <v>1.823869804432393E-3</v>
      </c>
      <c r="Z103">
        <v>5.2169881301984578E-2</v>
      </c>
      <c r="AA103">
        <v>1.3042470325496139E-2</v>
      </c>
      <c r="AB103">
        <f>Table3[[#This Row],[calc_%_H2_umol/h]]/Table3[[#This Row],[Cat mass]]</f>
        <v>6.5540051886915274</v>
      </c>
      <c r="AC103">
        <v>0.40431728689846141</v>
      </c>
      <c r="AD103">
        <v>1.7538685119429531E-2</v>
      </c>
      <c r="AE103">
        <v>1.1020127816534111</v>
      </c>
      <c r="AF103">
        <v>0.27550319541335272</v>
      </c>
      <c r="AG103">
        <v>5.5230083133933953E-2</v>
      </c>
      <c r="AH103">
        <v>6.68115526174521E-2</v>
      </c>
    </row>
    <row r="104" spans="1:34" x14ac:dyDescent="0.25">
      <c r="A104">
        <v>1400</v>
      </c>
      <c r="B104" t="s">
        <v>461</v>
      </c>
      <c r="C104" t="s">
        <v>470</v>
      </c>
      <c r="D104" s="1" t="s">
        <v>926</v>
      </c>
      <c r="E104" t="s">
        <v>57</v>
      </c>
      <c r="F104" t="s">
        <v>21</v>
      </c>
      <c r="G104">
        <v>2</v>
      </c>
      <c r="H104">
        <v>2</v>
      </c>
      <c r="I104">
        <v>1</v>
      </c>
      <c r="J104">
        <v>0</v>
      </c>
      <c r="K104">
        <v>0</v>
      </c>
      <c r="L104">
        <v>0</v>
      </c>
      <c r="M104">
        <v>0</v>
      </c>
      <c r="N104">
        <v>1.9599999999999999E-3</v>
      </c>
      <c r="O104">
        <v>0</v>
      </c>
      <c r="P104">
        <v>0</v>
      </c>
      <c r="Q104">
        <v>0</v>
      </c>
      <c r="R104">
        <v>0</v>
      </c>
      <c r="S104">
        <f>SUM(Table3[[#This Row],[CoO]:[MoS2/g-C3N4]])</f>
        <v>1.9599999999999999E-3</v>
      </c>
      <c r="T104" s="2">
        <v>45150.2656712963</v>
      </c>
      <c r="U104" t="s">
        <v>538</v>
      </c>
      <c r="V104">
        <v>0.91747699999999999</v>
      </c>
      <c r="W104">
        <v>99.268796236172136</v>
      </c>
      <c r="X104">
        <v>2.326766237099135E-2</v>
      </c>
      <c r="Y104">
        <v>1.453174768927319E-3</v>
      </c>
      <c r="Z104">
        <v>6.3418661934353568E-2</v>
      </c>
      <c r="AA104">
        <v>1.5854665483588389E-2</v>
      </c>
      <c r="AB104">
        <f>Table3[[#This Row],[calc_%_H2_umol/h]]/Table3[[#This Row],[Cat mass]]</f>
        <v>8.089115042647137</v>
      </c>
      <c r="AC104">
        <v>0.3821104607326703</v>
      </c>
      <c r="AD104">
        <v>1.6281325988599479E-2</v>
      </c>
      <c r="AE104">
        <v>1.0414855495323589</v>
      </c>
      <c r="AF104">
        <v>0.26037138738308968</v>
      </c>
      <c r="AG104">
        <v>6.7423424513938762E-2</v>
      </c>
      <c r="AH104">
        <v>0.25840221621026338</v>
      </c>
    </row>
    <row r="105" spans="1:34" x14ac:dyDescent="0.25">
      <c r="A105">
        <v>1400</v>
      </c>
      <c r="B105" t="s">
        <v>461</v>
      </c>
      <c r="C105" t="s">
        <v>470</v>
      </c>
      <c r="D105" s="1" t="s">
        <v>927</v>
      </c>
      <c r="E105" t="s">
        <v>60</v>
      </c>
      <c r="F105" t="s">
        <v>21</v>
      </c>
      <c r="G105">
        <v>2</v>
      </c>
      <c r="H105">
        <v>2</v>
      </c>
      <c r="I105">
        <v>1</v>
      </c>
      <c r="J105">
        <v>0</v>
      </c>
      <c r="K105">
        <v>0</v>
      </c>
      <c r="L105">
        <v>0</v>
      </c>
      <c r="M105">
        <v>0</v>
      </c>
      <c r="N105">
        <v>2.0200000000000001E-3</v>
      </c>
      <c r="O105">
        <v>0</v>
      </c>
      <c r="P105">
        <v>0</v>
      </c>
      <c r="Q105">
        <v>0</v>
      </c>
      <c r="R105">
        <v>0</v>
      </c>
      <c r="S105">
        <f>SUM(Table3[[#This Row],[CoO]:[MoS2/g-C3N4]])</f>
        <v>2.0200000000000001E-3</v>
      </c>
      <c r="T105" s="2">
        <v>45150.273194444453</v>
      </c>
      <c r="U105" t="s">
        <v>540</v>
      </c>
      <c r="V105">
        <v>0.90907700000000002</v>
      </c>
      <c r="W105">
        <v>99.613981555677711</v>
      </c>
      <c r="X105">
        <v>2.608729151781335E-2</v>
      </c>
      <c r="Y105">
        <v>1.5235726127983489E-3</v>
      </c>
      <c r="Z105">
        <v>7.1103882082016193E-2</v>
      </c>
      <c r="AA105">
        <v>1.7775970520504052E-2</v>
      </c>
      <c r="AB105">
        <f>Table3[[#This Row],[calc_%_H2_umol/h]]/Table3[[#This Row],[Cat mass]]</f>
        <v>8.7999854061901246</v>
      </c>
      <c r="AC105">
        <v>6.6207350986461799E-2</v>
      </c>
      <c r="AD105">
        <v>1.293014255460144E-2</v>
      </c>
      <c r="AE105">
        <v>0.180455670313245</v>
      </c>
      <c r="AF105">
        <v>4.5113917578311263E-2</v>
      </c>
      <c r="AG105">
        <v>4.9252981420322042E-2</v>
      </c>
      <c r="AH105">
        <v>0.24447082039768719</v>
      </c>
    </row>
    <row r="106" spans="1:34" x14ac:dyDescent="0.25">
      <c r="A106">
        <v>1400</v>
      </c>
      <c r="B106" t="s">
        <v>461</v>
      </c>
      <c r="C106" t="s">
        <v>470</v>
      </c>
      <c r="D106" s="1" t="s">
        <v>928</v>
      </c>
      <c r="E106" t="s">
        <v>63</v>
      </c>
      <c r="F106" t="s">
        <v>21</v>
      </c>
      <c r="G106">
        <v>2</v>
      </c>
      <c r="H106">
        <v>2</v>
      </c>
      <c r="I106">
        <v>1</v>
      </c>
      <c r="J106">
        <v>0</v>
      </c>
      <c r="K106">
        <v>0</v>
      </c>
      <c r="L106">
        <v>0</v>
      </c>
      <c r="M106">
        <v>0</v>
      </c>
      <c r="N106">
        <v>2.0400000000000001E-3</v>
      </c>
      <c r="O106">
        <v>0</v>
      </c>
      <c r="P106">
        <v>0</v>
      </c>
      <c r="Q106">
        <v>0</v>
      </c>
      <c r="R106">
        <v>0</v>
      </c>
      <c r="S106">
        <f>SUM(Table3[[#This Row],[CoO]:[MoS2/g-C3N4]])</f>
        <v>2.0400000000000001E-3</v>
      </c>
      <c r="T106" s="2">
        <v>45150.280706018522</v>
      </c>
      <c r="U106" t="s">
        <v>542</v>
      </c>
      <c r="V106">
        <v>0.91470200000000002</v>
      </c>
      <c r="W106">
        <v>99.47756986748837</v>
      </c>
      <c r="X106">
        <v>2.2715187029465189E-2</v>
      </c>
      <c r="Y106">
        <v>1.3745525577388701E-3</v>
      </c>
      <c r="Z106">
        <v>6.1912827512628603E-2</v>
      </c>
      <c r="AA106">
        <v>1.5478206878157151E-2</v>
      </c>
      <c r="AB106">
        <f>Table3[[#This Row],[calc_%_H2_umol/h]]/Table3[[#This Row],[Cat mass]]</f>
        <v>7.5873563128221324</v>
      </c>
      <c r="AC106">
        <v>0.18797466934326601</v>
      </c>
      <c r="AD106">
        <v>1.3867807977949009E-2</v>
      </c>
      <c r="AE106">
        <v>0.51234635509259252</v>
      </c>
      <c r="AF106">
        <v>0.1280865887731481</v>
      </c>
      <c r="AG106">
        <v>5.7012927520756269E-2</v>
      </c>
      <c r="AH106">
        <v>0.25472734861814911</v>
      </c>
    </row>
    <row r="107" spans="1:34" x14ac:dyDescent="0.25">
      <c r="A107">
        <v>1400</v>
      </c>
      <c r="B107" t="s">
        <v>461</v>
      </c>
      <c r="C107" t="s">
        <v>472</v>
      </c>
      <c r="D107" s="1" t="s">
        <v>929</v>
      </c>
      <c r="E107" t="s">
        <v>66</v>
      </c>
      <c r="F107" t="s">
        <v>21</v>
      </c>
      <c r="G107">
        <v>2</v>
      </c>
      <c r="H107">
        <v>2</v>
      </c>
      <c r="I107">
        <v>1</v>
      </c>
      <c r="J107">
        <v>0</v>
      </c>
      <c r="K107">
        <v>0</v>
      </c>
      <c r="L107">
        <v>0</v>
      </c>
      <c r="M107">
        <v>0</v>
      </c>
      <c r="N107">
        <v>0</v>
      </c>
      <c r="O107">
        <v>2.0400000000000001E-3</v>
      </c>
      <c r="P107">
        <v>0</v>
      </c>
      <c r="Q107">
        <v>0</v>
      </c>
      <c r="R107">
        <v>0</v>
      </c>
      <c r="S107">
        <f>SUM(Table3[[#This Row],[CoO]:[MoS2/g-C3N4]])</f>
        <v>2.0400000000000001E-3</v>
      </c>
      <c r="T107" s="2">
        <v>45152.536064814813</v>
      </c>
      <c r="U107" t="s">
        <v>544</v>
      </c>
      <c r="V107">
        <v>0.88957699999999995</v>
      </c>
      <c r="W107">
        <v>99.365317799689322</v>
      </c>
      <c r="X107">
        <v>2.8589454296190388E-2</v>
      </c>
      <c r="Y107">
        <v>3.7900956119624331E-4</v>
      </c>
      <c r="Z107">
        <v>7.7923811510958452E-2</v>
      </c>
      <c r="AA107">
        <v>1.9480952877739609E-2</v>
      </c>
      <c r="AB107">
        <f>Table3[[#This Row],[calc_%_H2_umol/h]]/Table3[[#This Row],[Cat mass]]</f>
        <v>9.549486704774317</v>
      </c>
      <c r="AC107">
        <v>0.38112375937960419</v>
      </c>
      <c r="AD107">
        <v>7.6125319513989731E-3</v>
      </c>
      <c r="AE107">
        <v>1.0387961826959939</v>
      </c>
      <c r="AF107">
        <v>0.25969904567399849</v>
      </c>
      <c r="AG107">
        <v>6.0810341868709122E-2</v>
      </c>
      <c r="AH107">
        <v>0.16415864476617581</v>
      </c>
    </row>
    <row r="108" spans="1:34" x14ac:dyDescent="0.25">
      <c r="A108">
        <v>1400</v>
      </c>
      <c r="B108" t="s">
        <v>461</v>
      </c>
      <c r="C108" t="s">
        <v>472</v>
      </c>
      <c r="D108" s="1" t="s">
        <v>930</v>
      </c>
      <c r="E108" t="s">
        <v>69</v>
      </c>
      <c r="F108" t="s">
        <v>21</v>
      </c>
      <c r="G108">
        <v>2</v>
      </c>
      <c r="H108">
        <v>2</v>
      </c>
      <c r="I108">
        <v>1</v>
      </c>
      <c r="J108">
        <v>0</v>
      </c>
      <c r="K108">
        <v>0</v>
      </c>
      <c r="L108">
        <v>0</v>
      </c>
      <c r="M108">
        <v>0</v>
      </c>
      <c r="N108">
        <v>0</v>
      </c>
      <c r="O108">
        <v>1.8600000000000001E-3</v>
      </c>
      <c r="P108">
        <v>0</v>
      </c>
      <c r="Q108">
        <v>0</v>
      </c>
      <c r="R108">
        <v>0</v>
      </c>
      <c r="S108">
        <f>SUM(Table3[[#This Row],[CoO]:[MoS2/g-C3N4]])</f>
        <v>1.8600000000000001E-3</v>
      </c>
      <c r="T108" s="2">
        <v>45152.543611111112</v>
      </c>
      <c r="U108" t="s">
        <v>546</v>
      </c>
      <c r="V108">
        <v>0.88117699999999999</v>
      </c>
      <c r="W108">
        <v>99.70440240445707</v>
      </c>
      <c r="X108">
        <v>2.4198844737686308E-2</v>
      </c>
      <c r="Y108">
        <v>7.0446295501698248E-4</v>
      </c>
      <c r="Z108">
        <v>6.5956705454629352E-2</v>
      </c>
      <c r="AA108">
        <v>1.6489176363657342E-2</v>
      </c>
      <c r="AB108">
        <f>Table3[[#This Row],[calc_%_H2_umol/h]]/Table3[[#This Row],[Cat mass]]</f>
        <v>8.8651485826114733</v>
      </c>
      <c r="AC108">
        <v>8.410968282638609E-2</v>
      </c>
      <c r="AD108">
        <v>9.7999010982615792E-3</v>
      </c>
      <c r="AE108">
        <v>0.2292505132454789</v>
      </c>
      <c r="AF108">
        <v>5.7312628311369733E-2</v>
      </c>
      <c r="AG108">
        <v>4.717182511784794E-2</v>
      </c>
      <c r="AH108">
        <v>0.14011724286100419</v>
      </c>
    </row>
    <row r="109" spans="1:34" x14ac:dyDescent="0.25">
      <c r="A109">
        <v>1400</v>
      </c>
      <c r="B109" t="s">
        <v>461</v>
      </c>
      <c r="C109" t="s">
        <v>472</v>
      </c>
      <c r="D109" s="1" t="s">
        <v>931</v>
      </c>
      <c r="E109" t="s">
        <v>72</v>
      </c>
      <c r="F109" t="s">
        <v>21</v>
      </c>
      <c r="G109">
        <v>2</v>
      </c>
      <c r="H109">
        <v>2</v>
      </c>
      <c r="I109">
        <v>1</v>
      </c>
      <c r="J109">
        <v>0</v>
      </c>
      <c r="K109">
        <v>0</v>
      </c>
      <c r="L109">
        <v>0</v>
      </c>
      <c r="M109">
        <v>0</v>
      </c>
      <c r="N109">
        <v>0</v>
      </c>
      <c r="O109">
        <v>1.82E-3</v>
      </c>
      <c r="P109">
        <v>0</v>
      </c>
      <c r="Q109">
        <v>0</v>
      </c>
      <c r="R109">
        <v>0</v>
      </c>
      <c r="S109">
        <f>SUM(Table3[[#This Row],[CoO]:[MoS2/g-C3N4]])</f>
        <v>1.82E-3</v>
      </c>
      <c r="T109" s="2">
        <v>45152.551134259258</v>
      </c>
      <c r="U109" t="s">
        <v>548</v>
      </c>
      <c r="V109">
        <v>0.877361375</v>
      </c>
      <c r="W109">
        <v>99.571682270319215</v>
      </c>
      <c r="X109">
        <v>2.087987464336493E-2</v>
      </c>
      <c r="Y109">
        <v>8.9217040450018125E-4</v>
      </c>
      <c r="Z109">
        <v>5.6910474723500283E-2</v>
      </c>
      <c r="AA109">
        <v>1.4227618680875071E-2</v>
      </c>
      <c r="AB109">
        <f>Table3[[#This Row],[calc_%_H2_umol/h]]/Table3[[#This Row],[Cat mass]]</f>
        <v>7.8173729015797093</v>
      </c>
      <c r="AC109">
        <v>0.238573380783213</v>
      </c>
      <c r="AD109">
        <v>9.9489975908211639E-3</v>
      </c>
      <c r="AE109">
        <v>0.65025890186929669</v>
      </c>
      <c r="AF109">
        <v>0.1625647254673242</v>
      </c>
      <c r="AG109">
        <v>5.3224952088038693E-2</v>
      </c>
      <c r="AH109">
        <v>0.1156395221661682</v>
      </c>
    </row>
    <row r="110" spans="1:34" x14ac:dyDescent="0.25">
      <c r="A110">
        <v>1400</v>
      </c>
      <c r="B110" t="s">
        <v>461</v>
      </c>
      <c r="C110" t="s">
        <v>473</v>
      </c>
      <c r="D110" s="1" t="s">
        <v>932</v>
      </c>
      <c r="E110" t="s">
        <v>75</v>
      </c>
      <c r="F110" t="s">
        <v>21</v>
      </c>
      <c r="G110">
        <v>2</v>
      </c>
      <c r="H110">
        <v>2</v>
      </c>
      <c r="I110">
        <v>1</v>
      </c>
      <c r="J110">
        <v>0</v>
      </c>
      <c r="K110">
        <v>0</v>
      </c>
      <c r="L110">
        <v>0</v>
      </c>
      <c r="M110">
        <v>0</v>
      </c>
      <c r="N110">
        <v>0</v>
      </c>
      <c r="O110">
        <v>0</v>
      </c>
      <c r="P110">
        <v>1.7600000000000001E-3</v>
      </c>
      <c r="Q110">
        <v>0</v>
      </c>
      <c r="R110">
        <v>0</v>
      </c>
      <c r="S110">
        <f>SUM(Table3[[#This Row],[CoO]:[MoS2/g-C3N4]])</f>
        <v>1.7600000000000001E-3</v>
      </c>
      <c r="T110" s="2">
        <v>45152.558472222219</v>
      </c>
      <c r="U110" t="s">
        <v>550</v>
      </c>
      <c r="V110">
        <v>0.817052</v>
      </c>
      <c r="W110">
        <v>99.305670540749972</v>
      </c>
      <c r="X110">
        <v>1.9805556688337202E-2</v>
      </c>
      <c r="Y110">
        <v>1.2420268512411241E-3</v>
      </c>
      <c r="Z110">
        <v>5.3982298866657362E-2</v>
      </c>
      <c r="AA110">
        <v>1.349557471666434E-2</v>
      </c>
      <c r="AB110">
        <f>Table3[[#This Row],[calc_%_H2_umol/h]]/Table3[[#This Row],[Cat mass]]</f>
        <v>7.6679401799229208</v>
      </c>
      <c r="AC110">
        <v>0.51100086438286429</v>
      </c>
      <c r="AD110">
        <v>9.9472944544833682E-3</v>
      </c>
      <c r="AE110">
        <v>1.3927910139723501</v>
      </c>
      <c r="AF110">
        <v>0.34819775349308763</v>
      </c>
      <c r="AG110">
        <v>6.4535563125031101E-2</v>
      </c>
      <c r="AH110">
        <v>9.8987475053797486E-2</v>
      </c>
    </row>
    <row r="111" spans="1:34" x14ac:dyDescent="0.25">
      <c r="A111">
        <v>1400</v>
      </c>
      <c r="B111" t="s">
        <v>461</v>
      </c>
      <c r="C111" t="s">
        <v>473</v>
      </c>
      <c r="D111" s="1" t="s">
        <v>933</v>
      </c>
      <c r="E111" t="s">
        <v>78</v>
      </c>
      <c r="F111" t="s">
        <v>21</v>
      </c>
      <c r="G111">
        <v>2</v>
      </c>
      <c r="H111">
        <v>2</v>
      </c>
      <c r="I111">
        <v>1</v>
      </c>
      <c r="J111">
        <v>0</v>
      </c>
      <c r="K111">
        <v>0</v>
      </c>
      <c r="L111">
        <v>0</v>
      </c>
      <c r="M111">
        <v>0</v>
      </c>
      <c r="N111">
        <v>0</v>
      </c>
      <c r="O111">
        <v>0</v>
      </c>
      <c r="P111">
        <v>1.7700000000000001E-3</v>
      </c>
      <c r="Q111">
        <v>0</v>
      </c>
      <c r="R111">
        <v>0</v>
      </c>
      <c r="S111">
        <f>SUM(Table3[[#This Row],[CoO]:[MoS2/g-C3N4]])</f>
        <v>1.7700000000000001E-3</v>
      </c>
      <c r="T111" s="2">
        <v>45152.566064814811</v>
      </c>
      <c r="U111" t="s">
        <v>552</v>
      </c>
      <c r="V111">
        <v>0.85327699999999995</v>
      </c>
      <c r="W111">
        <v>99.639018077920241</v>
      </c>
      <c r="X111">
        <v>1.8939430275021329E-2</v>
      </c>
      <c r="Y111">
        <v>7.0450529113275876E-4</v>
      </c>
      <c r="Z111">
        <v>5.162157275147293E-2</v>
      </c>
      <c r="AA111">
        <v>1.2905393187868231E-2</v>
      </c>
      <c r="AB111">
        <f>Table3[[#This Row],[calc_%_H2_umol/h]]/Table3[[#This Row],[Cat mass]]</f>
        <v>7.2911825920159492</v>
      </c>
      <c r="AC111">
        <v>0.2144873557277357</v>
      </c>
      <c r="AD111">
        <v>1.0239712647765881E-2</v>
      </c>
      <c r="AE111">
        <v>0.58460969929877638</v>
      </c>
      <c r="AF111">
        <v>0.14615242482469409</v>
      </c>
      <c r="AG111">
        <v>4.8595884277758558E-2</v>
      </c>
      <c r="AH111">
        <v>7.8959251799242902E-2</v>
      </c>
    </row>
    <row r="112" spans="1:34" x14ac:dyDescent="0.25">
      <c r="A112">
        <v>1400</v>
      </c>
      <c r="B112" t="s">
        <v>461</v>
      </c>
      <c r="C112" t="s">
        <v>473</v>
      </c>
      <c r="D112" s="1" t="s">
        <v>934</v>
      </c>
      <c r="E112" t="s">
        <v>81</v>
      </c>
      <c r="F112" t="s">
        <v>21</v>
      </c>
      <c r="G112">
        <v>2</v>
      </c>
      <c r="H112">
        <v>2</v>
      </c>
      <c r="I112">
        <v>1</v>
      </c>
      <c r="J112">
        <v>0</v>
      </c>
      <c r="K112">
        <v>0</v>
      </c>
      <c r="L112">
        <v>0</v>
      </c>
      <c r="M112">
        <v>0</v>
      </c>
      <c r="N112">
        <v>0</v>
      </c>
      <c r="O112">
        <v>0</v>
      </c>
      <c r="P112">
        <v>3.0699999999999998E-3</v>
      </c>
      <c r="Q112">
        <v>0</v>
      </c>
      <c r="R112">
        <v>0</v>
      </c>
      <c r="S112">
        <f>SUM(Table3[[#This Row],[CoO]:[MoS2/g-C3N4]])</f>
        <v>3.0699999999999998E-3</v>
      </c>
      <c r="T112" s="2">
        <v>45152.573657407411</v>
      </c>
      <c r="U112" t="s">
        <v>554</v>
      </c>
      <c r="V112">
        <v>0.82537700000000003</v>
      </c>
      <c r="W112">
        <v>99.505685415089658</v>
      </c>
      <c r="X112">
        <v>1.9373162821779751E-2</v>
      </c>
      <c r="Y112">
        <v>1.3031142327119239E-3</v>
      </c>
      <c r="Z112">
        <v>5.2803760171688037E-2</v>
      </c>
      <c r="AA112">
        <v>1.3200940042922009E-2</v>
      </c>
      <c r="AB112">
        <f>Table3[[#This Row],[calc_%_H2_umol/h]]/Table3[[#This Row],[Cat mass]]</f>
        <v>4.2999804700071698</v>
      </c>
      <c r="AC112">
        <v>0.30024331527621168</v>
      </c>
      <c r="AD112">
        <v>1.1997426519810721E-2</v>
      </c>
      <c r="AE112">
        <v>0.81834732711657188</v>
      </c>
      <c r="AF112">
        <v>0.204586831779143</v>
      </c>
      <c r="AG112">
        <v>5.689024132468537E-2</v>
      </c>
      <c r="AH112">
        <v>0.1178078654876764</v>
      </c>
    </row>
    <row r="113" spans="1:34" x14ac:dyDescent="0.25">
      <c r="A113">
        <v>1400</v>
      </c>
      <c r="B113" t="s">
        <v>461</v>
      </c>
      <c r="C113" t="s">
        <v>471</v>
      </c>
      <c r="D113" s="1" t="s">
        <v>935</v>
      </c>
      <c r="E113" t="s">
        <v>84</v>
      </c>
      <c r="F113" t="s">
        <v>21</v>
      </c>
      <c r="G113">
        <v>2</v>
      </c>
      <c r="H113">
        <v>2</v>
      </c>
      <c r="I113">
        <v>1</v>
      </c>
      <c r="J113">
        <v>0</v>
      </c>
      <c r="K113">
        <v>0</v>
      </c>
      <c r="L113">
        <v>0</v>
      </c>
      <c r="M113">
        <v>0</v>
      </c>
      <c r="N113">
        <v>0</v>
      </c>
      <c r="O113">
        <v>0</v>
      </c>
      <c r="P113">
        <v>0</v>
      </c>
      <c r="Q113">
        <v>2.15E-3</v>
      </c>
      <c r="R113">
        <v>0</v>
      </c>
      <c r="S113">
        <f>SUM(Table3[[#This Row],[CoO]:[MoS2/g-C3N4]])</f>
        <v>2.15E-3</v>
      </c>
      <c r="T113" s="2">
        <v>45152.58121527778</v>
      </c>
      <c r="U113" t="s">
        <v>556</v>
      </c>
      <c r="V113">
        <v>0.88957699999999995</v>
      </c>
      <c r="W113">
        <v>99.413331290541564</v>
      </c>
      <c r="X113">
        <v>1.822553796588507E-2</v>
      </c>
      <c r="Y113">
        <v>1.147333198886656E-3</v>
      </c>
      <c r="Z113">
        <v>4.9675778013317698E-2</v>
      </c>
      <c r="AA113">
        <v>1.2418944503329419E-2</v>
      </c>
      <c r="AB113">
        <f>Table3[[#This Row],[calc_%_H2_umol/h]]/Table3[[#This Row],[Cat mass]]</f>
        <v>5.7762532573625203</v>
      </c>
      <c r="AC113">
        <v>6.4607208819084758E-2</v>
      </c>
      <c r="AD113">
        <v>1.093631280524944E-2</v>
      </c>
      <c r="AE113">
        <v>0.17609430072047039</v>
      </c>
      <c r="AF113">
        <v>4.4023575180117597E-2</v>
      </c>
      <c r="AG113">
        <v>6.7609819396763193E-2</v>
      </c>
      <c r="AH113">
        <v>0.43622614327670539</v>
      </c>
    </row>
    <row r="114" spans="1:34" x14ac:dyDescent="0.25">
      <c r="A114">
        <v>1400</v>
      </c>
      <c r="B114" t="s">
        <v>461</v>
      </c>
      <c r="C114" t="s">
        <v>471</v>
      </c>
      <c r="D114" s="1" t="s">
        <v>936</v>
      </c>
      <c r="E114" t="s">
        <v>87</v>
      </c>
      <c r="F114" t="s">
        <v>21</v>
      </c>
      <c r="G114">
        <v>2</v>
      </c>
      <c r="H114">
        <v>2</v>
      </c>
      <c r="I114">
        <v>1</v>
      </c>
      <c r="J114">
        <v>0</v>
      </c>
      <c r="K114">
        <v>0</v>
      </c>
      <c r="L114">
        <v>0</v>
      </c>
      <c r="M114">
        <v>0</v>
      </c>
      <c r="N114">
        <v>0</v>
      </c>
      <c r="O114">
        <v>0</v>
      </c>
      <c r="P114">
        <v>0</v>
      </c>
      <c r="Q114">
        <v>1.97E-3</v>
      </c>
      <c r="R114">
        <v>0</v>
      </c>
      <c r="S114">
        <f>SUM(Table3[[#This Row],[CoO]:[MoS2/g-C3N4]])</f>
        <v>1.97E-3</v>
      </c>
      <c r="T114" s="2">
        <v>45152.589548611111</v>
      </c>
      <c r="U114" t="s">
        <v>558</v>
      </c>
      <c r="V114">
        <v>0.89790199999999998</v>
      </c>
      <c r="W114">
        <v>99.63705142232314</v>
      </c>
      <c r="X114">
        <v>1.972255792581596E-2</v>
      </c>
      <c r="Y114">
        <v>2.419085860788448E-3</v>
      </c>
      <c r="Z114">
        <v>5.3756076293139762E-2</v>
      </c>
      <c r="AA114">
        <v>1.3439019073284941E-2</v>
      </c>
      <c r="AB114">
        <f>Table3[[#This Row],[calc_%_H2_umol/h]]/Table3[[#This Row],[Cat mass]]</f>
        <v>6.8218370930380408</v>
      </c>
      <c r="AC114">
        <v>2.8466043402461502E-2</v>
      </c>
      <c r="AD114">
        <v>1.8007287850740919E-2</v>
      </c>
      <c r="AE114">
        <v>7.758744107444368E-2</v>
      </c>
      <c r="AF114">
        <v>1.939686026861092E-2</v>
      </c>
      <c r="AG114">
        <v>5.0083321615190107E-2</v>
      </c>
      <c r="AH114">
        <v>0.26467665473338081</v>
      </c>
    </row>
    <row r="115" spans="1:34" x14ac:dyDescent="0.25">
      <c r="A115">
        <v>1400</v>
      </c>
      <c r="B115" t="s">
        <v>461</v>
      </c>
      <c r="C115" t="s">
        <v>471</v>
      </c>
      <c r="D115" s="1" t="s">
        <v>937</v>
      </c>
      <c r="E115" t="s">
        <v>90</v>
      </c>
      <c r="F115" t="s">
        <v>21</v>
      </c>
      <c r="G115">
        <v>2</v>
      </c>
      <c r="H115">
        <v>2</v>
      </c>
      <c r="I115">
        <v>1</v>
      </c>
      <c r="J115">
        <v>0</v>
      </c>
      <c r="K115">
        <v>0</v>
      </c>
      <c r="L115">
        <v>0</v>
      </c>
      <c r="M115">
        <v>0</v>
      </c>
      <c r="N115">
        <v>0</v>
      </c>
      <c r="O115">
        <v>0</v>
      </c>
      <c r="P115">
        <v>0</v>
      </c>
      <c r="Q115">
        <v>1.9300000000000001E-3</v>
      </c>
      <c r="R115">
        <v>0</v>
      </c>
      <c r="S115">
        <f>SUM(Table3[[#This Row],[CoO]:[MoS2/g-C3N4]])</f>
        <v>1.9300000000000001E-3</v>
      </c>
      <c r="T115" s="2">
        <v>45152.596875000003</v>
      </c>
      <c r="U115" t="s">
        <v>560</v>
      </c>
      <c r="V115">
        <v>0.88957699999999995</v>
      </c>
      <c r="W115">
        <v>99.422683300746286</v>
      </c>
      <c r="X115">
        <v>1.837312179835569E-2</v>
      </c>
      <c r="Y115">
        <v>8.6279722443374839E-4</v>
      </c>
      <c r="Z115">
        <v>5.0078034545546712E-2</v>
      </c>
      <c r="AA115">
        <v>1.251950863638668E-2</v>
      </c>
      <c r="AB115">
        <f>Table3[[#This Row],[calc_%_H2_umol/h]]/Table3[[#This Row],[Cat mass]]</f>
        <v>6.4867920395785905</v>
      </c>
      <c r="AC115">
        <v>0.45551586394759902</v>
      </c>
      <c r="AD115">
        <v>1.5885257784435201E-2</v>
      </c>
      <c r="AE115">
        <v>1.241560330419947</v>
      </c>
      <c r="AF115">
        <v>0.31039008260498668</v>
      </c>
      <c r="AG115">
        <v>5.7678057363004728E-2</v>
      </c>
      <c r="AH115">
        <v>4.5749656144765317E-2</v>
      </c>
    </row>
    <row r="116" spans="1:34" x14ac:dyDescent="0.25">
      <c r="A116">
        <v>1400</v>
      </c>
      <c r="B116" t="s">
        <v>461</v>
      </c>
      <c r="C116" t="s">
        <v>474</v>
      </c>
      <c r="D116" s="1" t="s">
        <v>938</v>
      </c>
      <c r="E116" t="s">
        <v>93</v>
      </c>
      <c r="F116" t="s">
        <v>21</v>
      </c>
      <c r="G116">
        <v>2</v>
      </c>
      <c r="H116">
        <v>2</v>
      </c>
      <c r="I116">
        <v>1</v>
      </c>
      <c r="J116">
        <v>0</v>
      </c>
      <c r="K116">
        <v>0</v>
      </c>
      <c r="L116">
        <v>0</v>
      </c>
      <c r="M116">
        <v>0</v>
      </c>
      <c r="N116">
        <v>0</v>
      </c>
      <c r="O116">
        <v>0</v>
      </c>
      <c r="P116">
        <v>0</v>
      </c>
      <c r="Q116">
        <v>0</v>
      </c>
      <c r="R116">
        <v>1.9400000000000001E-3</v>
      </c>
      <c r="S116">
        <f>SUM(Table3[[#This Row],[CoO]:[MoS2/g-C3N4]])</f>
        <v>1.9400000000000001E-3</v>
      </c>
      <c r="T116" s="2">
        <v>45152.604305555556</v>
      </c>
      <c r="U116" t="s">
        <v>562</v>
      </c>
      <c r="V116">
        <v>0.89790199999999998</v>
      </c>
      <c r="W116">
        <v>99.239390136728161</v>
      </c>
      <c r="X116">
        <v>1.9237962519513169E-2</v>
      </c>
      <c r="Y116">
        <v>1.233971082995923E-3</v>
      </c>
      <c r="Z116">
        <v>5.2435256360426077E-2</v>
      </c>
      <c r="AA116">
        <v>1.3108814090106519E-2</v>
      </c>
      <c r="AB116">
        <f>Table3[[#This Row],[calc_%_H2_umol/h]]/Table3[[#This Row],[Cat mass]]</f>
        <v>6.7571206650033604</v>
      </c>
      <c r="AC116">
        <v>0.55549281711390996</v>
      </c>
      <c r="AD116">
        <v>1.434899868214924E-2</v>
      </c>
      <c r="AE116">
        <v>1.5140588948647269</v>
      </c>
      <c r="AF116">
        <v>0.37851472371618178</v>
      </c>
      <c r="AG116">
        <v>6.632369670294179E-2</v>
      </c>
      <c r="AH116">
        <v>0.1195553869354737</v>
      </c>
    </row>
    <row r="117" spans="1:34" x14ac:dyDescent="0.25">
      <c r="A117">
        <v>1400</v>
      </c>
      <c r="B117" t="s">
        <v>461</v>
      </c>
      <c r="C117" t="s">
        <v>474</v>
      </c>
      <c r="D117" s="1" t="s">
        <v>939</v>
      </c>
      <c r="E117" t="s">
        <v>96</v>
      </c>
      <c r="F117" t="s">
        <v>21</v>
      </c>
      <c r="G117">
        <v>2</v>
      </c>
      <c r="H117">
        <v>2</v>
      </c>
      <c r="I117">
        <v>1</v>
      </c>
      <c r="J117">
        <v>0</v>
      </c>
      <c r="K117">
        <v>0</v>
      </c>
      <c r="L117">
        <v>0</v>
      </c>
      <c r="M117">
        <v>0</v>
      </c>
      <c r="N117">
        <v>0</v>
      </c>
      <c r="O117">
        <v>0</v>
      </c>
      <c r="P117">
        <v>0</v>
      </c>
      <c r="Q117">
        <v>0</v>
      </c>
      <c r="R117">
        <v>2.0100000000000001E-3</v>
      </c>
      <c r="S117">
        <f>SUM(Table3[[#This Row],[CoO]:[MoS2/g-C3N4]])</f>
        <v>2.0100000000000001E-3</v>
      </c>
      <c r="T117" s="2">
        <v>45152.611863425933</v>
      </c>
      <c r="U117" t="s">
        <v>564</v>
      </c>
      <c r="V117">
        <v>0.89790199999999998</v>
      </c>
      <c r="W117">
        <v>99.589797144279032</v>
      </c>
      <c r="X117">
        <v>1.8669560984847899E-2</v>
      </c>
      <c r="Y117">
        <v>1.714195816919661E-3</v>
      </c>
      <c r="Z117">
        <v>5.0886013286706493E-2</v>
      </c>
      <c r="AA117">
        <v>1.272150332167662E-2</v>
      </c>
      <c r="AB117">
        <f>Table3[[#This Row],[calc_%_H2_umol/h]]/Table3[[#This Row],[Cat mass]]</f>
        <v>6.3291061301873723</v>
      </c>
      <c r="AC117">
        <v>0.25545589960570531</v>
      </c>
      <c r="AD117">
        <v>1.4240485800079189E-2</v>
      </c>
      <c r="AE117">
        <v>0.6962741283554279</v>
      </c>
      <c r="AF117">
        <v>0.174068532088857</v>
      </c>
      <c r="AG117">
        <v>4.9208062468185217E-2</v>
      </c>
      <c r="AH117">
        <v>8.6869332662242171E-2</v>
      </c>
    </row>
    <row r="118" spans="1:34" x14ac:dyDescent="0.25">
      <c r="A118">
        <v>1400</v>
      </c>
      <c r="B118" t="s">
        <v>461</v>
      </c>
      <c r="C118" t="s">
        <v>474</v>
      </c>
      <c r="D118" s="1" t="s">
        <v>940</v>
      </c>
      <c r="E118" t="s">
        <v>99</v>
      </c>
      <c r="F118" t="s">
        <v>21</v>
      </c>
      <c r="G118">
        <v>2</v>
      </c>
      <c r="H118">
        <v>2</v>
      </c>
      <c r="I118">
        <v>1</v>
      </c>
      <c r="J118">
        <v>0</v>
      </c>
      <c r="K118">
        <v>0</v>
      </c>
      <c r="L118">
        <v>0</v>
      </c>
      <c r="M118">
        <v>0</v>
      </c>
      <c r="N118">
        <v>0</v>
      </c>
      <c r="O118">
        <v>0</v>
      </c>
      <c r="P118">
        <v>0</v>
      </c>
      <c r="Q118">
        <v>0</v>
      </c>
      <c r="R118">
        <v>1.99E-3</v>
      </c>
      <c r="S118">
        <f>SUM(Table3[[#This Row],[CoO]:[MoS2/g-C3N4]])</f>
        <v>1.99E-3</v>
      </c>
      <c r="T118" s="2">
        <v>45152.619398148148</v>
      </c>
      <c r="U118" t="s">
        <v>566</v>
      </c>
      <c r="V118">
        <v>0.87007699999999999</v>
      </c>
      <c r="W118">
        <v>99.443270874129198</v>
      </c>
      <c r="X118">
        <v>2.0269767320839949E-2</v>
      </c>
      <c r="Y118">
        <v>1.9551187784140069E-3</v>
      </c>
      <c r="Z118">
        <v>5.5247557778344503E-2</v>
      </c>
      <c r="AA118">
        <v>1.3811889444586129E-2</v>
      </c>
      <c r="AB118">
        <f>Table3[[#This Row],[calc_%_H2_umol/h]]/Table3[[#This Row],[Cat mass]]</f>
        <v>6.9406479621035828</v>
      </c>
      <c r="AC118">
        <v>0.3483774974970506</v>
      </c>
      <c r="AD118">
        <v>1.493163452506417E-2</v>
      </c>
      <c r="AE118">
        <v>0.94954251901327702</v>
      </c>
      <c r="AF118">
        <v>0.23738562975331931</v>
      </c>
      <c r="AG118">
        <v>5.74214925995577E-2</v>
      </c>
      <c r="AH118">
        <v>0.13066036845335571</v>
      </c>
    </row>
    <row r="119" spans="1:34" x14ac:dyDescent="0.25">
      <c r="A119">
        <v>1400</v>
      </c>
      <c r="B119" t="s">
        <v>461</v>
      </c>
      <c r="C119" t="s">
        <v>470</v>
      </c>
      <c r="D119" s="1" t="s">
        <v>941</v>
      </c>
      <c r="E119" t="s">
        <v>102</v>
      </c>
      <c r="F119" t="s">
        <v>21</v>
      </c>
      <c r="G119">
        <v>2</v>
      </c>
      <c r="H119">
        <v>2</v>
      </c>
      <c r="I119">
        <v>1</v>
      </c>
      <c r="J119">
        <v>0</v>
      </c>
      <c r="K119">
        <v>0</v>
      </c>
      <c r="L119">
        <v>0</v>
      </c>
      <c r="M119">
        <v>0</v>
      </c>
      <c r="N119">
        <v>1.99E-3</v>
      </c>
      <c r="O119">
        <v>0</v>
      </c>
      <c r="P119">
        <v>0</v>
      </c>
      <c r="Q119">
        <v>0</v>
      </c>
      <c r="R119">
        <v>0</v>
      </c>
      <c r="S119">
        <f>SUM(Table3[[#This Row],[CoO]:[MoS2/g-C3N4]])</f>
        <v>1.99E-3</v>
      </c>
      <c r="T119" s="2">
        <v>45152.626921296287</v>
      </c>
      <c r="U119" t="s">
        <v>568</v>
      </c>
      <c r="V119">
        <v>0.89790199999999998</v>
      </c>
      <c r="W119">
        <v>99.272320184820515</v>
      </c>
      <c r="X119">
        <v>1.8447447575628249E-2</v>
      </c>
      <c r="Y119">
        <v>1.9214529264803019E-3</v>
      </c>
      <c r="Z119">
        <v>5.0280617910678088E-2</v>
      </c>
      <c r="AA119">
        <v>1.257015447766952E-2</v>
      </c>
      <c r="AB119">
        <f>Table3[[#This Row],[calc_%_H2_umol/h]]/Table3[[#This Row],[Cat mass]]</f>
        <v>6.3166605415424728</v>
      </c>
      <c r="AC119">
        <v>0.34368320680876302</v>
      </c>
      <c r="AD119">
        <v>1.614132232440834E-2</v>
      </c>
      <c r="AE119">
        <v>0.93674769547512649</v>
      </c>
      <c r="AF119">
        <v>0.23418692386878159</v>
      </c>
      <c r="AG119">
        <v>6.6770634527470951E-2</v>
      </c>
      <c r="AH119">
        <v>0.29877852626762508</v>
      </c>
    </row>
    <row r="120" spans="1:34" x14ac:dyDescent="0.25">
      <c r="A120">
        <v>1400</v>
      </c>
      <c r="B120" t="s">
        <v>461</v>
      </c>
      <c r="C120" t="s">
        <v>470</v>
      </c>
      <c r="D120" s="1" t="s">
        <v>942</v>
      </c>
      <c r="E120" t="s">
        <v>105</v>
      </c>
      <c r="F120" t="s">
        <v>21</v>
      </c>
      <c r="G120">
        <v>2</v>
      </c>
      <c r="H120">
        <v>2</v>
      </c>
      <c r="I120">
        <v>1</v>
      </c>
      <c r="J120">
        <v>0</v>
      </c>
      <c r="K120">
        <v>0</v>
      </c>
      <c r="L120">
        <v>0</v>
      </c>
      <c r="M120">
        <v>0</v>
      </c>
      <c r="N120">
        <v>1.97E-3</v>
      </c>
      <c r="O120">
        <v>0</v>
      </c>
      <c r="P120">
        <v>0</v>
      </c>
      <c r="Q120">
        <v>0</v>
      </c>
      <c r="R120">
        <v>0</v>
      </c>
      <c r="S120">
        <f>SUM(Table3[[#This Row],[CoO]:[MoS2/g-C3N4]])</f>
        <v>1.97E-3</v>
      </c>
      <c r="T120" s="2">
        <v>45152.634814814817</v>
      </c>
      <c r="U120" t="s">
        <v>570</v>
      </c>
      <c r="V120">
        <v>0.89512700000000001</v>
      </c>
      <c r="W120">
        <v>99.602436359240045</v>
      </c>
      <c r="X120">
        <v>1.9917518294234989E-2</v>
      </c>
      <c r="Y120">
        <v>2.7652799285239932E-3</v>
      </c>
      <c r="Z120">
        <v>5.4287462966120643E-2</v>
      </c>
      <c r="AA120">
        <v>1.3571865741530161E-2</v>
      </c>
      <c r="AB120">
        <f>Table3[[#This Row],[calc_%_H2_umol/h]]/Table3[[#This Row],[Cat mass]]</f>
        <v>6.8892719500153099</v>
      </c>
      <c r="AC120">
        <v>5.5634347374427809E-2</v>
      </c>
      <c r="AD120">
        <v>1.575158362631884E-2</v>
      </c>
      <c r="AE120">
        <v>0.15163774563258381</v>
      </c>
      <c r="AF120">
        <v>3.7909436408145959E-2</v>
      </c>
      <c r="AG120">
        <v>4.9218775219277797E-2</v>
      </c>
      <c r="AH120">
        <v>0.27279299987201788</v>
      </c>
    </row>
    <row r="121" spans="1:34" x14ac:dyDescent="0.25">
      <c r="A121">
        <v>1400</v>
      </c>
      <c r="B121" t="s">
        <v>461</v>
      </c>
      <c r="C121" t="s">
        <v>470</v>
      </c>
      <c r="D121" s="1" t="s">
        <v>943</v>
      </c>
      <c r="E121" t="s">
        <v>108</v>
      </c>
      <c r="F121" t="s">
        <v>21</v>
      </c>
      <c r="G121">
        <v>2</v>
      </c>
      <c r="H121">
        <v>2</v>
      </c>
      <c r="I121">
        <v>1</v>
      </c>
      <c r="J121">
        <v>0</v>
      </c>
      <c r="K121">
        <v>0</v>
      </c>
      <c r="L121">
        <v>0</v>
      </c>
      <c r="M121">
        <v>0</v>
      </c>
      <c r="N121">
        <v>1.9599999999999999E-3</v>
      </c>
      <c r="O121">
        <v>0</v>
      </c>
      <c r="P121">
        <v>0</v>
      </c>
      <c r="Q121">
        <v>0</v>
      </c>
      <c r="R121">
        <v>0</v>
      </c>
      <c r="S121">
        <f>SUM(Table3[[#This Row],[CoO]:[MoS2/g-C3N4]])</f>
        <v>1.9599999999999999E-3</v>
      </c>
      <c r="T121" s="2">
        <v>45152.64234953704</v>
      </c>
      <c r="U121" t="s">
        <v>572</v>
      </c>
      <c r="V121">
        <v>0.89512700000000001</v>
      </c>
      <c r="W121">
        <v>99.462795075404969</v>
      </c>
      <c r="X121">
        <v>1.943101638723374E-2</v>
      </c>
      <c r="Y121">
        <v>1.361042859767643E-3</v>
      </c>
      <c r="Z121">
        <v>5.2961446648770408E-2</v>
      </c>
      <c r="AA121">
        <v>1.32403616621926E-2</v>
      </c>
      <c r="AB121">
        <f>Table3[[#This Row],[calc_%_H2_umol/h]]/Table3[[#This Row],[Cat mass]]</f>
        <v>6.7552865623431639</v>
      </c>
      <c r="AC121">
        <v>0.20476051479730459</v>
      </c>
      <c r="AD121">
        <v>1.45788675555824E-2</v>
      </c>
      <c r="AE121">
        <v>0.558098087310401</v>
      </c>
      <c r="AF121">
        <v>0.13952452182760031</v>
      </c>
      <c r="AG121">
        <v>5.6474401024937768E-2</v>
      </c>
      <c r="AH121">
        <v>0.25653899238556038</v>
      </c>
    </row>
    <row r="122" spans="1:34" x14ac:dyDescent="0.25">
      <c r="A122">
        <v>1401</v>
      </c>
      <c r="B122" t="s">
        <v>462</v>
      </c>
      <c r="C122" t="s">
        <v>466</v>
      </c>
      <c r="D122" s="1" t="s">
        <v>944</v>
      </c>
      <c r="E122" t="s">
        <v>20</v>
      </c>
      <c r="F122" t="s">
        <v>21</v>
      </c>
      <c r="G122">
        <v>2</v>
      </c>
      <c r="H122">
        <v>2</v>
      </c>
      <c r="I122">
        <v>1</v>
      </c>
      <c r="J122">
        <v>2.0200000000000001E-3</v>
      </c>
      <c r="K122">
        <v>0</v>
      </c>
      <c r="L122">
        <v>0</v>
      </c>
      <c r="M122">
        <v>0</v>
      </c>
      <c r="N122">
        <v>0</v>
      </c>
      <c r="O122">
        <v>0</v>
      </c>
      <c r="P122">
        <v>0</v>
      </c>
      <c r="Q122">
        <v>0</v>
      </c>
      <c r="R122">
        <v>0</v>
      </c>
      <c r="S122">
        <f>SUM(Table3[[#This Row],[CoO]:[MoS2/g-C3N4]])</f>
        <v>2.0200000000000001E-3</v>
      </c>
      <c r="T122" s="2">
        <v>45152.68891203704</v>
      </c>
      <c r="U122" t="s">
        <v>384</v>
      </c>
      <c r="V122">
        <v>0.83377699999999999</v>
      </c>
      <c r="W122">
        <v>99.226377970746725</v>
      </c>
      <c r="X122">
        <v>2.7592681523392979E-2</v>
      </c>
      <c r="Y122">
        <v>1.266232286609729E-3</v>
      </c>
      <c r="Z122">
        <v>7.5206993873866645E-2</v>
      </c>
      <c r="AA122">
        <v>1.8801748468466661E-2</v>
      </c>
      <c r="AB122">
        <f>Table3[[#This Row],[calc_%_H2_umol/h]]/Table3[[#This Row],[Cat mass]]</f>
        <v>9.3077962715181481</v>
      </c>
      <c r="AC122">
        <v>0.5491173163905233</v>
      </c>
      <c r="AD122">
        <v>1.9879959729172621E-2</v>
      </c>
      <c r="AE122">
        <v>1.496681742033819</v>
      </c>
      <c r="AF122">
        <v>0.37417043550845469</v>
      </c>
      <c r="AG122">
        <v>6.7975751041743554E-2</v>
      </c>
      <c r="AH122">
        <v>0.1289362802976112</v>
      </c>
    </row>
    <row r="123" spans="1:34" x14ac:dyDescent="0.25">
      <c r="A123">
        <v>1401</v>
      </c>
      <c r="B123" t="s">
        <v>462</v>
      </c>
      <c r="C123" t="s">
        <v>466</v>
      </c>
      <c r="D123" s="1" t="s">
        <v>945</v>
      </c>
      <c r="E123" t="s">
        <v>24</v>
      </c>
      <c r="F123" t="s">
        <v>21</v>
      </c>
      <c r="G123">
        <v>2</v>
      </c>
      <c r="H123">
        <v>2</v>
      </c>
      <c r="I123">
        <v>1</v>
      </c>
      <c r="J123">
        <v>2.0500000000000002E-3</v>
      </c>
      <c r="K123">
        <v>0</v>
      </c>
      <c r="L123">
        <v>0</v>
      </c>
      <c r="M123">
        <v>0</v>
      </c>
      <c r="N123">
        <v>0</v>
      </c>
      <c r="O123">
        <v>0</v>
      </c>
      <c r="P123">
        <v>0</v>
      </c>
      <c r="Q123">
        <v>0</v>
      </c>
      <c r="R123">
        <v>0</v>
      </c>
      <c r="S123">
        <f>SUM(Table3[[#This Row],[CoO]:[MoS2/g-C3N4]])</f>
        <v>2.0500000000000002E-3</v>
      </c>
      <c r="T123" s="2">
        <v>45152.696620370371</v>
      </c>
      <c r="U123" t="s">
        <v>386</v>
      </c>
      <c r="V123">
        <v>0.88395199999999996</v>
      </c>
      <c r="W123">
        <v>99.547202829816058</v>
      </c>
      <c r="X123">
        <v>2.4353379073780199E-2</v>
      </c>
      <c r="Y123">
        <v>1.9024980417415909E-3</v>
      </c>
      <c r="Z123">
        <v>6.6377906375535214E-2</v>
      </c>
      <c r="AA123">
        <v>1.65944765938838E-2</v>
      </c>
      <c r="AB123">
        <f>Table3[[#This Row],[calc_%_H2_umol/h]]/Table3[[#This Row],[Cat mass]]</f>
        <v>8.0948666311628283</v>
      </c>
      <c r="AC123">
        <v>0.27843678335715633</v>
      </c>
      <c r="AD123">
        <v>1.6561188971315151E-2</v>
      </c>
      <c r="AE123">
        <v>0.7589111425233388</v>
      </c>
      <c r="AF123">
        <v>0.1897277856308347</v>
      </c>
      <c r="AG123">
        <v>4.9361359218713811E-2</v>
      </c>
      <c r="AH123">
        <v>0.1006456485342974</v>
      </c>
    </row>
    <row r="124" spans="1:34" x14ac:dyDescent="0.25">
      <c r="A124">
        <v>1401</v>
      </c>
      <c r="B124" t="s">
        <v>462</v>
      </c>
      <c r="C124" t="s">
        <v>466</v>
      </c>
      <c r="D124" s="1" t="s">
        <v>946</v>
      </c>
      <c r="E124" t="s">
        <v>27</v>
      </c>
      <c r="F124" t="s">
        <v>21</v>
      </c>
      <c r="G124">
        <v>2</v>
      </c>
      <c r="H124">
        <v>2</v>
      </c>
      <c r="I124">
        <v>1</v>
      </c>
      <c r="J124">
        <v>1.8799999999999999E-3</v>
      </c>
      <c r="K124">
        <v>0</v>
      </c>
      <c r="L124">
        <v>0</v>
      </c>
      <c r="M124">
        <v>0</v>
      </c>
      <c r="N124">
        <v>0</v>
      </c>
      <c r="O124">
        <v>0</v>
      </c>
      <c r="P124">
        <v>0</v>
      </c>
      <c r="Q124">
        <v>0</v>
      </c>
      <c r="R124">
        <v>0</v>
      </c>
      <c r="S124">
        <f>SUM(Table3[[#This Row],[CoO]:[MoS2/g-C3N4]])</f>
        <v>1.8799999999999999E-3</v>
      </c>
      <c r="T124" s="2">
        <v>45152.704340277778</v>
      </c>
      <c r="U124" t="s">
        <v>388</v>
      </c>
      <c r="V124">
        <v>0.82537700000000003</v>
      </c>
      <c r="W124">
        <v>99.428231685236824</v>
      </c>
      <c r="X124">
        <v>2.4992936129635799E-2</v>
      </c>
      <c r="Y124">
        <v>1.8843921966089209E-3</v>
      </c>
      <c r="Z124">
        <v>6.8121091920620463E-2</v>
      </c>
      <c r="AA124">
        <v>1.7030272980155119E-2</v>
      </c>
      <c r="AB124">
        <f>Table3[[#This Row],[calc_%_H2_umol/h]]/Table3[[#This Row],[Cat mass]]</f>
        <v>9.0586558405080417</v>
      </c>
      <c r="AC124">
        <v>0.37230519256421107</v>
      </c>
      <c r="AD124">
        <v>1.8728342493701821E-2</v>
      </c>
      <c r="AE124">
        <v>1.0147601751807671</v>
      </c>
      <c r="AF124">
        <v>0.25369004379519172</v>
      </c>
      <c r="AG124">
        <v>5.8059639989112052E-2</v>
      </c>
      <c r="AH124">
        <v>0.116410546080218</v>
      </c>
    </row>
    <row r="125" spans="1:34" x14ac:dyDescent="0.25">
      <c r="A125">
        <v>1401</v>
      </c>
      <c r="B125" t="s">
        <v>462</v>
      </c>
      <c r="C125" t="s">
        <v>467</v>
      </c>
      <c r="D125" s="1" t="s">
        <v>947</v>
      </c>
      <c r="E125" t="s">
        <v>30</v>
      </c>
      <c r="F125" t="s">
        <v>21</v>
      </c>
      <c r="G125">
        <v>2</v>
      </c>
      <c r="H125">
        <v>2</v>
      </c>
      <c r="I125">
        <v>1</v>
      </c>
      <c r="J125">
        <v>0</v>
      </c>
      <c r="K125">
        <v>2.0100000000000001E-3</v>
      </c>
      <c r="L125">
        <v>0</v>
      </c>
      <c r="M125">
        <v>0</v>
      </c>
      <c r="N125">
        <v>0</v>
      </c>
      <c r="O125">
        <v>0</v>
      </c>
      <c r="P125">
        <v>0</v>
      </c>
      <c r="Q125">
        <v>0</v>
      </c>
      <c r="R125">
        <v>0</v>
      </c>
      <c r="S125">
        <f>SUM(Table3[[#This Row],[CoO]:[MoS2/g-C3N4]])</f>
        <v>2.0100000000000001E-3</v>
      </c>
      <c r="T125" s="2">
        <v>45152.712835648148</v>
      </c>
      <c r="U125" t="s">
        <v>390</v>
      </c>
      <c r="V125">
        <v>0.89512700000000001</v>
      </c>
      <c r="W125">
        <v>98.94033348132858</v>
      </c>
      <c r="X125">
        <v>9.7170444270698861E-2</v>
      </c>
      <c r="Y125">
        <v>1.9705020421036672E-3</v>
      </c>
      <c r="Z125">
        <v>0.264849105035034</v>
      </c>
      <c r="AA125">
        <v>6.6212276258758501E-2</v>
      </c>
      <c r="AB125">
        <f>Table3[[#This Row],[calc_%_H2_umol/h]]/Table3[[#This Row],[Cat mass]]</f>
        <v>32.941430974506716</v>
      </c>
      <c r="AC125">
        <v>3.409603243476151E-2</v>
      </c>
      <c r="AD125">
        <v>2.0619553217484751E-2</v>
      </c>
      <c r="AE125">
        <v>9.2932616943021504E-2</v>
      </c>
      <c r="AF125">
        <v>2.3233154235755379E-2</v>
      </c>
      <c r="AG125">
        <v>6.7949554642584648E-2</v>
      </c>
      <c r="AH125">
        <v>0.86045048732337337</v>
      </c>
    </row>
    <row r="126" spans="1:34" x14ac:dyDescent="0.25">
      <c r="A126">
        <v>1401</v>
      </c>
      <c r="B126" t="s">
        <v>462</v>
      </c>
      <c r="C126" t="s">
        <v>467</v>
      </c>
      <c r="D126" s="1" t="s">
        <v>948</v>
      </c>
      <c r="E126" t="s">
        <v>33</v>
      </c>
      <c r="F126" t="s">
        <v>21</v>
      </c>
      <c r="G126">
        <v>2</v>
      </c>
      <c r="H126">
        <v>2</v>
      </c>
      <c r="I126">
        <v>1</v>
      </c>
      <c r="J126">
        <v>0</v>
      </c>
      <c r="K126">
        <v>1.9499999999999999E-3</v>
      </c>
      <c r="L126">
        <v>0</v>
      </c>
      <c r="M126">
        <v>0</v>
      </c>
      <c r="N126">
        <v>0</v>
      </c>
      <c r="O126">
        <v>0</v>
      </c>
      <c r="P126">
        <v>0</v>
      </c>
      <c r="Q126">
        <v>0</v>
      </c>
      <c r="R126">
        <v>0</v>
      </c>
      <c r="S126">
        <f>SUM(Table3[[#This Row],[CoO]:[MoS2/g-C3N4]])</f>
        <v>1.9499999999999999E-3</v>
      </c>
      <c r="T126" s="2">
        <v>45152.721377314818</v>
      </c>
      <c r="U126" t="s">
        <v>392</v>
      </c>
      <c r="V126">
        <v>0.89790199999999998</v>
      </c>
      <c r="W126">
        <v>99.103890257260232</v>
      </c>
      <c r="X126">
        <v>0.124011965485554</v>
      </c>
      <c r="Y126">
        <v>1.5553810407646759E-3</v>
      </c>
      <c r="Z126">
        <v>0.33800872599682608</v>
      </c>
      <c r="AA126">
        <v>8.4502181499206519E-2</v>
      </c>
      <c r="AB126">
        <f>Table3[[#This Row],[calc_%_H2_umol/h]]/Table3[[#This Row],[Cat mass]]</f>
        <v>43.334452050875143</v>
      </c>
      <c r="AC126">
        <v>3.4193304812717727E-2</v>
      </c>
      <c r="AD126">
        <v>2.1433725185281648E-2</v>
      </c>
      <c r="AE126">
        <v>9.3197743879917749E-2</v>
      </c>
      <c r="AF126">
        <v>2.3299435969979441E-2</v>
      </c>
      <c r="AG126">
        <v>4.9472013617720932E-2</v>
      </c>
      <c r="AH126">
        <v>0.68843245882377979</v>
      </c>
    </row>
    <row r="127" spans="1:34" x14ac:dyDescent="0.25">
      <c r="A127">
        <v>1401</v>
      </c>
      <c r="B127" t="s">
        <v>462</v>
      </c>
      <c r="C127" t="s">
        <v>467</v>
      </c>
      <c r="D127" s="1" t="s">
        <v>949</v>
      </c>
      <c r="E127" t="s">
        <v>36</v>
      </c>
      <c r="F127" t="s">
        <v>21</v>
      </c>
      <c r="G127">
        <v>2</v>
      </c>
      <c r="H127">
        <v>2</v>
      </c>
      <c r="I127">
        <v>1</v>
      </c>
      <c r="J127">
        <v>0</v>
      </c>
      <c r="K127">
        <v>1.9499999999999999E-3</v>
      </c>
      <c r="L127">
        <v>0</v>
      </c>
      <c r="M127">
        <v>0</v>
      </c>
      <c r="N127">
        <v>0</v>
      </c>
      <c r="O127">
        <v>0</v>
      </c>
      <c r="P127">
        <v>0</v>
      </c>
      <c r="Q127">
        <v>0</v>
      </c>
      <c r="R127">
        <v>0</v>
      </c>
      <c r="S127">
        <f>SUM(Table3[[#This Row],[CoO]:[MoS2/g-C3N4]])</f>
        <v>1.9499999999999999E-3</v>
      </c>
      <c r="T127" s="2">
        <v>45152.73</v>
      </c>
      <c r="U127" t="s">
        <v>394</v>
      </c>
      <c r="V127">
        <v>0.90630200000000005</v>
      </c>
      <c r="W127">
        <v>99.163447924843965</v>
      </c>
      <c r="X127">
        <v>9.2762318064515625E-2</v>
      </c>
      <c r="Y127">
        <v>2.1031281741947412E-3</v>
      </c>
      <c r="Z127">
        <v>0.25283425536184828</v>
      </c>
      <c r="AA127">
        <v>6.3208563840462084E-2</v>
      </c>
      <c r="AB127">
        <f>Table3[[#This Row],[calc_%_H2_umol/h]]/Table3[[#This Row],[Cat mass]]</f>
        <v>32.414648123313889</v>
      </c>
      <c r="AC127">
        <v>3.3182020081236822E-2</v>
      </c>
      <c r="AD127">
        <v>2.0054779418700361E-2</v>
      </c>
      <c r="AE127">
        <v>9.0441372247797094E-2</v>
      </c>
      <c r="AF127">
        <v>2.261034306194927E-2</v>
      </c>
      <c r="AG127">
        <v>5.6852583607871737E-2</v>
      </c>
      <c r="AH127">
        <v>0.65375515340241019</v>
      </c>
    </row>
    <row r="128" spans="1:34" x14ac:dyDescent="0.25">
      <c r="A128">
        <v>1401</v>
      </c>
      <c r="B128" t="s">
        <v>462</v>
      </c>
      <c r="C128" t="s">
        <v>468</v>
      </c>
      <c r="D128" s="1" t="s">
        <v>950</v>
      </c>
      <c r="E128" t="s">
        <v>39</v>
      </c>
      <c r="F128" t="s">
        <v>21</v>
      </c>
      <c r="G128">
        <v>2</v>
      </c>
      <c r="H128">
        <v>2</v>
      </c>
      <c r="I128">
        <v>1</v>
      </c>
      <c r="J128">
        <v>0</v>
      </c>
      <c r="K128">
        <v>0</v>
      </c>
      <c r="L128">
        <v>1.8799999999999999E-3</v>
      </c>
      <c r="M128">
        <v>0</v>
      </c>
      <c r="N128">
        <v>0</v>
      </c>
      <c r="O128">
        <v>0</v>
      </c>
      <c r="P128">
        <v>0</v>
      </c>
      <c r="Q128">
        <v>0</v>
      </c>
      <c r="R128">
        <v>0</v>
      </c>
      <c r="S128">
        <f>SUM(Table3[[#This Row],[CoO]:[MoS2/g-C3N4]])</f>
        <v>1.8799999999999999E-3</v>
      </c>
      <c r="T128" s="2">
        <v>45152.737708333327</v>
      </c>
      <c r="U128" t="s">
        <v>396</v>
      </c>
      <c r="V128">
        <v>0.89512700000000001</v>
      </c>
      <c r="W128">
        <v>99.477811314148738</v>
      </c>
      <c r="X128">
        <v>2.585368318896333E-2</v>
      </c>
      <c r="Y128">
        <v>1.644202631970775E-3</v>
      </c>
      <c r="Z128">
        <v>7.0467155994273958E-2</v>
      </c>
      <c r="AA128">
        <v>1.761678899856849E-2</v>
      </c>
      <c r="AB128">
        <f>Table3[[#This Row],[calc_%_H2_umol/h]]/Table3[[#This Row],[Cat mass]]</f>
        <v>9.37063244604707</v>
      </c>
      <c r="AC128">
        <v>0.38947423313932023</v>
      </c>
      <c r="AD128">
        <v>1.7620779025836659E-2</v>
      </c>
      <c r="AE128">
        <v>1.061556349313306</v>
      </c>
      <c r="AF128">
        <v>0.26538908732832639</v>
      </c>
      <c r="AG128">
        <v>6.7240990338124348E-2</v>
      </c>
      <c r="AH128">
        <v>3.9619779184856062E-2</v>
      </c>
    </row>
    <row r="129" spans="1:34" x14ac:dyDescent="0.25">
      <c r="A129">
        <v>1401</v>
      </c>
      <c r="B129" t="s">
        <v>462</v>
      </c>
      <c r="C129" t="s">
        <v>468</v>
      </c>
      <c r="D129" s="1" t="s">
        <v>951</v>
      </c>
      <c r="E129" t="s">
        <v>42</v>
      </c>
      <c r="F129" t="s">
        <v>21</v>
      </c>
      <c r="G129">
        <v>2</v>
      </c>
      <c r="H129">
        <v>2</v>
      </c>
      <c r="I129">
        <v>1</v>
      </c>
      <c r="J129">
        <v>0</v>
      </c>
      <c r="K129">
        <v>0</v>
      </c>
      <c r="L129">
        <v>1.81E-3</v>
      </c>
      <c r="M129">
        <v>0</v>
      </c>
      <c r="N129">
        <v>0</v>
      </c>
      <c r="O129">
        <v>0</v>
      </c>
      <c r="P129">
        <v>0</v>
      </c>
      <c r="Q129">
        <v>0</v>
      </c>
      <c r="R129">
        <v>0</v>
      </c>
      <c r="S129">
        <f>SUM(Table3[[#This Row],[CoO]:[MoS2/g-C3N4]])</f>
        <v>1.81E-3</v>
      </c>
      <c r="T129" s="2">
        <v>45152.745381944442</v>
      </c>
      <c r="U129" t="s">
        <v>398</v>
      </c>
      <c r="V129">
        <v>0.88680199999999998</v>
      </c>
      <c r="W129">
        <v>99.75881569851181</v>
      </c>
      <c r="X129">
        <v>2.414303133318484E-2</v>
      </c>
      <c r="Y129">
        <v>1.395371842960648E-3</v>
      </c>
      <c r="Z129">
        <v>6.5804579668418142E-2</v>
      </c>
      <c r="AA129">
        <v>1.6451144917104539E-2</v>
      </c>
      <c r="AB129">
        <f>Table3[[#This Row],[calc_%_H2_umol/h]]/Table3[[#This Row],[Cat mass]]</f>
        <v>9.0890303409417346</v>
      </c>
      <c r="AC129">
        <v>0.13057912149659009</v>
      </c>
      <c r="AD129">
        <v>1.1741148707540011E-2</v>
      </c>
      <c r="AE129">
        <v>0.35590825712691898</v>
      </c>
      <c r="AF129">
        <v>8.8977064281729759E-2</v>
      </c>
      <c r="AG129">
        <v>5.0337276663568978E-2</v>
      </c>
      <c r="AH129">
        <v>3.6124871994842753E-2</v>
      </c>
    </row>
    <row r="130" spans="1:34" x14ac:dyDescent="0.25">
      <c r="A130">
        <v>1401</v>
      </c>
      <c r="B130" t="s">
        <v>462</v>
      </c>
      <c r="C130" t="s">
        <v>468</v>
      </c>
      <c r="D130" s="1" t="s">
        <v>952</v>
      </c>
      <c r="E130" t="s">
        <v>45</v>
      </c>
      <c r="F130" t="s">
        <v>21</v>
      </c>
      <c r="G130">
        <v>2</v>
      </c>
      <c r="H130">
        <v>2</v>
      </c>
      <c r="I130">
        <v>1</v>
      </c>
      <c r="J130">
        <v>0</v>
      </c>
      <c r="K130">
        <v>0</v>
      </c>
      <c r="L130">
        <v>1.97E-3</v>
      </c>
      <c r="M130">
        <v>0</v>
      </c>
      <c r="N130">
        <v>0</v>
      </c>
      <c r="O130">
        <v>0</v>
      </c>
      <c r="P130">
        <v>0</v>
      </c>
      <c r="Q130">
        <v>0</v>
      </c>
      <c r="R130">
        <v>0</v>
      </c>
      <c r="S130">
        <f>SUM(Table3[[#This Row],[CoO]:[MoS2/g-C3N4]])</f>
        <v>1.97E-3</v>
      </c>
      <c r="T130" s="2">
        <v>45152.75309027778</v>
      </c>
      <c r="U130" t="s">
        <v>400</v>
      </c>
      <c r="V130">
        <v>0.88680199999999998</v>
      </c>
      <c r="W130">
        <v>99.694782334560671</v>
      </c>
      <c r="X130">
        <v>2.2363945410918809E-2</v>
      </c>
      <c r="Y130">
        <v>8.205205388836798E-4</v>
      </c>
      <c r="Z130">
        <v>6.0955478505723637E-2</v>
      </c>
      <c r="AA130">
        <v>1.5238869626430909E-2</v>
      </c>
      <c r="AB130">
        <f>Table3[[#This Row],[calc_%_H2_umol/h]]/Table3[[#This Row],[Cat mass]]</f>
        <v>7.735466815447162</v>
      </c>
      <c r="AC130">
        <v>0.1914276201702981</v>
      </c>
      <c r="AD130">
        <v>1.148227656469655E-2</v>
      </c>
      <c r="AE130">
        <v>0.52175776555935716</v>
      </c>
      <c r="AF130">
        <v>0.13043944138983929</v>
      </c>
      <c r="AG130">
        <v>5.7116158051761831E-2</v>
      </c>
      <c r="AH130">
        <v>3.430994180635602E-2</v>
      </c>
    </row>
    <row r="131" spans="1:34" x14ac:dyDescent="0.25">
      <c r="A131">
        <v>1401</v>
      </c>
      <c r="B131" t="s">
        <v>462</v>
      </c>
      <c r="C131" t="s">
        <v>469</v>
      </c>
      <c r="D131" s="1" t="s">
        <v>953</v>
      </c>
      <c r="E131" t="s">
        <v>48</v>
      </c>
      <c r="F131" t="s">
        <v>21</v>
      </c>
      <c r="G131">
        <v>2</v>
      </c>
      <c r="H131">
        <v>2</v>
      </c>
      <c r="I131">
        <v>1</v>
      </c>
      <c r="J131">
        <v>0</v>
      </c>
      <c r="K131">
        <v>0</v>
      </c>
      <c r="L131">
        <v>0</v>
      </c>
      <c r="M131">
        <v>1.9599999999999999E-3</v>
      </c>
      <c r="N131">
        <v>0</v>
      </c>
      <c r="O131">
        <v>0</v>
      </c>
      <c r="P131">
        <v>0</v>
      </c>
      <c r="Q131">
        <v>0</v>
      </c>
      <c r="R131">
        <v>0</v>
      </c>
      <c r="S131">
        <f>SUM(Table3[[#This Row],[CoO]:[MoS2/g-C3N4]])</f>
        <v>1.9599999999999999E-3</v>
      </c>
      <c r="T131" s="2">
        <v>45152.760601851849</v>
      </c>
      <c r="U131" t="s">
        <v>402</v>
      </c>
      <c r="V131">
        <v>0.87840200000000002</v>
      </c>
      <c r="W131">
        <v>99.110852980180169</v>
      </c>
      <c r="X131">
        <v>2.0042412657884191E-2</v>
      </c>
      <c r="Y131">
        <v>9.3466314613174968E-4</v>
      </c>
      <c r="Z131">
        <v>5.4627876768740112E-2</v>
      </c>
      <c r="AA131">
        <v>1.365696919218503E-2</v>
      </c>
      <c r="AB131">
        <f>Table3[[#This Row],[calc_%_H2_umol/h]]/Table3[[#This Row],[Cat mass]]</f>
        <v>6.9678414245841989</v>
      </c>
      <c r="AC131">
        <v>0.72792958097657801</v>
      </c>
      <c r="AD131">
        <v>1.351105447147906E-2</v>
      </c>
      <c r="AE131">
        <v>1.9840549201678299</v>
      </c>
      <c r="AF131">
        <v>0.49601373004195748</v>
      </c>
      <c r="AG131">
        <v>7.4081491278409461E-2</v>
      </c>
      <c r="AH131">
        <v>6.7093534906971147E-2</v>
      </c>
    </row>
    <row r="132" spans="1:34" x14ac:dyDescent="0.25">
      <c r="A132">
        <v>1401</v>
      </c>
      <c r="B132" t="s">
        <v>462</v>
      </c>
      <c r="C132" t="s">
        <v>469</v>
      </c>
      <c r="D132" s="1" t="s">
        <v>954</v>
      </c>
      <c r="E132" t="s">
        <v>51</v>
      </c>
      <c r="F132" t="s">
        <v>21</v>
      </c>
      <c r="G132">
        <v>2</v>
      </c>
      <c r="H132">
        <v>2</v>
      </c>
      <c r="I132">
        <v>1</v>
      </c>
      <c r="J132">
        <v>0</v>
      </c>
      <c r="K132">
        <v>0</v>
      </c>
      <c r="L132">
        <v>0</v>
      </c>
      <c r="M132">
        <v>2E-3</v>
      </c>
      <c r="N132">
        <v>0</v>
      </c>
      <c r="O132">
        <v>0</v>
      </c>
      <c r="P132">
        <v>0</v>
      </c>
      <c r="Q132">
        <v>0</v>
      </c>
      <c r="R132">
        <v>0</v>
      </c>
      <c r="S132">
        <f>SUM(Table3[[#This Row],[CoO]:[MoS2/g-C3N4]])</f>
        <v>2E-3</v>
      </c>
      <c r="T132" s="2">
        <v>45152.76835648148</v>
      </c>
      <c r="U132" t="s">
        <v>404</v>
      </c>
      <c r="V132">
        <v>0.89130200000000004</v>
      </c>
      <c r="W132">
        <v>99.5407872992009</v>
      </c>
      <c r="X132">
        <v>1.942715706144011E-2</v>
      </c>
      <c r="Y132">
        <v>1.091508308846457E-3</v>
      </c>
      <c r="Z132">
        <v>5.2950927617081783E-2</v>
      </c>
      <c r="AA132">
        <v>1.3237731904270449E-2</v>
      </c>
      <c r="AB132">
        <f>Table3[[#This Row],[calc_%_H2_umol/h]]/Table3[[#This Row],[Cat mass]]</f>
        <v>6.6188659521352244</v>
      </c>
      <c r="AC132">
        <v>0.3253446176445316</v>
      </c>
      <c r="AD132">
        <v>1.1701863111951811E-2</v>
      </c>
      <c r="AE132">
        <v>0.88676378355411833</v>
      </c>
      <c r="AF132">
        <v>0.22169094588852961</v>
      </c>
      <c r="AG132">
        <v>5.0925499538439931E-2</v>
      </c>
      <c r="AH132">
        <v>6.3515426554685228E-2</v>
      </c>
    </row>
    <row r="133" spans="1:34" x14ac:dyDescent="0.25">
      <c r="A133">
        <v>1401</v>
      </c>
      <c r="B133" t="s">
        <v>462</v>
      </c>
      <c r="C133" t="s">
        <v>469</v>
      </c>
      <c r="D133" s="1" t="s">
        <v>955</v>
      </c>
      <c r="E133" t="s">
        <v>54</v>
      </c>
      <c r="F133" t="s">
        <v>21</v>
      </c>
      <c r="G133">
        <v>2</v>
      </c>
      <c r="H133">
        <v>2</v>
      </c>
      <c r="I133">
        <v>1</v>
      </c>
      <c r="J133">
        <v>0</v>
      </c>
      <c r="K133">
        <v>0</v>
      </c>
      <c r="L133">
        <v>0</v>
      </c>
      <c r="M133">
        <v>1.99E-3</v>
      </c>
      <c r="N133">
        <v>0</v>
      </c>
      <c r="O133">
        <v>0</v>
      </c>
      <c r="P133">
        <v>0</v>
      </c>
      <c r="Q133">
        <v>0</v>
      </c>
      <c r="R133">
        <v>0</v>
      </c>
      <c r="S133">
        <f>SUM(Table3[[#This Row],[CoO]:[MoS2/g-C3N4]])</f>
        <v>1.99E-3</v>
      </c>
      <c r="T133" s="2">
        <v>45152.775949074072</v>
      </c>
      <c r="U133" t="s">
        <v>406</v>
      </c>
      <c r="V133">
        <v>0.88957699999999995</v>
      </c>
      <c r="W133">
        <v>99.397158901175189</v>
      </c>
      <c r="X133">
        <v>1.9354417502551961E-2</v>
      </c>
      <c r="Y133">
        <v>1.0375888079176411E-3</v>
      </c>
      <c r="Z133">
        <v>5.2752667670687987E-2</v>
      </c>
      <c r="AA133">
        <v>1.3188166917672E-2</v>
      </c>
      <c r="AB133">
        <f>Table3[[#This Row],[calc_%_H2_umol/h]]/Table3[[#This Row],[Cat mass]]</f>
        <v>6.6272195566190959</v>
      </c>
      <c r="AC133">
        <v>0.45752371036909217</v>
      </c>
      <c r="AD133">
        <v>1.127568696727761E-2</v>
      </c>
      <c r="AE133">
        <v>1.247032944359004</v>
      </c>
      <c r="AF133">
        <v>0.31175823608975112</v>
      </c>
      <c r="AG133">
        <v>5.859324544819617E-2</v>
      </c>
      <c r="AH133">
        <v>6.7369725504972194E-2</v>
      </c>
    </row>
    <row r="134" spans="1:34" x14ac:dyDescent="0.25">
      <c r="A134">
        <v>1401</v>
      </c>
      <c r="B134" t="s">
        <v>462</v>
      </c>
      <c r="C134" t="s">
        <v>470</v>
      </c>
      <c r="D134" s="1" t="s">
        <v>956</v>
      </c>
      <c r="E134" t="s">
        <v>57</v>
      </c>
      <c r="F134" t="s">
        <v>21</v>
      </c>
      <c r="G134">
        <v>2</v>
      </c>
      <c r="H134">
        <v>2</v>
      </c>
      <c r="I134">
        <v>1</v>
      </c>
      <c r="J134">
        <v>0</v>
      </c>
      <c r="K134">
        <v>0</v>
      </c>
      <c r="L134">
        <v>0</v>
      </c>
      <c r="M134">
        <v>0</v>
      </c>
      <c r="N134">
        <v>2.1299999999999999E-3</v>
      </c>
      <c r="O134">
        <v>0</v>
      </c>
      <c r="P134">
        <v>0</v>
      </c>
      <c r="Q134">
        <v>0</v>
      </c>
      <c r="R134">
        <v>0</v>
      </c>
      <c r="S134">
        <f>SUM(Table3[[#This Row],[CoO]:[MoS2/g-C3N4]])</f>
        <v>2.1299999999999999E-3</v>
      </c>
      <c r="T134" s="2">
        <v>45152.783645833333</v>
      </c>
      <c r="U134" t="s">
        <v>408</v>
      </c>
      <c r="V134">
        <v>0.88680199999999998</v>
      </c>
      <c r="W134">
        <v>99.278935463250093</v>
      </c>
      <c r="X134">
        <v>2.11785262394527E-2</v>
      </c>
      <c r="Y134">
        <v>1.1505541097729119E-3</v>
      </c>
      <c r="Z134">
        <v>5.7724483638811823E-2</v>
      </c>
      <c r="AA134">
        <v>1.4431120909702959E-2</v>
      </c>
      <c r="AB134">
        <f>Table3[[#This Row],[calc_%_H2_umol/h]]/Table3[[#This Row],[Cat mass]]</f>
        <v>6.7751741360107793</v>
      </c>
      <c r="AC134">
        <v>0.36950437566706579</v>
      </c>
      <c r="AD134">
        <v>1.3423226876193999E-2</v>
      </c>
      <c r="AE134">
        <v>1.00712622996066</v>
      </c>
      <c r="AF134">
        <v>0.25178155749016512</v>
      </c>
      <c r="AG134">
        <v>6.6345607786190183E-2</v>
      </c>
      <c r="AH134">
        <v>0.26403602705717738</v>
      </c>
    </row>
    <row r="135" spans="1:34" x14ac:dyDescent="0.25">
      <c r="A135">
        <v>1401</v>
      </c>
      <c r="B135" t="s">
        <v>462</v>
      </c>
      <c r="C135" t="s">
        <v>470</v>
      </c>
      <c r="D135" s="1" t="s">
        <v>957</v>
      </c>
      <c r="E135" t="s">
        <v>60</v>
      </c>
      <c r="F135" t="s">
        <v>21</v>
      </c>
      <c r="G135">
        <v>2</v>
      </c>
      <c r="H135">
        <v>2</v>
      </c>
      <c r="I135">
        <v>1</v>
      </c>
      <c r="J135">
        <v>0</v>
      </c>
      <c r="K135">
        <v>0</v>
      </c>
      <c r="L135">
        <v>0</v>
      </c>
      <c r="M135">
        <v>0</v>
      </c>
      <c r="N135">
        <v>1.9300000000000001E-3</v>
      </c>
      <c r="O135">
        <v>0</v>
      </c>
      <c r="P135">
        <v>0</v>
      </c>
      <c r="Q135">
        <v>0</v>
      </c>
      <c r="R135">
        <v>0</v>
      </c>
      <c r="S135">
        <f>SUM(Table3[[#This Row],[CoO]:[MoS2/g-C3N4]])</f>
        <v>1.9300000000000001E-3</v>
      </c>
      <c r="T135" s="2">
        <v>45152.791365740741</v>
      </c>
      <c r="U135" t="s">
        <v>410</v>
      </c>
      <c r="V135">
        <v>0.88957699999999995</v>
      </c>
      <c r="W135">
        <v>99.620042392602016</v>
      </c>
      <c r="X135">
        <v>2.4797090803918419E-2</v>
      </c>
      <c r="Y135">
        <v>8.4338315127510926E-4</v>
      </c>
      <c r="Z135">
        <v>6.758729319580406E-2</v>
      </c>
      <c r="AA135">
        <v>1.6896823298951019E-2</v>
      </c>
      <c r="AB135">
        <f>Table3[[#This Row],[calc_%_H2_umol/h]]/Table3[[#This Row],[Cat mass]]</f>
        <v>8.7548307248450872</v>
      </c>
      <c r="AC135">
        <v>6.1187740200568483E-2</v>
      </c>
      <c r="AD135">
        <v>1.105368312314808E-2</v>
      </c>
      <c r="AE135">
        <v>0.16677414982369701</v>
      </c>
      <c r="AF135">
        <v>4.1693537455924252E-2</v>
      </c>
      <c r="AG135">
        <v>4.8654536419362918E-2</v>
      </c>
      <c r="AH135">
        <v>0.2453182399741434</v>
      </c>
    </row>
    <row r="136" spans="1:34" x14ac:dyDescent="0.25">
      <c r="A136">
        <v>1401</v>
      </c>
      <c r="B136" t="s">
        <v>462</v>
      </c>
      <c r="C136" t="s">
        <v>470</v>
      </c>
      <c r="D136" s="1" t="s">
        <v>958</v>
      </c>
      <c r="E136" t="s">
        <v>63</v>
      </c>
      <c r="F136" t="s">
        <v>21</v>
      </c>
      <c r="G136">
        <v>2</v>
      </c>
      <c r="H136">
        <v>2</v>
      </c>
      <c r="I136">
        <v>1</v>
      </c>
      <c r="J136">
        <v>0</v>
      </c>
      <c r="K136">
        <v>0</v>
      </c>
      <c r="L136">
        <v>0</v>
      </c>
      <c r="M136">
        <v>0</v>
      </c>
      <c r="N136">
        <v>1.9300000000000001E-3</v>
      </c>
      <c r="O136">
        <v>0</v>
      </c>
      <c r="P136">
        <v>0</v>
      </c>
      <c r="Q136">
        <v>0</v>
      </c>
      <c r="R136">
        <v>0</v>
      </c>
      <c r="S136">
        <f>SUM(Table3[[#This Row],[CoO]:[MoS2/g-C3N4]])</f>
        <v>1.9300000000000001E-3</v>
      </c>
      <c r="T136" s="2">
        <v>45152.799097222232</v>
      </c>
      <c r="U136" t="s">
        <v>412</v>
      </c>
      <c r="V136">
        <v>0.88680199999999998</v>
      </c>
      <c r="W136">
        <v>99.473858628736764</v>
      </c>
      <c r="X136">
        <v>2.274655182382394E-2</v>
      </c>
      <c r="Y136">
        <v>1.0626594146342381E-3</v>
      </c>
      <c r="Z136">
        <v>6.1998315829347429E-2</v>
      </c>
      <c r="AA136">
        <v>1.5499578957336861E-2</v>
      </c>
      <c r="AB136">
        <f>Table3[[#This Row],[calc_%_H2_umol/h]]/Table3[[#This Row],[Cat mass]]</f>
        <v>8.0308699260812748</v>
      </c>
      <c r="AC136">
        <v>0.20057074811391509</v>
      </c>
      <c r="AD136">
        <v>1.1192515143855639E-2</v>
      </c>
      <c r="AE136">
        <v>0.54667840136855206</v>
      </c>
      <c r="AF136">
        <v>0.13666960034213799</v>
      </c>
      <c r="AG136">
        <v>5.6618690558243187E-2</v>
      </c>
      <c r="AH136">
        <v>0.24620538076725421</v>
      </c>
    </row>
    <row r="137" spans="1:34" x14ac:dyDescent="0.25">
      <c r="A137">
        <v>1401</v>
      </c>
      <c r="B137" t="s">
        <v>462</v>
      </c>
      <c r="C137" t="s">
        <v>472</v>
      </c>
      <c r="D137" s="1" t="s">
        <v>959</v>
      </c>
      <c r="E137" t="s">
        <v>66</v>
      </c>
      <c r="F137" t="s">
        <v>21</v>
      </c>
      <c r="G137">
        <v>2</v>
      </c>
      <c r="H137">
        <v>2</v>
      </c>
      <c r="I137">
        <v>1</v>
      </c>
      <c r="J137">
        <v>0</v>
      </c>
      <c r="K137">
        <v>0</v>
      </c>
      <c r="L137">
        <v>0</v>
      </c>
      <c r="M137">
        <v>0</v>
      </c>
      <c r="N137">
        <v>0</v>
      </c>
      <c r="O137">
        <v>1.8799999999999999E-3</v>
      </c>
      <c r="P137">
        <v>0</v>
      </c>
      <c r="Q137">
        <v>0</v>
      </c>
      <c r="R137">
        <v>0</v>
      </c>
      <c r="S137">
        <f>SUM(Table3[[#This Row],[CoO]:[MoS2/g-C3N4]])</f>
        <v>1.8799999999999999E-3</v>
      </c>
      <c r="T137" s="2">
        <v>45152.807673611111</v>
      </c>
      <c r="U137" t="s">
        <v>111</v>
      </c>
      <c r="V137">
        <v>0.90352699999999997</v>
      </c>
      <c r="W137">
        <v>99.409224731580579</v>
      </c>
      <c r="X137">
        <v>1.9338573290431999E-2</v>
      </c>
      <c r="Y137">
        <v>1.2389050086398911E-3</v>
      </c>
      <c r="Z137">
        <v>5.2709482467291513E-2</v>
      </c>
      <c r="AA137">
        <v>1.317737061682288E-2</v>
      </c>
      <c r="AB137">
        <f>Table3[[#This Row],[calc_%_H2_umol/h]]/Table3[[#This Row],[Cat mass]]</f>
        <v>7.0092396897994043</v>
      </c>
      <c r="AC137">
        <v>0.39769180682020361</v>
      </c>
      <c r="AD137">
        <v>1.4670517138225659E-2</v>
      </c>
      <c r="AE137">
        <v>1.0839542816401191</v>
      </c>
      <c r="AF137">
        <v>0.27098857041002972</v>
      </c>
      <c r="AG137">
        <v>6.1806558649231763E-2</v>
      </c>
      <c r="AH137">
        <v>0.1119383296595526</v>
      </c>
    </row>
    <row r="138" spans="1:34" x14ac:dyDescent="0.25">
      <c r="A138">
        <v>1401</v>
      </c>
      <c r="B138" t="s">
        <v>462</v>
      </c>
      <c r="C138" t="s">
        <v>472</v>
      </c>
      <c r="D138" s="1" t="s">
        <v>960</v>
      </c>
      <c r="E138" t="s">
        <v>69</v>
      </c>
      <c r="F138" t="s">
        <v>21</v>
      </c>
      <c r="G138">
        <v>2</v>
      </c>
      <c r="H138">
        <v>2</v>
      </c>
      <c r="I138">
        <v>1</v>
      </c>
      <c r="J138">
        <v>0</v>
      </c>
      <c r="K138">
        <v>0</v>
      </c>
      <c r="L138">
        <v>0</v>
      </c>
      <c r="M138">
        <v>0</v>
      </c>
      <c r="N138">
        <v>0</v>
      </c>
      <c r="O138">
        <v>1.89E-3</v>
      </c>
      <c r="P138">
        <v>0</v>
      </c>
      <c r="Q138">
        <v>0</v>
      </c>
      <c r="R138">
        <v>0</v>
      </c>
      <c r="S138">
        <f>SUM(Table3[[#This Row],[CoO]:[MoS2/g-C3N4]])</f>
        <v>1.89E-3</v>
      </c>
      <c r="T138" s="2">
        <v>45152.815428240741</v>
      </c>
      <c r="U138" t="s">
        <v>113</v>
      </c>
      <c r="V138">
        <v>0.911852</v>
      </c>
      <c r="W138">
        <v>99.708877567525519</v>
      </c>
      <c r="X138">
        <v>1.9142918650521281E-2</v>
      </c>
      <c r="Y138">
        <v>1.8441824401065089E-3</v>
      </c>
      <c r="Z138">
        <v>5.2176203478343522E-2</v>
      </c>
      <c r="AA138">
        <v>1.304405086958588E-2</v>
      </c>
      <c r="AB138">
        <f>Table3[[#This Row],[calc_%_H2_umol/h]]/Table3[[#This Row],[Cat mass]]</f>
        <v>6.9016142167121064</v>
      </c>
      <c r="AC138">
        <v>0.13985422197852251</v>
      </c>
      <c r="AD138">
        <v>1.1451042706686071E-2</v>
      </c>
      <c r="AE138">
        <v>0.38118859910936842</v>
      </c>
      <c r="AF138">
        <v>9.5297149777342105E-2</v>
      </c>
      <c r="AG138">
        <v>4.7190636199022078E-2</v>
      </c>
      <c r="AH138">
        <v>8.4934655646415502E-2</v>
      </c>
    </row>
    <row r="139" spans="1:34" x14ac:dyDescent="0.25">
      <c r="A139">
        <v>1401</v>
      </c>
      <c r="B139" t="s">
        <v>462</v>
      </c>
      <c r="C139" t="s">
        <v>472</v>
      </c>
      <c r="D139" s="1" t="s">
        <v>961</v>
      </c>
      <c r="E139" t="s">
        <v>72</v>
      </c>
      <c r="F139" t="s">
        <v>21</v>
      </c>
      <c r="G139">
        <v>2</v>
      </c>
      <c r="H139">
        <v>2</v>
      </c>
      <c r="I139">
        <v>1</v>
      </c>
      <c r="J139">
        <v>0</v>
      </c>
      <c r="K139">
        <v>0</v>
      </c>
      <c r="L139">
        <v>0</v>
      </c>
      <c r="M139">
        <v>0</v>
      </c>
      <c r="N139">
        <v>0</v>
      </c>
      <c r="O139">
        <v>1.9599999999999999E-3</v>
      </c>
      <c r="P139">
        <v>0</v>
      </c>
      <c r="Q139">
        <v>0</v>
      </c>
      <c r="R139">
        <v>0</v>
      </c>
      <c r="S139">
        <f>SUM(Table3[[#This Row],[CoO]:[MoS2/g-C3N4]])</f>
        <v>1.9599999999999999E-3</v>
      </c>
      <c r="T139" s="2">
        <v>45152.823148148149</v>
      </c>
      <c r="U139" t="s">
        <v>115</v>
      </c>
      <c r="V139">
        <v>0.90630200000000005</v>
      </c>
      <c r="W139">
        <v>99.600573340383207</v>
      </c>
      <c r="X139">
        <v>1.882974143454581E-2</v>
      </c>
      <c r="Y139">
        <v>1.5835943405340469E-3</v>
      </c>
      <c r="Z139">
        <v>5.1322603332836308E-2</v>
      </c>
      <c r="AA139">
        <v>1.2830650833209081E-2</v>
      </c>
      <c r="AB139">
        <f>Table3[[#This Row],[calc_%_H2_umol/h]]/Table3[[#This Row],[Cat mass]]</f>
        <v>6.546250425106674</v>
      </c>
      <c r="AC139">
        <v>0.22773620047343221</v>
      </c>
      <c r="AD139">
        <v>1.342709512616163E-2</v>
      </c>
      <c r="AE139">
        <v>0.62072093353241409</v>
      </c>
      <c r="AF139">
        <v>0.15518023338310349</v>
      </c>
      <c r="AG139">
        <v>5.344678566703577E-2</v>
      </c>
      <c r="AH139">
        <v>9.9413932041780562E-2</v>
      </c>
    </row>
    <row r="140" spans="1:34" x14ac:dyDescent="0.25">
      <c r="A140">
        <v>1401</v>
      </c>
      <c r="B140" t="s">
        <v>462</v>
      </c>
      <c r="C140" t="s">
        <v>473</v>
      </c>
      <c r="D140" s="1" t="s">
        <v>962</v>
      </c>
      <c r="E140" t="s">
        <v>75</v>
      </c>
      <c r="F140" t="s">
        <v>21</v>
      </c>
      <c r="G140">
        <v>2</v>
      </c>
      <c r="H140">
        <v>2</v>
      </c>
      <c r="I140">
        <v>1</v>
      </c>
      <c r="J140">
        <v>0</v>
      </c>
      <c r="K140">
        <v>0</v>
      </c>
      <c r="L140">
        <v>0</v>
      </c>
      <c r="M140">
        <v>0</v>
      </c>
      <c r="N140">
        <v>0</v>
      </c>
      <c r="O140">
        <v>0</v>
      </c>
      <c r="P140">
        <v>2.0799999999999998E-3</v>
      </c>
      <c r="Q140">
        <v>0</v>
      </c>
      <c r="R140">
        <v>0</v>
      </c>
      <c r="S140">
        <f>SUM(Table3[[#This Row],[CoO]:[MoS2/g-C3N4]])</f>
        <v>2.0799999999999998E-3</v>
      </c>
      <c r="T140" s="2">
        <v>45152.83085648148</v>
      </c>
      <c r="U140" t="s">
        <v>117</v>
      </c>
      <c r="V140">
        <v>0.85890200000000005</v>
      </c>
      <c r="W140">
        <v>99.503259245597278</v>
      </c>
      <c r="X140">
        <v>1.9515465100971428E-2</v>
      </c>
      <c r="Y140">
        <v>1.5337452574699509E-3</v>
      </c>
      <c r="Z140">
        <v>5.3191621229350478E-2</v>
      </c>
      <c r="AA140">
        <v>1.3297905307337619E-2</v>
      </c>
      <c r="AB140">
        <f>Table3[[#This Row],[calc_%_H2_umol/h]]/Table3[[#This Row],[Cat mass]]</f>
        <v>6.3932237054507794</v>
      </c>
      <c r="AC140">
        <v>0.16842915607967501</v>
      </c>
      <c r="AD140">
        <v>1.3992124759801321E-2</v>
      </c>
      <c r="AE140">
        <v>0.45907283417617678</v>
      </c>
      <c r="AF140">
        <v>0.1147682085440442</v>
      </c>
      <c r="AG140">
        <v>7.7399965061130574E-2</v>
      </c>
      <c r="AH140">
        <v>0.23139616816094941</v>
      </c>
    </row>
    <row r="141" spans="1:34" x14ac:dyDescent="0.25">
      <c r="A141">
        <v>1401</v>
      </c>
      <c r="B141" t="s">
        <v>462</v>
      </c>
      <c r="C141" t="s">
        <v>473</v>
      </c>
      <c r="D141" s="1" t="s">
        <v>963</v>
      </c>
      <c r="E141" t="s">
        <v>78</v>
      </c>
      <c r="F141" t="s">
        <v>21</v>
      </c>
      <c r="G141">
        <v>2</v>
      </c>
      <c r="H141">
        <v>2</v>
      </c>
      <c r="I141">
        <v>1</v>
      </c>
      <c r="J141">
        <v>0</v>
      </c>
      <c r="K141">
        <v>0</v>
      </c>
      <c r="L141">
        <v>0</v>
      </c>
      <c r="M141">
        <v>0</v>
      </c>
      <c r="N141">
        <v>0</v>
      </c>
      <c r="O141">
        <v>0</v>
      </c>
      <c r="P141">
        <v>3.1800000000000001E-3</v>
      </c>
      <c r="Q141">
        <v>0</v>
      </c>
      <c r="R141">
        <v>0</v>
      </c>
      <c r="S141">
        <f>SUM(Table3[[#This Row],[CoO]:[MoS2/g-C3N4]])</f>
        <v>3.1800000000000001E-3</v>
      </c>
      <c r="T141" s="2">
        <v>45152.838576388887</v>
      </c>
      <c r="U141" t="s">
        <v>119</v>
      </c>
      <c r="V141">
        <v>0.911852</v>
      </c>
      <c r="W141">
        <v>99.587495540360152</v>
      </c>
      <c r="X141">
        <v>1.8697742172984259E-2</v>
      </c>
      <c r="Y141">
        <v>1.708140917606384E-3</v>
      </c>
      <c r="Z141">
        <v>5.0962824322333192E-2</v>
      </c>
      <c r="AA141">
        <v>1.27407060805833E-2</v>
      </c>
      <c r="AB141">
        <f>Table3[[#This Row],[calc_%_H2_umol/h]]/Table3[[#This Row],[Cat mass]]</f>
        <v>4.006511346095377</v>
      </c>
      <c r="AC141">
        <v>0.27953563001003179</v>
      </c>
      <c r="AD141">
        <v>1.4291146332563979E-2</v>
      </c>
      <c r="AE141">
        <v>0.76190617413782924</v>
      </c>
      <c r="AF141">
        <v>0.19047654353445731</v>
      </c>
      <c r="AG141">
        <v>5.065477582596338E-2</v>
      </c>
      <c r="AH141">
        <v>6.3616311630866368E-2</v>
      </c>
    </row>
    <row r="142" spans="1:34" x14ac:dyDescent="0.25">
      <c r="A142">
        <v>1401</v>
      </c>
      <c r="B142" t="s">
        <v>462</v>
      </c>
      <c r="C142" t="s">
        <v>473</v>
      </c>
      <c r="D142" s="1" t="s">
        <v>964</v>
      </c>
      <c r="E142" t="s">
        <v>81</v>
      </c>
      <c r="F142" t="s">
        <v>21</v>
      </c>
      <c r="G142">
        <v>2</v>
      </c>
      <c r="H142">
        <v>2</v>
      </c>
      <c r="I142">
        <v>1</v>
      </c>
      <c r="J142">
        <v>0</v>
      </c>
      <c r="K142">
        <v>0</v>
      </c>
      <c r="L142">
        <v>0</v>
      </c>
      <c r="M142">
        <v>0</v>
      </c>
      <c r="N142">
        <v>0</v>
      </c>
      <c r="O142">
        <v>0</v>
      </c>
      <c r="P142">
        <v>1.9300000000000001E-3</v>
      </c>
      <c r="Q142">
        <v>0</v>
      </c>
      <c r="R142">
        <v>0</v>
      </c>
      <c r="S142">
        <f>SUM(Table3[[#This Row],[CoO]:[MoS2/g-C3N4]])</f>
        <v>1.9300000000000001E-3</v>
      </c>
      <c r="T142" s="2">
        <v>45152.846145833333</v>
      </c>
      <c r="U142" t="s">
        <v>121</v>
      </c>
      <c r="V142">
        <v>0.92025199999999996</v>
      </c>
      <c r="W142">
        <v>99.382361753719181</v>
      </c>
      <c r="X142">
        <v>1.8513909675507811E-2</v>
      </c>
      <c r="Y142">
        <v>1.4633031879500919E-3</v>
      </c>
      <c r="Z142">
        <v>5.0461767928093003E-2</v>
      </c>
      <c r="AA142">
        <v>1.2615441982023251E-2</v>
      </c>
      <c r="AB142">
        <f>Table3[[#This Row],[calc_%_H2_umol/h]]/Table3[[#This Row],[Cat mass]]</f>
        <v>6.5364984362814766</v>
      </c>
      <c r="AC142">
        <v>0.46937275934131378</v>
      </c>
      <c r="AD142">
        <v>1.4576253015287279E-2</v>
      </c>
      <c r="AE142">
        <v>1.2793288758982979</v>
      </c>
      <c r="AF142">
        <v>0.31983221897457442</v>
      </c>
      <c r="AG142">
        <v>6.0416824723882392E-2</v>
      </c>
      <c r="AH142">
        <v>6.9334752540116396E-2</v>
      </c>
    </row>
    <row r="143" spans="1:34" x14ac:dyDescent="0.25">
      <c r="A143">
        <v>1401</v>
      </c>
      <c r="B143" t="s">
        <v>462</v>
      </c>
      <c r="C143" t="s">
        <v>471</v>
      </c>
      <c r="D143" s="1" t="s">
        <v>965</v>
      </c>
      <c r="E143" t="s">
        <v>84</v>
      </c>
      <c r="F143" t="s">
        <v>21</v>
      </c>
      <c r="G143">
        <v>2</v>
      </c>
      <c r="H143">
        <v>2</v>
      </c>
      <c r="I143">
        <v>1</v>
      </c>
      <c r="J143">
        <v>0</v>
      </c>
      <c r="K143">
        <v>0</v>
      </c>
      <c r="L143">
        <v>0</v>
      </c>
      <c r="M143">
        <v>0</v>
      </c>
      <c r="N143">
        <v>0</v>
      </c>
      <c r="O143">
        <v>0</v>
      </c>
      <c r="P143">
        <v>0</v>
      </c>
      <c r="Q143">
        <v>2.1099999999999999E-3</v>
      </c>
      <c r="R143">
        <v>0</v>
      </c>
      <c r="S143">
        <f>SUM(Table3[[#This Row],[CoO]:[MoS2/g-C3N4]])</f>
        <v>2.1099999999999999E-3</v>
      </c>
      <c r="T143" s="2">
        <v>45152.853854166657</v>
      </c>
      <c r="U143" t="s">
        <v>123</v>
      </c>
      <c r="V143">
        <v>0.90907700000000002</v>
      </c>
      <c r="W143">
        <v>99.320994234152352</v>
      </c>
      <c r="X143">
        <v>1.8887606238203989E-2</v>
      </c>
      <c r="Y143">
        <v>1.545836142139532E-3</v>
      </c>
      <c r="Z143">
        <v>5.1480320440923232E-2</v>
      </c>
      <c r="AA143">
        <v>1.287008011023081E-2</v>
      </c>
      <c r="AB143">
        <f>Table3[[#This Row],[calc_%_H2_umol/h]]/Table3[[#This Row],[Cat mass]]</f>
        <v>6.0995640332847438</v>
      </c>
      <c r="AC143">
        <v>0.1204008886369633</v>
      </c>
      <c r="AD143">
        <v>1.2806088126083869E-2</v>
      </c>
      <c r="AE143">
        <v>0.328166325061644</v>
      </c>
      <c r="AF143">
        <v>8.2041581265411001E-2</v>
      </c>
      <c r="AG143">
        <v>7.1579470721260252E-2</v>
      </c>
      <c r="AH143">
        <v>0.46813780025121488</v>
      </c>
    </row>
    <row r="144" spans="1:34" x14ac:dyDescent="0.25">
      <c r="A144">
        <v>1401</v>
      </c>
      <c r="B144" t="s">
        <v>462</v>
      </c>
      <c r="C144" t="s">
        <v>471</v>
      </c>
      <c r="D144" s="1" t="s">
        <v>966</v>
      </c>
      <c r="E144" t="s">
        <v>87</v>
      </c>
      <c r="F144" t="s">
        <v>21</v>
      </c>
      <c r="G144">
        <v>2</v>
      </c>
      <c r="H144">
        <v>2</v>
      </c>
      <c r="I144">
        <v>1</v>
      </c>
      <c r="J144">
        <v>0</v>
      </c>
      <c r="K144">
        <v>0</v>
      </c>
      <c r="L144">
        <v>0</v>
      </c>
      <c r="M144">
        <v>0</v>
      </c>
      <c r="N144">
        <v>0</v>
      </c>
      <c r="O144">
        <v>0</v>
      </c>
      <c r="P144">
        <v>0</v>
      </c>
      <c r="Q144">
        <v>1.92E-3</v>
      </c>
      <c r="R144">
        <v>0</v>
      </c>
      <c r="S144">
        <f>SUM(Table3[[#This Row],[CoO]:[MoS2/g-C3N4]])</f>
        <v>1.92E-3</v>
      </c>
      <c r="T144" s="2">
        <v>45152.862280092602</v>
      </c>
      <c r="U144" t="s">
        <v>125</v>
      </c>
      <c r="V144">
        <v>0.90630200000000005</v>
      </c>
      <c r="W144">
        <v>99.665331491792145</v>
      </c>
      <c r="X144">
        <v>2.132618773370578E-2</v>
      </c>
      <c r="Y144">
        <v>2.365453859029973E-3</v>
      </c>
      <c r="Z144">
        <v>5.8126951847067787E-2</v>
      </c>
      <c r="AA144">
        <v>1.453173796176695E-2</v>
      </c>
      <c r="AB144">
        <f>Table3[[#This Row],[calc_%_H2_umol/h]]/Table3[[#This Row],[Cat mass]]</f>
        <v>7.5686135217536199</v>
      </c>
      <c r="AC144">
        <v>4.0813820697892557E-2</v>
      </c>
      <c r="AD144">
        <v>1.9079404527176221E-2</v>
      </c>
      <c r="AE144">
        <v>0.11124271341997689</v>
      </c>
      <c r="AF144">
        <v>2.781067835499423E-2</v>
      </c>
      <c r="AG144">
        <v>5.011261720297179E-2</v>
      </c>
      <c r="AH144">
        <v>0.22241588257328471</v>
      </c>
    </row>
    <row r="145" spans="1:34" x14ac:dyDescent="0.25">
      <c r="A145">
        <v>1401</v>
      </c>
      <c r="B145" t="s">
        <v>462</v>
      </c>
      <c r="C145" t="s">
        <v>471</v>
      </c>
      <c r="D145" s="1" t="s">
        <v>967</v>
      </c>
      <c r="E145" t="s">
        <v>90</v>
      </c>
      <c r="F145" t="s">
        <v>21</v>
      </c>
      <c r="G145">
        <v>2</v>
      </c>
      <c r="H145">
        <v>2</v>
      </c>
      <c r="I145">
        <v>1</v>
      </c>
      <c r="J145">
        <v>0</v>
      </c>
      <c r="K145">
        <v>0</v>
      </c>
      <c r="L145">
        <v>0</v>
      </c>
      <c r="M145">
        <v>0</v>
      </c>
      <c r="N145">
        <v>0</v>
      </c>
      <c r="O145">
        <v>0</v>
      </c>
      <c r="P145">
        <v>0</v>
      </c>
      <c r="Q145">
        <v>1.9499999999999999E-3</v>
      </c>
      <c r="R145">
        <v>0</v>
      </c>
      <c r="S145">
        <f>SUM(Table3[[#This Row],[CoO]:[MoS2/g-C3N4]])</f>
        <v>1.9499999999999999E-3</v>
      </c>
      <c r="T145" s="2">
        <v>45152.870439814818</v>
      </c>
      <c r="U145" t="s">
        <v>127</v>
      </c>
      <c r="V145">
        <v>0.86722699999999997</v>
      </c>
      <c r="W145">
        <v>99.620582550481828</v>
      </c>
      <c r="X145">
        <v>2.3865022709376821E-2</v>
      </c>
      <c r="Y145">
        <v>2.5413786180473259E-3</v>
      </c>
      <c r="Z145">
        <v>6.5046835523475732E-2</v>
      </c>
      <c r="AA145">
        <v>1.626170888086893E-2</v>
      </c>
      <c r="AB145">
        <f>Table3[[#This Row],[calc_%_H2_umol/h]]/Table3[[#This Row],[Cat mass]]</f>
        <v>8.3393378876250921</v>
      </c>
      <c r="AC145">
        <v>5.2940478406654307E-2</v>
      </c>
      <c r="AD145">
        <v>1.673712501242771E-2</v>
      </c>
      <c r="AE145">
        <v>0.1442952991659518</v>
      </c>
      <c r="AF145">
        <v>3.6073824791487949E-2</v>
      </c>
      <c r="AG145">
        <v>6.007792834353369E-2</v>
      </c>
      <c r="AH145">
        <v>0.24253402005859659</v>
      </c>
    </row>
    <row r="146" spans="1:34" x14ac:dyDescent="0.25">
      <c r="A146">
        <v>1401</v>
      </c>
      <c r="B146" t="s">
        <v>462</v>
      </c>
      <c r="C146" t="s">
        <v>474</v>
      </c>
      <c r="D146" s="1" t="s">
        <v>968</v>
      </c>
      <c r="E146" t="s">
        <v>93</v>
      </c>
      <c r="F146" t="s">
        <v>21</v>
      </c>
      <c r="G146">
        <v>2</v>
      </c>
      <c r="H146">
        <v>2</v>
      </c>
      <c r="I146">
        <v>1</v>
      </c>
      <c r="J146">
        <v>0</v>
      </c>
      <c r="K146">
        <v>0</v>
      </c>
      <c r="L146">
        <v>0</v>
      </c>
      <c r="M146">
        <v>0</v>
      </c>
      <c r="N146">
        <v>0</v>
      </c>
      <c r="O146">
        <v>0</v>
      </c>
      <c r="P146">
        <v>0</v>
      </c>
      <c r="Q146">
        <v>0</v>
      </c>
      <c r="R146">
        <v>1.97E-3</v>
      </c>
      <c r="S146">
        <f>SUM(Table3[[#This Row],[CoO]:[MoS2/g-C3N4]])</f>
        <v>1.97E-3</v>
      </c>
      <c r="T146" s="2">
        <v>45152.877951388888</v>
      </c>
      <c r="U146" t="s">
        <v>129</v>
      </c>
      <c r="V146">
        <v>0.91747699999999999</v>
      </c>
      <c r="W146">
        <v>99.218383200703443</v>
      </c>
      <c r="X146">
        <v>1.9325194762686172E-2</v>
      </c>
      <c r="Y146">
        <v>9.3611345229155309E-4</v>
      </c>
      <c r="Z146">
        <v>5.2673017767281498E-2</v>
      </c>
      <c r="AA146">
        <v>1.3168254441820369E-2</v>
      </c>
      <c r="AB146">
        <f>Table3[[#This Row],[calc_%_H2_umol/h]]/Table3[[#This Row],[Cat mass]]</f>
        <v>6.6843931176753149</v>
      </c>
      <c r="AC146">
        <v>0.58504947480971436</v>
      </c>
      <c r="AD146">
        <v>1.7025705012887749E-2</v>
      </c>
      <c r="AE146">
        <v>1.5946189293208131</v>
      </c>
      <c r="AF146">
        <v>0.39865473233020321</v>
      </c>
      <c r="AG146">
        <v>6.8274386736878245E-2</v>
      </c>
      <c r="AH146">
        <v>0.1089677429872916</v>
      </c>
    </row>
    <row r="147" spans="1:34" x14ac:dyDescent="0.25">
      <c r="A147">
        <v>1401</v>
      </c>
      <c r="B147" t="s">
        <v>462</v>
      </c>
      <c r="C147" t="s">
        <v>474</v>
      </c>
      <c r="D147" s="1" t="s">
        <v>969</v>
      </c>
      <c r="E147" t="s">
        <v>96</v>
      </c>
      <c r="F147" t="s">
        <v>21</v>
      </c>
      <c r="G147">
        <v>2</v>
      </c>
      <c r="H147">
        <v>2</v>
      </c>
      <c r="I147">
        <v>1</v>
      </c>
      <c r="J147">
        <v>0</v>
      </c>
      <c r="K147">
        <v>0</v>
      </c>
      <c r="L147">
        <v>0</v>
      </c>
      <c r="M147">
        <v>0</v>
      </c>
      <c r="N147">
        <v>0</v>
      </c>
      <c r="O147">
        <v>0</v>
      </c>
      <c r="P147">
        <v>0</v>
      </c>
      <c r="Q147">
        <v>0</v>
      </c>
      <c r="R147">
        <v>2.0100000000000001E-3</v>
      </c>
      <c r="S147">
        <f>SUM(Table3[[#This Row],[CoO]:[MoS2/g-C3N4]])</f>
        <v>2.0100000000000001E-3</v>
      </c>
      <c r="T147" s="2">
        <v>45152.885729166657</v>
      </c>
      <c r="U147" t="s">
        <v>131</v>
      </c>
      <c r="V147">
        <v>0.911852</v>
      </c>
      <c r="W147">
        <v>99.596583343511469</v>
      </c>
      <c r="X147">
        <v>1.932873469286071E-2</v>
      </c>
      <c r="Y147">
        <v>1.513065629884172E-3</v>
      </c>
      <c r="Z147">
        <v>5.2682666249859199E-2</v>
      </c>
      <c r="AA147">
        <v>1.31706665624648E-2</v>
      </c>
      <c r="AB147">
        <f>Table3[[#This Row],[calc_%_H2_umol/h]]/Table3[[#This Row],[Cat mass]]</f>
        <v>6.5525704290869644</v>
      </c>
      <c r="AC147">
        <v>0.25606833057318668</v>
      </c>
      <c r="AD147">
        <v>1.391577361980458E-2</v>
      </c>
      <c r="AE147">
        <v>0.69794337865937151</v>
      </c>
      <c r="AF147">
        <v>0.1744858446648429</v>
      </c>
      <c r="AG147">
        <v>4.9715186426393991E-2</v>
      </c>
      <c r="AH147">
        <v>7.8304404796083582E-2</v>
      </c>
    </row>
    <row r="148" spans="1:34" x14ac:dyDescent="0.25">
      <c r="A148">
        <v>1401</v>
      </c>
      <c r="B148" t="s">
        <v>462</v>
      </c>
      <c r="C148" t="s">
        <v>474</v>
      </c>
      <c r="D148" s="1" t="s">
        <v>970</v>
      </c>
      <c r="E148" t="s">
        <v>99</v>
      </c>
      <c r="F148" t="s">
        <v>21</v>
      </c>
      <c r="G148">
        <v>2</v>
      </c>
      <c r="H148">
        <v>2</v>
      </c>
      <c r="I148">
        <v>1</v>
      </c>
      <c r="J148">
        <v>0</v>
      </c>
      <c r="K148">
        <v>0</v>
      </c>
      <c r="L148">
        <v>0</v>
      </c>
      <c r="M148">
        <v>0</v>
      </c>
      <c r="N148">
        <v>0</v>
      </c>
      <c r="O148">
        <v>0</v>
      </c>
      <c r="P148">
        <v>0</v>
      </c>
      <c r="Q148">
        <v>0</v>
      </c>
      <c r="R148">
        <v>1.99E-3</v>
      </c>
      <c r="S148">
        <f>SUM(Table3[[#This Row],[CoO]:[MoS2/g-C3N4]])</f>
        <v>1.99E-3</v>
      </c>
      <c r="T148" s="2">
        <v>45152.893425925933</v>
      </c>
      <c r="U148" t="s">
        <v>133</v>
      </c>
      <c r="V148">
        <v>0.92025199999999996</v>
      </c>
      <c r="W148">
        <v>99.458487001232385</v>
      </c>
      <c r="X148">
        <v>1.9567862482110138E-2</v>
      </c>
      <c r="Y148">
        <v>1.6314024364181741E-3</v>
      </c>
      <c r="Z148">
        <v>5.3334436255101592E-2</v>
      </c>
      <c r="AA148">
        <v>1.33336090637754E-2</v>
      </c>
      <c r="AB148">
        <f>Table3[[#This Row],[calc_%_H2_umol/h]]/Table3[[#This Row],[Cat mass]]</f>
        <v>6.7003060621986936</v>
      </c>
      <c r="AC148">
        <v>0.31528367482488279</v>
      </c>
      <c r="AD148">
        <v>1.3925260108748481E-2</v>
      </c>
      <c r="AE148">
        <v>0.85934153884183262</v>
      </c>
      <c r="AF148">
        <v>0.21483538471045821</v>
      </c>
      <c r="AG148">
        <v>5.66930350536652E-2</v>
      </c>
      <c r="AH148">
        <v>0.149968426406943</v>
      </c>
    </row>
    <row r="149" spans="1:34" x14ac:dyDescent="0.25">
      <c r="A149">
        <v>1401</v>
      </c>
      <c r="B149" t="s">
        <v>462</v>
      </c>
      <c r="C149" t="s">
        <v>470</v>
      </c>
      <c r="D149" s="1" t="s">
        <v>971</v>
      </c>
      <c r="E149" t="s">
        <v>102</v>
      </c>
      <c r="F149" t="s">
        <v>21</v>
      </c>
      <c r="G149">
        <v>2</v>
      </c>
      <c r="H149">
        <v>2</v>
      </c>
      <c r="I149">
        <v>1</v>
      </c>
      <c r="J149">
        <v>0</v>
      </c>
      <c r="K149">
        <v>0</v>
      </c>
      <c r="L149">
        <v>0</v>
      </c>
      <c r="M149">
        <v>0</v>
      </c>
      <c r="N149">
        <v>1.9499999999999999E-3</v>
      </c>
      <c r="O149">
        <v>0</v>
      </c>
      <c r="P149">
        <v>0</v>
      </c>
      <c r="Q149">
        <v>0</v>
      </c>
      <c r="R149">
        <v>0</v>
      </c>
      <c r="S149">
        <f>SUM(Table3[[#This Row],[CoO]:[MoS2/g-C3N4]])</f>
        <v>1.9499999999999999E-3</v>
      </c>
      <c r="T149" s="2">
        <v>45152.901192129633</v>
      </c>
      <c r="U149" t="s">
        <v>135</v>
      </c>
      <c r="V149">
        <v>0.92198637500000002</v>
      </c>
      <c r="W149">
        <v>99.266342526924106</v>
      </c>
      <c r="X149">
        <v>2.0225484434323881E-2</v>
      </c>
      <c r="Y149">
        <v>1.4579329288315901E-3</v>
      </c>
      <c r="Z149">
        <v>5.5126859731215318E-2</v>
      </c>
      <c r="AA149">
        <v>1.3781714932803829E-2</v>
      </c>
      <c r="AB149">
        <f>Table3[[#This Row],[calc_%_H2_umol/h]]/Table3[[#This Row],[Cat mass]]</f>
        <v>7.0675461193865798</v>
      </c>
      <c r="AC149">
        <v>0.36300031051427362</v>
      </c>
      <c r="AD149">
        <v>1.496995956005933E-2</v>
      </c>
      <c r="AE149">
        <v>0.98939866014521571</v>
      </c>
      <c r="AF149">
        <v>0.2473496650363039</v>
      </c>
      <c r="AG149">
        <v>6.5730709485822492E-2</v>
      </c>
      <c r="AH149">
        <v>0.28470096864147759</v>
      </c>
    </row>
    <row r="150" spans="1:34" x14ac:dyDescent="0.25">
      <c r="A150">
        <v>1401</v>
      </c>
      <c r="B150" t="s">
        <v>462</v>
      </c>
      <c r="C150" t="s">
        <v>470</v>
      </c>
      <c r="D150" s="1" t="s">
        <v>972</v>
      </c>
      <c r="E150" t="s">
        <v>105</v>
      </c>
      <c r="F150" t="s">
        <v>21</v>
      </c>
      <c r="G150">
        <v>2</v>
      </c>
      <c r="H150">
        <v>2</v>
      </c>
      <c r="I150">
        <v>1</v>
      </c>
      <c r="J150">
        <v>0</v>
      </c>
      <c r="K150">
        <v>0</v>
      </c>
      <c r="L150">
        <v>0</v>
      </c>
      <c r="M150">
        <v>0</v>
      </c>
      <c r="N150">
        <v>2.0600000000000002E-3</v>
      </c>
      <c r="O150">
        <v>0</v>
      </c>
      <c r="P150">
        <v>0</v>
      </c>
      <c r="Q150">
        <v>0</v>
      </c>
      <c r="R150">
        <v>0</v>
      </c>
      <c r="S150">
        <f>SUM(Table3[[#This Row],[CoO]:[MoS2/g-C3N4]])</f>
        <v>2.0600000000000002E-3</v>
      </c>
      <c r="T150" s="2">
        <v>45152.908900462957</v>
      </c>
      <c r="U150" t="s">
        <v>137</v>
      </c>
      <c r="V150">
        <v>0.91747699999999999</v>
      </c>
      <c r="W150">
        <v>99.615522712341175</v>
      </c>
      <c r="X150">
        <v>2.092126623007394E-2</v>
      </c>
      <c r="Y150">
        <v>1.942659502914784E-3</v>
      </c>
      <c r="Z150">
        <v>5.7023292203940347E-2</v>
      </c>
      <c r="AA150">
        <v>1.425582305098509E-2</v>
      </c>
      <c r="AB150">
        <f>Table3[[#This Row],[calc_%_H2_umol/h]]/Table3[[#This Row],[Cat mass]]</f>
        <v>6.9203024519345089</v>
      </c>
      <c r="AC150">
        <v>5.3734670909099599E-2</v>
      </c>
      <c r="AD150">
        <v>1.229982400313012E-2</v>
      </c>
      <c r="AE150">
        <v>0.14645996122010679</v>
      </c>
      <c r="AF150">
        <v>3.6614990305026698E-2</v>
      </c>
      <c r="AG150">
        <v>4.8041662124952332E-2</v>
      </c>
      <c r="AH150">
        <v>0.26177968839471139</v>
      </c>
    </row>
    <row r="151" spans="1:34" x14ac:dyDescent="0.25">
      <c r="A151">
        <v>1401</v>
      </c>
      <c r="B151" t="s">
        <v>462</v>
      </c>
      <c r="C151" t="s">
        <v>470</v>
      </c>
      <c r="D151" s="1" t="s">
        <v>973</v>
      </c>
      <c r="E151" t="s">
        <v>108</v>
      </c>
      <c r="F151" t="s">
        <v>21</v>
      </c>
      <c r="G151">
        <v>2</v>
      </c>
      <c r="H151">
        <v>2</v>
      </c>
      <c r="I151">
        <v>1</v>
      </c>
      <c r="J151">
        <v>0</v>
      </c>
      <c r="K151">
        <v>0</v>
      </c>
      <c r="L151">
        <v>0</v>
      </c>
      <c r="M151">
        <v>0</v>
      </c>
      <c r="N151">
        <v>1.9400000000000001E-3</v>
      </c>
      <c r="O151">
        <v>0</v>
      </c>
      <c r="P151">
        <v>0</v>
      </c>
      <c r="Q151">
        <v>0</v>
      </c>
      <c r="R151">
        <v>0</v>
      </c>
      <c r="S151">
        <f>SUM(Table3[[#This Row],[CoO]:[MoS2/g-C3N4]])</f>
        <v>1.9400000000000001E-3</v>
      </c>
      <c r="T151" s="2">
        <v>45152.916597222233</v>
      </c>
      <c r="U151" t="s">
        <v>139</v>
      </c>
      <c r="V151">
        <v>0.92025199999999996</v>
      </c>
      <c r="W151">
        <v>99.475514066326184</v>
      </c>
      <c r="X151">
        <v>1.9463172634713439E-2</v>
      </c>
      <c r="Y151">
        <v>1.891273241776306E-3</v>
      </c>
      <c r="Z151">
        <v>5.3049092161047327E-2</v>
      </c>
      <c r="AA151">
        <v>1.326227304026183E-2</v>
      </c>
      <c r="AB151">
        <f>Table3[[#This Row],[calc_%_H2_umol/h]]/Table3[[#This Row],[Cat mass]]</f>
        <v>6.8362232166298087</v>
      </c>
      <c r="AC151">
        <v>0.21038213819678811</v>
      </c>
      <c r="AD151">
        <v>1.4227538826425501E-2</v>
      </c>
      <c r="AE151">
        <v>0.57342046169462713</v>
      </c>
      <c r="AF151">
        <v>0.14335511542365681</v>
      </c>
      <c r="AG151">
        <v>5.6125049332858022E-2</v>
      </c>
      <c r="AH151">
        <v>0.2385155735094695</v>
      </c>
    </row>
    <row r="152" spans="1:34" x14ac:dyDescent="0.25">
      <c r="A152">
        <v>1402</v>
      </c>
      <c r="B152" t="s">
        <v>463</v>
      </c>
      <c r="C152" t="s">
        <v>466</v>
      </c>
      <c r="D152" s="1" t="s">
        <v>974</v>
      </c>
      <c r="E152" t="s">
        <v>20</v>
      </c>
      <c r="F152" t="s">
        <v>21</v>
      </c>
      <c r="G152">
        <v>2</v>
      </c>
      <c r="H152">
        <v>2</v>
      </c>
      <c r="I152">
        <v>1</v>
      </c>
      <c r="J152">
        <v>2.1700000000000001E-3</v>
      </c>
      <c r="K152">
        <v>0</v>
      </c>
      <c r="L152">
        <v>0</v>
      </c>
      <c r="M152">
        <v>0</v>
      </c>
      <c r="N152">
        <v>0</v>
      </c>
      <c r="O152">
        <v>0</v>
      </c>
      <c r="P152">
        <v>0</v>
      </c>
      <c r="Q152">
        <v>0</v>
      </c>
      <c r="R152">
        <v>0</v>
      </c>
      <c r="S152">
        <f>SUM(Table3[[#This Row],[CoO]:[MoS2/g-C3N4]])</f>
        <v>2.1700000000000001E-3</v>
      </c>
      <c r="T152" s="2">
        <v>45152.925069444442</v>
      </c>
      <c r="U152" t="s">
        <v>141</v>
      </c>
      <c r="V152">
        <v>0.87285199999999996</v>
      </c>
      <c r="W152">
        <v>99.199768355134694</v>
      </c>
      <c r="X152">
        <v>1.9402541470511011E-2</v>
      </c>
      <c r="Y152">
        <v>8.5089770252823218E-4</v>
      </c>
      <c r="Z152">
        <v>5.2883835022451683E-2</v>
      </c>
      <c r="AA152">
        <v>1.3220958755612921E-2</v>
      </c>
      <c r="AB152">
        <f>Table3[[#This Row],[calc_%_H2_umol/h]]/Table3[[#This Row],[Cat mass]]</f>
        <v>6.0926077214806087</v>
      </c>
      <c r="AC152">
        <v>0.59951443982984243</v>
      </c>
      <c r="AD152">
        <v>2.0630186256992811E-2</v>
      </c>
      <c r="AE152">
        <v>1.634044837771653</v>
      </c>
      <c r="AF152">
        <v>0.40851120944291308</v>
      </c>
      <c r="AG152">
        <v>6.3693672146926048E-2</v>
      </c>
      <c r="AH152">
        <v>0.1176209914180313</v>
      </c>
    </row>
    <row r="153" spans="1:34" x14ac:dyDescent="0.25">
      <c r="A153">
        <v>1402</v>
      </c>
      <c r="B153" t="s">
        <v>463</v>
      </c>
      <c r="C153" t="s">
        <v>466</v>
      </c>
      <c r="D153" s="1" t="s">
        <v>975</v>
      </c>
      <c r="E153" t="s">
        <v>24</v>
      </c>
      <c r="F153" t="s">
        <v>21</v>
      </c>
      <c r="G153">
        <v>2</v>
      </c>
      <c r="H153">
        <v>2</v>
      </c>
      <c r="I153">
        <v>1</v>
      </c>
      <c r="J153">
        <v>1.9400000000000001E-3</v>
      </c>
      <c r="K153">
        <v>0</v>
      </c>
      <c r="L153">
        <v>0</v>
      </c>
      <c r="M153">
        <v>0</v>
      </c>
      <c r="N153">
        <v>0</v>
      </c>
      <c r="O153">
        <v>0</v>
      </c>
      <c r="P153">
        <v>0</v>
      </c>
      <c r="Q153">
        <v>0</v>
      </c>
      <c r="R153">
        <v>0</v>
      </c>
      <c r="S153">
        <f>SUM(Table3[[#This Row],[CoO]:[MoS2/g-C3N4]])</f>
        <v>1.9400000000000001E-3</v>
      </c>
      <c r="T153" s="2">
        <v>45152.932789351849</v>
      </c>
      <c r="U153" t="s">
        <v>143</v>
      </c>
      <c r="V153">
        <v>0.91470200000000002</v>
      </c>
      <c r="W153">
        <v>99.548098867070564</v>
      </c>
      <c r="X153">
        <v>1.8630445402371611E-2</v>
      </c>
      <c r="Y153">
        <v>1.307935547672919E-3</v>
      </c>
      <c r="Z153">
        <v>5.0779399314839588E-2</v>
      </c>
      <c r="AA153">
        <v>1.26948498287099E-2</v>
      </c>
      <c r="AB153">
        <f>Table3[[#This Row],[calc_%_H2_umol/h]]/Table3[[#This Row],[Cat mass]]</f>
        <v>6.5437370251081957</v>
      </c>
      <c r="AC153">
        <v>0.27648349788767168</v>
      </c>
      <c r="AD153">
        <v>1.404583700251838E-2</v>
      </c>
      <c r="AE153">
        <v>0.75358724066867855</v>
      </c>
      <c r="AF153">
        <v>0.18839681016716961</v>
      </c>
      <c r="AG153">
        <v>4.7455640399386483E-2</v>
      </c>
      <c r="AH153">
        <v>0.10933154923999849</v>
      </c>
    </row>
    <row r="154" spans="1:34" x14ac:dyDescent="0.25">
      <c r="A154">
        <v>1402</v>
      </c>
      <c r="B154" t="s">
        <v>463</v>
      </c>
      <c r="C154" t="s">
        <v>466</v>
      </c>
      <c r="D154" s="1" t="s">
        <v>976</v>
      </c>
      <c r="E154" t="s">
        <v>27</v>
      </c>
      <c r="F154" t="s">
        <v>21</v>
      </c>
      <c r="G154">
        <v>2</v>
      </c>
      <c r="H154">
        <v>2</v>
      </c>
      <c r="I154">
        <v>1</v>
      </c>
      <c r="J154">
        <v>1.97E-3</v>
      </c>
      <c r="K154">
        <v>0</v>
      </c>
      <c r="L154">
        <v>0</v>
      </c>
      <c r="M154">
        <v>0</v>
      </c>
      <c r="N154">
        <v>0</v>
      </c>
      <c r="O154">
        <v>0</v>
      </c>
      <c r="P154">
        <v>0</v>
      </c>
      <c r="Q154">
        <v>0</v>
      </c>
      <c r="R154">
        <v>0</v>
      </c>
      <c r="S154">
        <f>SUM(Table3[[#This Row],[CoO]:[MoS2/g-C3N4]])</f>
        <v>1.97E-3</v>
      </c>
      <c r="T154" s="2">
        <v>45152.940381944441</v>
      </c>
      <c r="U154" t="s">
        <v>145</v>
      </c>
      <c r="V154">
        <v>0.90630200000000005</v>
      </c>
      <c r="W154">
        <v>99.397153202490529</v>
      </c>
      <c r="X154">
        <v>1.7967724723401069E-2</v>
      </c>
      <c r="Y154">
        <v>1.355424873256874E-3</v>
      </c>
      <c r="Z154">
        <v>4.8973078678653269E-2</v>
      </c>
      <c r="AA154">
        <v>1.2243269669663321E-2</v>
      </c>
      <c r="AB154">
        <f>Table3[[#This Row],[calc_%_H2_umol/h]]/Table3[[#This Row],[Cat mass]]</f>
        <v>6.2148577003367107</v>
      </c>
      <c r="AC154">
        <v>0.41275666895213858</v>
      </c>
      <c r="AD154">
        <v>1.404873618654337E-2</v>
      </c>
      <c r="AE154">
        <v>1.125015277944756</v>
      </c>
      <c r="AF154">
        <v>0.28125381948618899</v>
      </c>
      <c r="AG154">
        <v>5.3848875924872669E-2</v>
      </c>
      <c r="AH154">
        <v>0.1182735279090537</v>
      </c>
    </row>
    <row r="155" spans="1:34" x14ac:dyDescent="0.25">
      <c r="A155">
        <v>1402</v>
      </c>
      <c r="B155" t="s">
        <v>463</v>
      </c>
      <c r="C155" t="s">
        <v>467</v>
      </c>
      <c r="D155" s="1" t="s">
        <v>977</v>
      </c>
      <c r="E155" t="s">
        <v>30</v>
      </c>
      <c r="F155" t="s">
        <v>21</v>
      </c>
      <c r="G155">
        <v>2</v>
      </c>
      <c r="H155">
        <v>2</v>
      </c>
      <c r="I155">
        <v>1</v>
      </c>
      <c r="J155">
        <v>0</v>
      </c>
      <c r="K155">
        <v>2.1700000000000001E-3</v>
      </c>
      <c r="L155">
        <v>0</v>
      </c>
      <c r="M155">
        <v>0</v>
      </c>
      <c r="N155">
        <v>0</v>
      </c>
      <c r="O155">
        <v>0</v>
      </c>
      <c r="P155">
        <v>0</v>
      </c>
      <c r="Q155">
        <v>0</v>
      </c>
      <c r="R155">
        <v>0</v>
      </c>
      <c r="S155">
        <f>SUM(Table3[[#This Row],[CoO]:[MoS2/g-C3N4]])</f>
        <v>2.1700000000000001E-3</v>
      </c>
      <c r="T155" s="2">
        <v>45152.948877314811</v>
      </c>
      <c r="U155" t="s">
        <v>147</v>
      </c>
      <c r="V155">
        <v>0.90630200000000005</v>
      </c>
      <c r="W155">
        <v>98.910932712734862</v>
      </c>
      <c r="X155">
        <v>0.15842874468571649</v>
      </c>
      <c r="Y155">
        <v>1.8155137044877821E-3</v>
      </c>
      <c r="Z155">
        <v>0.43181557475382049</v>
      </c>
      <c r="AA155">
        <v>0.10795389368845509</v>
      </c>
      <c r="AB155">
        <f>Table3[[#This Row],[calc_%_H2_umol/h]]/Table3[[#This Row],[Cat mass]]</f>
        <v>49.74833810527884</v>
      </c>
      <c r="AC155">
        <v>2.627423248289578E-2</v>
      </c>
      <c r="AD155">
        <v>1.6632439230129661E-2</v>
      </c>
      <c r="AE155">
        <v>7.1613410958497797E-2</v>
      </c>
      <c r="AF155">
        <v>1.7903352739624449E-2</v>
      </c>
      <c r="AG155">
        <v>7.3349656076897279E-2</v>
      </c>
      <c r="AH155">
        <v>0.83101465401963615</v>
      </c>
    </row>
    <row r="156" spans="1:34" x14ac:dyDescent="0.25">
      <c r="A156">
        <v>1402</v>
      </c>
      <c r="B156" t="s">
        <v>463</v>
      </c>
      <c r="C156" t="s">
        <v>467</v>
      </c>
      <c r="D156" s="1" t="s">
        <v>978</v>
      </c>
      <c r="E156" t="s">
        <v>33</v>
      </c>
      <c r="F156" t="s">
        <v>21</v>
      </c>
      <c r="G156">
        <v>2</v>
      </c>
      <c r="H156">
        <v>2</v>
      </c>
      <c r="I156">
        <v>1</v>
      </c>
      <c r="J156">
        <v>0</v>
      </c>
      <c r="K156">
        <v>1.9400000000000001E-3</v>
      </c>
      <c r="L156">
        <v>0</v>
      </c>
      <c r="M156">
        <v>0</v>
      </c>
      <c r="N156">
        <v>0</v>
      </c>
      <c r="O156">
        <v>0</v>
      </c>
      <c r="P156">
        <v>0</v>
      </c>
      <c r="Q156">
        <v>0</v>
      </c>
      <c r="R156">
        <v>0</v>
      </c>
      <c r="S156">
        <f>SUM(Table3[[#This Row],[CoO]:[MoS2/g-C3N4]])</f>
        <v>1.9400000000000001E-3</v>
      </c>
      <c r="T156" s="2">
        <v>45152.957372685189</v>
      </c>
      <c r="U156" t="s">
        <v>149</v>
      </c>
      <c r="V156">
        <v>0.91747699999999999</v>
      </c>
      <c r="W156">
        <v>99.213708565616116</v>
      </c>
      <c r="X156">
        <v>0.1146391499495291</v>
      </c>
      <c r="Y156">
        <v>7.7970630926553345E-4</v>
      </c>
      <c r="Z156">
        <v>0.31246205051328901</v>
      </c>
      <c r="AA156">
        <v>7.8115512628322253E-2</v>
      </c>
      <c r="AB156">
        <f>Table3[[#This Row],[calc_%_H2_umol/h]]/Table3[[#This Row],[Cat mass]]</f>
        <v>40.265728158928994</v>
      </c>
      <c r="AC156">
        <v>2.4216109928903461E-2</v>
      </c>
      <c r="AD156">
        <v>1.489929970626821E-2</v>
      </c>
      <c r="AE156">
        <v>6.6003763698279885E-2</v>
      </c>
      <c r="AF156">
        <v>1.6500940924569971E-2</v>
      </c>
      <c r="AG156">
        <v>5.1284916594300872E-2</v>
      </c>
      <c r="AH156">
        <v>0.59615125791115653</v>
      </c>
    </row>
    <row r="157" spans="1:34" x14ac:dyDescent="0.25">
      <c r="A157">
        <v>1402</v>
      </c>
      <c r="B157" t="s">
        <v>463</v>
      </c>
      <c r="C157" t="s">
        <v>467</v>
      </c>
      <c r="D157" s="1" t="s">
        <v>979</v>
      </c>
      <c r="E157" t="s">
        <v>36</v>
      </c>
      <c r="F157" t="s">
        <v>21</v>
      </c>
      <c r="G157">
        <v>2</v>
      </c>
      <c r="H157">
        <v>2</v>
      </c>
      <c r="I157">
        <v>1</v>
      </c>
      <c r="J157">
        <v>0</v>
      </c>
      <c r="K157">
        <v>1.97E-3</v>
      </c>
      <c r="L157">
        <v>0</v>
      </c>
      <c r="M157">
        <v>0</v>
      </c>
      <c r="N157">
        <v>0</v>
      </c>
      <c r="O157">
        <v>0</v>
      </c>
      <c r="P157">
        <v>0</v>
      </c>
      <c r="Q157">
        <v>0</v>
      </c>
      <c r="R157">
        <v>0</v>
      </c>
      <c r="S157">
        <f>SUM(Table3[[#This Row],[CoO]:[MoS2/g-C3N4]])</f>
        <v>1.97E-3</v>
      </c>
      <c r="T157" s="2">
        <v>45152.965949074067</v>
      </c>
      <c r="U157" t="s">
        <v>151</v>
      </c>
      <c r="V157">
        <v>0.92025199999999996</v>
      </c>
      <c r="W157">
        <v>99.03697906540215</v>
      </c>
      <c r="X157">
        <v>9.1582678364746373E-2</v>
      </c>
      <c r="Y157">
        <v>1.0799201320293469E-3</v>
      </c>
      <c r="Z157">
        <v>0.24961901310282031</v>
      </c>
      <c r="AA157">
        <v>6.240475327570507E-2</v>
      </c>
      <c r="AB157">
        <f>Table3[[#This Row],[calc_%_H2_umol/h]]/Table3[[#This Row],[Cat mass]]</f>
        <v>31.677539733860442</v>
      </c>
      <c r="AC157">
        <v>2.2928710425038239E-2</v>
      </c>
      <c r="AD157">
        <v>1.449655122752244E-2</v>
      </c>
      <c r="AE157">
        <v>6.2494809828815397E-2</v>
      </c>
      <c r="AF157">
        <v>1.5623702457203849E-2</v>
      </c>
      <c r="AG157">
        <v>5.956751591215214E-2</v>
      </c>
      <c r="AH157">
        <v>0.78894202989591067</v>
      </c>
    </row>
    <row r="158" spans="1:34" x14ac:dyDescent="0.25">
      <c r="A158">
        <v>1402</v>
      </c>
      <c r="B158" t="s">
        <v>463</v>
      </c>
      <c r="C158" t="s">
        <v>468</v>
      </c>
      <c r="D158" s="1" t="s">
        <v>980</v>
      </c>
      <c r="E158" t="s">
        <v>39</v>
      </c>
      <c r="F158" t="s">
        <v>21</v>
      </c>
      <c r="G158">
        <v>2</v>
      </c>
      <c r="H158">
        <v>2</v>
      </c>
      <c r="I158">
        <v>1</v>
      </c>
      <c r="J158">
        <v>0</v>
      </c>
      <c r="K158">
        <v>0</v>
      </c>
      <c r="L158">
        <v>1.9599999999999999E-3</v>
      </c>
      <c r="M158">
        <v>0</v>
      </c>
      <c r="N158">
        <v>0</v>
      </c>
      <c r="O158">
        <v>0</v>
      </c>
      <c r="P158">
        <v>0</v>
      </c>
      <c r="Q158">
        <v>0</v>
      </c>
      <c r="R158">
        <v>0</v>
      </c>
      <c r="S158">
        <f>SUM(Table3[[#This Row],[CoO]:[MoS2/g-C3N4]])</f>
        <v>1.9599999999999999E-3</v>
      </c>
      <c r="T158" s="2">
        <v>45152.973680555559</v>
      </c>
      <c r="U158" t="s">
        <v>153</v>
      </c>
      <c r="V158">
        <v>0.90352699999999997</v>
      </c>
      <c r="W158">
        <v>99.557246999283734</v>
      </c>
      <c r="X158">
        <v>1.8674003611293129E-2</v>
      </c>
      <c r="Y158">
        <v>7.5653958003644496E-4</v>
      </c>
      <c r="Z158">
        <v>5.0898122170707737E-2</v>
      </c>
      <c r="AA158">
        <v>1.2724530542676931E-2</v>
      </c>
      <c r="AB158">
        <f>Table3[[#This Row],[calc_%_H2_umol/h]]/Table3[[#This Row],[Cat mass]]</f>
        <v>6.4921074197331281</v>
      </c>
      <c r="AC158">
        <v>0.32232699096897782</v>
      </c>
      <c r="AD158">
        <v>9.9006351740970958E-3</v>
      </c>
      <c r="AE158">
        <v>0.87853889860737655</v>
      </c>
      <c r="AF158">
        <v>0.21963472465184411</v>
      </c>
      <c r="AG158">
        <v>6.5980980861515978E-2</v>
      </c>
      <c r="AH158">
        <v>3.5771025274467461E-2</v>
      </c>
    </row>
    <row r="159" spans="1:34" x14ac:dyDescent="0.25">
      <c r="A159">
        <v>1402</v>
      </c>
      <c r="B159" t="s">
        <v>463</v>
      </c>
      <c r="C159" t="s">
        <v>468</v>
      </c>
      <c r="D159" s="1" t="s">
        <v>981</v>
      </c>
      <c r="E159" t="s">
        <v>42</v>
      </c>
      <c r="F159" t="s">
        <v>21</v>
      </c>
      <c r="G159">
        <v>2</v>
      </c>
      <c r="H159">
        <v>2</v>
      </c>
      <c r="I159">
        <v>1</v>
      </c>
      <c r="J159">
        <v>0</v>
      </c>
      <c r="K159">
        <v>0</v>
      </c>
      <c r="L159">
        <v>2.2699999999999999E-3</v>
      </c>
      <c r="M159">
        <v>0</v>
      </c>
      <c r="N159">
        <v>0</v>
      </c>
      <c r="O159">
        <v>0</v>
      </c>
      <c r="P159">
        <v>0</v>
      </c>
      <c r="Q159">
        <v>0</v>
      </c>
      <c r="R159">
        <v>0</v>
      </c>
      <c r="S159">
        <f>SUM(Table3[[#This Row],[CoO]:[MoS2/g-C3N4]])</f>
        <v>2.2699999999999999E-3</v>
      </c>
      <c r="T159" s="2">
        <v>45152.981458333343</v>
      </c>
      <c r="U159" t="s">
        <v>155</v>
      </c>
      <c r="V159">
        <v>0.90352699999999997</v>
      </c>
      <c r="W159">
        <v>99.811586049669245</v>
      </c>
      <c r="X159">
        <v>1.844311182424805E-2</v>
      </c>
      <c r="Y159">
        <v>7.3016512711295066E-4</v>
      </c>
      <c r="Z159">
        <v>5.0268800326830267E-2</v>
      </c>
      <c r="AA159">
        <v>1.256720008170757E-2</v>
      </c>
      <c r="AB159">
        <f>Table3[[#This Row],[calc_%_H2_umol/h]]/Table3[[#This Row],[Cat mass]]</f>
        <v>5.536211489739018</v>
      </c>
      <c r="AC159">
        <v>8.6386703674861814E-2</v>
      </c>
      <c r="AD159">
        <v>7.7743698903315088E-3</v>
      </c>
      <c r="AE159">
        <v>0.23545679272059261</v>
      </c>
      <c r="AF159">
        <v>5.8864198180148153E-2</v>
      </c>
      <c r="AG159">
        <v>4.8412910577404711E-2</v>
      </c>
      <c r="AH159">
        <v>3.5171224254224837E-2</v>
      </c>
    </row>
    <row r="160" spans="1:34" x14ac:dyDescent="0.25">
      <c r="A160">
        <v>1402</v>
      </c>
      <c r="B160" t="s">
        <v>463</v>
      </c>
      <c r="C160" t="s">
        <v>468</v>
      </c>
      <c r="D160" s="1" t="s">
        <v>982</v>
      </c>
      <c r="E160" t="s">
        <v>45</v>
      </c>
      <c r="F160" t="s">
        <v>21</v>
      </c>
      <c r="G160">
        <v>2</v>
      </c>
      <c r="H160">
        <v>2</v>
      </c>
      <c r="I160">
        <v>1</v>
      </c>
      <c r="J160">
        <v>0</v>
      </c>
      <c r="K160">
        <v>0</v>
      </c>
      <c r="L160">
        <v>1.8500000000000001E-3</v>
      </c>
      <c r="M160">
        <v>0</v>
      </c>
      <c r="N160">
        <v>0</v>
      </c>
      <c r="O160">
        <v>0</v>
      </c>
      <c r="P160">
        <v>0</v>
      </c>
      <c r="Q160">
        <v>0</v>
      </c>
      <c r="R160">
        <v>0</v>
      </c>
      <c r="S160">
        <f>SUM(Table3[[#This Row],[CoO]:[MoS2/g-C3N4]])</f>
        <v>1.8500000000000001E-3</v>
      </c>
      <c r="T160" s="2">
        <v>45152.989166666674</v>
      </c>
      <c r="U160" t="s">
        <v>157</v>
      </c>
      <c r="V160">
        <v>0.90352699999999997</v>
      </c>
      <c r="W160">
        <v>99.71236577943921</v>
      </c>
      <c r="X160">
        <v>1.7711613460520002E-2</v>
      </c>
      <c r="Y160">
        <v>9.4004276203444258E-4</v>
      </c>
      <c r="Z160">
        <v>4.8275018283102523E-2</v>
      </c>
      <c r="AA160">
        <v>1.2068754570775631E-2</v>
      </c>
      <c r="AB160">
        <f>Table3[[#This Row],[calc_%_H2_umol/h]]/Table3[[#This Row],[Cat mass]]</f>
        <v>6.5236511193381785</v>
      </c>
      <c r="AC160">
        <v>0.18089540267001031</v>
      </c>
      <c r="AD160">
        <v>7.6095705305372499E-3</v>
      </c>
      <c r="AE160">
        <v>0.49305100806821439</v>
      </c>
      <c r="AF160">
        <v>0.1232627520170536</v>
      </c>
      <c r="AG160">
        <v>5.5093852925906212E-2</v>
      </c>
      <c r="AH160">
        <v>3.3933351504354933E-2</v>
      </c>
    </row>
    <row r="161" spans="1:34" x14ac:dyDescent="0.25">
      <c r="A161">
        <v>1402</v>
      </c>
      <c r="B161" t="s">
        <v>463</v>
      </c>
      <c r="C161" t="s">
        <v>469</v>
      </c>
      <c r="D161" s="1" t="s">
        <v>983</v>
      </c>
      <c r="E161" t="s">
        <v>48</v>
      </c>
      <c r="F161" t="s">
        <v>21</v>
      </c>
      <c r="G161">
        <v>2</v>
      </c>
      <c r="H161">
        <v>2</v>
      </c>
      <c r="I161">
        <v>1</v>
      </c>
      <c r="J161">
        <v>0</v>
      </c>
      <c r="K161">
        <v>0</v>
      </c>
      <c r="L161">
        <v>0</v>
      </c>
      <c r="M161">
        <v>6.4000000000000003E-3</v>
      </c>
      <c r="N161">
        <v>0</v>
      </c>
      <c r="O161">
        <v>0</v>
      </c>
      <c r="P161">
        <v>0</v>
      </c>
      <c r="Q161">
        <v>0</v>
      </c>
      <c r="R161">
        <v>0</v>
      </c>
      <c r="S161">
        <f>SUM(Table3[[#This Row],[CoO]:[MoS2/g-C3N4]])</f>
        <v>6.4000000000000003E-3</v>
      </c>
      <c r="T161" s="2">
        <v>45152.996655092589</v>
      </c>
      <c r="U161" t="s">
        <v>159</v>
      </c>
      <c r="V161">
        <v>0.900752</v>
      </c>
      <c r="W161">
        <v>99.256120111607487</v>
      </c>
      <c r="X161">
        <v>1.674916738216595E-2</v>
      </c>
      <c r="Y161">
        <v>6.9685795123130407E-4</v>
      </c>
      <c r="Z161">
        <v>4.5651761958510312E-2</v>
      </c>
      <c r="AA161">
        <v>1.141294048962758E-2</v>
      </c>
      <c r="AB161">
        <f>Table3[[#This Row],[calc_%_H2_umol/h]]/Table3[[#This Row],[Cat mass]]</f>
        <v>1.7832719515043092</v>
      </c>
      <c r="AC161">
        <v>0.54047864197331452</v>
      </c>
      <c r="AD161">
        <v>1.0919127646335239E-2</v>
      </c>
      <c r="AE161">
        <v>1.4731360517237799</v>
      </c>
      <c r="AF161">
        <v>0.36828401293094493</v>
      </c>
      <c r="AG161">
        <v>6.6814469061259679E-2</v>
      </c>
      <c r="AH161">
        <v>0.1198376099757726</v>
      </c>
    </row>
    <row r="162" spans="1:34" x14ac:dyDescent="0.25">
      <c r="A162">
        <v>1402</v>
      </c>
      <c r="B162" t="s">
        <v>463</v>
      </c>
      <c r="C162" t="s">
        <v>469</v>
      </c>
      <c r="D162" s="1" t="s">
        <v>984</v>
      </c>
      <c r="E162" t="s">
        <v>51</v>
      </c>
      <c r="F162" t="s">
        <v>21</v>
      </c>
      <c r="G162">
        <v>2</v>
      </c>
      <c r="H162">
        <v>2</v>
      </c>
      <c r="I162">
        <v>1</v>
      </c>
      <c r="J162">
        <v>0</v>
      </c>
      <c r="K162">
        <v>0</v>
      </c>
      <c r="L162">
        <v>0</v>
      </c>
      <c r="M162">
        <v>1.97E-3</v>
      </c>
      <c r="N162">
        <v>0</v>
      </c>
      <c r="O162">
        <v>0</v>
      </c>
      <c r="P162">
        <v>0</v>
      </c>
      <c r="Q162">
        <v>0</v>
      </c>
      <c r="R162">
        <v>0</v>
      </c>
      <c r="S162">
        <f>SUM(Table3[[#This Row],[CoO]:[MoS2/g-C3N4]])</f>
        <v>1.97E-3</v>
      </c>
      <c r="T162" s="2">
        <v>45153.004444444443</v>
      </c>
      <c r="U162" t="s">
        <v>161</v>
      </c>
      <c r="V162">
        <v>0.89790199999999998</v>
      </c>
      <c r="W162">
        <v>99.605159045488108</v>
      </c>
      <c r="X162">
        <v>1.6566632028073461E-2</v>
      </c>
      <c r="Y162">
        <v>7.3965157584058075E-4</v>
      </c>
      <c r="Z162">
        <v>4.5154241076193757E-2</v>
      </c>
      <c r="AA162">
        <v>1.1288560269048439E-2</v>
      </c>
      <c r="AB162">
        <f>Table3[[#This Row],[calc_%_H2_umol/h]]/Table3[[#This Row],[Cat mass]]</f>
        <v>5.7302336391108835</v>
      </c>
      <c r="AC162">
        <v>0.26375287556000382</v>
      </c>
      <c r="AD162">
        <v>7.8077306559909809E-3</v>
      </c>
      <c r="AE162">
        <v>0.71888848061537536</v>
      </c>
      <c r="AF162">
        <v>0.17972212015384381</v>
      </c>
      <c r="AG162">
        <v>4.8528674139156187E-2</v>
      </c>
      <c r="AH162">
        <v>6.5992772784647241E-2</v>
      </c>
    </row>
    <row r="163" spans="1:34" x14ac:dyDescent="0.25">
      <c r="A163">
        <v>1402</v>
      </c>
      <c r="B163" t="s">
        <v>463</v>
      </c>
      <c r="C163" t="s">
        <v>469</v>
      </c>
      <c r="D163" s="1" t="s">
        <v>985</v>
      </c>
      <c r="E163" t="s">
        <v>54</v>
      </c>
      <c r="F163" t="s">
        <v>21</v>
      </c>
      <c r="G163">
        <v>2</v>
      </c>
      <c r="H163">
        <v>2</v>
      </c>
      <c r="I163">
        <v>1</v>
      </c>
      <c r="J163">
        <v>0</v>
      </c>
      <c r="K163">
        <v>0</v>
      </c>
      <c r="L163">
        <v>0</v>
      </c>
      <c r="M163">
        <v>4.2300000000000003E-3</v>
      </c>
      <c r="N163">
        <v>0</v>
      </c>
      <c r="O163">
        <v>0</v>
      </c>
      <c r="P163">
        <v>0</v>
      </c>
      <c r="Q163">
        <v>0</v>
      </c>
      <c r="R163">
        <v>0</v>
      </c>
      <c r="S163">
        <f>SUM(Table3[[#This Row],[CoO]:[MoS2/g-C3N4]])</f>
        <v>4.2300000000000003E-3</v>
      </c>
      <c r="T163" s="2">
        <v>45153.012118055558</v>
      </c>
      <c r="U163" t="s">
        <v>163</v>
      </c>
      <c r="V163">
        <v>0.900752</v>
      </c>
      <c r="W163">
        <v>99.434428708487147</v>
      </c>
      <c r="X163">
        <v>1.6496406406872541E-2</v>
      </c>
      <c r="Y163">
        <v>7.3342660301262499E-4</v>
      </c>
      <c r="Z163">
        <v>4.4962833153083102E-2</v>
      </c>
      <c r="AA163">
        <v>1.1240708288270781E-2</v>
      </c>
      <c r="AB163">
        <f>Table3[[#This Row],[calc_%_H2_umol/h]]/Table3[[#This Row],[Cat mass]]</f>
        <v>2.6573778459268982</v>
      </c>
      <c r="AC163">
        <v>0.39003957284424973</v>
      </c>
      <c r="AD163">
        <v>7.4972295536187778E-3</v>
      </c>
      <c r="AE163">
        <v>1.0630972470216069</v>
      </c>
      <c r="AF163">
        <v>0.26577431175540178</v>
      </c>
      <c r="AG163">
        <v>5.5953595331677597E-2</v>
      </c>
      <c r="AH163">
        <v>0.10308171693005801</v>
      </c>
    </row>
    <row r="164" spans="1:34" x14ac:dyDescent="0.25">
      <c r="A164">
        <v>1402</v>
      </c>
      <c r="B164" t="s">
        <v>463</v>
      </c>
      <c r="C164" t="s">
        <v>470</v>
      </c>
      <c r="D164" s="1" t="s">
        <v>986</v>
      </c>
      <c r="E164" t="s">
        <v>57</v>
      </c>
      <c r="F164" t="s">
        <v>21</v>
      </c>
      <c r="G164">
        <v>2</v>
      </c>
      <c r="H164">
        <v>2</v>
      </c>
      <c r="I164">
        <v>1</v>
      </c>
      <c r="J164">
        <v>0</v>
      </c>
      <c r="K164">
        <v>0</v>
      </c>
      <c r="L164">
        <v>0</v>
      </c>
      <c r="M164">
        <v>0</v>
      </c>
      <c r="N164">
        <v>2.0600000000000002E-3</v>
      </c>
      <c r="O164">
        <v>0</v>
      </c>
      <c r="P164">
        <v>0</v>
      </c>
      <c r="Q164">
        <v>0</v>
      </c>
      <c r="R164">
        <v>0</v>
      </c>
      <c r="S164">
        <f>SUM(Table3[[#This Row],[CoO]:[MoS2/g-C3N4]])</f>
        <v>2.0600000000000002E-3</v>
      </c>
      <c r="T164" s="2">
        <v>45153.019837962973</v>
      </c>
      <c r="U164" t="s">
        <v>165</v>
      </c>
      <c r="V164">
        <v>0.89790199999999998</v>
      </c>
      <c r="W164">
        <v>99.329781124935494</v>
      </c>
      <c r="X164">
        <v>1.633358619947544E-2</v>
      </c>
      <c r="Y164">
        <v>5.6050595206612569E-4</v>
      </c>
      <c r="Z164">
        <v>4.4519048146907679E-2</v>
      </c>
      <c r="AA164">
        <v>1.112976203672692E-2</v>
      </c>
      <c r="AB164">
        <f>Table3[[#This Row],[calc_%_H2_umol/h]]/Table3[[#This Row],[Cat mass]]</f>
        <v>5.4027971052072417</v>
      </c>
      <c r="AC164">
        <v>0.30419576015630961</v>
      </c>
      <c r="AD164">
        <v>8.034352256986111E-3</v>
      </c>
      <c r="AE164">
        <v>0.82912016547344936</v>
      </c>
      <c r="AF164">
        <v>0.20728004136836231</v>
      </c>
      <c r="AG164">
        <v>6.4576967356839848E-2</v>
      </c>
      <c r="AH164">
        <v>0.28511256135188312</v>
      </c>
    </row>
    <row r="165" spans="1:34" x14ac:dyDescent="0.25">
      <c r="A165">
        <v>1402</v>
      </c>
      <c r="B165" t="s">
        <v>463</v>
      </c>
      <c r="C165" t="s">
        <v>470</v>
      </c>
      <c r="D165" s="1" t="s">
        <v>987</v>
      </c>
      <c r="E165" t="s">
        <v>60</v>
      </c>
      <c r="F165" t="s">
        <v>21</v>
      </c>
      <c r="G165">
        <v>2</v>
      </c>
      <c r="H165">
        <v>2</v>
      </c>
      <c r="I165">
        <v>1</v>
      </c>
      <c r="J165">
        <v>0</v>
      </c>
      <c r="K165">
        <v>0</v>
      </c>
      <c r="L165">
        <v>0</v>
      </c>
      <c r="M165">
        <v>0</v>
      </c>
      <c r="N165">
        <v>1.9300000000000001E-3</v>
      </c>
      <c r="O165">
        <v>0</v>
      </c>
      <c r="P165">
        <v>0</v>
      </c>
      <c r="Q165">
        <v>0</v>
      </c>
      <c r="R165">
        <v>0</v>
      </c>
      <c r="S165">
        <f>SUM(Table3[[#This Row],[CoO]:[MoS2/g-C3N4]])</f>
        <v>1.9300000000000001E-3</v>
      </c>
      <c r="T165" s="2">
        <v>45153.028437499997</v>
      </c>
      <c r="U165" t="s">
        <v>167</v>
      </c>
      <c r="V165">
        <v>0.900752</v>
      </c>
      <c r="W165">
        <v>99.642426686027193</v>
      </c>
      <c r="X165">
        <v>1.9447753549495229E-2</v>
      </c>
      <c r="Y165">
        <v>9.4171889212982566E-4</v>
      </c>
      <c r="Z165">
        <v>5.3007065689406177E-2</v>
      </c>
      <c r="AA165">
        <v>1.3251766422351541E-2</v>
      </c>
      <c r="AB165">
        <f>Table3[[#This Row],[calc_%_H2_umol/h]]/Table3[[#This Row],[Cat mass]]</f>
        <v>6.8662002188349947</v>
      </c>
      <c r="AC165">
        <v>3.7435785776534357E-2</v>
      </c>
      <c r="AD165">
        <v>1.1004106775506371E-2</v>
      </c>
      <c r="AE165">
        <v>0.1020354947804652</v>
      </c>
      <c r="AF165">
        <v>2.550887369511631E-2</v>
      </c>
      <c r="AG165">
        <v>4.6477579448676948E-2</v>
      </c>
      <c r="AH165">
        <v>0.25421219519809929</v>
      </c>
    </row>
    <row r="166" spans="1:34" x14ac:dyDescent="0.25">
      <c r="A166">
        <v>1402</v>
      </c>
      <c r="B166" t="s">
        <v>463</v>
      </c>
      <c r="C166" t="s">
        <v>470</v>
      </c>
      <c r="D166" s="1" t="s">
        <v>988</v>
      </c>
      <c r="E166" t="s">
        <v>63</v>
      </c>
      <c r="F166" t="s">
        <v>21</v>
      </c>
      <c r="G166">
        <v>2</v>
      </c>
      <c r="H166">
        <v>2</v>
      </c>
      <c r="I166">
        <v>1</v>
      </c>
      <c r="J166">
        <v>0</v>
      </c>
      <c r="K166">
        <v>0</v>
      </c>
      <c r="L166">
        <v>0</v>
      </c>
      <c r="M166">
        <v>0</v>
      </c>
      <c r="N166">
        <v>1.91E-3</v>
      </c>
      <c r="O166">
        <v>0</v>
      </c>
      <c r="P166">
        <v>0</v>
      </c>
      <c r="Q166">
        <v>0</v>
      </c>
      <c r="R166">
        <v>0</v>
      </c>
      <c r="S166">
        <f>SUM(Table3[[#This Row],[CoO]:[MoS2/g-C3N4]])</f>
        <v>1.91E-3</v>
      </c>
      <c r="T166" s="2">
        <v>45153.036145833343</v>
      </c>
      <c r="U166" t="s">
        <v>169</v>
      </c>
      <c r="V166">
        <v>0.89790199999999998</v>
      </c>
      <c r="W166">
        <v>99.523664783273247</v>
      </c>
      <c r="X166">
        <v>1.7031390643922228E-2</v>
      </c>
      <c r="Y166">
        <v>5.02907726958296E-4</v>
      </c>
      <c r="Z166">
        <v>4.6420993578857608E-2</v>
      </c>
      <c r="AA166">
        <v>1.16052483947144E-2</v>
      </c>
      <c r="AB166">
        <f>Table3[[#This Row],[calc_%_H2_umol/h]]/Table3[[#This Row],[Cat mass]]</f>
        <v>6.0760462799551833</v>
      </c>
      <c r="AC166">
        <v>0.17792523927179091</v>
      </c>
      <c r="AD166">
        <v>6.5137890532162134E-3</v>
      </c>
      <c r="AE166">
        <v>0.48495548968574442</v>
      </c>
      <c r="AF166">
        <v>0.12123887242143611</v>
      </c>
      <c r="AG166">
        <v>5.3874063434467337E-2</v>
      </c>
      <c r="AH166">
        <v>0.22750452337656971</v>
      </c>
    </row>
    <row r="167" spans="1:34" x14ac:dyDescent="0.25">
      <c r="A167">
        <v>1402</v>
      </c>
      <c r="B167" t="s">
        <v>463</v>
      </c>
      <c r="C167" t="s">
        <v>472</v>
      </c>
      <c r="D167" s="1" t="s">
        <v>989</v>
      </c>
      <c r="E167" t="s">
        <v>66</v>
      </c>
      <c r="F167" t="s">
        <v>21</v>
      </c>
      <c r="G167">
        <v>2</v>
      </c>
      <c r="H167">
        <v>2</v>
      </c>
      <c r="I167">
        <v>1</v>
      </c>
      <c r="J167">
        <v>0</v>
      </c>
      <c r="K167">
        <v>0</v>
      </c>
      <c r="L167">
        <v>0</v>
      </c>
      <c r="M167">
        <v>0</v>
      </c>
      <c r="N167">
        <v>0</v>
      </c>
      <c r="O167">
        <v>2.1199999999999999E-3</v>
      </c>
      <c r="P167">
        <v>0</v>
      </c>
      <c r="Q167">
        <v>0</v>
      </c>
      <c r="R167">
        <v>0</v>
      </c>
      <c r="S167">
        <f>SUM(Table3[[#This Row],[CoO]:[MoS2/g-C3N4]])</f>
        <v>2.1199999999999999E-3</v>
      </c>
      <c r="T167" s="2">
        <v>45153.044571759259</v>
      </c>
      <c r="U167" t="s">
        <v>172</v>
      </c>
      <c r="V167">
        <v>0.87007699999999999</v>
      </c>
      <c r="W167">
        <v>99.35121499701151</v>
      </c>
      <c r="X167">
        <v>2.0461733397370271E-2</v>
      </c>
      <c r="Y167">
        <v>3.2977872380908762E-4</v>
      </c>
      <c r="Z167">
        <v>5.5770783167995962E-2</v>
      </c>
      <c r="AA167">
        <v>1.394269579199899E-2</v>
      </c>
      <c r="AB167">
        <f>Table3[[#This Row],[calc_%_H2_umol/h]]/Table3[[#This Row],[Cat mass]]</f>
        <v>6.5767432981127314</v>
      </c>
      <c r="AC167">
        <v>0.4993524102936393</v>
      </c>
      <c r="AD167">
        <v>7.3350195144493181E-3</v>
      </c>
      <c r="AE167">
        <v>1.361041826616795</v>
      </c>
      <c r="AF167">
        <v>0.3402604566541988</v>
      </c>
      <c r="AG167">
        <v>4.5724143637050921E-2</v>
      </c>
      <c r="AH167">
        <v>8.3246715660423978E-2</v>
      </c>
    </row>
    <row r="168" spans="1:34" x14ac:dyDescent="0.25">
      <c r="A168">
        <v>1402</v>
      </c>
      <c r="B168" t="s">
        <v>463</v>
      </c>
      <c r="C168" t="s">
        <v>472</v>
      </c>
      <c r="D168" s="1" t="s">
        <v>990</v>
      </c>
      <c r="E168" t="s">
        <v>69</v>
      </c>
      <c r="F168" t="s">
        <v>21</v>
      </c>
      <c r="G168">
        <v>2</v>
      </c>
      <c r="H168">
        <v>2</v>
      </c>
      <c r="I168">
        <v>1</v>
      </c>
      <c r="J168">
        <v>0</v>
      </c>
      <c r="K168">
        <v>0</v>
      </c>
      <c r="L168">
        <v>0</v>
      </c>
      <c r="M168">
        <v>0</v>
      </c>
      <c r="N168">
        <v>0</v>
      </c>
      <c r="O168">
        <v>1.9400000000000001E-3</v>
      </c>
      <c r="P168">
        <v>0</v>
      </c>
      <c r="Q168">
        <v>0</v>
      </c>
      <c r="R168">
        <v>0</v>
      </c>
      <c r="S168">
        <f>SUM(Table3[[#This Row],[CoO]:[MoS2/g-C3N4]])</f>
        <v>1.9400000000000001E-3</v>
      </c>
      <c r="T168" s="2">
        <v>45153.052291666667</v>
      </c>
      <c r="U168" t="s">
        <v>174</v>
      </c>
      <c r="V168">
        <v>0.88117699999999999</v>
      </c>
      <c r="W168">
        <v>99.715947687289045</v>
      </c>
      <c r="X168">
        <v>1.623927204067932E-2</v>
      </c>
      <c r="Y168">
        <v>8.0247773863434456E-4</v>
      </c>
      <c r="Z168">
        <v>4.4261984173013559E-2</v>
      </c>
      <c r="AA168">
        <v>1.106549604325339E-2</v>
      </c>
      <c r="AB168">
        <f>Table3[[#This Row],[calc_%_H2_umol/h]]/Table3[[#This Row],[Cat mass]]</f>
        <v>5.7038639398213347</v>
      </c>
      <c r="AC168">
        <v>0.19213421479855719</v>
      </c>
      <c r="AD168">
        <v>4.7592780184244352E-3</v>
      </c>
      <c r="AE168">
        <v>0.52368366963771718</v>
      </c>
      <c r="AF168">
        <v>0.13092091740942929</v>
      </c>
      <c r="AG168">
        <v>2.9275178624651059E-2</v>
      </c>
      <c r="AH168">
        <v>4.6403647247065617E-2</v>
      </c>
    </row>
    <row r="169" spans="1:34" x14ac:dyDescent="0.25">
      <c r="A169">
        <v>1402</v>
      </c>
      <c r="B169" t="s">
        <v>463</v>
      </c>
      <c r="C169" t="s">
        <v>472</v>
      </c>
      <c r="D169" s="1" t="s">
        <v>991</v>
      </c>
      <c r="E169" t="s">
        <v>72</v>
      </c>
      <c r="F169" t="s">
        <v>21</v>
      </c>
      <c r="G169">
        <v>2</v>
      </c>
      <c r="H169">
        <v>2</v>
      </c>
      <c r="I169">
        <v>1</v>
      </c>
      <c r="J169">
        <v>0</v>
      </c>
      <c r="K169">
        <v>0</v>
      </c>
      <c r="L169">
        <v>0</v>
      </c>
      <c r="M169">
        <v>0</v>
      </c>
      <c r="N169">
        <v>0</v>
      </c>
      <c r="O169">
        <v>1.81E-3</v>
      </c>
      <c r="P169">
        <v>0</v>
      </c>
      <c r="Q169">
        <v>0</v>
      </c>
      <c r="R169">
        <v>0</v>
      </c>
      <c r="S169">
        <f>SUM(Table3[[#This Row],[CoO]:[MoS2/g-C3N4]])</f>
        <v>1.81E-3</v>
      </c>
      <c r="T169" s="2">
        <v>45153.059988425928</v>
      </c>
      <c r="U169" t="s">
        <v>176</v>
      </c>
      <c r="V169">
        <v>0.88395199999999996</v>
      </c>
      <c r="W169">
        <v>99.578619270019487</v>
      </c>
      <c r="X169">
        <v>1.6526947297939121E-2</v>
      </c>
      <c r="Y169">
        <v>6.9041421738857143E-4</v>
      </c>
      <c r="Z169">
        <v>4.5046075827608931E-2</v>
      </c>
      <c r="AA169">
        <v>1.1261518956902229E-2</v>
      </c>
      <c r="AB169">
        <f>Table3[[#This Row],[calc_%_H2_umol/h]]/Table3[[#This Row],[Cat mass]]</f>
        <v>6.2218336778465355</v>
      </c>
      <c r="AC169">
        <v>0.30713728022133741</v>
      </c>
      <c r="AD169">
        <v>7.0758836003933668E-3</v>
      </c>
      <c r="AE169">
        <v>0.83713761319134716</v>
      </c>
      <c r="AF169">
        <v>0.20928440329783679</v>
      </c>
      <c r="AG169">
        <v>3.4987655384911269E-2</v>
      </c>
      <c r="AH169">
        <v>6.2728847076329197E-2</v>
      </c>
    </row>
    <row r="170" spans="1:34" x14ac:dyDescent="0.25">
      <c r="A170">
        <v>1402</v>
      </c>
      <c r="B170" t="s">
        <v>463</v>
      </c>
      <c r="C170" t="s">
        <v>473</v>
      </c>
      <c r="D170" s="1" t="s">
        <v>992</v>
      </c>
      <c r="E170" t="s">
        <v>75</v>
      </c>
      <c r="F170" t="s">
        <v>21</v>
      </c>
      <c r="G170">
        <v>2</v>
      </c>
      <c r="H170">
        <v>2</v>
      </c>
      <c r="I170">
        <v>1</v>
      </c>
      <c r="J170">
        <v>0</v>
      </c>
      <c r="K170">
        <v>0</v>
      </c>
      <c r="L170">
        <v>0</v>
      </c>
      <c r="M170">
        <v>0</v>
      </c>
      <c r="N170">
        <v>0</v>
      </c>
      <c r="O170">
        <v>0</v>
      </c>
      <c r="P170">
        <v>2E-3</v>
      </c>
      <c r="Q170">
        <v>0</v>
      </c>
      <c r="R170">
        <v>0</v>
      </c>
      <c r="S170">
        <f>SUM(Table3[[#This Row],[CoO]:[MoS2/g-C3N4]])</f>
        <v>2E-3</v>
      </c>
      <c r="T170" s="2">
        <v>45153.067569444444</v>
      </c>
      <c r="U170" t="s">
        <v>178</v>
      </c>
      <c r="V170">
        <v>0.87840200000000002</v>
      </c>
      <c r="W170">
        <v>99.264160437611352</v>
      </c>
      <c r="X170">
        <v>1.669495872100309E-2</v>
      </c>
      <c r="Y170">
        <v>3.4341458482513542E-4</v>
      </c>
      <c r="Z170">
        <v>4.550401008290772E-2</v>
      </c>
      <c r="AA170">
        <v>1.137600252072693E-2</v>
      </c>
      <c r="AB170">
        <f>Table3[[#This Row],[calc_%_H2_umol/h]]/Table3[[#This Row],[Cat mass]]</f>
        <v>5.6880012603634649</v>
      </c>
      <c r="AC170">
        <v>0.47113561977951862</v>
      </c>
      <c r="AD170">
        <v>6.4247573538782207E-3</v>
      </c>
      <c r="AE170">
        <v>1.2841337526575261</v>
      </c>
      <c r="AF170">
        <v>0.32103343816438162</v>
      </c>
      <c r="AG170">
        <v>5.1216008163496307E-2</v>
      </c>
      <c r="AH170">
        <v>0.19679297572463361</v>
      </c>
    </row>
    <row r="171" spans="1:34" x14ac:dyDescent="0.25">
      <c r="A171">
        <v>1402</v>
      </c>
      <c r="B171" t="s">
        <v>463</v>
      </c>
      <c r="C171" t="s">
        <v>473</v>
      </c>
      <c r="D171" s="1" t="s">
        <v>993</v>
      </c>
      <c r="E171" t="s">
        <v>78</v>
      </c>
      <c r="F171" t="s">
        <v>21</v>
      </c>
      <c r="G171">
        <v>2</v>
      </c>
      <c r="H171">
        <v>2</v>
      </c>
      <c r="I171">
        <v>1</v>
      </c>
      <c r="J171">
        <v>0</v>
      </c>
      <c r="K171">
        <v>0</v>
      </c>
      <c r="L171">
        <v>0</v>
      </c>
      <c r="M171">
        <v>0</v>
      </c>
      <c r="N171">
        <v>0</v>
      </c>
      <c r="O171">
        <v>0</v>
      </c>
      <c r="P171">
        <v>1.9599999999999999E-3</v>
      </c>
      <c r="Q171">
        <v>0</v>
      </c>
      <c r="R171">
        <v>0</v>
      </c>
      <c r="S171">
        <f>SUM(Table3[[#This Row],[CoO]:[MoS2/g-C3N4]])</f>
        <v>1.9599999999999999E-3</v>
      </c>
      <c r="T171" s="2">
        <v>45153.075277777767</v>
      </c>
      <c r="U171" t="s">
        <v>180</v>
      </c>
      <c r="V171">
        <v>0.87840200000000002</v>
      </c>
      <c r="W171">
        <v>99.696723852380103</v>
      </c>
      <c r="X171">
        <v>1.592403071842094E-2</v>
      </c>
      <c r="Y171">
        <v>3.1191395744248568E-4</v>
      </c>
      <c r="Z171">
        <v>4.3402758070911963E-2</v>
      </c>
      <c r="AA171">
        <v>1.0850689517727991E-2</v>
      </c>
      <c r="AB171">
        <f>Table3[[#This Row],[calc_%_H2_umol/h]]/Table3[[#This Row],[Cat mass]]</f>
        <v>5.5360660804734652</v>
      </c>
      <c r="AC171">
        <v>0.115483873323087</v>
      </c>
      <c r="AD171">
        <v>4.1635272484414516E-3</v>
      </c>
      <c r="AE171">
        <v>0.31476444020768762</v>
      </c>
      <c r="AF171">
        <v>7.8691110051921892E-2</v>
      </c>
      <c r="AG171">
        <v>3.1175237595626772E-2</v>
      </c>
      <c r="AH171">
        <v>0.14069300598275611</v>
      </c>
    </row>
    <row r="172" spans="1:34" x14ac:dyDescent="0.25">
      <c r="A172">
        <v>1402</v>
      </c>
      <c r="B172" t="s">
        <v>463</v>
      </c>
      <c r="C172" t="s">
        <v>473</v>
      </c>
      <c r="D172" s="1" t="s">
        <v>994</v>
      </c>
      <c r="E172" t="s">
        <v>81</v>
      </c>
      <c r="F172" t="s">
        <v>21</v>
      </c>
      <c r="G172">
        <v>2</v>
      </c>
      <c r="H172">
        <v>2</v>
      </c>
      <c r="I172">
        <v>1</v>
      </c>
      <c r="J172">
        <v>0</v>
      </c>
      <c r="K172">
        <v>0</v>
      </c>
      <c r="L172">
        <v>0</v>
      </c>
      <c r="M172">
        <v>0</v>
      </c>
      <c r="N172">
        <v>0</v>
      </c>
      <c r="O172">
        <v>0</v>
      </c>
      <c r="P172">
        <v>1.91E-3</v>
      </c>
      <c r="Q172">
        <v>0</v>
      </c>
      <c r="R172">
        <v>0</v>
      </c>
      <c r="S172">
        <f>SUM(Table3[[#This Row],[CoO]:[MoS2/g-C3N4]])</f>
        <v>1.91E-3</v>
      </c>
      <c r="T172" s="2">
        <v>45153.083055555559</v>
      </c>
      <c r="U172" t="s">
        <v>182</v>
      </c>
      <c r="V172">
        <v>0.87840200000000002</v>
      </c>
      <c r="W172">
        <v>99.526121179834519</v>
      </c>
      <c r="X172">
        <v>1.597776270788058E-2</v>
      </c>
      <c r="Y172">
        <v>6.6071482923799692E-4</v>
      </c>
      <c r="Z172">
        <v>4.3549210723536368E-2</v>
      </c>
      <c r="AA172">
        <v>1.088730268088409E-2</v>
      </c>
      <c r="AB172">
        <f>Table3[[#This Row],[calc_%_H2_umol/h]]/Table3[[#This Row],[Cat mass]]</f>
        <v>5.7001584716670628</v>
      </c>
      <c r="AC172">
        <v>0.2382008608911016</v>
      </c>
      <c r="AD172">
        <v>6.3702672008138861E-3</v>
      </c>
      <c r="AE172">
        <v>0.64924355650606458</v>
      </c>
      <c r="AF172">
        <v>0.16231088912651609</v>
      </c>
      <c r="AG172">
        <v>3.8353908543271947E-2</v>
      </c>
      <c r="AH172">
        <v>0.18134628802323119</v>
      </c>
    </row>
    <row r="173" spans="1:34" x14ac:dyDescent="0.25">
      <c r="A173">
        <v>1402</v>
      </c>
      <c r="B173" t="s">
        <v>463</v>
      </c>
      <c r="C173" t="s">
        <v>471</v>
      </c>
      <c r="D173" s="1" t="s">
        <v>995</v>
      </c>
      <c r="E173" t="s">
        <v>84</v>
      </c>
      <c r="F173" t="s">
        <v>21</v>
      </c>
      <c r="G173">
        <v>2</v>
      </c>
      <c r="H173">
        <v>2</v>
      </c>
      <c r="I173">
        <v>1</v>
      </c>
      <c r="J173">
        <v>0</v>
      </c>
      <c r="K173">
        <v>0</v>
      </c>
      <c r="L173">
        <v>0</v>
      </c>
      <c r="M173">
        <v>0</v>
      </c>
      <c r="N173">
        <v>0</v>
      </c>
      <c r="O173">
        <v>0</v>
      </c>
      <c r="P173">
        <v>0</v>
      </c>
      <c r="Q173">
        <v>2.0799999999999998E-3</v>
      </c>
      <c r="R173">
        <v>0</v>
      </c>
      <c r="S173">
        <f>SUM(Table3[[#This Row],[CoO]:[MoS2/g-C3N4]])</f>
        <v>2.0799999999999998E-3</v>
      </c>
      <c r="T173" s="2">
        <v>45153.090763888889</v>
      </c>
      <c r="U173" t="s">
        <v>184</v>
      </c>
      <c r="V173">
        <v>0.87285199999999996</v>
      </c>
      <c r="W173">
        <v>99.411206104216944</v>
      </c>
      <c r="X173">
        <v>1.656307133920466E-2</v>
      </c>
      <c r="Y173">
        <v>7.175446655668297E-4</v>
      </c>
      <c r="Z173">
        <v>4.5144536013432227E-2</v>
      </c>
      <c r="AA173">
        <v>1.128613400335806E-2</v>
      </c>
      <c r="AB173">
        <f>Table3[[#This Row],[calc_%_H2_umol/h]]/Table3[[#This Row],[Cat mass]]</f>
        <v>5.426025963152914</v>
      </c>
      <c r="AC173">
        <v>9.2327027012183926E-2</v>
      </c>
      <c r="AD173">
        <v>5.4015612458744467E-3</v>
      </c>
      <c r="AE173">
        <v>0.25164782005731651</v>
      </c>
      <c r="AF173">
        <v>6.2911955014329113E-2</v>
      </c>
      <c r="AG173">
        <v>4.4075864461980502E-2</v>
      </c>
      <c r="AH173">
        <v>0.43582793296968891</v>
      </c>
    </row>
    <row r="174" spans="1:34" x14ac:dyDescent="0.25">
      <c r="A174">
        <v>1402</v>
      </c>
      <c r="B174" t="s">
        <v>463</v>
      </c>
      <c r="C174" t="s">
        <v>471</v>
      </c>
      <c r="D174" s="1" t="s">
        <v>996</v>
      </c>
      <c r="E174" t="s">
        <v>87</v>
      </c>
      <c r="F174" t="s">
        <v>21</v>
      </c>
      <c r="G174">
        <v>2</v>
      </c>
      <c r="H174">
        <v>2</v>
      </c>
      <c r="I174">
        <v>1</v>
      </c>
      <c r="J174">
        <v>0</v>
      </c>
      <c r="K174">
        <v>0</v>
      </c>
      <c r="L174">
        <v>0</v>
      </c>
      <c r="M174">
        <v>0</v>
      </c>
      <c r="N174">
        <v>0</v>
      </c>
      <c r="O174">
        <v>0</v>
      </c>
      <c r="P174">
        <v>0</v>
      </c>
      <c r="Q174">
        <v>1.9300000000000001E-3</v>
      </c>
      <c r="R174">
        <v>0</v>
      </c>
      <c r="S174">
        <f>SUM(Table3[[#This Row],[CoO]:[MoS2/g-C3N4]])</f>
        <v>1.9300000000000001E-3</v>
      </c>
      <c r="T174" s="2">
        <v>45153.099259259259</v>
      </c>
      <c r="U174" t="s">
        <v>186</v>
      </c>
      <c r="V174">
        <v>0.87840200000000002</v>
      </c>
      <c r="W174">
        <v>99.702644106621577</v>
      </c>
      <c r="X174">
        <v>2.0143253527294271E-2</v>
      </c>
      <c r="Y174">
        <v>1.100537465291083E-3</v>
      </c>
      <c r="Z174">
        <v>5.4902730035231433E-2</v>
      </c>
      <c r="AA174">
        <v>1.372568250880786E-2</v>
      </c>
      <c r="AB174">
        <f>Table3[[#This Row],[calc_%_H2_umol/h]]/Table3[[#This Row],[Cat mass]]</f>
        <v>7.1117525952372329</v>
      </c>
      <c r="AC174">
        <v>1.6395304927908871E-2</v>
      </c>
      <c r="AD174">
        <v>1.040053504101459E-2</v>
      </c>
      <c r="AE174">
        <v>4.4687269565592942E-2</v>
      </c>
      <c r="AF174">
        <v>1.117181739139823E-2</v>
      </c>
      <c r="AG174">
        <v>2.8838456655688509E-2</v>
      </c>
      <c r="AH174">
        <v>0.2319788782675393</v>
      </c>
    </row>
    <row r="175" spans="1:34" x14ac:dyDescent="0.25">
      <c r="A175">
        <v>1402</v>
      </c>
      <c r="B175" t="s">
        <v>463</v>
      </c>
      <c r="C175" t="s">
        <v>471</v>
      </c>
      <c r="D175" s="1" t="s">
        <v>997</v>
      </c>
      <c r="E175" t="s">
        <v>90</v>
      </c>
      <c r="F175" t="s">
        <v>21</v>
      </c>
      <c r="G175">
        <v>2</v>
      </c>
      <c r="H175">
        <v>2</v>
      </c>
      <c r="I175">
        <v>1</v>
      </c>
      <c r="J175">
        <v>0</v>
      </c>
      <c r="K175">
        <v>0</v>
      </c>
      <c r="L175">
        <v>0</v>
      </c>
      <c r="M175">
        <v>0</v>
      </c>
      <c r="N175">
        <v>0</v>
      </c>
      <c r="O175">
        <v>0</v>
      </c>
      <c r="P175">
        <v>0</v>
      </c>
      <c r="Q175">
        <v>1.9E-3</v>
      </c>
      <c r="R175">
        <v>0</v>
      </c>
      <c r="S175">
        <f>SUM(Table3[[#This Row],[CoO]:[MoS2/g-C3N4]])</f>
        <v>1.9E-3</v>
      </c>
      <c r="T175" s="2">
        <v>45153.107847222222</v>
      </c>
      <c r="U175" t="s">
        <v>188</v>
      </c>
      <c r="V175">
        <v>0.88395199999999996</v>
      </c>
      <c r="W175">
        <v>99.586079645420483</v>
      </c>
      <c r="X175">
        <v>1.794602159742989E-2</v>
      </c>
      <c r="Y175">
        <v>9.1134920825435375E-4</v>
      </c>
      <c r="Z175">
        <v>4.8913924338739811E-2</v>
      </c>
      <c r="AA175">
        <v>1.2228481084684949E-2</v>
      </c>
      <c r="AB175">
        <f>Table3[[#This Row],[calc_%_H2_umol/h]]/Table3[[#This Row],[Cat mass]]</f>
        <v>6.4360426761499729</v>
      </c>
      <c r="AC175">
        <v>3.3610216975585229E-2</v>
      </c>
      <c r="AD175">
        <v>1.012196047142095E-2</v>
      </c>
      <c r="AE175">
        <v>9.1608471617344325E-2</v>
      </c>
      <c r="AF175">
        <v>2.2902117904336081E-2</v>
      </c>
      <c r="AG175">
        <v>3.4810490032535217E-2</v>
      </c>
      <c r="AH175">
        <v>0.32755362597396132</v>
      </c>
    </row>
    <row r="176" spans="1:34" x14ac:dyDescent="0.25">
      <c r="A176">
        <v>1402</v>
      </c>
      <c r="B176" t="s">
        <v>463</v>
      </c>
      <c r="C176" t="s">
        <v>474</v>
      </c>
      <c r="D176" s="1" t="s">
        <v>998</v>
      </c>
      <c r="E176" t="s">
        <v>93</v>
      </c>
      <c r="F176" t="s">
        <v>21</v>
      </c>
      <c r="G176">
        <v>2</v>
      </c>
      <c r="H176">
        <v>2</v>
      </c>
      <c r="I176">
        <v>1</v>
      </c>
      <c r="J176">
        <v>0</v>
      </c>
      <c r="K176">
        <v>0</v>
      </c>
      <c r="L176">
        <v>0</v>
      </c>
      <c r="M176">
        <v>0</v>
      </c>
      <c r="N176">
        <v>0</v>
      </c>
      <c r="O176">
        <v>0</v>
      </c>
      <c r="P176">
        <v>0</v>
      </c>
      <c r="Q176">
        <v>0</v>
      </c>
      <c r="R176">
        <v>2.0999999999999999E-3</v>
      </c>
      <c r="S176">
        <f>SUM(Table3[[#This Row],[CoO]:[MoS2/g-C3N4]])</f>
        <v>2.0999999999999999E-3</v>
      </c>
      <c r="T176" s="2">
        <v>45153.115370370368</v>
      </c>
      <c r="U176" t="s">
        <v>190</v>
      </c>
      <c r="V176">
        <v>0.88117699999999999</v>
      </c>
      <c r="W176">
        <v>99.281459178762759</v>
      </c>
      <c r="X176">
        <v>1.863607893357886E-2</v>
      </c>
      <c r="Y176">
        <v>5.9389016535995904E-4</v>
      </c>
      <c r="Z176">
        <v>5.0794754145309137E-2</v>
      </c>
      <c r="AA176">
        <v>1.2698688536327281E-2</v>
      </c>
      <c r="AB176">
        <f>Table3[[#This Row],[calc_%_H2_umol/h]]/Table3[[#This Row],[Cat mass]]</f>
        <v>6.0469945411082291</v>
      </c>
      <c r="AC176">
        <v>0.49513065263749317</v>
      </c>
      <c r="AD176">
        <v>8.0197263424848352E-3</v>
      </c>
      <c r="AE176">
        <v>1.349534945637737</v>
      </c>
      <c r="AF176">
        <v>0.33738373640943442</v>
      </c>
      <c r="AG176">
        <v>5.0052489585704019E-2</v>
      </c>
      <c r="AH176">
        <v>0.15472160008047339</v>
      </c>
    </row>
    <row r="177" spans="1:34" x14ac:dyDescent="0.25">
      <c r="A177">
        <v>1402</v>
      </c>
      <c r="B177" t="s">
        <v>463</v>
      </c>
      <c r="C177" t="s">
        <v>474</v>
      </c>
      <c r="D177" s="1" t="s">
        <v>999</v>
      </c>
      <c r="E177" t="s">
        <v>96</v>
      </c>
      <c r="F177" t="s">
        <v>21</v>
      </c>
      <c r="G177">
        <v>2</v>
      </c>
      <c r="H177">
        <v>2</v>
      </c>
      <c r="I177">
        <v>1</v>
      </c>
      <c r="J177">
        <v>0</v>
      </c>
      <c r="K177">
        <v>0</v>
      </c>
      <c r="L177">
        <v>0</v>
      </c>
      <c r="M177">
        <v>0</v>
      </c>
      <c r="N177">
        <v>0</v>
      </c>
      <c r="O177">
        <v>0</v>
      </c>
      <c r="P177">
        <v>0</v>
      </c>
      <c r="Q177">
        <v>0</v>
      </c>
      <c r="R177">
        <v>1.99E-3</v>
      </c>
      <c r="S177">
        <f>SUM(Table3[[#This Row],[CoO]:[MoS2/g-C3N4]])</f>
        <v>1.99E-3</v>
      </c>
      <c r="T177" s="2">
        <v>45153.123101851852</v>
      </c>
      <c r="U177" t="s">
        <v>192</v>
      </c>
      <c r="V177">
        <v>0.87840200000000002</v>
      </c>
      <c r="W177">
        <v>99.69423299183174</v>
      </c>
      <c r="X177">
        <v>1.8161233988848741E-2</v>
      </c>
      <c r="Y177">
        <v>3.7951035417913199E-4</v>
      </c>
      <c r="Z177">
        <v>4.9500510205332568E-2</v>
      </c>
      <c r="AA177">
        <v>1.237512755133314E-2</v>
      </c>
      <c r="AB177">
        <f>Table3[[#This Row],[calc_%_H2_umol/h]]/Table3[[#This Row],[Cat mass]]</f>
        <v>6.2186570609714273</v>
      </c>
      <c r="AC177">
        <v>0.18752039573713999</v>
      </c>
      <c r="AD177">
        <v>6.0239113720212721E-3</v>
      </c>
      <c r="AE177">
        <v>0.51110818067724928</v>
      </c>
      <c r="AF177">
        <v>0.12777704516931229</v>
      </c>
      <c r="AG177">
        <v>3.030625723301978E-2</v>
      </c>
      <c r="AH177">
        <v>6.9779121209262926E-2</v>
      </c>
    </row>
    <row r="178" spans="1:34" x14ac:dyDescent="0.25">
      <c r="A178">
        <v>1402</v>
      </c>
      <c r="B178" t="s">
        <v>463</v>
      </c>
      <c r="C178" t="s">
        <v>474</v>
      </c>
      <c r="D178" s="1" t="s">
        <v>1000</v>
      </c>
      <c r="E178" t="s">
        <v>99</v>
      </c>
      <c r="F178" t="s">
        <v>21</v>
      </c>
      <c r="G178">
        <v>2</v>
      </c>
      <c r="H178">
        <v>2</v>
      </c>
      <c r="I178">
        <v>1</v>
      </c>
      <c r="J178">
        <v>0</v>
      </c>
      <c r="K178">
        <v>0</v>
      </c>
      <c r="L178">
        <v>0</v>
      </c>
      <c r="M178">
        <v>0</v>
      </c>
      <c r="N178">
        <v>0</v>
      </c>
      <c r="O178">
        <v>0</v>
      </c>
      <c r="P178">
        <v>0</v>
      </c>
      <c r="Q178">
        <v>0</v>
      </c>
      <c r="R178">
        <v>2.0200000000000001E-3</v>
      </c>
      <c r="S178">
        <f>SUM(Table3[[#This Row],[CoO]:[MoS2/g-C3N4]])</f>
        <v>2.0200000000000001E-3</v>
      </c>
      <c r="T178" s="2">
        <v>45153.130787037036</v>
      </c>
      <c r="U178" t="s">
        <v>194</v>
      </c>
      <c r="V178">
        <v>0.87840200000000002</v>
      </c>
      <c r="W178">
        <v>99.532431841002719</v>
      </c>
      <c r="X178">
        <v>1.8646558324113351E-2</v>
      </c>
      <c r="Y178">
        <v>6.621885112518299E-4</v>
      </c>
      <c r="Z178">
        <v>5.0823316916892652E-2</v>
      </c>
      <c r="AA178">
        <v>1.270582922922316E-2</v>
      </c>
      <c r="AB178">
        <f>Table3[[#This Row],[calc_%_H2_umol/h]]/Table3[[#This Row],[Cat mass]]</f>
        <v>6.2900144699124549</v>
      </c>
      <c r="AC178">
        <v>0.26304659694341592</v>
      </c>
      <c r="AD178">
        <v>5.9066412466209943E-3</v>
      </c>
      <c r="AE178">
        <v>0.71696343786279104</v>
      </c>
      <c r="AF178">
        <v>0.17924085946569779</v>
      </c>
      <c r="AG178">
        <v>3.7939584986341417E-2</v>
      </c>
      <c r="AH178">
        <v>0.1479354187434043</v>
      </c>
    </row>
    <row r="179" spans="1:34" x14ac:dyDescent="0.25">
      <c r="A179">
        <v>1402</v>
      </c>
      <c r="B179" t="s">
        <v>463</v>
      </c>
      <c r="C179" t="s">
        <v>470</v>
      </c>
      <c r="D179" s="1" t="s">
        <v>1001</v>
      </c>
      <c r="E179" t="s">
        <v>102</v>
      </c>
      <c r="F179" t="s">
        <v>21</v>
      </c>
      <c r="G179">
        <v>2</v>
      </c>
      <c r="H179">
        <v>2</v>
      </c>
      <c r="I179">
        <v>1</v>
      </c>
      <c r="J179">
        <v>0</v>
      </c>
      <c r="K179">
        <v>0</v>
      </c>
      <c r="L179">
        <v>0</v>
      </c>
      <c r="M179">
        <v>0</v>
      </c>
      <c r="N179">
        <v>1.9599999999999999E-3</v>
      </c>
      <c r="O179">
        <v>0</v>
      </c>
      <c r="P179">
        <v>0</v>
      </c>
      <c r="Q179">
        <v>0</v>
      </c>
      <c r="R179">
        <v>0</v>
      </c>
      <c r="S179">
        <f>SUM(Table3[[#This Row],[CoO]:[MoS2/g-C3N4]])</f>
        <v>1.9599999999999999E-3</v>
      </c>
      <c r="T179" s="2">
        <v>45153.138483796298</v>
      </c>
      <c r="U179" t="s">
        <v>196</v>
      </c>
      <c r="V179">
        <v>0.87840200000000002</v>
      </c>
      <c r="W179">
        <v>99.314328065249555</v>
      </c>
      <c r="X179">
        <v>5.8901890740767321E-2</v>
      </c>
      <c r="Y179">
        <v>1.021796678628705E-3</v>
      </c>
      <c r="Z179">
        <v>0.16054380696361281</v>
      </c>
      <c r="AA179">
        <v>4.013595174090321E-2</v>
      </c>
      <c r="AB179">
        <f>Table3[[#This Row],[calc_%_H2_umol/h]]/Table3[[#This Row],[Cat mass]]</f>
        <v>20.477526398420007</v>
      </c>
      <c r="AC179">
        <v>0.25696495394734931</v>
      </c>
      <c r="AD179">
        <v>6.9429029757251109E-3</v>
      </c>
      <c r="AE179">
        <v>0.7003872277122678</v>
      </c>
      <c r="AF179">
        <v>0.17509680692806701</v>
      </c>
      <c r="AG179">
        <v>4.6364069002637912E-2</v>
      </c>
      <c r="AH179">
        <v>0.32344102105970451</v>
      </c>
    </row>
    <row r="180" spans="1:34" x14ac:dyDescent="0.25">
      <c r="A180">
        <v>1402</v>
      </c>
      <c r="B180" t="s">
        <v>463</v>
      </c>
      <c r="C180" t="s">
        <v>470</v>
      </c>
      <c r="D180" s="1" t="s">
        <v>1002</v>
      </c>
      <c r="E180" t="s">
        <v>105</v>
      </c>
      <c r="F180" t="s">
        <v>21</v>
      </c>
      <c r="G180">
        <v>2</v>
      </c>
      <c r="H180">
        <v>2</v>
      </c>
      <c r="I180">
        <v>1</v>
      </c>
      <c r="J180">
        <v>0</v>
      </c>
      <c r="K180">
        <v>0</v>
      </c>
      <c r="L180">
        <v>0</v>
      </c>
      <c r="M180">
        <v>0</v>
      </c>
      <c r="N180">
        <v>1.97E-3</v>
      </c>
      <c r="O180">
        <v>0</v>
      </c>
      <c r="P180">
        <v>0</v>
      </c>
      <c r="Q180">
        <v>0</v>
      </c>
      <c r="R180">
        <v>0</v>
      </c>
      <c r="S180">
        <f>SUM(Table3[[#This Row],[CoO]:[MoS2/g-C3N4]])</f>
        <v>1.97E-3</v>
      </c>
      <c r="T180" s="2">
        <v>45153.147060185183</v>
      </c>
      <c r="U180" t="s">
        <v>198</v>
      </c>
      <c r="V180">
        <v>0.87007699999999999</v>
      </c>
      <c r="W180">
        <v>99.540338563695499</v>
      </c>
      <c r="X180">
        <v>0.120085123190178</v>
      </c>
      <c r="Y180">
        <v>2.0829339227451649E-3</v>
      </c>
      <c r="Z180">
        <v>0.32730567039849268</v>
      </c>
      <c r="AA180">
        <v>8.1826417599623169E-2</v>
      </c>
      <c r="AB180">
        <f>Table3[[#This Row],[calc_%_H2_umol/h]]/Table3[[#This Row],[Cat mass]]</f>
        <v>41.536252588641204</v>
      </c>
      <c r="AC180">
        <v>2.9310112952066279E-2</v>
      </c>
      <c r="AD180">
        <v>1.0557453262430089E-2</v>
      </c>
      <c r="AE180">
        <v>7.9888048697244918E-2</v>
      </c>
      <c r="AF180">
        <v>1.9972012174311229E-2</v>
      </c>
      <c r="AG180">
        <v>2.8904174632961951E-2</v>
      </c>
      <c r="AH180">
        <v>0.2813620255292979</v>
      </c>
    </row>
    <row r="181" spans="1:34" x14ac:dyDescent="0.25">
      <c r="A181">
        <v>1402</v>
      </c>
      <c r="B181" t="s">
        <v>463</v>
      </c>
      <c r="C181" t="s">
        <v>470</v>
      </c>
      <c r="D181" s="1" t="s">
        <v>1003</v>
      </c>
      <c r="E181" t="s">
        <v>108</v>
      </c>
      <c r="F181" t="s">
        <v>21</v>
      </c>
      <c r="G181">
        <v>2</v>
      </c>
      <c r="H181">
        <v>2</v>
      </c>
      <c r="I181">
        <v>1</v>
      </c>
      <c r="J181">
        <v>0</v>
      </c>
      <c r="K181">
        <v>0</v>
      </c>
      <c r="L181">
        <v>0</v>
      </c>
      <c r="M181">
        <v>0</v>
      </c>
      <c r="N181">
        <v>1.92E-3</v>
      </c>
      <c r="O181">
        <v>0</v>
      </c>
      <c r="P181">
        <v>0</v>
      </c>
      <c r="Q181">
        <v>0</v>
      </c>
      <c r="R181">
        <v>0</v>
      </c>
      <c r="S181">
        <f>SUM(Table3[[#This Row],[CoO]:[MoS2/g-C3N4]])</f>
        <v>1.92E-3</v>
      </c>
      <c r="T181" s="2">
        <v>45153.154780092591</v>
      </c>
      <c r="U181" t="s">
        <v>200</v>
      </c>
      <c r="V181">
        <v>0.88395199999999996</v>
      </c>
      <c r="W181">
        <v>99.491963978343563</v>
      </c>
      <c r="X181">
        <v>6.6029766608940402E-2</v>
      </c>
      <c r="Y181">
        <v>1.088312140947658E-3</v>
      </c>
      <c r="Z181">
        <v>0.17997164388105419</v>
      </c>
      <c r="AA181">
        <v>4.4992910970263547E-2</v>
      </c>
      <c r="AB181">
        <f>Table3[[#This Row],[calc_%_H2_umol/h]]/Table3[[#This Row],[Cat mass]]</f>
        <v>23.433807797012264</v>
      </c>
      <c r="AC181">
        <v>0.1537172410117788</v>
      </c>
      <c r="AD181">
        <v>6.0801766528767159E-3</v>
      </c>
      <c r="AE181">
        <v>0.41897383526423432</v>
      </c>
      <c r="AF181">
        <v>0.10474345881605859</v>
      </c>
      <c r="AG181">
        <v>3.6306111543187643E-2</v>
      </c>
      <c r="AH181">
        <v>0.25198290249253508</v>
      </c>
    </row>
    <row r="182" spans="1:34" x14ac:dyDescent="0.25">
      <c r="A182">
        <v>1403</v>
      </c>
      <c r="B182" t="s">
        <v>464</v>
      </c>
      <c r="C182" t="s">
        <v>466</v>
      </c>
      <c r="D182" s="1" t="s">
        <v>1004</v>
      </c>
      <c r="E182" t="s">
        <v>20</v>
      </c>
      <c r="F182" t="s">
        <v>21</v>
      </c>
      <c r="G182">
        <v>2</v>
      </c>
      <c r="H182">
        <v>2</v>
      </c>
      <c r="I182">
        <v>1</v>
      </c>
      <c r="J182">
        <v>1.9599999999999999E-3</v>
      </c>
      <c r="K182">
        <v>0</v>
      </c>
      <c r="L182">
        <v>0</v>
      </c>
      <c r="M182">
        <v>0</v>
      </c>
      <c r="N182">
        <v>0</v>
      </c>
      <c r="O182">
        <v>0</v>
      </c>
      <c r="P182">
        <v>0</v>
      </c>
      <c r="Q182">
        <v>0</v>
      </c>
      <c r="R182">
        <v>0</v>
      </c>
      <c r="S182">
        <f>SUM(Table3[[#This Row],[CoO]:[MoS2/g-C3N4]])</f>
        <v>1.9599999999999999E-3</v>
      </c>
      <c r="T182" s="2">
        <v>45153.88003472222</v>
      </c>
      <c r="U182" t="s">
        <v>202</v>
      </c>
      <c r="V182">
        <v>0.89790199999999998</v>
      </c>
      <c r="W182">
        <v>99.292755439558078</v>
      </c>
      <c r="X182">
        <v>2.358860304788276E-2</v>
      </c>
      <c r="Y182">
        <v>1.4127780610266019E-3</v>
      </c>
      <c r="Z182">
        <v>6.4293422276163192E-2</v>
      </c>
      <c r="AA182">
        <v>1.6073355569040802E-2</v>
      </c>
      <c r="AB182">
        <f>Table3[[#This Row],[calc_%_H2_umol/h]]/Table3[[#This Row],[Cat mass]]</f>
        <v>8.2006916168575525</v>
      </c>
      <c r="AC182">
        <v>0.57458966976464976</v>
      </c>
      <c r="AD182">
        <v>1.8685665721508881E-2</v>
      </c>
      <c r="AE182">
        <v>1.5661095402177969</v>
      </c>
      <c r="AF182">
        <v>0.39152738505444917</v>
      </c>
      <c r="AG182">
        <v>4.6759168857650177E-2</v>
      </c>
      <c r="AH182">
        <v>6.2307118771746529E-2</v>
      </c>
    </row>
    <row r="183" spans="1:34" x14ac:dyDescent="0.25">
      <c r="A183">
        <v>1403</v>
      </c>
      <c r="B183" t="s">
        <v>464</v>
      </c>
      <c r="C183" t="s">
        <v>466</v>
      </c>
      <c r="D183" s="1" t="s">
        <v>1005</v>
      </c>
      <c r="E183" t="s">
        <v>24</v>
      </c>
      <c r="F183" t="s">
        <v>21</v>
      </c>
      <c r="G183">
        <v>2</v>
      </c>
      <c r="H183">
        <v>2</v>
      </c>
      <c r="I183">
        <v>1</v>
      </c>
      <c r="J183">
        <v>1.9599999999999999E-3</v>
      </c>
      <c r="K183">
        <v>0</v>
      </c>
      <c r="L183">
        <v>0</v>
      </c>
      <c r="M183">
        <v>0</v>
      </c>
      <c r="N183">
        <v>0</v>
      </c>
      <c r="O183">
        <v>0</v>
      </c>
      <c r="P183">
        <v>0</v>
      </c>
      <c r="Q183">
        <v>0</v>
      </c>
      <c r="R183">
        <v>0</v>
      </c>
      <c r="S183">
        <f>SUM(Table3[[#This Row],[CoO]:[MoS2/g-C3N4]])</f>
        <v>1.9599999999999999E-3</v>
      </c>
      <c r="T183" s="2">
        <v>45153.887743055559</v>
      </c>
      <c r="U183" t="s">
        <v>204</v>
      </c>
      <c r="V183">
        <v>0.88395199999999996</v>
      </c>
      <c r="W183">
        <v>99.657386303563811</v>
      </c>
      <c r="X183">
        <v>2.3111050604539201E-2</v>
      </c>
      <c r="Y183">
        <v>1.818793044623526E-3</v>
      </c>
      <c r="Z183">
        <v>6.299179874056951E-2</v>
      </c>
      <c r="AA183">
        <v>1.5747949685142381E-2</v>
      </c>
      <c r="AB183">
        <f>Table3[[#This Row],[calc_%_H2_umol/h]]/Table3[[#This Row],[Cat mass]]</f>
        <v>8.0346682067052964</v>
      </c>
      <c r="AC183">
        <v>0.23616295001176929</v>
      </c>
      <c r="AD183">
        <v>1.4777035241934459E-2</v>
      </c>
      <c r="AE183">
        <v>0.64368899846546646</v>
      </c>
      <c r="AF183">
        <v>0.16092224961636661</v>
      </c>
      <c r="AG183">
        <v>2.9661950878191779E-2</v>
      </c>
      <c r="AH183">
        <v>5.3677744941693292E-2</v>
      </c>
    </row>
    <row r="184" spans="1:34" x14ac:dyDescent="0.25">
      <c r="A184">
        <v>1403</v>
      </c>
      <c r="B184" t="s">
        <v>464</v>
      </c>
      <c r="C184" t="s">
        <v>466</v>
      </c>
      <c r="D184" s="1" t="s">
        <v>1006</v>
      </c>
      <c r="E184" t="s">
        <v>27</v>
      </c>
      <c r="F184" t="s">
        <v>21</v>
      </c>
      <c r="G184">
        <v>2</v>
      </c>
      <c r="H184">
        <v>2</v>
      </c>
      <c r="I184">
        <v>1</v>
      </c>
      <c r="J184">
        <v>2E-3</v>
      </c>
      <c r="K184">
        <v>0</v>
      </c>
      <c r="L184">
        <v>0</v>
      </c>
      <c r="M184">
        <v>0</v>
      </c>
      <c r="N184">
        <v>0</v>
      </c>
      <c r="O184">
        <v>0</v>
      </c>
      <c r="P184">
        <v>0</v>
      </c>
      <c r="Q184">
        <v>0</v>
      </c>
      <c r="R184">
        <v>0</v>
      </c>
      <c r="S184">
        <f>SUM(Table3[[#This Row],[CoO]:[MoS2/g-C3N4]])</f>
        <v>2E-3</v>
      </c>
      <c r="T184" s="2">
        <v>45153.895451388889</v>
      </c>
      <c r="U184" t="s">
        <v>206</v>
      </c>
      <c r="V184">
        <v>0.88957699999999995</v>
      </c>
      <c r="W184">
        <v>99.518119582689138</v>
      </c>
      <c r="X184">
        <v>2.2418944327839651E-2</v>
      </c>
      <c r="Y184">
        <v>1.491061347059058E-3</v>
      </c>
      <c r="Z184">
        <v>6.1105384313335301E-2</v>
      </c>
      <c r="AA184">
        <v>1.527634607833383E-2</v>
      </c>
      <c r="AB184">
        <f>Table3[[#This Row],[calc_%_H2_umol/h]]/Table3[[#This Row],[Cat mass]]</f>
        <v>7.6381730391669151</v>
      </c>
      <c r="AC184">
        <v>0.36916084819478012</v>
      </c>
      <c r="AD184">
        <v>1.6440717922075781E-2</v>
      </c>
      <c r="AE184">
        <v>1.0061899067373521</v>
      </c>
      <c r="AF184">
        <v>0.25154747668433802</v>
      </c>
      <c r="AG184">
        <v>3.68719042740423E-2</v>
      </c>
      <c r="AH184">
        <v>5.3428720514199737E-2</v>
      </c>
    </row>
    <row r="185" spans="1:34" x14ac:dyDescent="0.25">
      <c r="A185">
        <v>1403</v>
      </c>
      <c r="B185" t="s">
        <v>464</v>
      </c>
      <c r="C185" t="s">
        <v>467</v>
      </c>
      <c r="D185" s="1" t="s">
        <v>1007</v>
      </c>
      <c r="E185" t="s">
        <v>30</v>
      </c>
      <c r="F185" t="s">
        <v>21</v>
      </c>
      <c r="G185">
        <v>2</v>
      </c>
      <c r="H185">
        <v>2</v>
      </c>
      <c r="I185">
        <v>1</v>
      </c>
      <c r="J185">
        <v>0</v>
      </c>
      <c r="K185">
        <v>2.0600000000000002E-3</v>
      </c>
      <c r="L185">
        <v>0</v>
      </c>
      <c r="M185">
        <v>0</v>
      </c>
      <c r="N185">
        <v>0</v>
      </c>
      <c r="O185">
        <v>0</v>
      </c>
      <c r="P185">
        <v>0</v>
      </c>
      <c r="Q185">
        <v>0</v>
      </c>
      <c r="R185">
        <v>0</v>
      </c>
      <c r="S185">
        <f>SUM(Table3[[#This Row],[CoO]:[MoS2/g-C3N4]])</f>
        <v>2.0600000000000002E-3</v>
      </c>
      <c r="T185" s="2">
        <v>45153.903981481482</v>
      </c>
      <c r="U185" t="s">
        <v>208</v>
      </c>
      <c r="V185">
        <v>0.900752</v>
      </c>
      <c r="W185">
        <v>98.096007475630515</v>
      </c>
      <c r="X185">
        <v>1.216672428173035</v>
      </c>
      <c r="Y185">
        <v>1.7469657371357802E-2</v>
      </c>
      <c r="Z185">
        <v>3.3161791750662779</v>
      </c>
      <c r="AA185">
        <v>0.82904479376656959</v>
      </c>
      <c r="AB185">
        <f>Table3[[#This Row],[calc_%_H2_umol/h]]/Table3[[#This Row],[Cat mass]]</f>
        <v>402.44892901289779</v>
      </c>
      <c r="AC185">
        <v>3.3800456380793688E-2</v>
      </c>
      <c r="AD185">
        <v>1.8782798550587631E-2</v>
      </c>
      <c r="AE185">
        <v>9.2126990767791919E-2</v>
      </c>
      <c r="AF185">
        <v>2.303174769194798E-2</v>
      </c>
      <c r="AG185">
        <v>5.054173949772231E-2</v>
      </c>
      <c r="AH185">
        <v>0.60297790031793075</v>
      </c>
    </row>
    <row r="186" spans="1:34" x14ac:dyDescent="0.25">
      <c r="A186">
        <v>1403</v>
      </c>
      <c r="B186" t="s">
        <v>464</v>
      </c>
      <c r="C186" t="s">
        <v>467</v>
      </c>
      <c r="D186" s="1" t="s">
        <v>1008</v>
      </c>
      <c r="E186" t="s">
        <v>33</v>
      </c>
      <c r="F186" t="s">
        <v>21</v>
      </c>
      <c r="G186">
        <v>2</v>
      </c>
      <c r="H186">
        <v>2</v>
      </c>
      <c r="I186">
        <v>1</v>
      </c>
      <c r="J186">
        <v>0</v>
      </c>
      <c r="K186">
        <v>1.91E-3</v>
      </c>
      <c r="L186">
        <v>0</v>
      </c>
      <c r="M186">
        <v>0</v>
      </c>
      <c r="N186">
        <v>0</v>
      </c>
      <c r="O186">
        <v>0</v>
      </c>
      <c r="P186">
        <v>0</v>
      </c>
      <c r="Q186">
        <v>0</v>
      </c>
      <c r="R186">
        <v>0</v>
      </c>
      <c r="S186">
        <f>SUM(Table3[[#This Row],[CoO]:[MoS2/g-C3N4]])</f>
        <v>1.91E-3</v>
      </c>
      <c r="T186" s="2">
        <v>45153.912499999999</v>
      </c>
      <c r="U186" t="s">
        <v>210</v>
      </c>
      <c r="V186">
        <v>0.89235200000000003</v>
      </c>
      <c r="W186">
        <v>98.425054325377104</v>
      </c>
      <c r="X186">
        <v>1.0627697420417539</v>
      </c>
      <c r="Y186">
        <v>1.5956399036407401E-2</v>
      </c>
      <c r="Z186">
        <v>2.896699888022936</v>
      </c>
      <c r="AA186">
        <v>0.72417497200573411</v>
      </c>
      <c r="AB186">
        <f>Table3[[#This Row],[calc_%_H2_umol/h]]/Table3[[#This Row],[Cat mass]]</f>
        <v>379.14920000300214</v>
      </c>
      <c r="AC186">
        <v>3.2780449576386081E-2</v>
      </c>
      <c r="AD186">
        <v>1.899940121028201E-2</v>
      </c>
      <c r="AE186">
        <v>8.9346846133231864E-2</v>
      </c>
      <c r="AF186">
        <v>2.2336711533307969E-2</v>
      </c>
      <c r="AG186">
        <v>3.0330236988869511E-2</v>
      </c>
      <c r="AH186">
        <v>0.44906524601588133</v>
      </c>
    </row>
    <row r="187" spans="1:34" x14ac:dyDescent="0.25">
      <c r="A187">
        <v>1403</v>
      </c>
      <c r="B187" t="s">
        <v>464</v>
      </c>
      <c r="C187" t="s">
        <v>467</v>
      </c>
      <c r="D187" s="1" t="s">
        <v>1009</v>
      </c>
      <c r="E187" t="s">
        <v>36</v>
      </c>
      <c r="F187" t="s">
        <v>21</v>
      </c>
      <c r="G187">
        <v>2</v>
      </c>
      <c r="H187">
        <v>2</v>
      </c>
      <c r="I187">
        <v>1</v>
      </c>
      <c r="J187">
        <v>0</v>
      </c>
      <c r="K187">
        <v>1.8699999999999999E-3</v>
      </c>
      <c r="L187">
        <v>0</v>
      </c>
      <c r="M187">
        <v>0</v>
      </c>
      <c r="N187">
        <v>0</v>
      </c>
      <c r="O187">
        <v>0</v>
      </c>
      <c r="P187">
        <v>0</v>
      </c>
      <c r="Q187">
        <v>0</v>
      </c>
      <c r="R187">
        <v>0</v>
      </c>
      <c r="S187">
        <f>SUM(Table3[[#This Row],[CoO]:[MoS2/g-C3N4]])</f>
        <v>1.8699999999999999E-3</v>
      </c>
      <c r="T187" s="2">
        <v>45153.921041666668</v>
      </c>
      <c r="U187" t="s">
        <v>212</v>
      </c>
      <c r="V187">
        <v>0.90630200000000005</v>
      </c>
      <c r="W187">
        <v>98.058248426171147</v>
      </c>
      <c r="X187">
        <v>1.3794907623707</v>
      </c>
      <c r="Y187">
        <v>1.9443717514855279E-2</v>
      </c>
      <c r="Z187">
        <v>3.7599590756234482</v>
      </c>
      <c r="AA187">
        <v>0.93998976890586194</v>
      </c>
      <c r="AB187">
        <f>Table3[[#This Row],[calc_%_H2_umol/h]]/Table3[[#This Row],[Cat mass]]</f>
        <v>502.66832561810799</v>
      </c>
      <c r="AC187">
        <v>3.1111311587465291E-2</v>
      </c>
      <c r="AD187">
        <v>1.8045921731078388E-2</v>
      </c>
      <c r="AE187">
        <v>8.4797420576278315E-2</v>
      </c>
      <c r="AF187">
        <v>2.1199355144069579E-2</v>
      </c>
      <c r="AG187">
        <v>3.7670310987893071E-2</v>
      </c>
      <c r="AH187">
        <v>0.49347918888280029</v>
      </c>
    </row>
    <row r="188" spans="1:34" x14ac:dyDescent="0.25">
      <c r="A188">
        <v>1403</v>
      </c>
      <c r="B188" t="s">
        <v>464</v>
      </c>
      <c r="C188" t="s">
        <v>468</v>
      </c>
      <c r="D188" s="1" t="s">
        <v>1010</v>
      </c>
      <c r="E188" t="s">
        <v>39</v>
      </c>
      <c r="F188" t="s">
        <v>21</v>
      </c>
      <c r="G188">
        <v>2</v>
      </c>
      <c r="H188">
        <v>2</v>
      </c>
      <c r="I188">
        <v>1</v>
      </c>
      <c r="J188">
        <v>0</v>
      </c>
      <c r="K188">
        <v>0</v>
      </c>
      <c r="L188">
        <v>1.91E-3</v>
      </c>
      <c r="M188">
        <v>0</v>
      </c>
      <c r="N188">
        <v>0</v>
      </c>
      <c r="O188">
        <v>0</v>
      </c>
      <c r="P188">
        <v>0</v>
      </c>
      <c r="Q188">
        <v>0</v>
      </c>
      <c r="R188">
        <v>0</v>
      </c>
      <c r="S188">
        <f>SUM(Table3[[#This Row],[CoO]:[MoS2/g-C3N4]])</f>
        <v>1.91E-3</v>
      </c>
      <c r="T188" s="2">
        <v>45153.928738425922</v>
      </c>
      <c r="U188" t="s">
        <v>214</v>
      </c>
      <c r="V188">
        <v>0.88117699999999999</v>
      </c>
      <c r="W188">
        <v>99.509901444525909</v>
      </c>
      <c r="X188">
        <v>2.4718043514210409E-2</v>
      </c>
      <c r="Y188">
        <v>1.444984362974911E-3</v>
      </c>
      <c r="Z188">
        <v>6.7371840811164485E-2</v>
      </c>
      <c r="AA188">
        <v>1.6842960202791121E-2</v>
      </c>
      <c r="AB188">
        <f>Table3[[#This Row],[calc_%_H2_umol/h]]/Table3[[#This Row],[Cat mass]]</f>
        <v>8.8183037710948273</v>
      </c>
      <c r="AC188">
        <v>0.38485268546022311</v>
      </c>
      <c r="AD188">
        <v>1.6496634283321859E-2</v>
      </c>
      <c r="AE188">
        <v>1.048959795125741</v>
      </c>
      <c r="AF188">
        <v>0.26223994878143531</v>
      </c>
      <c r="AG188">
        <v>4.8053333752549263E-2</v>
      </c>
      <c r="AH188">
        <v>3.2474492747111242E-2</v>
      </c>
    </row>
    <row r="189" spans="1:34" x14ac:dyDescent="0.25">
      <c r="A189">
        <v>1403</v>
      </c>
      <c r="B189" t="s">
        <v>464</v>
      </c>
      <c r="C189" t="s">
        <v>468</v>
      </c>
      <c r="D189" s="1" t="s">
        <v>1011</v>
      </c>
      <c r="E189" t="s">
        <v>42</v>
      </c>
      <c r="F189" t="s">
        <v>21</v>
      </c>
      <c r="G189">
        <v>2</v>
      </c>
      <c r="H189">
        <v>2</v>
      </c>
      <c r="I189">
        <v>1</v>
      </c>
      <c r="J189">
        <v>0</v>
      </c>
      <c r="K189">
        <v>0</v>
      </c>
      <c r="L189">
        <v>1.8799999999999999E-3</v>
      </c>
      <c r="M189">
        <v>0</v>
      </c>
      <c r="N189">
        <v>0</v>
      </c>
      <c r="O189">
        <v>0</v>
      </c>
      <c r="P189">
        <v>0</v>
      </c>
      <c r="Q189">
        <v>0</v>
      </c>
      <c r="R189">
        <v>0</v>
      </c>
      <c r="S189">
        <f>SUM(Table3[[#This Row],[CoO]:[MoS2/g-C3N4]])</f>
        <v>1.8799999999999999E-3</v>
      </c>
      <c r="T189" s="2">
        <v>45153.936423611107</v>
      </c>
      <c r="U189" t="s">
        <v>216</v>
      </c>
      <c r="V189">
        <v>0.88395199999999996</v>
      </c>
      <c r="W189">
        <v>99.847905697955071</v>
      </c>
      <c r="X189">
        <v>2.5733465154966439E-2</v>
      </c>
      <c r="Y189">
        <v>1.94622902866991E-3</v>
      </c>
      <c r="Z189">
        <v>7.0139488060344937E-2</v>
      </c>
      <c r="AA189">
        <v>1.7534872015086231E-2</v>
      </c>
      <c r="AB189">
        <f>Table3[[#This Row],[calc_%_H2_umol/h]]/Table3[[#This Row],[Cat mass]]</f>
        <v>9.3270595824926765</v>
      </c>
      <c r="AC189">
        <v>6.7577637995742304E-2</v>
      </c>
      <c r="AD189">
        <v>1.2283482163702029E-2</v>
      </c>
      <c r="AE189">
        <v>0.18419054351232239</v>
      </c>
      <c r="AF189">
        <v>4.6047635878080598E-2</v>
      </c>
      <c r="AG189">
        <v>2.9440858718426919E-2</v>
      </c>
      <c r="AH189">
        <v>2.934234017578901E-2</v>
      </c>
    </row>
    <row r="190" spans="1:34" x14ac:dyDescent="0.25">
      <c r="A190">
        <v>1403</v>
      </c>
      <c r="B190" t="s">
        <v>464</v>
      </c>
      <c r="C190" t="s">
        <v>468</v>
      </c>
      <c r="D190" s="1" t="s">
        <v>1012</v>
      </c>
      <c r="E190" t="s">
        <v>45</v>
      </c>
      <c r="F190" t="s">
        <v>21</v>
      </c>
      <c r="G190">
        <v>2</v>
      </c>
      <c r="H190">
        <v>2</v>
      </c>
      <c r="I190">
        <v>1</v>
      </c>
      <c r="J190">
        <v>0</v>
      </c>
      <c r="K190">
        <v>0</v>
      </c>
      <c r="L190">
        <v>1.8600000000000001E-3</v>
      </c>
      <c r="M190">
        <v>0</v>
      </c>
      <c r="N190">
        <v>0</v>
      </c>
      <c r="O190">
        <v>0</v>
      </c>
      <c r="P190">
        <v>0</v>
      </c>
      <c r="Q190">
        <v>0</v>
      </c>
      <c r="R190">
        <v>0</v>
      </c>
      <c r="S190">
        <f>SUM(Table3[[#This Row],[CoO]:[MoS2/g-C3N4]])</f>
        <v>1.8600000000000001E-3</v>
      </c>
      <c r="T190" s="2">
        <v>45153.944212962961</v>
      </c>
      <c r="U190" t="s">
        <v>218</v>
      </c>
      <c r="V190">
        <v>0.87840200000000002</v>
      </c>
      <c r="W190">
        <v>99.798554687357267</v>
      </c>
      <c r="X190">
        <v>2.406768719763664E-2</v>
      </c>
      <c r="Y190">
        <v>1.8007107018934009E-3</v>
      </c>
      <c r="Z190">
        <v>6.5599220651904974E-2</v>
      </c>
      <c r="AA190">
        <v>1.639980516297624E-2</v>
      </c>
      <c r="AB190">
        <f>Table3[[#This Row],[calc_%_H2_umol/h]]/Table3[[#This Row],[Cat mass]]</f>
        <v>8.8170995499872262</v>
      </c>
      <c r="AC190">
        <v>0.1107949145989633</v>
      </c>
      <c r="AD190">
        <v>1.3145644296447261E-2</v>
      </c>
      <c r="AE190">
        <v>0.3019841495447082</v>
      </c>
      <c r="AF190">
        <v>7.5496037386177051E-2</v>
      </c>
      <c r="AG190">
        <v>3.4533292874435677E-2</v>
      </c>
      <c r="AH190">
        <v>3.2049417971686978E-2</v>
      </c>
    </row>
    <row r="191" spans="1:34" x14ac:dyDescent="0.25">
      <c r="A191">
        <v>1403</v>
      </c>
      <c r="B191" t="s">
        <v>464</v>
      </c>
      <c r="C191" t="s">
        <v>469</v>
      </c>
      <c r="D191" s="1" t="s">
        <v>1013</v>
      </c>
      <c r="E191" t="s">
        <v>48</v>
      </c>
      <c r="F191" t="s">
        <v>21</v>
      </c>
      <c r="G191">
        <v>2</v>
      </c>
      <c r="H191">
        <v>2</v>
      </c>
      <c r="I191">
        <v>1</v>
      </c>
      <c r="J191">
        <v>0</v>
      </c>
      <c r="K191">
        <v>0</v>
      </c>
      <c r="L191">
        <v>0</v>
      </c>
      <c r="M191">
        <v>2.1199999999999999E-3</v>
      </c>
      <c r="N191">
        <v>0</v>
      </c>
      <c r="O191">
        <v>0</v>
      </c>
      <c r="P191">
        <v>0</v>
      </c>
      <c r="Q191">
        <v>0</v>
      </c>
      <c r="R191">
        <v>0</v>
      </c>
      <c r="S191">
        <f>SUM(Table3[[#This Row],[CoO]:[MoS2/g-C3N4]])</f>
        <v>2.1199999999999999E-3</v>
      </c>
      <c r="T191" s="2">
        <v>45153.951724537037</v>
      </c>
      <c r="U191" t="s">
        <v>220</v>
      </c>
      <c r="V191">
        <v>0.87840200000000002</v>
      </c>
      <c r="W191">
        <v>99.427365515641213</v>
      </c>
      <c r="X191">
        <v>2.1158797882127291E-2</v>
      </c>
      <c r="Y191">
        <v>1.396143615783907E-3</v>
      </c>
      <c r="Z191">
        <v>5.7670711755595058E-2</v>
      </c>
      <c r="AA191">
        <v>1.4417677938898759E-2</v>
      </c>
      <c r="AB191">
        <f>Table3[[#This Row],[calc_%_H2_umol/h]]/Table3[[#This Row],[Cat mass]]</f>
        <v>6.8007914806126228</v>
      </c>
      <c r="AC191">
        <v>0.44382991263299409</v>
      </c>
      <c r="AD191">
        <v>1.5613326014622821E-2</v>
      </c>
      <c r="AE191">
        <v>1.20970894010898</v>
      </c>
      <c r="AF191">
        <v>0.302427235027245</v>
      </c>
      <c r="AG191">
        <v>4.7312869052692219E-2</v>
      </c>
      <c r="AH191">
        <v>6.0332904790970657E-2</v>
      </c>
    </row>
    <row r="192" spans="1:34" x14ac:dyDescent="0.25">
      <c r="A192">
        <v>1403</v>
      </c>
      <c r="B192" t="s">
        <v>464</v>
      </c>
      <c r="C192" t="s">
        <v>469</v>
      </c>
      <c r="D192" s="1" t="s">
        <v>1014</v>
      </c>
      <c r="E192" t="s">
        <v>51</v>
      </c>
      <c r="F192" t="s">
        <v>21</v>
      </c>
      <c r="G192">
        <v>2</v>
      </c>
      <c r="H192">
        <v>2</v>
      </c>
      <c r="I192">
        <v>1</v>
      </c>
      <c r="J192">
        <v>0</v>
      </c>
      <c r="K192">
        <v>0</v>
      </c>
      <c r="L192">
        <v>0</v>
      </c>
      <c r="M192">
        <v>1.9300000000000001E-3</v>
      </c>
      <c r="N192">
        <v>0</v>
      </c>
      <c r="O192">
        <v>0</v>
      </c>
      <c r="P192">
        <v>0</v>
      </c>
      <c r="Q192">
        <v>0</v>
      </c>
      <c r="R192">
        <v>0</v>
      </c>
      <c r="S192">
        <f>SUM(Table3[[#This Row],[CoO]:[MoS2/g-C3N4]])</f>
        <v>1.9300000000000001E-3</v>
      </c>
      <c r="T192" s="2">
        <v>45153.959502314807</v>
      </c>
      <c r="U192" t="s">
        <v>222</v>
      </c>
      <c r="V192">
        <v>0.88957699999999995</v>
      </c>
      <c r="W192">
        <v>99.679748697991187</v>
      </c>
      <c r="X192">
        <v>2.0855688920232731E-2</v>
      </c>
      <c r="Y192">
        <v>1.851985429550036E-3</v>
      </c>
      <c r="Z192">
        <v>5.6844553782474827E-2</v>
      </c>
      <c r="AA192">
        <v>1.421113844561871E-2</v>
      </c>
      <c r="AB192">
        <f>Table3[[#This Row],[calc_%_H2_umol/h]]/Table3[[#This Row],[Cat mass]]</f>
        <v>7.3632841687143573</v>
      </c>
      <c r="AC192">
        <v>0.2115474992942421</v>
      </c>
      <c r="AD192">
        <v>1.4610626903118481E-2</v>
      </c>
      <c r="AE192">
        <v>0.57659678599796671</v>
      </c>
      <c r="AF192">
        <v>0.14414919649949171</v>
      </c>
      <c r="AG192">
        <v>3.025549467451159E-2</v>
      </c>
      <c r="AH192">
        <v>5.7592619119828409E-2</v>
      </c>
    </row>
    <row r="193" spans="1:34" x14ac:dyDescent="0.25">
      <c r="A193">
        <v>1403</v>
      </c>
      <c r="B193" t="s">
        <v>464</v>
      </c>
      <c r="C193" t="s">
        <v>469</v>
      </c>
      <c r="D193" s="1" t="s">
        <v>1015</v>
      </c>
      <c r="E193" t="s">
        <v>54</v>
      </c>
      <c r="F193" t="s">
        <v>21</v>
      </c>
      <c r="G193">
        <v>2</v>
      </c>
      <c r="H193">
        <v>2</v>
      </c>
      <c r="I193">
        <v>1</v>
      </c>
      <c r="J193">
        <v>0</v>
      </c>
      <c r="K193">
        <v>0</v>
      </c>
      <c r="L193">
        <v>0</v>
      </c>
      <c r="M193">
        <v>1.97E-3</v>
      </c>
      <c r="N193">
        <v>0</v>
      </c>
      <c r="O193">
        <v>0</v>
      </c>
      <c r="P193">
        <v>0</v>
      </c>
      <c r="Q193">
        <v>0</v>
      </c>
      <c r="R193">
        <v>0</v>
      </c>
      <c r="S193">
        <f>SUM(Table3[[#This Row],[CoO]:[MoS2/g-C3N4]])</f>
        <v>1.97E-3</v>
      </c>
      <c r="T193" s="2">
        <v>45153.967210648138</v>
      </c>
      <c r="U193" t="s">
        <v>224</v>
      </c>
      <c r="V193">
        <v>0.89235200000000003</v>
      </c>
      <c r="W193">
        <v>99.536985269965385</v>
      </c>
      <c r="X193">
        <v>2.107316570449776E-2</v>
      </c>
      <c r="Y193">
        <v>1.331528382087228E-3</v>
      </c>
      <c r="Z193">
        <v>5.7437311509485188E-2</v>
      </c>
      <c r="AA193">
        <v>1.43593278773713E-2</v>
      </c>
      <c r="AB193">
        <f>Table3[[#This Row],[calc_%_H2_umol/h]]/Table3[[#This Row],[Cat mass]]</f>
        <v>7.2889989225235032</v>
      </c>
      <c r="AC193">
        <v>0.34357052037768132</v>
      </c>
      <c r="AD193">
        <v>1.5705934388781061E-2</v>
      </c>
      <c r="AE193">
        <v>0.93644055578213059</v>
      </c>
      <c r="AF193">
        <v>0.23411013894553259</v>
      </c>
      <c r="AG193">
        <v>3.6748303805018152E-2</v>
      </c>
      <c r="AH193">
        <v>6.1622740147422389E-2</v>
      </c>
    </row>
    <row r="194" spans="1:34" x14ac:dyDescent="0.25">
      <c r="A194">
        <v>1403</v>
      </c>
      <c r="B194" t="s">
        <v>464</v>
      </c>
      <c r="C194" t="s">
        <v>470</v>
      </c>
      <c r="D194" s="1" t="s">
        <v>1016</v>
      </c>
      <c r="E194" t="s">
        <v>57</v>
      </c>
      <c r="F194" t="s">
        <v>21</v>
      </c>
      <c r="G194">
        <v>2</v>
      </c>
      <c r="H194">
        <v>2</v>
      </c>
      <c r="I194">
        <v>1</v>
      </c>
      <c r="J194">
        <v>0</v>
      </c>
      <c r="K194">
        <v>0</v>
      </c>
      <c r="L194">
        <v>0</v>
      </c>
      <c r="M194">
        <v>0</v>
      </c>
      <c r="N194">
        <v>2E-3</v>
      </c>
      <c r="O194">
        <v>0</v>
      </c>
      <c r="P194">
        <v>0</v>
      </c>
      <c r="Q194">
        <v>0</v>
      </c>
      <c r="R194">
        <v>0</v>
      </c>
      <c r="S194">
        <f>SUM(Table3[[#This Row],[CoO]:[MoS2/g-C3N4]])</f>
        <v>2E-3</v>
      </c>
      <c r="T194" s="2">
        <v>45153.974930555552</v>
      </c>
      <c r="U194" t="s">
        <v>226</v>
      </c>
      <c r="V194">
        <v>0.88957699999999995</v>
      </c>
      <c r="W194">
        <v>99.419342252065604</v>
      </c>
      <c r="X194">
        <v>6.043402903703874E-2</v>
      </c>
      <c r="Y194">
        <v>8.0558764940374982E-4</v>
      </c>
      <c r="Z194">
        <v>0.16471982426602369</v>
      </c>
      <c r="AA194">
        <v>4.1179956066505929E-2</v>
      </c>
      <c r="AB194">
        <f>Table3[[#This Row],[calc_%_H2_umol/h]]/Table3[[#This Row],[Cat mass]]</f>
        <v>20.589978033252965</v>
      </c>
      <c r="AC194">
        <v>0.30589630107737359</v>
      </c>
      <c r="AD194">
        <v>1.5784866754542611E-2</v>
      </c>
      <c r="AE194">
        <v>0.83375518329599396</v>
      </c>
      <c r="AF194">
        <v>0.20843879582399849</v>
      </c>
      <c r="AG194">
        <v>4.6223966668960448E-2</v>
      </c>
      <c r="AH194">
        <v>0.16810345115103209</v>
      </c>
    </row>
    <row r="195" spans="1:34" x14ac:dyDescent="0.25">
      <c r="A195">
        <v>1403</v>
      </c>
      <c r="B195" t="s">
        <v>464</v>
      </c>
      <c r="C195" t="s">
        <v>470</v>
      </c>
      <c r="D195" s="1" t="s">
        <v>1017</v>
      </c>
      <c r="E195" t="s">
        <v>60</v>
      </c>
      <c r="F195" t="s">
        <v>21</v>
      </c>
      <c r="G195">
        <v>2</v>
      </c>
      <c r="H195">
        <v>2</v>
      </c>
      <c r="I195">
        <v>1</v>
      </c>
      <c r="J195">
        <v>0</v>
      </c>
      <c r="K195">
        <v>0</v>
      </c>
      <c r="L195">
        <v>0</v>
      </c>
      <c r="M195">
        <v>0</v>
      </c>
      <c r="N195">
        <v>2.0300000000000001E-3</v>
      </c>
      <c r="O195">
        <v>0</v>
      </c>
      <c r="P195">
        <v>0</v>
      </c>
      <c r="Q195">
        <v>0</v>
      </c>
      <c r="R195">
        <v>0</v>
      </c>
      <c r="S195">
        <f>SUM(Table3[[#This Row],[CoO]:[MoS2/g-C3N4]])</f>
        <v>2.0300000000000001E-3</v>
      </c>
      <c r="T195" s="2">
        <v>45153.983078703714</v>
      </c>
      <c r="U195" t="s">
        <v>228</v>
      </c>
      <c r="V195">
        <v>0.89512700000000001</v>
      </c>
      <c r="W195">
        <v>99.623195233011415</v>
      </c>
      <c r="X195">
        <v>0.13835549929462129</v>
      </c>
      <c r="Y195">
        <v>1.434898068309709E-3</v>
      </c>
      <c r="Z195">
        <v>0.37710365986157468</v>
      </c>
      <c r="AA195">
        <v>9.427591496539367E-2</v>
      </c>
      <c r="AB195">
        <f>Table3[[#This Row],[calc_%_H2_umol/h]]/Table3[[#This Row],[Cat mass]]</f>
        <v>46.44133742137619</v>
      </c>
      <c r="AC195">
        <v>5.2440177148451339E-2</v>
      </c>
      <c r="AD195">
        <v>1.452122085307889E-2</v>
      </c>
      <c r="AE195">
        <v>0.14293167114636771</v>
      </c>
      <c r="AF195">
        <v>3.573291778659192E-2</v>
      </c>
      <c r="AG195">
        <v>2.8471404754901258E-2</v>
      </c>
      <c r="AH195">
        <v>0.1575376857906029</v>
      </c>
    </row>
    <row r="196" spans="1:34" x14ac:dyDescent="0.25">
      <c r="A196">
        <v>1403</v>
      </c>
      <c r="B196" t="s">
        <v>464</v>
      </c>
      <c r="C196" t="s">
        <v>470</v>
      </c>
      <c r="D196" s="1" t="s">
        <v>1018</v>
      </c>
      <c r="E196" t="s">
        <v>63</v>
      </c>
      <c r="F196" t="s">
        <v>21</v>
      </c>
      <c r="G196">
        <v>2</v>
      </c>
      <c r="H196">
        <v>2</v>
      </c>
      <c r="I196">
        <v>1</v>
      </c>
      <c r="J196">
        <v>0</v>
      </c>
      <c r="K196">
        <v>0</v>
      </c>
      <c r="L196">
        <v>0</v>
      </c>
      <c r="M196">
        <v>0</v>
      </c>
      <c r="N196">
        <v>2.0200000000000001E-3</v>
      </c>
      <c r="O196">
        <v>0</v>
      </c>
      <c r="P196">
        <v>0</v>
      </c>
      <c r="Q196">
        <v>0</v>
      </c>
      <c r="R196">
        <v>0</v>
      </c>
      <c r="S196">
        <f>SUM(Table3[[#This Row],[CoO]:[MoS2/g-C3N4]])</f>
        <v>2.0200000000000001E-3</v>
      </c>
      <c r="T196" s="2">
        <v>45153.990601851852</v>
      </c>
      <c r="U196" t="s">
        <v>230</v>
      </c>
      <c r="V196">
        <v>1.4055</v>
      </c>
      <c r="W196">
        <v>97.478808155730221</v>
      </c>
      <c r="X196">
        <v>1.2510901557937619E-2</v>
      </c>
      <c r="Y196">
        <v>2.6082416968942462E-4</v>
      </c>
      <c r="Z196">
        <v>3.409988608851465E-2</v>
      </c>
      <c r="AA196">
        <v>8.5249715221286625E-3</v>
      </c>
      <c r="AB196">
        <f>Table3[[#This Row],[calc_%_H2_umol/h]]/Table3[[#This Row],[Cat mass]]</f>
        <v>4.220282931746862</v>
      </c>
      <c r="AC196">
        <v>2.35898549472684</v>
      </c>
      <c r="AD196">
        <v>2.3515700666106139E-2</v>
      </c>
      <c r="AE196">
        <v>6.4296834470420086</v>
      </c>
      <c r="AF196">
        <v>1.6074208617605019</v>
      </c>
      <c r="AG196">
        <v>0.12804906256391879</v>
      </c>
      <c r="AH196">
        <v>2.164638542107282E-2</v>
      </c>
    </row>
    <row r="197" spans="1:34" x14ac:dyDescent="0.25">
      <c r="A197">
        <v>1403</v>
      </c>
      <c r="B197" t="s">
        <v>464</v>
      </c>
      <c r="C197" t="s">
        <v>472</v>
      </c>
      <c r="D197" s="1" t="s">
        <v>1019</v>
      </c>
      <c r="E197" t="s">
        <v>66</v>
      </c>
      <c r="F197" t="s">
        <v>21</v>
      </c>
      <c r="G197">
        <v>2</v>
      </c>
      <c r="H197">
        <v>2</v>
      </c>
      <c r="I197">
        <v>1</v>
      </c>
      <c r="J197">
        <v>0</v>
      </c>
      <c r="K197">
        <v>0</v>
      </c>
      <c r="L197">
        <v>0</v>
      </c>
      <c r="M197">
        <v>0</v>
      </c>
      <c r="N197">
        <v>0</v>
      </c>
      <c r="O197">
        <v>1.9400000000000001E-3</v>
      </c>
      <c r="P197">
        <v>0</v>
      </c>
      <c r="Q197">
        <v>0</v>
      </c>
      <c r="R197">
        <v>0</v>
      </c>
      <c r="S197">
        <f>SUM(Table3[[#This Row],[CoO]:[MoS2/g-C3N4]])</f>
        <v>1.9400000000000001E-3</v>
      </c>
      <c r="T197" s="2">
        <v>45154.048437500001</v>
      </c>
      <c r="U197" t="s">
        <v>232</v>
      </c>
      <c r="V197">
        <v>0.83662700000000001</v>
      </c>
      <c r="W197">
        <v>99.112797068988755</v>
      </c>
      <c r="X197">
        <v>2.0726005051224929E-2</v>
      </c>
      <c r="Y197">
        <v>7.9029835258449073E-4</v>
      </c>
      <c r="Z197">
        <v>5.6491085637896683E-2</v>
      </c>
      <c r="AA197">
        <v>1.4122771409474171E-2</v>
      </c>
      <c r="AB197">
        <f>Table3[[#This Row],[calc_%_H2_umol/h]]/Table3[[#This Row],[Cat mass]]</f>
        <v>7.2797790770485413</v>
      </c>
      <c r="AC197">
        <v>0.7673780994949766</v>
      </c>
      <c r="AD197">
        <v>1.549320420180742E-2</v>
      </c>
      <c r="AE197">
        <v>2.0915763471096471</v>
      </c>
      <c r="AF197">
        <v>0.52289408677741167</v>
      </c>
      <c r="AG197">
        <v>5.8360866237775873E-2</v>
      </c>
      <c r="AH197">
        <v>4.0737960227259312E-2</v>
      </c>
    </row>
    <row r="198" spans="1:34" x14ac:dyDescent="0.25">
      <c r="A198">
        <v>1403</v>
      </c>
      <c r="B198" t="s">
        <v>464</v>
      </c>
      <c r="C198" t="s">
        <v>472</v>
      </c>
      <c r="D198" s="1" t="s">
        <v>1020</v>
      </c>
      <c r="E198" t="s">
        <v>69</v>
      </c>
      <c r="F198" t="s">
        <v>21</v>
      </c>
      <c r="G198">
        <v>2</v>
      </c>
      <c r="H198">
        <v>2</v>
      </c>
      <c r="I198">
        <v>1</v>
      </c>
      <c r="J198">
        <v>0</v>
      </c>
      <c r="K198">
        <v>0</v>
      </c>
      <c r="L198">
        <v>0</v>
      </c>
      <c r="M198">
        <v>0</v>
      </c>
      <c r="N198">
        <v>0</v>
      </c>
      <c r="O198">
        <v>1.83E-3</v>
      </c>
      <c r="P198">
        <v>0</v>
      </c>
      <c r="Q198">
        <v>0</v>
      </c>
      <c r="R198">
        <v>0</v>
      </c>
      <c r="S198">
        <f>SUM(Table3[[#This Row],[CoO]:[MoS2/g-C3N4]])</f>
        <v>1.83E-3</v>
      </c>
      <c r="T198" s="2">
        <v>45154.056134259263</v>
      </c>
      <c r="U198" t="s">
        <v>234</v>
      </c>
      <c r="V198">
        <v>0.82260200000000006</v>
      </c>
      <c r="W198">
        <v>99.516055971739789</v>
      </c>
      <c r="X198">
        <v>2.006313092676159E-2</v>
      </c>
      <c r="Y198">
        <v>1.1626537008622979E-3</v>
      </c>
      <c r="Z198">
        <v>5.4684346768555762E-2</v>
      </c>
      <c r="AA198">
        <v>1.3671086692138941E-2</v>
      </c>
      <c r="AB198">
        <f>Table3[[#This Row],[calc_%_H2_umol/h]]/Table3[[#This Row],[Cat mass]]</f>
        <v>7.470539176032208</v>
      </c>
      <c r="AC198">
        <v>0.39533460451918712</v>
      </c>
      <c r="AD198">
        <v>1.680538558778084E-2</v>
      </c>
      <c r="AE198">
        <v>1.0775294584904831</v>
      </c>
      <c r="AF198">
        <v>0.26938236462262077</v>
      </c>
      <c r="AG198">
        <v>4.0149199446288031E-2</v>
      </c>
      <c r="AH198">
        <v>2.839709336797637E-2</v>
      </c>
    </row>
    <row r="199" spans="1:34" x14ac:dyDescent="0.25">
      <c r="A199">
        <v>1403</v>
      </c>
      <c r="B199" t="s">
        <v>464</v>
      </c>
      <c r="C199" t="s">
        <v>472</v>
      </c>
      <c r="D199" s="1" t="s">
        <v>1021</v>
      </c>
      <c r="E199" t="s">
        <v>72</v>
      </c>
      <c r="F199" t="s">
        <v>21</v>
      </c>
      <c r="G199">
        <v>2</v>
      </c>
      <c r="H199">
        <v>2</v>
      </c>
      <c r="I199">
        <v>1</v>
      </c>
      <c r="J199">
        <v>0</v>
      </c>
      <c r="K199">
        <v>0</v>
      </c>
      <c r="L199">
        <v>0</v>
      </c>
      <c r="M199">
        <v>0</v>
      </c>
      <c r="N199">
        <v>0</v>
      </c>
      <c r="O199">
        <v>2E-3</v>
      </c>
      <c r="P199">
        <v>0</v>
      </c>
      <c r="Q199">
        <v>0</v>
      </c>
      <c r="R199">
        <v>0</v>
      </c>
      <c r="S199">
        <f>SUM(Table3[[#This Row],[CoO]:[MoS2/g-C3N4]])</f>
        <v>2E-3</v>
      </c>
      <c r="T199" s="2">
        <v>45154.063703703701</v>
      </c>
      <c r="U199" t="s">
        <v>236</v>
      </c>
      <c r="V199">
        <v>0.82537700000000003</v>
      </c>
      <c r="W199">
        <v>99.348800802481307</v>
      </c>
      <c r="X199">
        <v>1.9369275721615339E-2</v>
      </c>
      <c r="Y199">
        <v>8.0354799092376215E-4</v>
      </c>
      <c r="Z199">
        <v>5.2793165437790793E-2</v>
      </c>
      <c r="AA199">
        <v>1.31982913594477E-2</v>
      </c>
      <c r="AB199">
        <f>Table3[[#This Row],[calc_%_H2_umol/h]]/Table3[[#This Row],[Cat mass]]</f>
        <v>6.5991456797238497</v>
      </c>
      <c r="AC199">
        <v>0.55472670959033432</v>
      </c>
      <c r="AD199">
        <v>1.813380517452047E-2</v>
      </c>
      <c r="AE199">
        <v>1.5119707816168919</v>
      </c>
      <c r="AF199">
        <v>0.37799269540422309</v>
      </c>
      <c r="AG199">
        <v>4.7913177550849687E-2</v>
      </c>
      <c r="AH199">
        <v>2.9190034655894991E-2</v>
      </c>
    </row>
    <row r="200" spans="1:34" x14ac:dyDescent="0.25">
      <c r="A200">
        <v>1403</v>
      </c>
      <c r="B200" t="s">
        <v>464</v>
      </c>
      <c r="C200" t="s">
        <v>473</v>
      </c>
      <c r="D200" s="1" t="s">
        <v>1022</v>
      </c>
      <c r="E200" t="s">
        <v>75</v>
      </c>
      <c r="F200" t="s">
        <v>21</v>
      </c>
      <c r="G200">
        <v>2</v>
      </c>
      <c r="H200">
        <v>2</v>
      </c>
      <c r="I200">
        <v>1</v>
      </c>
      <c r="J200">
        <v>0</v>
      </c>
      <c r="K200">
        <v>0</v>
      </c>
      <c r="L200">
        <v>0</v>
      </c>
      <c r="M200">
        <v>0</v>
      </c>
      <c r="N200">
        <v>0</v>
      </c>
      <c r="O200">
        <v>0</v>
      </c>
      <c r="P200">
        <v>1.9599999999999999E-3</v>
      </c>
      <c r="Q200">
        <v>0</v>
      </c>
      <c r="R200">
        <v>0</v>
      </c>
      <c r="S200">
        <f>SUM(Table3[[#This Row],[CoO]:[MoS2/g-C3N4]])</f>
        <v>1.9599999999999999E-3</v>
      </c>
      <c r="T200" s="2">
        <v>45154.071203703701</v>
      </c>
      <c r="U200" t="s">
        <v>238</v>
      </c>
      <c r="V200">
        <v>0.81427700000000003</v>
      </c>
      <c r="W200">
        <v>99.147521668687801</v>
      </c>
      <c r="X200">
        <v>1.868878082581946E-2</v>
      </c>
      <c r="Y200">
        <v>1.2842929277454261E-3</v>
      </c>
      <c r="Z200">
        <v>5.0938399150725518E-2</v>
      </c>
      <c r="AA200">
        <v>1.2734599787681379E-2</v>
      </c>
      <c r="AB200">
        <f>Table3[[#This Row],[calc_%_H2_umol/h]]/Table3[[#This Row],[Cat mass]]</f>
        <v>6.4972447896333572</v>
      </c>
      <c r="AC200">
        <v>0.70423449810156524</v>
      </c>
      <c r="AD200">
        <v>1.6469733338429628E-2</v>
      </c>
      <c r="AE200">
        <v>1.9194712750041281</v>
      </c>
      <c r="AF200">
        <v>0.47986781875103202</v>
      </c>
      <c r="AG200">
        <v>6.0920829087662068E-2</v>
      </c>
      <c r="AH200">
        <v>6.8634223297157335E-2</v>
      </c>
    </row>
    <row r="201" spans="1:34" x14ac:dyDescent="0.25">
      <c r="A201">
        <v>1403</v>
      </c>
      <c r="B201" t="s">
        <v>464</v>
      </c>
      <c r="C201" t="s">
        <v>473</v>
      </c>
      <c r="D201" s="1" t="s">
        <v>1023</v>
      </c>
      <c r="E201" t="s">
        <v>78</v>
      </c>
      <c r="F201" t="s">
        <v>21</v>
      </c>
      <c r="G201">
        <v>2</v>
      </c>
      <c r="H201">
        <v>2</v>
      </c>
      <c r="I201">
        <v>1</v>
      </c>
      <c r="J201">
        <v>0</v>
      </c>
      <c r="K201">
        <v>0</v>
      </c>
      <c r="L201">
        <v>0</v>
      </c>
      <c r="M201">
        <v>0</v>
      </c>
      <c r="N201">
        <v>0</v>
      </c>
      <c r="O201">
        <v>0</v>
      </c>
      <c r="P201">
        <v>1.9499999999999999E-3</v>
      </c>
      <c r="Q201">
        <v>0</v>
      </c>
      <c r="R201">
        <v>0</v>
      </c>
      <c r="S201">
        <f>SUM(Table3[[#This Row],[CoO]:[MoS2/g-C3N4]])</f>
        <v>1.9499999999999999E-3</v>
      </c>
      <c r="T201" s="2">
        <v>45154.078888888893</v>
      </c>
      <c r="U201" t="s">
        <v>240</v>
      </c>
      <c r="V201">
        <v>0.817052</v>
      </c>
      <c r="W201">
        <v>99.611891784170837</v>
      </c>
      <c r="X201">
        <v>1.8891011948733959E-2</v>
      </c>
      <c r="Y201">
        <v>9.1669199577315411E-4</v>
      </c>
      <c r="Z201">
        <v>5.1489603092583859E-2</v>
      </c>
      <c r="AA201">
        <v>1.287240077314596E-2</v>
      </c>
      <c r="AB201">
        <f>Table3[[#This Row],[calc_%_H2_umol/h]]/Table3[[#This Row],[Cat mass]]</f>
        <v>6.6012311657158769</v>
      </c>
      <c r="AC201">
        <v>0.26059386274461688</v>
      </c>
      <c r="AD201">
        <v>1.5576810837188459E-2</v>
      </c>
      <c r="AE201">
        <v>0.7102782316530607</v>
      </c>
      <c r="AF201">
        <v>0.1775695579132652</v>
      </c>
      <c r="AG201">
        <v>4.0168028304562543E-2</v>
      </c>
      <c r="AH201">
        <v>6.8455312831254014E-2</v>
      </c>
    </row>
    <row r="202" spans="1:34" x14ac:dyDescent="0.25">
      <c r="A202">
        <v>1403</v>
      </c>
      <c r="B202" t="s">
        <v>464</v>
      </c>
      <c r="C202" t="s">
        <v>473</v>
      </c>
      <c r="D202" s="1" t="s">
        <v>1024</v>
      </c>
      <c r="E202" t="s">
        <v>81</v>
      </c>
      <c r="F202" t="s">
        <v>21</v>
      </c>
      <c r="G202">
        <v>2</v>
      </c>
      <c r="H202">
        <v>2</v>
      </c>
      <c r="I202">
        <v>1</v>
      </c>
      <c r="J202">
        <v>0</v>
      </c>
      <c r="K202">
        <v>0</v>
      </c>
      <c r="L202">
        <v>0</v>
      </c>
      <c r="M202">
        <v>0</v>
      </c>
      <c r="N202">
        <v>0</v>
      </c>
      <c r="O202">
        <v>0</v>
      </c>
      <c r="P202">
        <v>1.91E-3</v>
      </c>
      <c r="Q202">
        <v>0</v>
      </c>
      <c r="R202">
        <v>0</v>
      </c>
      <c r="S202">
        <f>SUM(Table3[[#This Row],[CoO]:[MoS2/g-C3N4]])</f>
        <v>1.91E-3</v>
      </c>
      <c r="T202" s="2">
        <v>45154.086655092593</v>
      </c>
      <c r="U202" t="s">
        <v>242</v>
      </c>
      <c r="V202">
        <v>0.82537700000000003</v>
      </c>
      <c r="W202">
        <v>99.407495688040001</v>
      </c>
      <c r="X202">
        <v>1.8450553268961271E-2</v>
      </c>
      <c r="Y202">
        <v>1.1094613163562231E-3</v>
      </c>
      <c r="Z202">
        <v>5.0289082831322843E-2</v>
      </c>
      <c r="AA202">
        <v>1.2572270707830711E-2</v>
      </c>
      <c r="AB202">
        <f>Table3[[#This Row],[calc_%_H2_umol/h]]/Table3[[#This Row],[Cat mass]]</f>
        <v>6.5823406847281207</v>
      </c>
      <c r="AC202">
        <v>0.4651985971819862</v>
      </c>
      <c r="AD202">
        <v>1.7588782451907151E-2</v>
      </c>
      <c r="AE202">
        <v>1.2679517218627641</v>
      </c>
      <c r="AF202">
        <v>0.3169879304656909</v>
      </c>
      <c r="AG202">
        <v>4.821768536790863E-2</v>
      </c>
      <c r="AH202">
        <v>6.0637476141142503E-2</v>
      </c>
    </row>
    <row r="203" spans="1:34" x14ac:dyDescent="0.25">
      <c r="A203">
        <v>1403</v>
      </c>
      <c r="B203" t="s">
        <v>464</v>
      </c>
      <c r="C203" t="s">
        <v>471</v>
      </c>
      <c r="D203" s="1" t="s">
        <v>1025</v>
      </c>
      <c r="E203" t="s">
        <v>84</v>
      </c>
      <c r="F203" t="s">
        <v>21</v>
      </c>
      <c r="G203">
        <v>2</v>
      </c>
      <c r="H203">
        <v>2</v>
      </c>
      <c r="I203">
        <v>1</v>
      </c>
      <c r="J203">
        <v>0</v>
      </c>
      <c r="K203">
        <v>0</v>
      </c>
      <c r="L203">
        <v>0</v>
      </c>
      <c r="M203">
        <v>0</v>
      </c>
      <c r="N203">
        <v>0</v>
      </c>
      <c r="O203">
        <v>0</v>
      </c>
      <c r="P203">
        <v>0</v>
      </c>
      <c r="Q203">
        <v>1.99E-3</v>
      </c>
      <c r="R203">
        <v>0</v>
      </c>
      <c r="S203">
        <f>SUM(Table3[[#This Row],[CoO]:[MoS2/g-C3N4]])</f>
        <v>1.99E-3</v>
      </c>
      <c r="T203" s="2">
        <v>45154.094363425917</v>
      </c>
      <c r="U203" t="s">
        <v>244</v>
      </c>
      <c r="V203">
        <v>0.82260200000000006</v>
      </c>
      <c r="W203">
        <v>99.51742383880638</v>
      </c>
      <c r="X203">
        <v>1.8794623389073499E-2</v>
      </c>
      <c r="Y203">
        <v>8.6492341855308637E-4</v>
      </c>
      <c r="Z203">
        <v>5.1226885103041957E-2</v>
      </c>
      <c r="AA203">
        <v>1.2806721275760489E-2</v>
      </c>
      <c r="AB203">
        <f>Table3[[#This Row],[calc_%_H2_umol/h]]/Table3[[#This Row],[Cat mass]]</f>
        <v>6.4355383295278843</v>
      </c>
      <c r="AC203">
        <v>0.18512904366811869</v>
      </c>
      <c r="AD203">
        <v>1.6067812384477229E-2</v>
      </c>
      <c r="AE203">
        <v>0.50459027844825899</v>
      </c>
      <c r="AF203">
        <v>0.12614756961206469</v>
      </c>
      <c r="AG203">
        <v>5.4172836293224898E-2</v>
      </c>
      <c r="AH203">
        <v>0.22447965784319321</v>
      </c>
    </row>
    <row r="204" spans="1:34" x14ac:dyDescent="0.25">
      <c r="A204">
        <v>1403</v>
      </c>
      <c r="B204" t="s">
        <v>464</v>
      </c>
      <c r="C204" t="s">
        <v>471</v>
      </c>
      <c r="D204" s="1" t="s">
        <v>1026</v>
      </c>
      <c r="E204" t="s">
        <v>87</v>
      </c>
      <c r="F204" t="s">
        <v>21</v>
      </c>
      <c r="G204">
        <v>2</v>
      </c>
      <c r="H204">
        <v>2</v>
      </c>
      <c r="I204">
        <v>1</v>
      </c>
      <c r="J204">
        <v>0</v>
      </c>
      <c r="K204">
        <v>0</v>
      </c>
      <c r="L204">
        <v>0</v>
      </c>
      <c r="M204">
        <v>0</v>
      </c>
      <c r="N204">
        <v>0</v>
      </c>
      <c r="O204">
        <v>0</v>
      </c>
      <c r="P204">
        <v>0</v>
      </c>
      <c r="Q204">
        <v>1.97E-3</v>
      </c>
      <c r="R204">
        <v>0</v>
      </c>
      <c r="S204">
        <f>SUM(Table3[[#This Row],[CoO]:[MoS2/g-C3N4]])</f>
        <v>1.97E-3</v>
      </c>
      <c r="T204" s="2">
        <v>45154.102060185192</v>
      </c>
      <c r="U204" t="s">
        <v>246</v>
      </c>
      <c r="V204">
        <v>0.81427700000000003</v>
      </c>
      <c r="W204">
        <v>99.728408104988858</v>
      </c>
      <c r="X204">
        <v>1.8881646846197149E-2</v>
      </c>
      <c r="Y204">
        <v>1.1211036638488531E-3</v>
      </c>
      <c r="Z204">
        <v>5.1464077439757498E-2</v>
      </c>
      <c r="AA204">
        <v>1.2866019359939369E-2</v>
      </c>
      <c r="AB204">
        <f>Table3[[#This Row],[calc_%_H2_umol/h]]/Table3[[#This Row],[Cat mass]]</f>
        <v>6.5309742943854667</v>
      </c>
      <c r="AC204">
        <v>6.5346917938872956E-2</v>
      </c>
      <c r="AD204">
        <v>1.43573004577818E-2</v>
      </c>
      <c r="AE204">
        <v>0.17811046211432369</v>
      </c>
      <c r="AF204">
        <v>4.4527615528580908E-2</v>
      </c>
      <c r="AG204">
        <v>3.7863458305379891E-2</v>
      </c>
      <c r="AH204">
        <v>0.14949987192069089</v>
      </c>
    </row>
    <row r="205" spans="1:34" x14ac:dyDescent="0.25">
      <c r="A205">
        <v>1403</v>
      </c>
      <c r="B205" t="s">
        <v>464</v>
      </c>
      <c r="C205" t="s">
        <v>471</v>
      </c>
      <c r="D205" s="1" t="s">
        <v>1027</v>
      </c>
      <c r="E205" t="s">
        <v>90</v>
      </c>
      <c r="F205" t="s">
        <v>21</v>
      </c>
      <c r="G205">
        <v>2</v>
      </c>
      <c r="H205">
        <v>2</v>
      </c>
      <c r="I205">
        <v>1</v>
      </c>
      <c r="J205">
        <v>0</v>
      </c>
      <c r="K205">
        <v>0</v>
      </c>
      <c r="L205">
        <v>0</v>
      </c>
      <c r="M205">
        <v>0</v>
      </c>
      <c r="N205">
        <v>0</v>
      </c>
      <c r="O205">
        <v>0</v>
      </c>
      <c r="P205">
        <v>0</v>
      </c>
      <c r="Q205">
        <v>1.9599999999999999E-3</v>
      </c>
      <c r="R205">
        <v>0</v>
      </c>
      <c r="S205">
        <f>SUM(Table3[[#This Row],[CoO]:[MoS2/g-C3N4]])</f>
        <v>1.9599999999999999E-3</v>
      </c>
      <c r="T205" s="2">
        <v>45154.109826388893</v>
      </c>
      <c r="U205" t="s">
        <v>248</v>
      </c>
      <c r="V205">
        <v>0.81427700000000003</v>
      </c>
      <c r="W205">
        <v>99.649725046928751</v>
      </c>
      <c r="X205">
        <v>1.8597292521186439E-2</v>
      </c>
      <c r="Y205">
        <v>1.315937417816811E-3</v>
      </c>
      <c r="Z205">
        <v>5.0689037363969403E-2</v>
      </c>
      <c r="AA205">
        <v>1.2672259340992351E-2</v>
      </c>
      <c r="AB205">
        <f>Table3[[#This Row],[calc_%_H2_umol/h]]/Table3[[#This Row],[Cat mass]]</f>
        <v>6.4654384392818116</v>
      </c>
      <c r="AC205">
        <v>0.1047263124290863</v>
      </c>
      <c r="AD205">
        <v>1.5343796755827361E-2</v>
      </c>
      <c r="AE205">
        <v>0.28544348365016858</v>
      </c>
      <c r="AF205">
        <v>7.136087091254216E-2</v>
      </c>
      <c r="AG205">
        <v>4.4080602472870427E-2</v>
      </c>
      <c r="AH205">
        <v>0.1828707456480996</v>
      </c>
    </row>
    <row r="206" spans="1:34" x14ac:dyDescent="0.25">
      <c r="A206">
        <v>1403</v>
      </c>
      <c r="B206" t="s">
        <v>464</v>
      </c>
      <c r="C206" t="s">
        <v>474</v>
      </c>
      <c r="D206" s="1" t="s">
        <v>1028</v>
      </c>
      <c r="E206" t="s">
        <v>93</v>
      </c>
      <c r="F206" t="s">
        <v>21</v>
      </c>
      <c r="G206">
        <v>2</v>
      </c>
      <c r="H206">
        <v>2</v>
      </c>
      <c r="I206">
        <v>1</v>
      </c>
      <c r="J206">
        <v>0</v>
      </c>
      <c r="K206">
        <v>0</v>
      </c>
      <c r="L206">
        <v>0</v>
      </c>
      <c r="M206">
        <v>0</v>
      </c>
      <c r="N206">
        <v>0</v>
      </c>
      <c r="O206">
        <v>0</v>
      </c>
      <c r="P206">
        <v>0</v>
      </c>
      <c r="Q206">
        <v>0</v>
      </c>
      <c r="R206">
        <v>1.9400000000000001E-3</v>
      </c>
      <c r="S206">
        <f>SUM(Table3[[#This Row],[CoO]:[MoS2/g-C3N4]])</f>
        <v>1.9400000000000001E-3</v>
      </c>
      <c r="T206" s="2">
        <v>45154.117326388892</v>
      </c>
      <c r="U206" t="s">
        <v>250</v>
      </c>
      <c r="V206">
        <v>0.81982699999999997</v>
      </c>
      <c r="W206">
        <v>99.213271315170076</v>
      </c>
      <c r="X206">
        <v>1.9169333804444529E-2</v>
      </c>
      <c r="Y206">
        <v>4.550927244580118E-4</v>
      </c>
      <c r="Z206">
        <v>5.2248200986726237E-2</v>
      </c>
      <c r="AA206">
        <v>1.3062050246681559E-2</v>
      </c>
      <c r="AB206">
        <f>Table3[[#This Row],[calc_%_H2_umol/h]]/Table3[[#This Row],[Cat mass]]</f>
        <v>6.7330155910729683</v>
      </c>
      <c r="AC206">
        <v>0.66164079390268371</v>
      </c>
      <c r="AD206">
        <v>1.8507695608513831E-2</v>
      </c>
      <c r="AE206">
        <v>1.8033772865298729</v>
      </c>
      <c r="AF206">
        <v>0.45084432163246818</v>
      </c>
      <c r="AG206">
        <v>5.4915149630217937E-2</v>
      </c>
      <c r="AH206">
        <v>5.1003407492572907E-2</v>
      </c>
    </row>
    <row r="207" spans="1:34" x14ac:dyDescent="0.25">
      <c r="A207">
        <v>1403</v>
      </c>
      <c r="B207" t="s">
        <v>464</v>
      </c>
      <c r="C207" t="s">
        <v>474</v>
      </c>
      <c r="D207" s="1" t="s">
        <v>1029</v>
      </c>
      <c r="E207" t="s">
        <v>96</v>
      </c>
      <c r="F207" t="s">
        <v>21</v>
      </c>
      <c r="G207">
        <v>2</v>
      </c>
      <c r="H207">
        <v>2</v>
      </c>
      <c r="I207">
        <v>1</v>
      </c>
      <c r="J207">
        <v>0</v>
      </c>
      <c r="K207">
        <v>0</v>
      </c>
      <c r="L207">
        <v>0</v>
      </c>
      <c r="M207">
        <v>0</v>
      </c>
      <c r="N207">
        <v>0</v>
      </c>
      <c r="O207">
        <v>0</v>
      </c>
      <c r="P207">
        <v>0</v>
      </c>
      <c r="Q207">
        <v>0</v>
      </c>
      <c r="R207">
        <v>2E-3</v>
      </c>
      <c r="S207">
        <f>SUM(Table3[[#This Row],[CoO]:[MoS2/g-C3N4]])</f>
        <v>2E-3</v>
      </c>
      <c r="T207" s="2">
        <v>45154.125092592592</v>
      </c>
      <c r="U207" t="s">
        <v>252</v>
      </c>
      <c r="V207">
        <v>0.82822700000000005</v>
      </c>
      <c r="W207">
        <v>99.604138842523668</v>
      </c>
      <c r="X207">
        <v>2.109676589151829E-2</v>
      </c>
      <c r="Y207">
        <v>1.116347156039229E-3</v>
      </c>
      <c r="Z207">
        <v>5.7501636505197219E-2</v>
      </c>
      <c r="AA207">
        <v>1.43754091262993E-2</v>
      </c>
      <c r="AB207">
        <f>Table3[[#This Row],[calc_%_H2_umol/h]]/Table3[[#This Row],[Cat mass]]</f>
        <v>7.1877045631496497</v>
      </c>
      <c r="AC207">
        <v>0.27865845030127301</v>
      </c>
      <c r="AD207">
        <v>1.629006484072831E-2</v>
      </c>
      <c r="AE207">
        <v>0.75951532100791597</v>
      </c>
      <c r="AF207">
        <v>0.18987883025197899</v>
      </c>
      <c r="AG207">
        <v>3.6921113576166682E-2</v>
      </c>
      <c r="AH207">
        <v>5.9184827707366813E-2</v>
      </c>
    </row>
    <row r="208" spans="1:34" x14ac:dyDescent="0.25">
      <c r="A208">
        <v>1403</v>
      </c>
      <c r="B208" t="s">
        <v>464</v>
      </c>
      <c r="C208" t="s">
        <v>474</v>
      </c>
      <c r="D208" s="1" t="s">
        <v>1030</v>
      </c>
      <c r="E208" t="s">
        <v>99</v>
      </c>
      <c r="F208" t="s">
        <v>21</v>
      </c>
      <c r="G208">
        <v>2</v>
      </c>
      <c r="H208">
        <v>2</v>
      </c>
      <c r="I208">
        <v>1</v>
      </c>
      <c r="J208">
        <v>0</v>
      </c>
      <c r="K208">
        <v>0</v>
      </c>
      <c r="L208">
        <v>0</v>
      </c>
      <c r="M208">
        <v>0</v>
      </c>
      <c r="N208">
        <v>0</v>
      </c>
      <c r="O208">
        <v>0</v>
      </c>
      <c r="P208">
        <v>0</v>
      </c>
      <c r="Q208">
        <v>0</v>
      </c>
      <c r="R208">
        <v>1.9300000000000001E-3</v>
      </c>
      <c r="S208">
        <f>SUM(Table3[[#This Row],[CoO]:[MoS2/g-C3N4]])</f>
        <v>1.9300000000000001E-3</v>
      </c>
      <c r="T208" s="2">
        <v>45154.132800925923</v>
      </c>
      <c r="U208" t="s">
        <v>254</v>
      </c>
      <c r="V208">
        <v>0.82052075000000002</v>
      </c>
      <c r="W208">
        <v>99.419645311478732</v>
      </c>
      <c r="X208">
        <v>1.8875452428857589E-2</v>
      </c>
      <c r="Y208">
        <v>1.3386569596671399E-3</v>
      </c>
      <c r="Z208">
        <v>5.1447193850298688E-2</v>
      </c>
      <c r="AA208">
        <v>1.286179846257467E-2</v>
      </c>
      <c r="AB208">
        <f>Table3[[#This Row],[calc_%_H2_umol/h]]/Table3[[#This Row],[Cat mass]]</f>
        <v>6.6641442811267719</v>
      </c>
      <c r="AC208">
        <v>0.47275329544822609</v>
      </c>
      <c r="AD208">
        <v>1.8165825711349681E-2</v>
      </c>
      <c r="AE208">
        <v>1.288542911803702</v>
      </c>
      <c r="AF208">
        <v>0.3221357279509256</v>
      </c>
      <c r="AG208">
        <v>4.4927915943028723E-2</v>
      </c>
      <c r="AH208">
        <v>4.3798024701148922E-2</v>
      </c>
    </row>
    <row r="209" spans="1:34" x14ac:dyDescent="0.25">
      <c r="A209">
        <v>1403</v>
      </c>
      <c r="B209" t="s">
        <v>464</v>
      </c>
      <c r="C209" t="s">
        <v>470</v>
      </c>
      <c r="D209" s="1" t="s">
        <v>1031</v>
      </c>
      <c r="E209" t="s">
        <v>102</v>
      </c>
      <c r="F209" t="s">
        <v>21</v>
      </c>
      <c r="G209">
        <v>2</v>
      </c>
      <c r="H209">
        <v>2</v>
      </c>
      <c r="I209">
        <v>1</v>
      </c>
      <c r="J209">
        <v>0</v>
      </c>
      <c r="K209">
        <v>0</v>
      </c>
      <c r="L209">
        <v>0</v>
      </c>
      <c r="M209">
        <v>0</v>
      </c>
      <c r="N209">
        <v>2E-3</v>
      </c>
      <c r="O209">
        <v>0</v>
      </c>
      <c r="P209">
        <v>0</v>
      </c>
      <c r="Q209">
        <v>0</v>
      </c>
      <c r="R209">
        <v>0</v>
      </c>
      <c r="S209">
        <f>SUM(Table3[[#This Row],[CoO]:[MoS2/g-C3N4]])</f>
        <v>2E-3</v>
      </c>
      <c r="T209" s="2">
        <v>45154.140486111108</v>
      </c>
      <c r="U209" t="s">
        <v>256</v>
      </c>
      <c r="V209">
        <v>0.82260200000000006</v>
      </c>
      <c r="W209">
        <v>99.382832253161737</v>
      </c>
      <c r="X209">
        <v>4.6478975573421753E-2</v>
      </c>
      <c r="Y209">
        <v>9.0441412710982742E-4</v>
      </c>
      <c r="Z209">
        <v>0.12668373779657541</v>
      </c>
      <c r="AA209">
        <v>3.1670934449143838E-2</v>
      </c>
      <c r="AB209">
        <f>Table3[[#This Row],[calc_%_H2_umol/h]]/Table3[[#This Row],[Cat mass]]</f>
        <v>15.835467224571918</v>
      </c>
      <c r="AC209">
        <v>0.37001360616734552</v>
      </c>
      <c r="AD209">
        <v>1.681905378231029E-2</v>
      </c>
      <c r="AE209">
        <v>1.0085141956457799</v>
      </c>
      <c r="AF209">
        <v>0.25212854891144509</v>
      </c>
      <c r="AG209">
        <v>5.0941761549797362E-2</v>
      </c>
      <c r="AH209">
        <v>0.14973340354769829</v>
      </c>
    </row>
    <row r="210" spans="1:34" x14ac:dyDescent="0.25">
      <c r="A210">
        <v>1403</v>
      </c>
      <c r="B210" t="s">
        <v>464</v>
      </c>
      <c r="C210" t="s">
        <v>470</v>
      </c>
      <c r="D210" s="1" t="s">
        <v>1032</v>
      </c>
      <c r="E210" t="s">
        <v>105</v>
      </c>
      <c r="F210" t="s">
        <v>21</v>
      </c>
      <c r="G210">
        <v>2</v>
      </c>
      <c r="H210">
        <v>2</v>
      </c>
      <c r="I210">
        <v>1</v>
      </c>
      <c r="J210">
        <v>0</v>
      </c>
      <c r="K210">
        <v>0</v>
      </c>
      <c r="L210">
        <v>0</v>
      </c>
      <c r="M210">
        <v>0</v>
      </c>
      <c r="N210">
        <v>2.0300000000000001E-3</v>
      </c>
      <c r="O210">
        <v>0</v>
      </c>
      <c r="P210">
        <v>0</v>
      </c>
      <c r="Q210">
        <v>0</v>
      </c>
      <c r="R210">
        <v>0</v>
      </c>
      <c r="S210">
        <f>SUM(Table3[[#This Row],[CoO]:[MoS2/g-C3N4]])</f>
        <v>2.0300000000000001E-3</v>
      </c>
      <c r="T210" s="2">
        <v>45154.148229166669</v>
      </c>
      <c r="U210" t="s">
        <v>258</v>
      </c>
      <c r="V210">
        <v>0.83100200000000002</v>
      </c>
      <c r="W210">
        <v>99.638775230428024</v>
      </c>
      <c r="X210">
        <v>9.9687333603692696E-2</v>
      </c>
      <c r="Y210">
        <v>1.125681584252407E-3</v>
      </c>
      <c r="Z210">
        <v>0.2717091733646449</v>
      </c>
      <c r="AA210">
        <v>6.7927293341161224E-2</v>
      </c>
      <c r="AB210">
        <f>Table3[[#This Row],[calc_%_H2_umol/h]]/Table3[[#This Row],[Cat mass]]</f>
        <v>33.461720857714887</v>
      </c>
      <c r="AC210">
        <v>7.9553273942102376E-2</v>
      </c>
      <c r="AD210">
        <v>1.481706847195172E-2</v>
      </c>
      <c r="AE210">
        <v>0.21683150225676301</v>
      </c>
      <c r="AF210">
        <v>5.4207875564190759E-2</v>
      </c>
      <c r="AG210">
        <v>3.4394897591511139E-2</v>
      </c>
      <c r="AH210">
        <v>0.14758926443468831</v>
      </c>
    </row>
    <row r="211" spans="1:34" x14ac:dyDescent="0.25">
      <c r="A211">
        <v>1403</v>
      </c>
      <c r="B211" t="s">
        <v>464</v>
      </c>
      <c r="C211" t="s">
        <v>470</v>
      </c>
      <c r="D211" s="1" t="s">
        <v>1033</v>
      </c>
      <c r="E211" t="s">
        <v>108</v>
      </c>
      <c r="F211" t="s">
        <v>21</v>
      </c>
      <c r="G211">
        <v>2</v>
      </c>
      <c r="H211">
        <v>2</v>
      </c>
      <c r="I211">
        <v>1</v>
      </c>
      <c r="J211">
        <v>0</v>
      </c>
      <c r="K211">
        <v>0</v>
      </c>
      <c r="L211">
        <v>0</v>
      </c>
      <c r="M211">
        <v>0</v>
      </c>
      <c r="N211">
        <v>1.99E-3</v>
      </c>
      <c r="O211">
        <v>0</v>
      </c>
      <c r="P211">
        <v>0</v>
      </c>
      <c r="Q211">
        <v>0</v>
      </c>
      <c r="R211">
        <v>0</v>
      </c>
      <c r="S211">
        <f>SUM(Table3[[#This Row],[CoO]:[MoS2/g-C3N4]])</f>
        <v>1.99E-3</v>
      </c>
      <c r="T211" s="2">
        <v>45154.155949074076</v>
      </c>
      <c r="U211" t="s">
        <v>260</v>
      </c>
      <c r="V211">
        <v>0.83662700000000001</v>
      </c>
      <c r="W211">
        <v>99.537035953537554</v>
      </c>
      <c r="X211">
        <v>5.8968310614076688E-2</v>
      </c>
      <c r="Y211">
        <v>4.636482115026935E-4</v>
      </c>
      <c r="Z211">
        <v>0.16072484188770481</v>
      </c>
      <c r="AA211">
        <v>4.0181210471926201E-2</v>
      </c>
      <c r="AB211">
        <f>Table3[[#This Row],[calc_%_H2_umol/h]]/Table3[[#This Row],[Cat mass]]</f>
        <v>20.191563051219198</v>
      </c>
      <c r="AC211">
        <v>0.22092321049504679</v>
      </c>
      <c r="AD211">
        <v>1.5503621042459099E-2</v>
      </c>
      <c r="AE211">
        <v>0.60215135394542296</v>
      </c>
      <c r="AF211">
        <v>0.15053783848635571</v>
      </c>
      <c r="AG211">
        <v>4.2322415977557898E-2</v>
      </c>
      <c r="AH211">
        <v>0.14075010937577009</v>
      </c>
    </row>
    <row r="212" spans="1:34" x14ac:dyDescent="0.25">
      <c r="A212">
        <v>1404</v>
      </c>
      <c r="B212" t="s">
        <v>3</v>
      </c>
      <c r="C212" t="s">
        <v>466</v>
      </c>
      <c r="D212" s="13" t="s">
        <v>1034</v>
      </c>
      <c r="E212" t="s">
        <v>20</v>
      </c>
      <c r="F212" t="s">
        <v>21</v>
      </c>
      <c r="G212">
        <v>2</v>
      </c>
      <c r="H212">
        <v>2</v>
      </c>
      <c r="I212">
        <v>1</v>
      </c>
      <c r="J212">
        <v>2.0500000000000002E-3</v>
      </c>
      <c r="K212">
        <v>0</v>
      </c>
      <c r="L212">
        <v>0</v>
      </c>
      <c r="M212">
        <v>0</v>
      </c>
      <c r="N212">
        <v>0</v>
      </c>
      <c r="O212">
        <v>0</v>
      </c>
      <c r="P212">
        <v>0</v>
      </c>
      <c r="Q212">
        <v>0</v>
      </c>
      <c r="R212">
        <v>0</v>
      </c>
      <c r="S212">
        <f>SUM(Table3[[#This Row],[CoO]:[MoS2/g-C3N4]])</f>
        <v>2.0500000000000002E-3</v>
      </c>
      <c r="T212" s="2">
        <v>45154.198993055557</v>
      </c>
      <c r="U212" t="s">
        <v>22</v>
      </c>
      <c r="V212">
        <v>0.84772700000000001</v>
      </c>
      <c r="W212">
        <v>99.236412827076634</v>
      </c>
      <c r="X212">
        <v>2.3142695102525011E-2</v>
      </c>
      <c r="Y212">
        <v>1.323048628695415E-3</v>
      </c>
      <c r="Z212">
        <v>6.3078049421357557E-2</v>
      </c>
      <c r="AA212">
        <v>1.5769512355339389E-2</v>
      </c>
      <c r="AB212">
        <f>Table3[[#This Row],[calc_%_H2_umol/h]]/Table3[[#This Row],[Cat mass]]</f>
        <v>7.6924450513850671</v>
      </c>
      <c r="AC212">
        <v>0.6308223372820112</v>
      </c>
      <c r="AD212">
        <v>1.781504566638506E-2</v>
      </c>
      <c r="AE212">
        <v>1.7193780754960359</v>
      </c>
      <c r="AF212">
        <v>0.42984451887400899</v>
      </c>
      <c r="AG212">
        <v>4.9173837412087723E-2</v>
      </c>
      <c r="AH212">
        <v>6.0448303126756163E-2</v>
      </c>
    </row>
    <row r="213" spans="1:34" x14ac:dyDescent="0.25">
      <c r="A213">
        <v>1404</v>
      </c>
      <c r="B213" t="s">
        <v>3</v>
      </c>
      <c r="C213" t="s">
        <v>466</v>
      </c>
      <c r="D213" s="1" t="s">
        <v>1035</v>
      </c>
      <c r="E213" t="s">
        <v>24</v>
      </c>
      <c r="F213" t="s">
        <v>21</v>
      </c>
      <c r="G213">
        <v>2</v>
      </c>
      <c r="H213">
        <v>2</v>
      </c>
      <c r="I213">
        <v>1</v>
      </c>
      <c r="J213">
        <v>1.9499999999999999E-3</v>
      </c>
      <c r="K213">
        <v>0</v>
      </c>
      <c r="L213">
        <v>0</v>
      </c>
      <c r="M213">
        <v>0</v>
      </c>
      <c r="N213">
        <v>0</v>
      </c>
      <c r="O213">
        <v>0</v>
      </c>
      <c r="P213">
        <v>0</v>
      </c>
      <c r="Q213">
        <v>0</v>
      </c>
      <c r="R213">
        <v>0</v>
      </c>
      <c r="S213">
        <f>SUM(Table3[[#This Row],[CoO]:[MoS2/g-C3N4]])</f>
        <v>1.9499999999999999E-3</v>
      </c>
      <c r="T213" s="2">
        <v>45154.206678240742</v>
      </c>
      <c r="U213" t="s">
        <v>25</v>
      </c>
      <c r="V213">
        <v>0.84772700000000001</v>
      </c>
      <c r="W213">
        <v>99.59217178700149</v>
      </c>
      <c r="X213">
        <v>2.180657991046853E-2</v>
      </c>
      <c r="Y213">
        <v>9.9064667640941608E-4</v>
      </c>
      <c r="Z213">
        <v>5.9436315399291582E-2</v>
      </c>
      <c r="AA213">
        <v>1.485907884982289E-2</v>
      </c>
      <c r="AB213">
        <f>Table3[[#This Row],[calc_%_H2_umol/h]]/Table3[[#This Row],[Cat mass]]</f>
        <v>7.6200404358066107</v>
      </c>
      <c r="AC213">
        <v>0.29836322103767998</v>
      </c>
      <c r="AD213">
        <v>1.5868524151215022E-2</v>
      </c>
      <c r="AE213">
        <v>0.81322291629192356</v>
      </c>
      <c r="AF213">
        <v>0.20330572907298089</v>
      </c>
      <c r="AG213">
        <v>3.2882464160295742E-2</v>
      </c>
      <c r="AH213">
        <v>5.4775947890061141E-2</v>
      </c>
    </row>
    <row r="214" spans="1:34" x14ac:dyDescent="0.25">
      <c r="A214">
        <v>1404</v>
      </c>
      <c r="B214" t="s">
        <v>3</v>
      </c>
      <c r="C214" t="s">
        <v>466</v>
      </c>
      <c r="D214" s="1" t="s">
        <v>1036</v>
      </c>
      <c r="E214" t="s">
        <v>27</v>
      </c>
      <c r="F214" t="s">
        <v>21</v>
      </c>
      <c r="G214">
        <v>2</v>
      </c>
      <c r="H214">
        <v>2</v>
      </c>
      <c r="I214">
        <v>1</v>
      </c>
      <c r="J214">
        <v>1.99E-3</v>
      </c>
      <c r="K214">
        <v>0</v>
      </c>
      <c r="L214">
        <v>0</v>
      </c>
      <c r="M214">
        <v>0</v>
      </c>
      <c r="N214">
        <v>0</v>
      </c>
      <c r="O214">
        <v>0</v>
      </c>
      <c r="P214">
        <v>0</v>
      </c>
      <c r="Q214">
        <v>0</v>
      </c>
      <c r="R214">
        <v>0</v>
      </c>
      <c r="S214">
        <f>SUM(Table3[[#This Row],[CoO]:[MoS2/g-C3N4]])</f>
        <v>1.99E-3</v>
      </c>
      <c r="T214" s="2">
        <v>45154.214386574073</v>
      </c>
      <c r="U214" t="s">
        <v>28</v>
      </c>
      <c r="V214">
        <v>0.84495200000000004</v>
      </c>
      <c r="W214">
        <v>99.462847086540549</v>
      </c>
      <c r="X214">
        <v>2.0868974084592162E-2</v>
      </c>
      <c r="Y214">
        <v>1.1917796042456199E-3</v>
      </c>
      <c r="Z214">
        <v>5.6880764009949292E-2</v>
      </c>
      <c r="AA214">
        <v>1.4220191002487319E-2</v>
      </c>
      <c r="AB214">
        <f>Table3[[#This Row],[calc_%_H2_umol/h]]/Table3[[#This Row],[Cat mass]]</f>
        <v>7.1458246243654875</v>
      </c>
      <c r="AC214">
        <v>0.42066077823158282</v>
      </c>
      <c r="AD214">
        <v>1.7029280229798799E-2</v>
      </c>
      <c r="AE214">
        <v>1.146558827369395</v>
      </c>
      <c r="AF214">
        <v>0.28663970684234868</v>
      </c>
      <c r="AG214">
        <v>3.9704435191799059E-2</v>
      </c>
      <c r="AH214">
        <v>5.5918725951480258E-2</v>
      </c>
    </row>
    <row r="215" spans="1:34" x14ac:dyDescent="0.25">
      <c r="A215">
        <v>1404</v>
      </c>
      <c r="B215" t="s">
        <v>3</v>
      </c>
      <c r="C215" t="s">
        <v>467</v>
      </c>
      <c r="D215" s="1" t="s">
        <v>1037</v>
      </c>
      <c r="E215" t="s">
        <v>30</v>
      </c>
      <c r="F215" t="s">
        <v>21</v>
      </c>
      <c r="G215">
        <v>2</v>
      </c>
      <c r="H215">
        <v>2</v>
      </c>
      <c r="I215">
        <v>1</v>
      </c>
      <c r="J215">
        <v>0</v>
      </c>
      <c r="K215">
        <v>1.9499999999999999E-3</v>
      </c>
      <c r="L215">
        <v>0</v>
      </c>
      <c r="M215">
        <v>0</v>
      </c>
      <c r="N215">
        <v>0</v>
      </c>
      <c r="O215">
        <v>0</v>
      </c>
      <c r="P215">
        <v>0</v>
      </c>
      <c r="Q215">
        <v>0</v>
      </c>
      <c r="R215">
        <v>0</v>
      </c>
      <c r="S215">
        <f>SUM(Table3[[#This Row],[CoO]:[MoS2/g-C3N4]])</f>
        <v>1.9499999999999999E-3</v>
      </c>
      <c r="T215" s="2">
        <v>45154.222893518519</v>
      </c>
      <c r="U215" t="s">
        <v>31</v>
      </c>
      <c r="V215">
        <v>0.85057700000000003</v>
      </c>
      <c r="W215">
        <v>98.053272496980497</v>
      </c>
      <c r="X215">
        <v>1.382381021990057</v>
      </c>
      <c r="Y215">
        <v>2.5983195661565851E-2</v>
      </c>
      <c r="Z215">
        <v>3.7678368071626092</v>
      </c>
      <c r="AA215">
        <v>0.94195920179065229</v>
      </c>
      <c r="AB215">
        <f>Table3[[#This Row],[calc_%_H2_umol/h]]/Table3[[#This Row],[Cat mass]]</f>
        <v>483.05600091828325</v>
      </c>
      <c r="AC215">
        <v>3.4688595537682457E-2</v>
      </c>
      <c r="AD215">
        <v>1.9244805866870669E-2</v>
      </c>
      <c r="AE215">
        <v>9.4547715120901515E-2</v>
      </c>
      <c r="AF215">
        <v>2.3636928780225379E-2</v>
      </c>
      <c r="AG215">
        <v>4.7499633003229028E-2</v>
      </c>
      <c r="AH215">
        <v>0.48215825248853711</v>
      </c>
    </row>
    <row r="216" spans="1:34" x14ac:dyDescent="0.25">
      <c r="A216">
        <v>1404</v>
      </c>
      <c r="B216" t="s">
        <v>3</v>
      </c>
      <c r="C216" t="s">
        <v>467</v>
      </c>
      <c r="D216" s="1" t="s">
        <v>1038</v>
      </c>
      <c r="E216" t="s">
        <v>33</v>
      </c>
      <c r="F216" t="s">
        <v>21</v>
      </c>
      <c r="G216">
        <v>2</v>
      </c>
      <c r="H216">
        <v>2</v>
      </c>
      <c r="I216">
        <v>1</v>
      </c>
      <c r="J216">
        <v>0</v>
      </c>
      <c r="K216">
        <v>2.9499999999999999E-3</v>
      </c>
      <c r="L216">
        <v>0</v>
      </c>
      <c r="M216">
        <v>0</v>
      </c>
      <c r="N216">
        <v>0</v>
      </c>
      <c r="O216">
        <v>0</v>
      </c>
      <c r="P216">
        <v>0</v>
      </c>
      <c r="Q216">
        <v>0</v>
      </c>
      <c r="R216">
        <v>0</v>
      </c>
      <c r="S216">
        <f>SUM(Table3[[#This Row],[CoO]:[MoS2/g-C3N4]])</f>
        <v>2.9499999999999999E-3</v>
      </c>
      <c r="T216" s="2">
        <v>45154.231469907398</v>
      </c>
      <c r="U216" t="s">
        <v>34</v>
      </c>
      <c r="V216">
        <v>0.87007699999999999</v>
      </c>
      <c r="W216">
        <v>97.876830630968072</v>
      </c>
      <c r="X216">
        <v>1.5313607970972991</v>
      </c>
      <c r="Y216">
        <v>2.6041644813273129E-2</v>
      </c>
      <c r="Z216">
        <v>4.1738981399229411</v>
      </c>
      <c r="AA216">
        <v>1.0434745349807351</v>
      </c>
      <c r="AB216">
        <f>Table3[[#This Row],[calc_%_H2_umol/h]]/Table3[[#This Row],[Cat mass]]</f>
        <v>353.72018134940174</v>
      </c>
      <c r="AC216">
        <v>3.2480506518449477E-2</v>
      </c>
      <c r="AD216">
        <v>1.747528615533522E-2</v>
      </c>
      <c r="AE216">
        <v>8.8529317191667345E-2</v>
      </c>
      <c r="AF216">
        <v>2.213232929791684E-2</v>
      </c>
      <c r="AG216">
        <v>3.1563748249050977E-2</v>
      </c>
      <c r="AH216">
        <v>0.52776431716713113</v>
      </c>
    </row>
    <row r="217" spans="1:34" x14ac:dyDescent="0.25">
      <c r="A217">
        <v>1404</v>
      </c>
      <c r="B217" t="s">
        <v>3</v>
      </c>
      <c r="C217" t="s">
        <v>467</v>
      </c>
      <c r="D217" s="1" t="s">
        <v>1039</v>
      </c>
      <c r="E217" t="s">
        <v>36</v>
      </c>
      <c r="F217" t="s">
        <v>21</v>
      </c>
      <c r="G217">
        <v>2</v>
      </c>
      <c r="H217">
        <v>2</v>
      </c>
      <c r="I217">
        <v>1</v>
      </c>
      <c r="J217">
        <v>0</v>
      </c>
      <c r="K217">
        <v>2.8400000000000001E-3</v>
      </c>
      <c r="L217">
        <v>0</v>
      </c>
      <c r="M217">
        <v>0</v>
      </c>
      <c r="N217">
        <v>0</v>
      </c>
      <c r="O217">
        <v>0</v>
      </c>
      <c r="P217">
        <v>0</v>
      </c>
      <c r="Q217">
        <v>0</v>
      </c>
      <c r="R217">
        <v>0</v>
      </c>
      <c r="S217">
        <f>SUM(Table3[[#This Row],[CoO]:[MoS2/g-C3N4]])</f>
        <v>2.8400000000000001E-3</v>
      </c>
      <c r="T217" s="2">
        <v>45154.239953703713</v>
      </c>
      <c r="U217" t="s">
        <v>37</v>
      </c>
      <c r="V217">
        <v>0.864452</v>
      </c>
      <c r="W217">
        <v>97.820205255532045</v>
      </c>
      <c r="X217">
        <v>1.6515597582086881</v>
      </c>
      <c r="Y217">
        <v>3.1412645541214999E-2</v>
      </c>
      <c r="Z217">
        <v>4.5015140885318337</v>
      </c>
      <c r="AA217">
        <v>1.125378522132958</v>
      </c>
      <c r="AB217">
        <f>Table3[[#This Row],[calc_%_H2_umol/h]]/Table3[[#This Row],[Cat mass]]</f>
        <v>396.26004300456265</v>
      </c>
      <c r="AC217">
        <v>3.0394242334721051E-2</v>
      </c>
      <c r="AD217">
        <v>1.8007260515585689E-2</v>
      </c>
      <c r="AE217">
        <v>8.2842966716744806E-2</v>
      </c>
      <c r="AF217">
        <v>2.0710741679186202E-2</v>
      </c>
      <c r="AG217">
        <v>3.7430859899783432E-2</v>
      </c>
      <c r="AH217">
        <v>0.4604098840247553</v>
      </c>
    </row>
    <row r="218" spans="1:34" x14ac:dyDescent="0.25">
      <c r="A218">
        <v>1404</v>
      </c>
      <c r="B218" t="s">
        <v>3</v>
      </c>
      <c r="C218" t="s">
        <v>468</v>
      </c>
      <c r="D218" s="1" t="s">
        <v>1040</v>
      </c>
      <c r="E218" t="s">
        <v>39</v>
      </c>
      <c r="F218" t="s">
        <v>21</v>
      </c>
      <c r="G218">
        <v>2</v>
      </c>
      <c r="H218">
        <v>2</v>
      </c>
      <c r="I218">
        <v>1</v>
      </c>
      <c r="J218">
        <v>0</v>
      </c>
      <c r="K218">
        <v>0</v>
      </c>
      <c r="L218">
        <v>2.0699999999999998E-3</v>
      </c>
      <c r="M218">
        <v>0</v>
      </c>
      <c r="N218">
        <v>0</v>
      </c>
      <c r="O218">
        <v>0</v>
      </c>
      <c r="P218">
        <v>0</v>
      </c>
      <c r="Q218">
        <v>0</v>
      </c>
      <c r="R218">
        <v>0</v>
      </c>
      <c r="S218">
        <f>SUM(Table3[[#This Row],[CoO]:[MoS2/g-C3N4]])</f>
        <v>2.0699999999999998E-3</v>
      </c>
      <c r="T218" s="2">
        <v>45154.247673611113</v>
      </c>
      <c r="U218" t="s">
        <v>40</v>
      </c>
      <c r="V218">
        <v>0.84495200000000004</v>
      </c>
      <c r="W218">
        <v>99.62402327260196</v>
      </c>
      <c r="X218">
        <v>2.3170653277552428E-2</v>
      </c>
      <c r="Y218">
        <v>1.1456931364319091E-3</v>
      </c>
      <c r="Z218">
        <v>6.3154252609374253E-2</v>
      </c>
      <c r="AA218">
        <v>1.578856315234356E-2</v>
      </c>
      <c r="AB218">
        <f>Table3[[#This Row],[calc_%_H2_umol/h]]/Table3[[#This Row],[Cat mass]]</f>
        <v>7.6273251943688702</v>
      </c>
      <c r="AC218">
        <v>0.26768691615840512</v>
      </c>
      <c r="AD218">
        <v>1.520216779195217E-2</v>
      </c>
      <c r="AE218">
        <v>0.72961115600785842</v>
      </c>
      <c r="AF218">
        <v>0.1824027890019646</v>
      </c>
      <c r="AG218">
        <v>4.8355126866086381E-2</v>
      </c>
      <c r="AH218">
        <v>3.6764031096006081E-2</v>
      </c>
    </row>
    <row r="219" spans="1:34" x14ac:dyDescent="0.25">
      <c r="A219">
        <v>1404</v>
      </c>
      <c r="B219" t="s">
        <v>3</v>
      </c>
      <c r="C219" t="s">
        <v>468</v>
      </c>
      <c r="D219" s="1" t="s">
        <v>1041</v>
      </c>
      <c r="E219" t="s">
        <v>42</v>
      </c>
      <c r="F219" t="s">
        <v>21</v>
      </c>
      <c r="G219">
        <v>2</v>
      </c>
      <c r="H219">
        <v>2</v>
      </c>
      <c r="I219">
        <v>1</v>
      </c>
      <c r="J219">
        <v>0</v>
      </c>
      <c r="K219">
        <v>0</v>
      </c>
      <c r="L219">
        <v>1.98E-3</v>
      </c>
      <c r="M219">
        <v>0</v>
      </c>
      <c r="N219">
        <v>0</v>
      </c>
      <c r="O219">
        <v>0</v>
      </c>
      <c r="P219">
        <v>0</v>
      </c>
      <c r="Q219">
        <v>0</v>
      </c>
      <c r="R219">
        <v>0</v>
      </c>
      <c r="S219">
        <f>SUM(Table3[[#This Row],[CoO]:[MoS2/g-C3N4]])</f>
        <v>1.98E-3</v>
      </c>
      <c r="T219" s="2">
        <v>45154.255358796298</v>
      </c>
      <c r="U219" t="s">
        <v>43</v>
      </c>
      <c r="V219">
        <v>0.84772700000000001</v>
      </c>
      <c r="W219">
        <v>99.794105732421542</v>
      </c>
      <c r="X219">
        <v>2.4307604354065069E-2</v>
      </c>
      <c r="Y219">
        <v>8.4525175407670721E-4</v>
      </c>
      <c r="Z219">
        <v>6.6253142167233256E-2</v>
      </c>
      <c r="AA219">
        <v>1.6563285541808311E-2</v>
      </c>
      <c r="AB219">
        <f>Table3[[#This Row],[calc_%_H2_umol/h]]/Table3[[#This Row],[Cat mass]]</f>
        <v>8.3652957281860161</v>
      </c>
      <c r="AC219">
        <v>0.1142934591472874</v>
      </c>
      <c r="AD219">
        <v>1.306967865393549E-2</v>
      </c>
      <c r="AE219">
        <v>0.31151983088797258</v>
      </c>
      <c r="AF219">
        <v>7.7879957721993159E-2</v>
      </c>
      <c r="AG219">
        <v>3.277162591276489E-2</v>
      </c>
      <c r="AH219">
        <v>3.4521578164339081E-2</v>
      </c>
    </row>
    <row r="220" spans="1:34" x14ac:dyDescent="0.25">
      <c r="A220">
        <v>1404</v>
      </c>
      <c r="B220" t="s">
        <v>3</v>
      </c>
      <c r="C220" t="s">
        <v>468</v>
      </c>
      <c r="D220" s="1" t="s">
        <v>1042</v>
      </c>
      <c r="E220" t="s">
        <v>45</v>
      </c>
      <c r="F220" t="s">
        <v>21</v>
      </c>
      <c r="G220">
        <v>2</v>
      </c>
      <c r="H220">
        <v>2</v>
      </c>
      <c r="I220">
        <v>1</v>
      </c>
      <c r="J220">
        <v>0</v>
      </c>
      <c r="K220">
        <v>0</v>
      </c>
      <c r="L220">
        <v>2.0300000000000001E-3</v>
      </c>
      <c r="M220">
        <v>0</v>
      </c>
      <c r="N220">
        <v>0</v>
      </c>
      <c r="O220">
        <v>0</v>
      </c>
      <c r="P220">
        <v>0</v>
      </c>
      <c r="Q220">
        <v>0</v>
      </c>
      <c r="R220">
        <v>0</v>
      </c>
      <c r="S220">
        <f>SUM(Table3[[#This Row],[CoO]:[MoS2/g-C3N4]])</f>
        <v>2.0300000000000001E-3</v>
      </c>
      <c r="T220" s="2">
        <v>45154.263067129628</v>
      </c>
      <c r="U220" t="s">
        <v>46</v>
      </c>
      <c r="V220">
        <v>0.82822700000000005</v>
      </c>
      <c r="W220">
        <v>99.751344634411069</v>
      </c>
      <c r="X220">
        <v>2.2490034556124559E-2</v>
      </c>
      <c r="Y220">
        <v>1.304856434202608E-3</v>
      </c>
      <c r="Z220">
        <v>6.129914882145613E-2</v>
      </c>
      <c r="AA220">
        <v>1.5324787205364031E-2</v>
      </c>
      <c r="AB220">
        <f>Table3[[#This Row],[calc_%_H2_umol/h]]/Table3[[#This Row],[Cat mass]]</f>
        <v>7.5491562588000143</v>
      </c>
      <c r="AC220">
        <v>0.15050653988168181</v>
      </c>
      <c r="AD220">
        <v>1.366918709989509E-2</v>
      </c>
      <c r="AE220">
        <v>0.41022270391742022</v>
      </c>
      <c r="AF220">
        <v>0.102555675979355</v>
      </c>
      <c r="AG220">
        <v>3.9656718778233367E-2</v>
      </c>
      <c r="AH220">
        <v>3.6002072372896488E-2</v>
      </c>
    </row>
    <row r="221" spans="1:34" x14ac:dyDescent="0.25">
      <c r="A221">
        <v>1404</v>
      </c>
      <c r="B221" t="s">
        <v>3</v>
      </c>
      <c r="C221" t="s">
        <v>469</v>
      </c>
      <c r="D221" s="1" t="s">
        <v>1043</v>
      </c>
      <c r="E221" t="s">
        <v>48</v>
      </c>
      <c r="F221" t="s">
        <v>21</v>
      </c>
      <c r="G221">
        <v>2</v>
      </c>
      <c r="H221">
        <v>2</v>
      </c>
      <c r="I221">
        <v>1</v>
      </c>
      <c r="J221">
        <v>0</v>
      </c>
      <c r="K221">
        <v>0</v>
      </c>
      <c r="L221">
        <v>0</v>
      </c>
      <c r="M221">
        <v>1.92E-3</v>
      </c>
      <c r="N221">
        <v>0</v>
      </c>
      <c r="O221">
        <v>0</v>
      </c>
      <c r="P221">
        <v>0</v>
      </c>
      <c r="Q221">
        <v>0</v>
      </c>
      <c r="R221">
        <v>0</v>
      </c>
      <c r="S221">
        <f>SUM(Table3[[#This Row],[CoO]:[MoS2/g-C3N4]])</f>
        <v>1.92E-3</v>
      </c>
      <c r="T221" s="2">
        <v>45154.270648148151</v>
      </c>
      <c r="U221" t="s">
        <v>49</v>
      </c>
      <c r="V221">
        <v>0.84772700000000001</v>
      </c>
      <c r="W221">
        <v>99.279787278534471</v>
      </c>
      <c r="X221">
        <v>1.945909183853475E-2</v>
      </c>
      <c r="Y221">
        <v>8.2643951133525039E-4</v>
      </c>
      <c r="Z221">
        <v>5.3037969486618229E-2</v>
      </c>
      <c r="AA221">
        <v>1.3259492371654561E-2</v>
      </c>
      <c r="AB221">
        <f>Table3[[#This Row],[calc_%_H2_umol/h]]/Table3[[#This Row],[Cat mass]]</f>
        <v>6.9059856102367503</v>
      </c>
      <c r="AC221">
        <v>0.59525162092369843</v>
      </c>
      <c r="AD221">
        <v>1.6960931320294501E-2</v>
      </c>
      <c r="AE221">
        <v>1.622426039682457</v>
      </c>
      <c r="AF221">
        <v>0.40560650992061431</v>
      </c>
      <c r="AG221">
        <v>5.1957937097630823E-2</v>
      </c>
      <c r="AH221">
        <v>5.3544071605659778E-2</v>
      </c>
    </row>
    <row r="222" spans="1:34" x14ac:dyDescent="0.25">
      <c r="A222">
        <v>1404</v>
      </c>
      <c r="B222" t="s">
        <v>3</v>
      </c>
      <c r="C222" t="s">
        <v>469</v>
      </c>
      <c r="D222" s="1" t="s">
        <v>1044</v>
      </c>
      <c r="E222" t="s">
        <v>51</v>
      </c>
      <c r="F222" t="s">
        <v>21</v>
      </c>
      <c r="G222">
        <v>2</v>
      </c>
      <c r="H222">
        <v>2</v>
      </c>
      <c r="I222">
        <v>1</v>
      </c>
      <c r="J222">
        <v>0</v>
      </c>
      <c r="K222">
        <v>0</v>
      </c>
      <c r="L222">
        <v>0</v>
      </c>
      <c r="M222">
        <v>1.92E-3</v>
      </c>
      <c r="N222">
        <v>0</v>
      </c>
      <c r="O222">
        <v>0</v>
      </c>
      <c r="P222">
        <v>0</v>
      </c>
      <c r="Q222">
        <v>0</v>
      </c>
      <c r="R222">
        <v>0</v>
      </c>
      <c r="S222">
        <f>SUM(Table3[[#This Row],[CoO]:[MoS2/g-C3N4]])</f>
        <v>1.92E-3</v>
      </c>
      <c r="T222" s="2">
        <v>45154.278391203698</v>
      </c>
      <c r="U222" t="s">
        <v>52</v>
      </c>
      <c r="V222">
        <v>0.85057700000000003</v>
      </c>
      <c r="W222">
        <v>99.610625283967465</v>
      </c>
      <c r="X222">
        <v>1.9273261966265141E-2</v>
      </c>
      <c r="Y222">
        <v>7.6589518645548045E-4</v>
      </c>
      <c r="Z222">
        <v>5.2531469020053817E-2</v>
      </c>
      <c r="AA222">
        <v>1.3132867255013451E-2</v>
      </c>
      <c r="AB222">
        <f>Table3[[#This Row],[calc_%_H2_umol/h]]/Table3[[#This Row],[Cat mass]]</f>
        <v>6.8400350286528386</v>
      </c>
      <c r="AC222">
        <v>0.28313558145763618</v>
      </c>
      <c r="AD222">
        <v>1.450133534523671E-2</v>
      </c>
      <c r="AE222">
        <v>0.77171825152641749</v>
      </c>
      <c r="AF222">
        <v>0.1929295628816044</v>
      </c>
      <c r="AG222">
        <v>3.3939589100310072E-2</v>
      </c>
      <c r="AH222">
        <v>5.3026283508321233E-2</v>
      </c>
    </row>
    <row r="223" spans="1:34" x14ac:dyDescent="0.25">
      <c r="A223">
        <v>1404</v>
      </c>
      <c r="B223" t="s">
        <v>3</v>
      </c>
      <c r="C223" t="s">
        <v>469</v>
      </c>
      <c r="D223" s="1" t="s">
        <v>1045</v>
      </c>
      <c r="E223" t="s">
        <v>54</v>
      </c>
      <c r="F223" t="s">
        <v>21</v>
      </c>
      <c r="G223">
        <v>2</v>
      </c>
      <c r="H223">
        <v>2</v>
      </c>
      <c r="I223">
        <v>1</v>
      </c>
      <c r="J223">
        <v>0</v>
      </c>
      <c r="K223">
        <v>0</v>
      </c>
      <c r="L223">
        <v>0</v>
      </c>
      <c r="M223">
        <v>1.9400000000000001E-3</v>
      </c>
      <c r="N223">
        <v>0</v>
      </c>
      <c r="O223">
        <v>0</v>
      </c>
      <c r="P223">
        <v>0</v>
      </c>
      <c r="Q223">
        <v>0</v>
      </c>
      <c r="R223">
        <v>0</v>
      </c>
      <c r="S223">
        <f>SUM(Table3[[#This Row],[CoO]:[MoS2/g-C3N4]])</f>
        <v>1.9400000000000001E-3</v>
      </c>
      <c r="T223" s="2">
        <v>45154.286064814813</v>
      </c>
      <c r="U223" t="s">
        <v>55</v>
      </c>
      <c r="V223">
        <v>0.85612699999999997</v>
      </c>
      <c r="W223">
        <v>99.457246732623702</v>
      </c>
      <c r="X223">
        <v>1.846011309934972E-2</v>
      </c>
      <c r="Y223">
        <v>1.549682660017018E-3</v>
      </c>
      <c r="Z223">
        <v>5.0315139237071191E-2</v>
      </c>
      <c r="AA223">
        <v>1.2578784809267799E-2</v>
      </c>
      <c r="AB223">
        <f>Table3[[#This Row],[calc_%_H2_umol/h]]/Table3[[#This Row],[Cat mass]]</f>
        <v>6.4839096954988653</v>
      </c>
      <c r="AC223">
        <v>0.42203566619491739</v>
      </c>
      <c r="AD223">
        <v>1.6044478250862661E-2</v>
      </c>
      <c r="AE223">
        <v>1.150306240992391</v>
      </c>
      <c r="AF223">
        <v>0.28757656024809769</v>
      </c>
      <c r="AG223">
        <v>4.1137456137716931E-2</v>
      </c>
      <c r="AH223">
        <v>6.1120031944314507E-2</v>
      </c>
    </row>
    <row r="224" spans="1:34" x14ac:dyDescent="0.25">
      <c r="A224">
        <v>1404</v>
      </c>
      <c r="B224" t="s">
        <v>3</v>
      </c>
      <c r="C224" t="s">
        <v>470</v>
      </c>
      <c r="D224" s="1" t="s">
        <v>1046</v>
      </c>
      <c r="E224" t="s">
        <v>57</v>
      </c>
      <c r="F224" t="s">
        <v>21</v>
      </c>
      <c r="G224">
        <v>2</v>
      </c>
      <c r="H224">
        <v>2</v>
      </c>
      <c r="I224">
        <v>1</v>
      </c>
      <c r="J224">
        <v>0</v>
      </c>
      <c r="K224">
        <v>0</v>
      </c>
      <c r="L224">
        <v>0</v>
      </c>
      <c r="M224">
        <v>0</v>
      </c>
      <c r="N224">
        <v>2.0500000000000002E-3</v>
      </c>
      <c r="O224">
        <v>0</v>
      </c>
      <c r="P224">
        <v>0</v>
      </c>
      <c r="Q224">
        <v>0</v>
      </c>
      <c r="R224">
        <v>0</v>
      </c>
      <c r="S224">
        <f>SUM(Table3[[#This Row],[CoO]:[MoS2/g-C3N4]])</f>
        <v>2.0500000000000002E-3</v>
      </c>
      <c r="T224" s="2">
        <v>45154.293749999997</v>
      </c>
      <c r="U224" t="s">
        <v>58</v>
      </c>
      <c r="V224">
        <v>0.85402699999999998</v>
      </c>
      <c r="W224">
        <v>99.355077513945929</v>
      </c>
      <c r="X224">
        <v>0.11072053785333941</v>
      </c>
      <c r="Y224">
        <v>1.0666299846519879E-3</v>
      </c>
      <c r="Z224">
        <v>0.30178142725953427</v>
      </c>
      <c r="AA224">
        <v>7.5445356814883582E-2</v>
      </c>
      <c r="AB224">
        <f>Table3[[#This Row],[calc_%_H2_umol/h]]/Table3[[#This Row],[Cat mass]]</f>
        <v>36.802613080431016</v>
      </c>
      <c r="AC224">
        <v>0.36597023834994968</v>
      </c>
      <c r="AD224">
        <v>1.5824929009106269E-2</v>
      </c>
      <c r="AE224">
        <v>0.99749353647516414</v>
      </c>
      <c r="AF224">
        <v>0.24937338411879101</v>
      </c>
      <c r="AG224">
        <v>5.0289904992273537E-2</v>
      </c>
      <c r="AH224">
        <v>0.1179418048585065</v>
      </c>
    </row>
    <row r="225" spans="1:34" x14ac:dyDescent="0.25">
      <c r="A225">
        <v>1404</v>
      </c>
      <c r="B225" t="s">
        <v>3</v>
      </c>
      <c r="C225" t="s">
        <v>470</v>
      </c>
      <c r="D225" s="1" t="s">
        <v>1047</v>
      </c>
      <c r="E225" t="s">
        <v>60</v>
      </c>
      <c r="F225" t="s">
        <v>21</v>
      </c>
      <c r="G225">
        <v>2</v>
      </c>
      <c r="H225">
        <v>2</v>
      </c>
      <c r="I225">
        <v>1</v>
      </c>
      <c r="J225">
        <v>0</v>
      </c>
      <c r="K225">
        <v>0</v>
      </c>
      <c r="L225">
        <v>0</v>
      </c>
      <c r="M225">
        <v>0</v>
      </c>
      <c r="N225">
        <v>1.9400000000000001E-3</v>
      </c>
      <c r="O225">
        <v>0</v>
      </c>
      <c r="P225">
        <v>0</v>
      </c>
      <c r="Q225">
        <v>0</v>
      </c>
      <c r="R225">
        <v>0</v>
      </c>
      <c r="S225">
        <f>SUM(Table3[[#This Row],[CoO]:[MoS2/g-C3N4]])</f>
        <v>1.9400000000000001E-3</v>
      </c>
      <c r="T225" s="2">
        <v>45154.301458333342</v>
      </c>
      <c r="U225" t="s">
        <v>61</v>
      </c>
      <c r="V225">
        <v>0.864452</v>
      </c>
      <c r="W225">
        <v>99.53822932188686</v>
      </c>
      <c r="X225">
        <v>0.22730884573492979</v>
      </c>
      <c r="Y225">
        <v>4.4321292443609689E-3</v>
      </c>
      <c r="Z225">
        <v>0.61955612955447259</v>
      </c>
      <c r="AA225">
        <v>0.15488903238861809</v>
      </c>
      <c r="AB225">
        <f>Table3[[#This Row],[calc_%_H2_umol/h]]/Table3[[#This Row],[Cat mass]]</f>
        <v>79.83970741681344</v>
      </c>
      <c r="AC225">
        <v>8.0263661093917471E-2</v>
      </c>
      <c r="AD225">
        <v>1.217297169677946E-2</v>
      </c>
      <c r="AE225">
        <v>0.21876774328970999</v>
      </c>
      <c r="AF225">
        <v>5.4691935822427498E-2</v>
      </c>
      <c r="AG225">
        <v>3.2075850550907753E-2</v>
      </c>
      <c r="AH225">
        <v>0.12212232073337451</v>
      </c>
    </row>
    <row r="226" spans="1:34" x14ac:dyDescent="0.25">
      <c r="A226">
        <v>1404</v>
      </c>
      <c r="B226" t="s">
        <v>3</v>
      </c>
      <c r="C226" t="s">
        <v>470</v>
      </c>
      <c r="D226" s="1" t="s">
        <v>1048</v>
      </c>
      <c r="E226" t="s">
        <v>63</v>
      </c>
      <c r="F226" t="s">
        <v>21</v>
      </c>
      <c r="G226">
        <v>2</v>
      </c>
      <c r="H226">
        <v>2</v>
      </c>
      <c r="I226">
        <v>1</v>
      </c>
      <c r="J226">
        <v>0</v>
      </c>
      <c r="K226">
        <v>0</v>
      </c>
      <c r="L226">
        <v>0</v>
      </c>
      <c r="M226">
        <v>0</v>
      </c>
      <c r="N226">
        <v>1.9599999999999999E-3</v>
      </c>
      <c r="O226">
        <v>0</v>
      </c>
      <c r="P226">
        <v>0</v>
      </c>
      <c r="Q226">
        <v>0</v>
      </c>
      <c r="R226">
        <v>0</v>
      </c>
      <c r="S226">
        <f>SUM(Table3[[#This Row],[CoO]:[MoS2/g-C3N4]])</f>
        <v>1.9599999999999999E-3</v>
      </c>
      <c r="T226" s="2">
        <v>45154.309166666673</v>
      </c>
      <c r="U226" t="s">
        <v>64</v>
      </c>
      <c r="V226">
        <v>0.85612699999999997</v>
      </c>
      <c r="W226">
        <v>99.495519672365361</v>
      </c>
      <c r="X226">
        <v>0.15470563784827601</v>
      </c>
      <c r="Y226">
        <v>1.9794085433914592E-3</v>
      </c>
      <c r="Z226">
        <v>0.42166782333365671</v>
      </c>
      <c r="AA226">
        <v>0.10541695583341421</v>
      </c>
      <c r="AB226">
        <f>Table3[[#This Row],[calc_%_H2_umol/h]]/Table3[[#This Row],[Cat mass]]</f>
        <v>53.784161139497044</v>
      </c>
      <c r="AC226">
        <v>0.191865079046392</v>
      </c>
      <c r="AD226">
        <v>1.276948580255589E-2</v>
      </c>
      <c r="AE226">
        <v>0.52295010951427756</v>
      </c>
      <c r="AF226">
        <v>0.13073752737856939</v>
      </c>
      <c r="AG226">
        <v>3.979964637467942E-2</v>
      </c>
      <c r="AH226">
        <v>0.1181099643652888</v>
      </c>
    </row>
    <row r="227" spans="1:34" x14ac:dyDescent="0.25">
      <c r="A227">
        <v>1404</v>
      </c>
      <c r="B227" t="s">
        <v>3</v>
      </c>
      <c r="C227" t="s">
        <v>472</v>
      </c>
      <c r="D227" s="1" t="s">
        <v>1049</v>
      </c>
      <c r="E227" t="s">
        <v>66</v>
      </c>
      <c r="F227" t="s">
        <v>21</v>
      </c>
      <c r="G227">
        <v>2</v>
      </c>
      <c r="H227">
        <v>2</v>
      </c>
      <c r="I227">
        <v>1</v>
      </c>
      <c r="J227">
        <v>0</v>
      </c>
      <c r="K227">
        <v>0</v>
      </c>
      <c r="L227">
        <v>0</v>
      </c>
      <c r="M227">
        <v>0</v>
      </c>
      <c r="N227">
        <v>0</v>
      </c>
      <c r="O227">
        <v>2.0799999999999998E-3</v>
      </c>
      <c r="P227">
        <v>0</v>
      </c>
      <c r="Q227">
        <v>0</v>
      </c>
      <c r="R227">
        <v>0</v>
      </c>
      <c r="S227">
        <f>SUM(Table3[[#This Row],[CoO]:[MoS2/g-C3N4]])</f>
        <v>2.0799999999999998E-3</v>
      </c>
      <c r="T227" s="2">
        <v>45154.348958333343</v>
      </c>
      <c r="U227" t="s">
        <v>67</v>
      </c>
      <c r="V227">
        <v>0.84495200000000004</v>
      </c>
      <c r="W227">
        <v>99.350107322270247</v>
      </c>
      <c r="X227">
        <v>2.4878189682253731E-2</v>
      </c>
      <c r="Y227">
        <v>8.8496356356987198E-4</v>
      </c>
      <c r="Z227">
        <v>6.7808337418743078E-2</v>
      </c>
      <c r="AA227">
        <v>1.695208435468577E-2</v>
      </c>
      <c r="AB227">
        <f>Table3[[#This Row],[calc_%_H2_umol/h]]/Table3[[#This Row],[Cat mass]]</f>
        <v>8.1500405551373891</v>
      </c>
      <c r="AC227">
        <v>0.54843991072655762</v>
      </c>
      <c r="AD227">
        <v>1.7103152161451959E-2</v>
      </c>
      <c r="AE227">
        <v>1.4948353957996989</v>
      </c>
      <c r="AF227">
        <v>0.37370884894992468</v>
      </c>
      <c r="AG227">
        <v>4.5577973226930607E-2</v>
      </c>
      <c r="AH227">
        <v>3.0996604094011081E-2</v>
      </c>
    </row>
    <row r="228" spans="1:34" x14ac:dyDescent="0.25">
      <c r="A228">
        <v>1404</v>
      </c>
      <c r="B228" t="s">
        <v>3</v>
      </c>
      <c r="C228" t="s">
        <v>472</v>
      </c>
      <c r="D228" s="1" t="s">
        <v>1050</v>
      </c>
      <c r="E228" t="s">
        <v>69</v>
      </c>
      <c r="F228" t="s">
        <v>21</v>
      </c>
      <c r="G228">
        <v>2</v>
      </c>
      <c r="H228">
        <v>2</v>
      </c>
      <c r="I228">
        <v>1</v>
      </c>
      <c r="J228">
        <v>0</v>
      </c>
      <c r="K228">
        <v>0</v>
      </c>
      <c r="L228">
        <v>0</v>
      </c>
      <c r="M228">
        <v>0</v>
      </c>
      <c r="N228">
        <v>0</v>
      </c>
      <c r="O228">
        <v>1.92E-3</v>
      </c>
      <c r="P228">
        <v>0</v>
      </c>
      <c r="Q228">
        <v>0</v>
      </c>
      <c r="R228">
        <v>0</v>
      </c>
      <c r="S228">
        <f>SUM(Table3[[#This Row],[CoO]:[MoS2/g-C3N4]])</f>
        <v>1.92E-3</v>
      </c>
      <c r="T228" s="2">
        <v>45154.356712962966</v>
      </c>
      <c r="U228" t="s">
        <v>70</v>
      </c>
      <c r="V228">
        <v>0.84217699999999995</v>
      </c>
      <c r="W228">
        <v>99.680410970078526</v>
      </c>
      <c r="X228">
        <v>2.203096556324079E-2</v>
      </c>
      <c r="Y228">
        <v>1.100477845311233E-3</v>
      </c>
      <c r="Z228">
        <v>6.0047904033731482E-2</v>
      </c>
      <c r="AA228">
        <v>1.5011976008432871E-2</v>
      </c>
      <c r="AB228">
        <f>Table3[[#This Row],[calc_%_H2_umol/h]]/Table3[[#This Row],[Cat mass]]</f>
        <v>7.8187375043921197</v>
      </c>
      <c r="AC228">
        <v>0.24438429342409679</v>
      </c>
      <c r="AD228">
        <v>1.268529480235181E-2</v>
      </c>
      <c r="AE228">
        <v>0.66609720562437114</v>
      </c>
      <c r="AF228">
        <v>0.16652430140609281</v>
      </c>
      <c r="AG228">
        <v>2.8978598661509081E-2</v>
      </c>
      <c r="AH228">
        <v>2.4195172272620628E-2</v>
      </c>
    </row>
    <row r="229" spans="1:34" x14ac:dyDescent="0.25">
      <c r="A229">
        <v>1404</v>
      </c>
      <c r="B229" t="s">
        <v>3</v>
      </c>
      <c r="C229" t="s">
        <v>472</v>
      </c>
      <c r="D229" s="1" t="s">
        <v>1051</v>
      </c>
      <c r="E229" t="s">
        <v>72</v>
      </c>
      <c r="F229" t="s">
        <v>21</v>
      </c>
      <c r="G229">
        <v>2</v>
      </c>
      <c r="H229">
        <v>2</v>
      </c>
      <c r="I229">
        <v>1</v>
      </c>
      <c r="J229">
        <v>0</v>
      </c>
      <c r="K229">
        <v>0</v>
      </c>
      <c r="L229">
        <v>0</v>
      </c>
      <c r="M229">
        <v>0</v>
      </c>
      <c r="N229">
        <v>0</v>
      </c>
      <c r="O229">
        <v>1.9300000000000001E-3</v>
      </c>
      <c r="P229">
        <v>0</v>
      </c>
      <c r="Q229">
        <v>0</v>
      </c>
      <c r="R229">
        <v>0</v>
      </c>
      <c r="S229">
        <f>SUM(Table3[[#This Row],[CoO]:[MoS2/g-C3N4]])</f>
        <v>1.9300000000000001E-3</v>
      </c>
      <c r="T229" s="2">
        <v>45154.364398148151</v>
      </c>
      <c r="U229" t="s">
        <v>73</v>
      </c>
      <c r="V229">
        <v>0.83662700000000001</v>
      </c>
      <c r="W229">
        <v>99.55390423785758</v>
      </c>
      <c r="X229">
        <v>2.129555073028172E-2</v>
      </c>
      <c r="Y229">
        <v>8.9673610698120946E-4</v>
      </c>
      <c r="Z229">
        <v>5.8043447207372888E-2</v>
      </c>
      <c r="AA229">
        <v>1.451086180184322E-2</v>
      </c>
      <c r="AB229">
        <f>Table3[[#This Row],[calc_%_H2_umol/h]]/Table3[[#This Row],[Cat mass]]</f>
        <v>7.5185812444783524</v>
      </c>
      <c r="AC229">
        <v>0.36414352602834371</v>
      </c>
      <c r="AD229">
        <v>1.358527551414378E-2</v>
      </c>
      <c r="AE229">
        <v>0.99251462414060654</v>
      </c>
      <c r="AF229">
        <v>0.24812865603515161</v>
      </c>
      <c r="AG229">
        <v>3.5023455107669597E-2</v>
      </c>
      <c r="AH229">
        <v>2.563323027613542E-2</v>
      </c>
    </row>
    <row r="230" spans="1:34" x14ac:dyDescent="0.25">
      <c r="A230">
        <v>1404</v>
      </c>
      <c r="B230" t="s">
        <v>3</v>
      </c>
      <c r="C230" t="s">
        <v>473</v>
      </c>
      <c r="D230" s="1" t="s">
        <v>1052</v>
      </c>
      <c r="E230" t="s">
        <v>75</v>
      </c>
      <c r="F230" t="s">
        <v>21</v>
      </c>
      <c r="G230">
        <v>2</v>
      </c>
      <c r="H230">
        <v>2</v>
      </c>
      <c r="I230">
        <v>1</v>
      </c>
      <c r="J230">
        <v>0</v>
      </c>
      <c r="K230">
        <v>0</v>
      </c>
      <c r="L230">
        <v>0</v>
      </c>
      <c r="M230">
        <v>0</v>
      </c>
      <c r="N230">
        <v>0</v>
      </c>
      <c r="O230">
        <v>0</v>
      </c>
      <c r="P230">
        <v>2.1900000000000001E-3</v>
      </c>
      <c r="Q230">
        <v>0</v>
      </c>
      <c r="R230">
        <v>0</v>
      </c>
      <c r="S230">
        <f>SUM(Table3[[#This Row],[CoO]:[MoS2/g-C3N4]])</f>
        <v>2.1900000000000001E-3</v>
      </c>
      <c r="T230" s="2">
        <v>45154.372083333343</v>
      </c>
      <c r="U230" t="s">
        <v>76</v>
      </c>
      <c r="V230">
        <v>0.83940199999999998</v>
      </c>
      <c r="W230">
        <v>99.434998657695957</v>
      </c>
      <c r="X230">
        <v>2.0111146453594572E-2</v>
      </c>
      <c r="Y230">
        <v>9.0851051633646584E-4</v>
      </c>
      <c r="Z230">
        <v>5.4815218551688458E-2</v>
      </c>
      <c r="AA230">
        <v>1.3703804637922109E-2</v>
      </c>
      <c r="AB230">
        <f>Table3[[#This Row],[calc_%_H2_umol/h]]/Table3[[#This Row],[Cat mass]]</f>
        <v>6.2574450401470818</v>
      </c>
      <c r="AC230">
        <v>0.42730543032851592</v>
      </c>
      <c r="AD230">
        <v>1.2749950836318051E-2</v>
      </c>
      <c r="AE230">
        <v>1.1646695829015949</v>
      </c>
      <c r="AF230">
        <v>0.29116739572539868</v>
      </c>
      <c r="AG230">
        <v>4.5590876033714131E-2</v>
      </c>
      <c r="AH230">
        <v>7.1993889488230767E-2</v>
      </c>
    </row>
    <row r="231" spans="1:34" x14ac:dyDescent="0.25">
      <c r="A231">
        <v>1404</v>
      </c>
      <c r="B231" t="s">
        <v>3</v>
      </c>
      <c r="C231" t="s">
        <v>473</v>
      </c>
      <c r="D231" s="1" t="s">
        <v>1053</v>
      </c>
      <c r="E231" t="s">
        <v>78</v>
      </c>
      <c r="F231" t="s">
        <v>21</v>
      </c>
      <c r="G231">
        <v>2</v>
      </c>
      <c r="H231">
        <v>2</v>
      </c>
      <c r="I231">
        <v>1</v>
      </c>
      <c r="J231">
        <v>0</v>
      </c>
      <c r="K231">
        <v>0</v>
      </c>
      <c r="L231">
        <v>0</v>
      </c>
      <c r="M231">
        <v>0</v>
      </c>
      <c r="N231">
        <v>0</v>
      </c>
      <c r="O231">
        <v>0</v>
      </c>
      <c r="P231">
        <v>2.4299999999999999E-3</v>
      </c>
      <c r="Q231">
        <v>0</v>
      </c>
      <c r="R231">
        <v>0</v>
      </c>
      <c r="S231">
        <f>SUM(Table3[[#This Row],[CoO]:[MoS2/g-C3N4]])</f>
        <v>2.4299999999999999E-3</v>
      </c>
      <c r="T231" s="2">
        <v>45154.379791666674</v>
      </c>
      <c r="U231" t="s">
        <v>79</v>
      </c>
      <c r="V231">
        <v>0.83377699999999999</v>
      </c>
      <c r="W231">
        <v>99.756441553770287</v>
      </c>
      <c r="X231">
        <v>1.9521034693473441E-2</v>
      </c>
      <c r="Y231">
        <v>1.051016739742845E-3</v>
      </c>
      <c r="Z231">
        <v>5.3206801787601891E-2</v>
      </c>
      <c r="AA231">
        <v>1.3301700446900469E-2</v>
      </c>
      <c r="AB231">
        <f>Table3[[#This Row],[calc_%_H2_umol/h]]/Table3[[#This Row],[Cat mass]]</f>
        <v>5.4739508011936087</v>
      </c>
      <c r="AC231">
        <v>0.13131006028549419</v>
      </c>
      <c r="AD231">
        <v>9.2015469901661831E-3</v>
      </c>
      <c r="AE231">
        <v>0.35790051398577782</v>
      </c>
      <c r="AF231">
        <v>8.9475128496444442E-2</v>
      </c>
      <c r="AG231">
        <v>2.9725637206274899E-2</v>
      </c>
      <c r="AH231">
        <v>6.3001714044470997E-2</v>
      </c>
    </row>
    <row r="232" spans="1:34" x14ac:dyDescent="0.25">
      <c r="A232">
        <v>1404</v>
      </c>
      <c r="B232" t="s">
        <v>3</v>
      </c>
      <c r="C232" t="s">
        <v>473</v>
      </c>
      <c r="D232" s="1" t="s">
        <v>1054</v>
      </c>
      <c r="E232" t="s">
        <v>81</v>
      </c>
      <c r="F232" t="s">
        <v>21</v>
      </c>
      <c r="G232">
        <v>2</v>
      </c>
      <c r="H232">
        <v>2</v>
      </c>
      <c r="I232">
        <v>1</v>
      </c>
      <c r="J232">
        <v>0</v>
      </c>
      <c r="K232">
        <v>0</v>
      </c>
      <c r="L232">
        <v>0</v>
      </c>
      <c r="M232">
        <v>0</v>
      </c>
      <c r="N232">
        <v>0</v>
      </c>
      <c r="O232">
        <v>0</v>
      </c>
      <c r="P232">
        <v>1.8799999999999999E-3</v>
      </c>
      <c r="Q232">
        <v>0</v>
      </c>
      <c r="R232">
        <v>0</v>
      </c>
      <c r="S232">
        <f>SUM(Table3[[#This Row],[CoO]:[MoS2/g-C3N4]])</f>
        <v>1.8799999999999999E-3</v>
      </c>
      <c r="T232" s="2">
        <v>45154.387557870366</v>
      </c>
      <c r="U232" t="s">
        <v>82</v>
      </c>
      <c r="V232">
        <v>0.83940199999999998</v>
      </c>
      <c r="W232">
        <v>99.69214034681869</v>
      </c>
      <c r="X232">
        <v>1.9512739576424579E-2</v>
      </c>
      <c r="Y232">
        <v>8.1263669967648238E-4</v>
      </c>
      <c r="Z232">
        <v>5.3184192502000273E-2</v>
      </c>
      <c r="AA232">
        <v>1.329604812550007E-2</v>
      </c>
      <c r="AB232">
        <f>Table3[[#This Row],[calc_%_H2_umol/h]]/Table3[[#This Row],[Cat mass]]</f>
        <v>7.0723660242021653</v>
      </c>
      <c r="AC232">
        <v>0.1602013226020477</v>
      </c>
      <c r="AD232">
        <v>9.7837623475909886E-3</v>
      </c>
      <c r="AE232">
        <v>0.43664693760564949</v>
      </c>
      <c r="AF232">
        <v>0.1091617344014124</v>
      </c>
      <c r="AG232">
        <v>3.6017408814944321E-2</v>
      </c>
      <c r="AH232">
        <v>9.21281821878841E-2</v>
      </c>
    </row>
    <row r="233" spans="1:34" x14ac:dyDescent="0.25">
      <c r="A233">
        <v>1404</v>
      </c>
      <c r="B233" t="s">
        <v>3</v>
      </c>
      <c r="C233" t="s">
        <v>471</v>
      </c>
      <c r="D233" s="1" t="s">
        <v>1055</v>
      </c>
      <c r="E233" t="s">
        <v>84</v>
      </c>
      <c r="F233" t="s">
        <v>21</v>
      </c>
      <c r="G233">
        <v>2</v>
      </c>
      <c r="H233">
        <v>2</v>
      </c>
      <c r="I233">
        <v>1</v>
      </c>
      <c r="J233">
        <v>0</v>
      </c>
      <c r="K233">
        <v>0</v>
      </c>
      <c r="L233">
        <v>0</v>
      </c>
      <c r="M233">
        <v>0</v>
      </c>
      <c r="N233">
        <v>0</v>
      </c>
      <c r="O233">
        <v>0</v>
      </c>
      <c r="P233">
        <v>0</v>
      </c>
      <c r="Q233">
        <v>2.0400000000000001E-3</v>
      </c>
      <c r="R233">
        <v>0</v>
      </c>
      <c r="S233">
        <f>SUM(Table3[[#This Row],[CoO]:[MoS2/g-C3N4]])</f>
        <v>2.0400000000000001E-3</v>
      </c>
      <c r="T233" s="2">
        <v>45154.395266203697</v>
      </c>
      <c r="U233" t="s">
        <v>85</v>
      </c>
      <c r="V233">
        <v>0.82260200000000006</v>
      </c>
      <c r="W233">
        <v>99.555250329012438</v>
      </c>
      <c r="X233">
        <v>1.875475664785306E-2</v>
      </c>
      <c r="Y233">
        <v>7.8043604463637871E-4</v>
      </c>
      <c r="Z233">
        <v>5.1118223762526942E-2</v>
      </c>
      <c r="AA233">
        <v>1.2779555940631741E-2</v>
      </c>
      <c r="AB233">
        <f>Table3[[#This Row],[calc_%_H2_umol/h]]/Table3[[#This Row],[Cat mass]]</f>
        <v>6.2644882061920288</v>
      </c>
      <c r="AC233">
        <v>0.1766549837831328</v>
      </c>
      <c r="AD233">
        <v>8.2598050724233471E-3</v>
      </c>
      <c r="AE233">
        <v>0.48149326378092389</v>
      </c>
      <c r="AF233">
        <v>0.120373315945231</v>
      </c>
      <c r="AG233">
        <v>4.6519208085177607E-2</v>
      </c>
      <c r="AH233">
        <v>0.20282072247140501</v>
      </c>
    </row>
    <row r="234" spans="1:34" x14ac:dyDescent="0.25">
      <c r="A234">
        <v>1404</v>
      </c>
      <c r="B234" t="s">
        <v>3</v>
      </c>
      <c r="C234" t="s">
        <v>471</v>
      </c>
      <c r="D234" s="1" t="s">
        <v>1056</v>
      </c>
      <c r="E234" t="s">
        <v>87</v>
      </c>
      <c r="F234" t="s">
        <v>21</v>
      </c>
      <c r="G234">
        <v>2</v>
      </c>
      <c r="H234">
        <v>2</v>
      </c>
      <c r="I234">
        <v>1</v>
      </c>
      <c r="J234">
        <v>0</v>
      </c>
      <c r="K234">
        <v>0</v>
      </c>
      <c r="L234">
        <v>0</v>
      </c>
      <c r="M234">
        <v>0</v>
      </c>
      <c r="N234">
        <v>0</v>
      </c>
      <c r="O234">
        <v>0</v>
      </c>
      <c r="P234">
        <v>0</v>
      </c>
      <c r="Q234">
        <v>1.99E-3</v>
      </c>
      <c r="R234">
        <v>0</v>
      </c>
      <c r="S234">
        <f>SUM(Table3[[#This Row],[CoO]:[MoS2/g-C3N4]])</f>
        <v>1.99E-3</v>
      </c>
      <c r="T234" s="2">
        <v>45154.403032407397</v>
      </c>
      <c r="U234" t="s">
        <v>88</v>
      </c>
      <c r="V234">
        <v>0.84495200000000004</v>
      </c>
      <c r="W234">
        <v>99.77784033802044</v>
      </c>
      <c r="X234">
        <v>1.8537713682355021E-2</v>
      </c>
      <c r="Y234">
        <v>9.0631946013597202E-4</v>
      </c>
      <c r="Z234">
        <v>5.0526648457939791E-2</v>
      </c>
      <c r="AA234">
        <v>1.2631662114484949E-2</v>
      </c>
      <c r="AB234">
        <f>Table3[[#This Row],[calc_%_H2_umol/h]]/Table3[[#This Row],[Cat mass]]</f>
        <v>6.3475689017512309</v>
      </c>
      <c r="AC234">
        <v>4.6840783797034768E-2</v>
      </c>
      <c r="AD234">
        <v>6.9813288752849862E-3</v>
      </c>
      <c r="AE234">
        <v>0.12766988728819731</v>
      </c>
      <c r="AF234">
        <v>3.191747182204932E-2</v>
      </c>
      <c r="AG234">
        <v>2.877547797907614E-2</v>
      </c>
      <c r="AH234">
        <v>0.12800568652109401</v>
      </c>
    </row>
    <row r="235" spans="1:34" x14ac:dyDescent="0.25">
      <c r="A235">
        <v>1404</v>
      </c>
      <c r="B235" t="s">
        <v>3</v>
      </c>
      <c r="C235" t="s">
        <v>471</v>
      </c>
      <c r="D235" s="1" t="s">
        <v>1057</v>
      </c>
      <c r="E235" t="s">
        <v>90</v>
      </c>
      <c r="F235" t="s">
        <v>21</v>
      </c>
      <c r="G235">
        <v>2</v>
      </c>
      <c r="H235">
        <v>2</v>
      </c>
      <c r="I235">
        <v>1</v>
      </c>
      <c r="J235">
        <v>0</v>
      </c>
      <c r="K235">
        <v>0</v>
      </c>
      <c r="L235">
        <v>0</v>
      </c>
      <c r="M235">
        <v>0</v>
      </c>
      <c r="N235">
        <v>0</v>
      </c>
      <c r="O235">
        <v>0</v>
      </c>
      <c r="P235">
        <v>0</v>
      </c>
      <c r="Q235">
        <v>2.0200000000000001E-3</v>
      </c>
      <c r="R235">
        <v>0</v>
      </c>
      <c r="S235">
        <f>SUM(Table3[[#This Row],[CoO]:[MoS2/g-C3N4]])</f>
        <v>2.0200000000000001E-3</v>
      </c>
      <c r="T235" s="2">
        <v>45154.410717592589</v>
      </c>
      <c r="U235" t="s">
        <v>91</v>
      </c>
      <c r="V235">
        <v>0.82822700000000005</v>
      </c>
      <c r="W235">
        <v>99.691925682006911</v>
      </c>
      <c r="X235">
        <v>1.8386323282994759E-2</v>
      </c>
      <c r="Y235">
        <v>9.3285041233232035E-4</v>
      </c>
      <c r="Z235">
        <v>5.0114016694419568E-2</v>
      </c>
      <c r="AA235">
        <v>1.252850417360489E-2</v>
      </c>
      <c r="AB235">
        <f>Table3[[#This Row],[calc_%_H2_umol/h]]/Table3[[#This Row],[Cat mass]]</f>
        <v>6.2022297889133116</v>
      </c>
      <c r="AC235">
        <v>9.9456161087315004E-2</v>
      </c>
      <c r="AD235">
        <v>6.6408764770021118E-3</v>
      </c>
      <c r="AE235">
        <v>0.27107908636102102</v>
      </c>
      <c r="AF235">
        <v>6.776977159025524E-2</v>
      </c>
      <c r="AG235">
        <v>3.5720440915130602E-2</v>
      </c>
      <c r="AH235">
        <v>0.15451139270765471</v>
      </c>
    </row>
    <row r="236" spans="1:34" x14ac:dyDescent="0.25">
      <c r="A236">
        <v>1404</v>
      </c>
      <c r="B236" t="s">
        <v>3</v>
      </c>
      <c r="C236" t="s">
        <v>474</v>
      </c>
      <c r="D236" s="1" t="s">
        <v>1058</v>
      </c>
      <c r="E236" t="s">
        <v>93</v>
      </c>
      <c r="F236" t="s">
        <v>21</v>
      </c>
      <c r="G236">
        <v>2</v>
      </c>
      <c r="H236">
        <v>2</v>
      </c>
      <c r="I236">
        <v>1</v>
      </c>
      <c r="J236">
        <v>0</v>
      </c>
      <c r="K236">
        <v>0</v>
      </c>
      <c r="L236">
        <v>0</v>
      </c>
      <c r="M236">
        <v>0</v>
      </c>
      <c r="N236">
        <v>0</v>
      </c>
      <c r="O236">
        <v>0</v>
      </c>
      <c r="P236">
        <v>0</v>
      </c>
      <c r="Q236">
        <v>0</v>
      </c>
      <c r="R236">
        <v>2.14E-3</v>
      </c>
      <c r="S236">
        <f>SUM(Table3[[#This Row],[CoO]:[MoS2/g-C3N4]])</f>
        <v>2.14E-3</v>
      </c>
      <c r="T236" s="2">
        <v>45154.418229166673</v>
      </c>
      <c r="U236" t="s">
        <v>94</v>
      </c>
      <c r="V236">
        <v>0.83100200000000002</v>
      </c>
      <c r="W236">
        <v>99.39004909577298</v>
      </c>
      <c r="X236">
        <v>1.9036718996275299E-2</v>
      </c>
      <c r="Y236">
        <v>5.5815624167912861E-4</v>
      </c>
      <c r="Z236">
        <v>5.1886744233887207E-2</v>
      </c>
      <c r="AA236">
        <v>1.29716860584718E-2</v>
      </c>
      <c r="AB236">
        <f>Table3[[#This Row],[calc_%_H2_umol/h]]/Table3[[#This Row],[Cat mass]]</f>
        <v>6.0615355413419625</v>
      </c>
      <c r="AC236">
        <v>0.48897762345775131</v>
      </c>
      <c r="AD236">
        <v>1.054875880273367E-2</v>
      </c>
      <c r="AE236">
        <v>1.3327641643189929</v>
      </c>
      <c r="AF236">
        <v>0.33319104107974828</v>
      </c>
      <c r="AG236">
        <v>4.5326768260338331E-2</v>
      </c>
      <c r="AH236">
        <v>5.6609793512649213E-2</v>
      </c>
    </row>
    <row r="237" spans="1:34" x14ac:dyDescent="0.25">
      <c r="A237">
        <v>1404</v>
      </c>
      <c r="B237" t="s">
        <v>3</v>
      </c>
      <c r="C237" t="s">
        <v>474</v>
      </c>
      <c r="D237" s="1" t="s">
        <v>1059</v>
      </c>
      <c r="E237" t="s">
        <v>96</v>
      </c>
      <c r="F237" t="s">
        <v>21</v>
      </c>
      <c r="G237">
        <v>2</v>
      </c>
      <c r="H237">
        <v>2</v>
      </c>
      <c r="I237">
        <v>1</v>
      </c>
      <c r="J237">
        <v>0</v>
      </c>
      <c r="K237">
        <v>0</v>
      </c>
      <c r="L237">
        <v>0</v>
      </c>
      <c r="M237">
        <v>0</v>
      </c>
      <c r="N237">
        <v>0</v>
      </c>
      <c r="O237">
        <v>0</v>
      </c>
      <c r="P237">
        <v>0</v>
      </c>
      <c r="Q237">
        <v>0</v>
      </c>
      <c r="R237">
        <v>2.0300000000000001E-3</v>
      </c>
      <c r="S237">
        <f>SUM(Table3[[#This Row],[CoO]:[MoS2/g-C3N4]])</f>
        <v>2.0300000000000001E-3</v>
      </c>
      <c r="T237" s="2">
        <v>45154.42597222222</v>
      </c>
      <c r="U237" t="s">
        <v>97</v>
      </c>
      <c r="V237">
        <v>0.83940199999999998</v>
      </c>
      <c r="W237">
        <v>99.703820278118599</v>
      </c>
      <c r="X237">
        <v>2.0426277480625109E-2</v>
      </c>
      <c r="Y237">
        <v>4.7053114097725759E-4</v>
      </c>
      <c r="Z237">
        <v>5.5674144031593598E-2</v>
      </c>
      <c r="AA237">
        <v>1.3918536007898399E-2</v>
      </c>
      <c r="AB237">
        <f>Table3[[#This Row],[calc_%_H2_umol/h]]/Table3[[#This Row],[Cat mass]]</f>
        <v>6.8564216787676839</v>
      </c>
      <c r="AC237">
        <v>0.20193933632660169</v>
      </c>
      <c r="AD237">
        <v>5.8864676903401126E-3</v>
      </c>
      <c r="AE237">
        <v>0.55040864430416914</v>
      </c>
      <c r="AF237">
        <v>0.13760216107604231</v>
      </c>
      <c r="AG237">
        <v>2.8406602518884001E-2</v>
      </c>
      <c r="AH237">
        <v>4.5407505555299793E-2</v>
      </c>
    </row>
    <row r="238" spans="1:34" x14ac:dyDescent="0.25">
      <c r="A238">
        <v>1404</v>
      </c>
      <c r="B238" t="s">
        <v>3</v>
      </c>
      <c r="C238" t="s">
        <v>474</v>
      </c>
      <c r="D238" s="1" t="s">
        <v>1060</v>
      </c>
      <c r="E238" t="s">
        <v>99</v>
      </c>
      <c r="F238" t="s">
        <v>21</v>
      </c>
      <c r="G238">
        <v>2</v>
      </c>
      <c r="H238">
        <v>2</v>
      </c>
      <c r="I238">
        <v>1</v>
      </c>
      <c r="J238">
        <v>0</v>
      </c>
      <c r="K238">
        <v>0</v>
      </c>
      <c r="L238">
        <v>0</v>
      </c>
      <c r="M238">
        <v>0</v>
      </c>
      <c r="N238">
        <v>0</v>
      </c>
      <c r="O238">
        <v>0</v>
      </c>
      <c r="P238">
        <v>0</v>
      </c>
      <c r="Q238">
        <v>0</v>
      </c>
      <c r="R238">
        <v>2E-3</v>
      </c>
      <c r="S238">
        <f>SUM(Table3[[#This Row],[CoO]:[MoS2/g-C3N4]])</f>
        <v>2E-3</v>
      </c>
      <c r="T238" s="2">
        <v>45154.433680555558</v>
      </c>
      <c r="U238" t="s">
        <v>100</v>
      </c>
      <c r="V238">
        <v>0.83662700000000001</v>
      </c>
      <c r="W238">
        <v>99.62034145697254</v>
      </c>
      <c r="X238">
        <v>2.2110796878495789E-2</v>
      </c>
      <c r="Y238">
        <v>2.685307589995666E-4</v>
      </c>
      <c r="Z238">
        <v>6.0265493369231017E-2</v>
      </c>
      <c r="AA238">
        <v>1.5066373342307751E-2</v>
      </c>
      <c r="AB238">
        <f>Table3[[#This Row],[calc_%_H2_umol/h]]/Table3[[#This Row],[Cat mass]]</f>
        <v>7.5331866711538753</v>
      </c>
      <c r="AC238">
        <v>0.25345756963231381</v>
      </c>
      <c r="AD238">
        <v>8.635226253652711E-3</v>
      </c>
      <c r="AE238">
        <v>0.69082745257875855</v>
      </c>
      <c r="AF238">
        <v>0.17270686314468961</v>
      </c>
      <c r="AG238">
        <v>3.5372131007725571E-2</v>
      </c>
      <c r="AH238">
        <v>6.8718045508916928E-2</v>
      </c>
    </row>
    <row r="239" spans="1:34" x14ac:dyDescent="0.25">
      <c r="A239">
        <v>1404</v>
      </c>
      <c r="B239" t="s">
        <v>3</v>
      </c>
      <c r="C239" t="s">
        <v>470</v>
      </c>
      <c r="D239" s="1" t="s">
        <v>1061</v>
      </c>
      <c r="E239" t="s">
        <v>102</v>
      </c>
      <c r="F239" t="s">
        <v>21</v>
      </c>
      <c r="G239">
        <v>2</v>
      </c>
      <c r="H239">
        <v>2</v>
      </c>
      <c r="I239">
        <v>1</v>
      </c>
      <c r="J239">
        <v>0</v>
      </c>
      <c r="K239">
        <v>0</v>
      </c>
      <c r="L239">
        <v>0</v>
      </c>
      <c r="M239">
        <v>0</v>
      </c>
      <c r="N239">
        <v>2.0300000000000001E-3</v>
      </c>
      <c r="O239">
        <v>0</v>
      </c>
      <c r="P239">
        <v>0</v>
      </c>
      <c r="Q239">
        <v>0</v>
      </c>
      <c r="R239">
        <v>0</v>
      </c>
      <c r="S239">
        <f>SUM(Table3[[#This Row],[CoO]:[MoS2/g-C3N4]])</f>
        <v>2.0300000000000001E-3</v>
      </c>
      <c r="T239" s="2">
        <v>45154.441435185188</v>
      </c>
      <c r="U239" t="s">
        <v>103</v>
      </c>
      <c r="V239">
        <v>0.83662700000000001</v>
      </c>
      <c r="W239">
        <v>99.420402255953661</v>
      </c>
      <c r="X239">
        <v>0.11542010128135941</v>
      </c>
      <c r="Y239">
        <v>1.9621182561383919E-3</v>
      </c>
      <c r="Z239">
        <v>0.31459062224992712</v>
      </c>
      <c r="AA239">
        <v>7.8647655562481766E-2</v>
      </c>
      <c r="AB239">
        <f>Table3[[#This Row],[calc_%_H2_umol/h]]/Table3[[#This Row],[Cat mass]]</f>
        <v>38.742687469202835</v>
      </c>
      <c r="AC239">
        <v>0.30175043546351621</v>
      </c>
      <c r="AD239">
        <v>7.92244202310367E-3</v>
      </c>
      <c r="AE239">
        <v>0.82245515471562913</v>
      </c>
      <c r="AF239">
        <v>0.20561378867890731</v>
      </c>
      <c r="AG239">
        <v>4.4450843953135408E-2</v>
      </c>
      <c r="AH239">
        <v>0.1179763633483254</v>
      </c>
    </row>
    <row r="240" spans="1:34" x14ac:dyDescent="0.25">
      <c r="A240">
        <v>1404</v>
      </c>
      <c r="B240" t="s">
        <v>3</v>
      </c>
      <c r="C240" t="s">
        <v>470</v>
      </c>
      <c r="D240" s="1" t="s">
        <v>1062</v>
      </c>
      <c r="E240" t="s">
        <v>105</v>
      </c>
      <c r="F240" t="s">
        <v>21</v>
      </c>
      <c r="G240">
        <v>2</v>
      </c>
      <c r="H240">
        <v>2</v>
      </c>
      <c r="I240">
        <v>1</v>
      </c>
      <c r="J240">
        <v>0</v>
      </c>
      <c r="K240">
        <v>0</v>
      </c>
      <c r="L240">
        <v>0</v>
      </c>
      <c r="M240">
        <v>0</v>
      </c>
      <c r="N240">
        <v>2.0300000000000001E-3</v>
      </c>
      <c r="O240">
        <v>0</v>
      </c>
      <c r="P240">
        <v>0</v>
      </c>
      <c r="Q240">
        <v>0</v>
      </c>
      <c r="R240">
        <v>0</v>
      </c>
      <c r="S240">
        <f>SUM(Table3[[#This Row],[CoO]:[MoS2/g-C3N4]])</f>
        <v>2.0300000000000001E-3</v>
      </c>
      <c r="T240" s="2">
        <v>45154.449131944442</v>
      </c>
      <c r="U240" t="s">
        <v>106</v>
      </c>
      <c r="V240">
        <v>0.84495200000000004</v>
      </c>
      <c r="W240">
        <v>99.574063367654134</v>
      </c>
      <c r="X240">
        <v>0.22620533572922469</v>
      </c>
      <c r="Y240">
        <v>4.2751103459735366E-3</v>
      </c>
      <c r="Z240">
        <v>0.61654838744109908</v>
      </c>
      <c r="AA240">
        <v>0.1541370968602748</v>
      </c>
      <c r="AB240">
        <f>Table3[[#This Row],[calc_%_H2_umol/h]]/Table3[[#This Row],[Cat mass]]</f>
        <v>75.929604364667384</v>
      </c>
      <c r="AC240">
        <v>5.7861458318140317E-2</v>
      </c>
      <c r="AD240">
        <v>6.0014308804049532E-3</v>
      </c>
      <c r="AE240">
        <v>0.15770798998191271</v>
      </c>
      <c r="AF240">
        <v>3.9426997495478178E-2</v>
      </c>
      <c r="AG240">
        <v>2.7543090219871329E-2</v>
      </c>
      <c r="AH240">
        <v>0.1143267480786411</v>
      </c>
    </row>
    <row r="241" spans="1:34" x14ac:dyDescent="0.25">
      <c r="A241">
        <v>1404</v>
      </c>
      <c r="B241" t="s">
        <v>3</v>
      </c>
      <c r="C241" t="s">
        <v>470</v>
      </c>
      <c r="D241" s="1" t="s">
        <v>1063</v>
      </c>
      <c r="E241" t="s">
        <v>108</v>
      </c>
      <c r="F241" t="s">
        <v>21</v>
      </c>
      <c r="G241">
        <v>2</v>
      </c>
      <c r="H241">
        <v>2</v>
      </c>
      <c r="I241">
        <v>1</v>
      </c>
      <c r="J241">
        <v>0</v>
      </c>
      <c r="K241">
        <v>0</v>
      </c>
      <c r="L241">
        <v>0</v>
      </c>
      <c r="M241">
        <v>0</v>
      </c>
      <c r="N241">
        <v>1.9499999999999999E-3</v>
      </c>
      <c r="O241">
        <v>0</v>
      </c>
      <c r="P241">
        <v>0</v>
      </c>
      <c r="Q241">
        <v>0</v>
      </c>
      <c r="R241">
        <v>0</v>
      </c>
      <c r="S241">
        <f>SUM(Table3[[#This Row],[CoO]:[MoS2/g-C3N4]])</f>
        <v>1.9499999999999999E-3</v>
      </c>
      <c r="T241" s="2">
        <v>45154.45684027778</v>
      </c>
      <c r="U241" t="s">
        <v>109</v>
      </c>
      <c r="V241">
        <v>0.84217699999999995</v>
      </c>
      <c r="W241">
        <v>99.582584896928012</v>
      </c>
      <c r="X241">
        <v>0.15235158672977869</v>
      </c>
      <c r="Y241">
        <v>2.525000400175574E-3</v>
      </c>
      <c r="Z241">
        <v>0.41525158909062032</v>
      </c>
      <c r="AA241">
        <v>0.10381289727265509</v>
      </c>
      <c r="AB241">
        <f>Table3[[#This Row],[calc_%_H2_umol/h]]/Table3[[#This Row],[Cat mass]]</f>
        <v>53.237383216746203</v>
      </c>
      <c r="AC241">
        <v>0.1039032348166445</v>
      </c>
      <c r="AD241">
        <v>5.5903000209135854E-3</v>
      </c>
      <c r="AE241">
        <v>0.2832000919412424</v>
      </c>
      <c r="AF241">
        <v>7.0800022985310601E-2</v>
      </c>
      <c r="AG241">
        <v>3.5508533231212447E-2</v>
      </c>
      <c r="AH241">
        <v>0.12565174829435749</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AC5E-20B8-459C-A823-E9821CFEEEDD}">
  <dimension ref="A1:AH202"/>
  <sheetViews>
    <sheetView workbookViewId="0">
      <selection activeCell="E206" sqref="E206"/>
    </sheetView>
  </sheetViews>
  <sheetFormatPr defaultRowHeight="15" x14ac:dyDescent="0.25"/>
  <cols>
    <col min="4" max="4" width="10.140625" customWidth="1"/>
    <col min="5" max="5" width="13.42578125" customWidth="1"/>
    <col min="6" max="6" width="13.7109375" customWidth="1"/>
    <col min="9" max="9" width="10.140625" customWidth="1"/>
    <col min="10" max="10" width="15" customWidth="1"/>
    <col min="11" max="11" width="14.42578125" customWidth="1"/>
    <col min="14" max="14" width="21.5703125" customWidth="1"/>
    <col min="17" max="17" width="13" customWidth="1"/>
    <col min="18" max="19" width="15.28515625" customWidth="1"/>
    <col min="21" max="21" width="16.5703125" customWidth="1"/>
    <col min="22" max="22" width="15.5703125" customWidth="1"/>
    <col min="23" max="23" width="15" customWidth="1"/>
    <col min="24" max="24" width="16.7109375" customWidth="1"/>
    <col min="25" max="25" width="16.5703125" customWidth="1"/>
    <col min="26" max="26" width="17.5703125" customWidth="1"/>
    <col min="27" max="28" width="17.85546875" customWidth="1"/>
    <col min="29" max="29" width="19.85546875" customWidth="1"/>
    <col min="30" max="30" width="16.7109375" customWidth="1"/>
    <col min="31" max="31" width="17.7109375" customWidth="1"/>
    <col min="32" max="32" width="18" customWidth="1"/>
    <col min="33" max="33" width="20" customWidth="1"/>
    <col min="34" max="34" width="16.28515625" customWidth="1"/>
    <col min="35" max="35" width="17.85546875" customWidth="1"/>
  </cols>
  <sheetData>
    <row r="1" spans="1:34" x14ac:dyDescent="0.25">
      <c r="A1" s="5" t="s">
        <v>1096</v>
      </c>
      <c r="B1" s="5" t="s">
        <v>381</v>
      </c>
      <c r="C1" s="5" t="s">
        <v>791</v>
      </c>
      <c r="D1" s="3" t="s">
        <v>0</v>
      </c>
      <c r="E1" s="4" t="s">
        <v>1</v>
      </c>
      <c r="F1" s="4" t="s">
        <v>2</v>
      </c>
      <c r="G1" s="5" t="s">
        <v>1123</v>
      </c>
      <c r="H1" s="4" t="s">
        <v>4</v>
      </c>
      <c r="I1" s="4" t="s">
        <v>1065</v>
      </c>
      <c r="J1" s="4" t="s">
        <v>799</v>
      </c>
      <c r="K1" s="4" t="s">
        <v>800</v>
      </c>
      <c r="L1" s="4" t="s">
        <v>801</v>
      </c>
      <c r="M1" s="4" t="s">
        <v>802</v>
      </c>
      <c r="N1" s="4" t="s">
        <v>803</v>
      </c>
      <c r="O1" s="4" t="s">
        <v>804</v>
      </c>
      <c r="P1" s="4" t="s">
        <v>805</v>
      </c>
      <c r="Q1" s="4" t="s">
        <v>806</v>
      </c>
      <c r="R1" s="4" t="s">
        <v>796</v>
      </c>
      <c r="S1" s="5" t="s">
        <v>913</v>
      </c>
      <c r="T1" s="4" t="s">
        <v>5</v>
      </c>
      <c r="U1" s="4" t="s">
        <v>6</v>
      </c>
      <c r="V1" s="4" t="s">
        <v>7</v>
      </c>
      <c r="W1" s="4" t="s">
        <v>8</v>
      </c>
      <c r="X1" s="4" t="s">
        <v>9</v>
      </c>
      <c r="Y1" s="4" t="s">
        <v>10</v>
      </c>
      <c r="Z1" s="4" t="s">
        <v>11</v>
      </c>
      <c r="AA1" s="4" t="s">
        <v>12</v>
      </c>
      <c r="AB1" s="5" t="s">
        <v>720</v>
      </c>
      <c r="AC1" s="4" t="s">
        <v>13</v>
      </c>
      <c r="AD1" s="4" t="s">
        <v>14</v>
      </c>
      <c r="AE1" s="4" t="s">
        <v>15</v>
      </c>
      <c r="AF1" s="4" t="s">
        <v>16</v>
      </c>
      <c r="AG1" s="4" t="s">
        <v>17</v>
      </c>
      <c r="AH1" s="4" t="s">
        <v>18</v>
      </c>
    </row>
    <row r="2" spans="1:34" hidden="1" x14ac:dyDescent="0.25">
      <c r="A2">
        <v>1412</v>
      </c>
      <c r="B2" t="s">
        <v>1097</v>
      </c>
      <c r="C2" t="s">
        <v>466</v>
      </c>
      <c r="D2" s="19" t="s">
        <v>1066</v>
      </c>
      <c r="E2" t="s">
        <v>20</v>
      </c>
      <c r="F2" t="s">
        <v>21</v>
      </c>
      <c r="G2">
        <v>0</v>
      </c>
      <c r="H2">
        <v>2</v>
      </c>
      <c r="I2">
        <v>2</v>
      </c>
      <c r="J2">
        <v>0</v>
      </c>
      <c r="K2">
        <v>0</v>
      </c>
      <c r="L2">
        <v>0</v>
      </c>
      <c r="M2">
        <v>0</v>
      </c>
      <c r="N2">
        <v>0</v>
      </c>
      <c r="O2">
        <v>0</v>
      </c>
      <c r="P2">
        <v>0</v>
      </c>
      <c r="Q2">
        <v>0</v>
      </c>
      <c r="R2">
        <v>2.14E-3</v>
      </c>
      <c r="S2">
        <f>SUM(Table6[[#This Row],[TiO2 (A, p25)]:[CoO]])</f>
        <v>2.14E-3</v>
      </c>
      <c r="T2" s="2">
        <v>45156.943923611107</v>
      </c>
      <c r="U2" t="s">
        <v>514</v>
      </c>
      <c r="V2">
        <v>0.90630200000000005</v>
      </c>
      <c r="W2">
        <v>99.030729746200961</v>
      </c>
      <c r="X2">
        <v>2.4600089568446139E-2</v>
      </c>
      <c r="Y2">
        <v>1.5851965926931221E-3</v>
      </c>
      <c r="Z2">
        <v>6.705034390739413E-2</v>
      </c>
      <c r="AA2">
        <v>1.6762585976848529E-2</v>
      </c>
      <c r="AB2">
        <f>Table6[[#This Row],[calc_%_H2_umol/h]]/Table6[[#This Row],[Cat mass]]</f>
        <v>7.8329841013310881</v>
      </c>
      <c r="AC2">
        <v>0.30772903191382089</v>
      </c>
      <c r="AD2">
        <v>1.6199252853614721E-2</v>
      </c>
      <c r="AE2">
        <v>0.83875049977773142</v>
      </c>
      <c r="AF2">
        <v>0.20968762494443291</v>
      </c>
      <c r="AG2">
        <v>2.9673292264962511E-2</v>
      </c>
      <c r="AH2">
        <v>0.60726784005181189</v>
      </c>
    </row>
    <row r="3" spans="1:34" hidden="1" x14ac:dyDescent="0.25">
      <c r="A3">
        <v>1412</v>
      </c>
      <c r="B3" t="s">
        <v>1097</v>
      </c>
      <c r="C3" t="s">
        <v>466</v>
      </c>
      <c r="D3" s="19" t="s">
        <v>1067</v>
      </c>
      <c r="E3" t="s">
        <v>24</v>
      </c>
      <c r="F3" t="s">
        <v>21</v>
      </c>
      <c r="G3">
        <v>0</v>
      </c>
      <c r="H3">
        <v>2</v>
      </c>
      <c r="I3">
        <v>2</v>
      </c>
      <c r="J3">
        <v>0</v>
      </c>
      <c r="K3">
        <v>0</v>
      </c>
      <c r="L3">
        <v>0</v>
      </c>
      <c r="M3">
        <v>0</v>
      </c>
      <c r="N3">
        <v>0</v>
      </c>
      <c r="O3">
        <v>0</v>
      </c>
      <c r="P3">
        <v>0</v>
      </c>
      <c r="Q3">
        <v>0</v>
      </c>
      <c r="R3">
        <v>1.98E-3</v>
      </c>
      <c r="S3">
        <f>SUM(Table6[[#This Row],[TiO2 (A, p25)]:[CoO]])</f>
        <v>1.98E-3</v>
      </c>
      <c r="T3" s="2">
        <v>45156.951423611114</v>
      </c>
      <c r="U3" t="s">
        <v>516</v>
      </c>
      <c r="V3">
        <v>0.91747699999999999</v>
      </c>
      <c r="W3">
        <v>98.966943050231833</v>
      </c>
      <c r="X3">
        <v>2.2250022130299491E-2</v>
      </c>
      <c r="Y3">
        <v>1.471226197194711E-3</v>
      </c>
      <c r="Z3">
        <v>6.0644967638544468E-2</v>
      </c>
      <c r="AA3">
        <v>1.5161241909636121E-2</v>
      </c>
      <c r="AB3">
        <f>Table6[[#This Row],[calc_%_H2_umol/h]]/Table6[[#This Row],[Cat mass]]</f>
        <v>7.6571928836546066</v>
      </c>
      <c r="AC3">
        <v>0.42262133345067893</v>
      </c>
      <c r="AD3">
        <v>1.192046624023047E-2</v>
      </c>
      <c r="AE3">
        <v>1.1519025437540069</v>
      </c>
      <c r="AF3">
        <v>0.28797563593850167</v>
      </c>
      <c r="AG3">
        <v>3.6464394676938003E-2</v>
      </c>
      <c r="AH3">
        <v>0.55172119951025167</v>
      </c>
    </row>
    <row r="4" spans="1:34" hidden="1" x14ac:dyDescent="0.25">
      <c r="A4">
        <v>1412</v>
      </c>
      <c r="B4" t="s">
        <v>1097</v>
      </c>
      <c r="C4" t="s">
        <v>466</v>
      </c>
      <c r="D4" s="19" t="s">
        <v>1068</v>
      </c>
      <c r="E4" t="s">
        <v>27</v>
      </c>
      <c r="F4" t="s">
        <v>21</v>
      </c>
      <c r="G4">
        <v>0</v>
      </c>
      <c r="H4">
        <v>2</v>
      </c>
      <c r="I4">
        <v>2</v>
      </c>
      <c r="J4">
        <v>0</v>
      </c>
      <c r="K4">
        <v>0</v>
      </c>
      <c r="L4">
        <v>0</v>
      </c>
      <c r="M4">
        <v>0</v>
      </c>
      <c r="N4">
        <v>0</v>
      </c>
      <c r="O4">
        <v>0</v>
      </c>
      <c r="P4">
        <v>0</v>
      </c>
      <c r="Q4">
        <v>0</v>
      </c>
      <c r="R4">
        <v>1.92E-3</v>
      </c>
      <c r="S4">
        <f>SUM(Table6[[#This Row],[TiO2 (A, p25)]:[CoO]])</f>
        <v>1.92E-3</v>
      </c>
      <c r="T4" s="2">
        <v>45156.958923611113</v>
      </c>
      <c r="U4" t="s">
        <v>518</v>
      </c>
      <c r="V4">
        <v>0.92198637500000002</v>
      </c>
      <c r="W4">
        <v>98.883997293760132</v>
      </c>
      <c r="X4">
        <v>2.135114402093442E-2</v>
      </c>
      <c r="Y4">
        <v>1.213865655706323E-3</v>
      </c>
      <c r="Z4">
        <v>5.8194973048237633E-2</v>
      </c>
      <c r="AA4">
        <v>1.454874326205941E-2</v>
      </c>
      <c r="AB4">
        <f>Table6[[#This Row],[calc_%_H2_umol/h]]/Table6[[#This Row],[Cat mass]]</f>
        <v>7.5774704489892759</v>
      </c>
      <c r="AC4">
        <v>0.48179916518392052</v>
      </c>
      <c r="AD4">
        <v>1.3241265824501859E-2</v>
      </c>
      <c r="AE4">
        <v>1.3131984592980399</v>
      </c>
      <c r="AF4">
        <v>0.32829961482451009</v>
      </c>
      <c r="AG4">
        <v>3.8571060452436842E-2</v>
      </c>
      <c r="AH4">
        <v>0.57428133658256475</v>
      </c>
    </row>
    <row r="5" spans="1:34" hidden="1" x14ac:dyDescent="0.25">
      <c r="A5">
        <v>1412</v>
      </c>
      <c r="B5" t="s">
        <v>1097</v>
      </c>
      <c r="C5" t="s">
        <v>467</v>
      </c>
      <c r="D5" s="19" t="s">
        <v>1069</v>
      </c>
      <c r="E5" t="s">
        <v>30</v>
      </c>
      <c r="F5" t="s">
        <v>21</v>
      </c>
      <c r="G5">
        <v>0</v>
      </c>
      <c r="H5">
        <v>2</v>
      </c>
      <c r="I5">
        <v>2</v>
      </c>
      <c r="J5">
        <v>1.9E-3</v>
      </c>
      <c r="K5">
        <v>0</v>
      </c>
      <c r="L5">
        <v>0</v>
      </c>
      <c r="M5">
        <v>0</v>
      </c>
      <c r="N5">
        <v>0</v>
      </c>
      <c r="O5">
        <v>0</v>
      </c>
      <c r="P5">
        <v>0</v>
      </c>
      <c r="Q5">
        <v>0</v>
      </c>
      <c r="R5">
        <v>0</v>
      </c>
      <c r="S5">
        <f>SUM(Table6[[#This Row],[TiO2 (A, p25)]:[CoO]])</f>
        <v>1.9E-3</v>
      </c>
      <c r="T5" s="2">
        <v>45156.966423611113</v>
      </c>
      <c r="U5" t="s">
        <v>520</v>
      </c>
      <c r="V5">
        <v>0.911852</v>
      </c>
      <c r="W5">
        <v>99.400279754620485</v>
      </c>
      <c r="X5">
        <v>1.9582412983073009E-2</v>
      </c>
      <c r="Y5">
        <v>1.014301983162768E-3</v>
      </c>
      <c r="Z5">
        <v>5.3374095301499398E-2</v>
      </c>
      <c r="AA5">
        <v>1.334352382537485E-2</v>
      </c>
      <c r="AB5">
        <f>Table6[[#This Row],[calc_%_H2_umol/h]]/Table6[[#This Row],[Cat mass]]</f>
        <v>7.0229072765130791</v>
      </c>
      <c r="AC5">
        <v>0.51563979003734484</v>
      </c>
      <c r="AD5">
        <v>1.3403484888364389E-2</v>
      </c>
      <c r="AE5">
        <v>1.405434933809647</v>
      </c>
      <c r="AF5">
        <v>0.3513587334524117</v>
      </c>
      <c r="AG5">
        <v>4.1095339425897923E-2</v>
      </c>
      <c r="AH5">
        <v>2.3402702933203332E-2</v>
      </c>
    </row>
    <row r="6" spans="1:34" hidden="1" x14ac:dyDescent="0.25">
      <c r="A6">
        <v>1412</v>
      </c>
      <c r="B6" t="s">
        <v>1097</v>
      </c>
      <c r="C6" t="s">
        <v>467</v>
      </c>
      <c r="D6" s="19" t="s">
        <v>1070</v>
      </c>
      <c r="E6" t="s">
        <v>33</v>
      </c>
      <c r="F6" t="s">
        <v>21</v>
      </c>
      <c r="G6">
        <v>0</v>
      </c>
      <c r="H6">
        <v>2</v>
      </c>
      <c r="I6">
        <v>2</v>
      </c>
      <c r="J6">
        <v>1.9599999999999999E-3</v>
      </c>
      <c r="K6">
        <v>0</v>
      </c>
      <c r="L6">
        <v>0</v>
      </c>
      <c r="M6">
        <v>0</v>
      </c>
      <c r="N6">
        <v>0</v>
      </c>
      <c r="O6">
        <v>0</v>
      </c>
      <c r="P6">
        <v>0</v>
      </c>
      <c r="Q6">
        <v>0</v>
      </c>
      <c r="R6">
        <v>0</v>
      </c>
      <c r="S6">
        <f>SUM(Table6[[#This Row],[TiO2 (A, p25)]:[CoO]])</f>
        <v>1.9599999999999999E-3</v>
      </c>
      <c r="T6" s="2">
        <v>45156.974108796298</v>
      </c>
      <c r="U6" t="s">
        <v>522</v>
      </c>
      <c r="V6">
        <v>0.93135199999999996</v>
      </c>
      <c r="W6">
        <v>97.544002929989333</v>
      </c>
      <c r="X6">
        <v>0.46722586020258561</v>
      </c>
      <c r="Y6">
        <v>8.6390619004792571E-3</v>
      </c>
      <c r="Z6">
        <v>1.27347725795253</v>
      </c>
      <c r="AA6">
        <v>0.31836931448813238</v>
      </c>
      <c r="AB6">
        <f>Table6[[#This Row],[calc_%_H2_umol/h]]/Table6[[#This Row],[Cat mass]]</f>
        <v>162.43332371843491</v>
      </c>
      <c r="AC6">
        <v>8.9881716722702981E-2</v>
      </c>
      <c r="AD6">
        <v>8.7378308609866381E-3</v>
      </c>
      <c r="AE6">
        <v>0.24498284855736341</v>
      </c>
      <c r="AF6">
        <v>6.1245712139340838E-2</v>
      </c>
      <c r="AG6">
        <v>4.219743483498594E-2</v>
      </c>
      <c r="AH6">
        <v>1.856692058250387</v>
      </c>
    </row>
    <row r="7" spans="1:34" hidden="1" x14ac:dyDescent="0.25">
      <c r="A7">
        <v>1412</v>
      </c>
      <c r="B7" t="s">
        <v>1097</v>
      </c>
      <c r="C7" t="s">
        <v>467</v>
      </c>
      <c r="D7" s="19" t="s">
        <v>1071</v>
      </c>
      <c r="E7" t="s">
        <v>36</v>
      </c>
      <c r="F7" t="s">
        <v>21</v>
      </c>
      <c r="G7">
        <v>0</v>
      </c>
      <c r="H7">
        <v>2</v>
      </c>
      <c r="I7">
        <v>2</v>
      </c>
      <c r="J7">
        <v>2.0200000000000001E-3</v>
      </c>
      <c r="K7">
        <v>0</v>
      </c>
      <c r="L7">
        <v>0</v>
      </c>
      <c r="M7">
        <v>0</v>
      </c>
      <c r="N7">
        <v>0</v>
      </c>
      <c r="O7">
        <v>0</v>
      </c>
      <c r="P7">
        <v>0</v>
      </c>
      <c r="Q7">
        <v>0</v>
      </c>
      <c r="R7">
        <v>0</v>
      </c>
      <c r="S7">
        <f>SUM(Table6[[#This Row],[TiO2 (A, p25)]:[CoO]])</f>
        <v>2.0200000000000001E-3</v>
      </c>
      <c r="T7" s="2">
        <v>45156.982627314806</v>
      </c>
      <c r="U7" t="s">
        <v>524</v>
      </c>
      <c r="V7">
        <v>0.96487699999999998</v>
      </c>
      <c r="W7">
        <v>95.16322224860653</v>
      </c>
      <c r="X7">
        <v>1.4239560736471319</v>
      </c>
      <c r="Y7">
        <v>2.4224411638438449E-2</v>
      </c>
      <c r="Z7">
        <v>3.8811543421991561</v>
      </c>
      <c r="AA7">
        <v>0.97028858554978892</v>
      </c>
      <c r="AB7">
        <f>Table6[[#This Row],[calc_%_H2_umol/h]]/Table6[[#This Row],[Cat mass]]</f>
        <v>480.34088393553907</v>
      </c>
      <c r="AC7">
        <v>2.4638888956073E-2</v>
      </c>
      <c r="AD7">
        <v>1.2304065773762749E-2</v>
      </c>
      <c r="AE7">
        <v>6.7156096054212119E-2</v>
      </c>
      <c r="AF7">
        <v>1.678902401355303E-2</v>
      </c>
      <c r="AG7">
        <v>4.0743549491151623E-2</v>
      </c>
      <c r="AH7">
        <v>3.3474392392991179</v>
      </c>
    </row>
    <row r="8" spans="1:34" hidden="1" x14ac:dyDescent="0.25">
      <c r="A8">
        <v>1412</v>
      </c>
      <c r="B8" t="s">
        <v>1097</v>
      </c>
      <c r="C8" t="s">
        <v>468</v>
      </c>
      <c r="D8" s="19" t="s">
        <v>1072</v>
      </c>
      <c r="E8" t="s">
        <v>39</v>
      </c>
      <c r="F8" t="s">
        <v>21</v>
      </c>
      <c r="G8">
        <v>0</v>
      </c>
      <c r="H8">
        <v>2</v>
      </c>
      <c r="I8">
        <v>2</v>
      </c>
      <c r="J8">
        <v>0</v>
      </c>
      <c r="K8">
        <v>2.1700000000000001E-3</v>
      </c>
      <c r="L8">
        <v>0</v>
      </c>
      <c r="M8">
        <v>0</v>
      </c>
      <c r="N8">
        <v>0</v>
      </c>
      <c r="O8">
        <v>0</v>
      </c>
      <c r="P8">
        <v>0</v>
      </c>
      <c r="Q8">
        <v>0</v>
      </c>
      <c r="R8">
        <v>0</v>
      </c>
      <c r="S8">
        <f>SUM(Table6[[#This Row],[TiO2 (A, p25)]:[CoO]])</f>
        <v>2.1700000000000001E-3</v>
      </c>
      <c r="T8" s="2">
        <v>45156.990324074082</v>
      </c>
      <c r="U8" t="s">
        <v>526</v>
      </c>
      <c r="V8">
        <v>0.91260200000000002</v>
      </c>
      <c r="W8">
        <v>99.67348417568391</v>
      </c>
      <c r="X8">
        <v>2.2743692743794109E-2</v>
      </c>
      <c r="Y8">
        <v>6.4560497577394193E-4</v>
      </c>
      <c r="Z8">
        <v>6.1990523081328117E-2</v>
      </c>
      <c r="AA8">
        <v>1.5497630770332029E-2</v>
      </c>
      <c r="AB8">
        <f>Table6[[#This Row],[calc_%_H2_umol/h]]/Table6[[#This Row],[Cat mass]]</f>
        <v>7.1417653319502437</v>
      </c>
      <c r="AC8">
        <v>0.22280994837602749</v>
      </c>
      <c r="AD8">
        <v>1.002228058735842E-2</v>
      </c>
      <c r="AE8">
        <v>0.60729387277369296</v>
      </c>
      <c r="AF8">
        <v>0.15182346819342321</v>
      </c>
      <c r="AG8">
        <v>3.891607370022046E-2</v>
      </c>
      <c r="AH8">
        <v>4.2046109496054321E-2</v>
      </c>
    </row>
    <row r="9" spans="1:34" hidden="1" x14ac:dyDescent="0.25">
      <c r="A9">
        <v>1412</v>
      </c>
      <c r="B9" t="s">
        <v>1097</v>
      </c>
      <c r="C9" t="s">
        <v>468</v>
      </c>
      <c r="D9" s="19" t="s">
        <v>1073</v>
      </c>
      <c r="E9" t="s">
        <v>42</v>
      </c>
      <c r="F9" t="s">
        <v>21</v>
      </c>
      <c r="G9">
        <v>0</v>
      </c>
      <c r="H9">
        <v>2</v>
      </c>
      <c r="I9">
        <v>2</v>
      </c>
      <c r="J9">
        <v>0</v>
      </c>
      <c r="K9">
        <v>2.1299999999999999E-3</v>
      </c>
      <c r="L9">
        <v>0</v>
      </c>
      <c r="M9">
        <v>0</v>
      </c>
      <c r="N9">
        <v>0</v>
      </c>
      <c r="O9">
        <v>0</v>
      </c>
      <c r="P9">
        <v>0</v>
      </c>
      <c r="Q9">
        <v>0</v>
      </c>
      <c r="R9">
        <v>0</v>
      </c>
      <c r="S9">
        <f>SUM(Table6[[#This Row],[TiO2 (A, p25)]:[CoO]])</f>
        <v>2.1299999999999999E-3</v>
      </c>
      <c r="T9" s="2">
        <v>45156.998020833344</v>
      </c>
      <c r="U9" t="s">
        <v>528</v>
      </c>
      <c r="V9">
        <v>0.911852</v>
      </c>
      <c r="W9">
        <v>99.641073264802856</v>
      </c>
      <c r="X9">
        <v>2.145896795198262E-2</v>
      </c>
      <c r="Y9">
        <v>4.3063537296534428E-4</v>
      </c>
      <c r="Z9">
        <v>5.8488859443980787E-2</v>
      </c>
      <c r="AA9">
        <v>1.46222148609952E-2</v>
      </c>
      <c r="AB9">
        <f>Table6[[#This Row],[calc_%_H2_umol/h]]/Table6[[#This Row],[Cat mass]]</f>
        <v>6.8648896061010332</v>
      </c>
      <c r="AC9">
        <v>0.25882801873337968</v>
      </c>
      <c r="AD9">
        <v>9.9725718552212579E-3</v>
      </c>
      <c r="AE9">
        <v>0.70546522282596547</v>
      </c>
      <c r="AF9">
        <v>0.17636630570649139</v>
      </c>
      <c r="AG9">
        <v>3.8919837833946647E-2</v>
      </c>
      <c r="AH9">
        <v>3.9719910677840059E-2</v>
      </c>
    </row>
    <row r="10" spans="1:34" hidden="1" x14ac:dyDescent="0.25">
      <c r="A10">
        <v>1412</v>
      </c>
      <c r="B10" t="s">
        <v>1097</v>
      </c>
      <c r="C10" t="s">
        <v>468</v>
      </c>
      <c r="D10" s="19" t="s">
        <v>1074</v>
      </c>
      <c r="E10" t="s">
        <v>45</v>
      </c>
      <c r="F10" t="s">
        <v>21</v>
      </c>
      <c r="G10">
        <v>0</v>
      </c>
      <c r="H10">
        <v>2</v>
      </c>
      <c r="I10">
        <v>2</v>
      </c>
      <c r="J10">
        <v>0</v>
      </c>
      <c r="K10">
        <v>1.9499999999999999E-3</v>
      </c>
      <c r="L10">
        <v>0</v>
      </c>
      <c r="M10">
        <v>0</v>
      </c>
      <c r="N10">
        <v>0</v>
      </c>
      <c r="O10">
        <v>0</v>
      </c>
      <c r="P10">
        <v>0</v>
      </c>
      <c r="Q10">
        <v>0</v>
      </c>
      <c r="R10">
        <v>0</v>
      </c>
      <c r="S10">
        <f>SUM(Table6[[#This Row],[TiO2 (A, p25)]:[CoO]])</f>
        <v>1.9499999999999999E-3</v>
      </c>
      <c r="T10" s="2">
        <v>45157.005729166667</v>
      </c>
      <c r="U10" t="s">
        <v>530</v>
      </c>
      <c r="V10">
        <v>0.90907700000000002</v>
      </c>
      <c r="W10">
        <v>99.612747976218301</v>
      </c>
      <c r="X10">
        <v>2.0745860848145802E-2</v>
      </c>
      <c r="Y10">
        <v>8.4990858250904189E-4</v>
      </c>
      <c r="Z10">
        <v>5.6545204872235071E-2</v>
      </c>
      <c r="AA10">
        <v>1.4136301218058769E-2</v>
      </c>
      <c r="AB10">
        <f>Table6[[#This Row],[calc_%_H2_umol/h]]/Table6[[#This Row],[Cat mass]]</f>
        <v>7.2493852400301382</v>
      </c>
      <c r="AC10">
        <v>0.28685327952019912</v>
      </c>
      <c r="AD10">
        <v>9.0727501048005268E-3</v>
      </c>
      <c r="AE10">
        <v>0.78185126071506816</v>
      </c>
      <c r="AF10">
        <v>0.19546281517876701</v>
      </c>
      <c r="AG10">
        <v>4.0868683083206528E-2</v>
      </c>
      <c r="AH10">
        <v>3.8784200330150058E-2</v>
      </c>
    </row>
    <row r="11" spans="1:34" hidden="1" x14ac:dyDescent="0.25">
      <c r="A11">
        <v>1412</v>
      </c>
      <c r="B11" t="s">
        <v>1097</v>
      </c>
      <c r="C11" t="s">
        <v>469</v>
      </c>
      <c r="D11" s="19" t="s">
        <v>1075</v>
      </c>
      <c r="E11" t="s">
        <v>48</v>
      </c>
      <c r="F11" t="s">
        <v>21</v>
      </c>
      <c r="G11">
        <v>0</v>
      </c>
      <c r="H11">
        <v>2</v>
      </c>
      <c r="I11">
        <v>2</v>
      </c>
      <c r="J11">
        <v>0</v>
      </c>
      <c r="K11">
        <v>0</v>
      </c>
      <c r="L11">
        <v>3.2699999999999999E-3</v>
      </c>
      <c r="M11">
        <v>0</v>
      </c>
      <c r="N11">
        <v>0</v>
      </c>
      <c r="O11">
        <v>0</v>
      </c>
      <c r="P11">
        <v>0</v>
      </c>
      <c r="Q11">
        <v>0</v>
      </c>
      <c r="R11">
        <v>0</v>
      </c>
      <c r="S11">
        <f>SUM(Table6[[#This Row],[TiO2 (A, p25)]:[CoO]])</f>
        <v>3.2699999999999999E-3</v>
      </c>
      <c r="T11" s="2">
        <v>45157.013252314813</v>
      </c>
      <c r="U11" t="s">
        <v>532</v>
      </c>
      <c r="V11">
        <v>0.90352699999999997</v>
      </c>
      <c r="W11">
        <v>99.456192428057307</v>
      </c>
      <c r="X11">
        <v>1.830057676341125E-2</v>
      </c>
      <c r="Y11">
        <v>8.8803304469486444E-4</v>
      </c>
      <c r="Z11">
        <v>4.9880304796300678E-2</v>
      </c>
      <c r="AA11">
        <v>1.247007619907517E-2</v>
      </c>
      <c r="AB11">
        <f>Table6[[#This Row],[calc_%_H2_umol/h]]/Table6[[#This Row],[Cat mass]]</f>
        <v>3.8134789599618255</v>
      </c>
      <c r="AC11">
        <v>0.40802408689800312</v>
      </c>
      <c r="AD11">
        <v>9.8909955824980945E-3</v>
      </c>
      <c r="AE11">
        <v>1.112116086930965</v>
      </c>
      <c r="AF11">
        <v>0.27802902173274141</v>
      </c>
      <c r="AG11">
        <v>3.9329011776904038E-2</v>
      </c>
      <c r="AH11">
        <v>7.8153896504372641E-2</v>
      </c>
    </row>
    <row r="12" spans="1:34" hidden="1" x14ac:dyDescent="0.25">
      <c r="A12">
        <v>1412</v>
      </c>
      <c r="B12" t="s">
        <v>1097</v>
      </c>
      <c r="C12" t="s">
        <v>469</v>
      </c>
      <c r="D12" s="19" t="s">
        <v>1076</v>
      </c>
      <c r="E12" t="s">
        <v>51</v>
      </c>
      <c r="F12" t="s">
        <v>21</v>
      </c>
      <c r="G12">
        <v>0</v>
      </c>
      <c r="H12">
        <v>2</v>
      </c>
      <c r="I12">
        <v>2</v>
      </c>
      <c r="J12">
        <v>0</v>
      </c>
      <c r="K12">
        <v>0</v>
      </c>
      <c r="L12">
        <v>1.9400000000000001E-3</v>
      </c>
      <c r="M12">
        <v>0</v>
      </c>
      <c r="N12">
        <v>0</v>
      </c>
      <c r="O12">
        <v>0</v>
      </c>
      <c r="P12">
        <v>0</v>
      </c>
      <c r="Q12">
        <v>0</v>
      </c>
      <c r="R12">
        <v>0</v>
      </c>
      <c r="S12">
        <f>SUM(Table6[[#This Row],[TiO2 (A, p25)]:[CoO]])</f>
        <v>1.9400000000000001E-3</v>
      </c>
      <c r="T12" s="2">
        <v>45157.020868055559</v>
      </c>
      <c r="U12" t="s">
        <v>534</v>
      </c>
      <c r="V12">
        <v>0.90803637500000001</v>
      </c>
      <c r="W12">
        <v>99.301791722088325</v>
      </c>
      <c r="X12">
        <v>1.7584504808501229E-2</v>
      </c>
      <c r="Y12">
        <v>3.0481842014064081E-4</v>
      </c>
      <c r="Z12">
        <v>4.7928569185518917E-2</v>
      </c>
      <c r="AA12">
        <v>1.1982142296379729E-2</v>
      </c>
      <c r="AB12">
        <f>Table6[[#This Row],[calc_%_H2_umol/h]]/Table6[[#This Row],[Cat mass]]</f>
        <v>6.1763620084431592</v>
      </c>
      <c r="AC12">
        <v>0.5572994624272799</v>
      </c>
      <c r="AD12">
        <v>1.041335986100758E-2</v>
      </c>
      <c r="AE12">
        <v>1.5189831122844679</v>
      </c>
      <c r="AF12">
        <v>0.37974577807111698</v>
      </c>
      <c r="AG12">
        <v>4.4135570432735277E-2</v>
      </c>
      <c r="AH12">
        <v>7.9188740243170214E-2</v>
      </c>
    </row>
    <row r="13" spans="1:34" hidden="1" x14ac:dyDescent="0.25">
      <c r="A13">
        <v>1412</v>
      </c>
      <c r="B13" t="s">
        <v>1097</v>
      </c>
      <c r="C13" t="s">
        <v>469</v>
      </c>
      <c r="D13" s="19" t="s">
        <v>1077</v>
      </c>
      <c r="E13" t="s">
        <v>54</v>
      </c>
      <c r="F13" t="s">
        <v>21</v>
      </c>
      <c r="G13">
        <v>0</v>
      </c>
      <c r="H13">
        <v>2</v>
      </c>
      <c r="I13">
        <v>2</v>
      </c>
      <c r="J13">
        <v>0</v>
      </c>
      <c r="K13">
        <v>0</v>
      </c>
      <c r="L13">
        <v>2.5400000000000002E-3</v>
      </c>
      <c r="M13">
        <v>0</v>
      </c>
      <c r="N13">
        <v>0</v>
      </c>
      <c r="O13">
        <v>0</v>
      </c>
      <c r="P13">
        <v>0</v>
      </c>
      <c r="Q13">
        <v>0</v>
      </c>
      <c r="R13">
        <v>0</v>
      </c>
      <c r="S13">
        <f>SUM(Table6[[#This Row],[TiO2 (A, p25)]:[CoO]])</f>
        <v>2.5400000000000002E-3</v>
      </c>
      <c r="T13" s="2">
        <v>45157.028356481482</v>
      </c>
      <c r="U13" t="s">
        <v>536</v>
      </c>
      <c r="V13">
        <v>0.90352699999999997</v>
      </c>
      <c r="W13">
        <v>99.330559123400008</v>
      </c>
      <c r="X13">
        <v>1.6737832968234091E-2</v>
      </c>
      <c r="Y13">
        <v>3.672154882817823E-4</v>
      </c>
      <c r="Z13">
        <v>4.5620868723345212E-2</v>
      </c>
      <c r="AA13">
        <v>1.14052171808363E-2</v>
      </c>
      <c r="AB13">
        <f>Table6[[#This Row],[calc_%_H2_umol/h]]/Table6[[#This Row],[Cat mass]]</f>
        <v>4.4902429845812204</v>
      </c>
      <c r="AC13">
        <v>0.51878660582795688</v>
      </c>
      <c r="AD13">
        <v>9.6379746199029837E-3</v>
      </c>
      <c r="AE13">
        <v>1.4140119383927681</v>
      </c>
      <c r="AF13">
        <v>0.35350298459819202</v>
      </c>
      <c r="AG13">
        <v>4.2843837175300603E-2</v>
      </c>
      <c r="AH13">
        <v>9.1072600628491165E-2</v>
      </c>
    </row>
    <row r="14" spans="1:34" hidden="1" x14ac:dyDescent="0.25">
      <c r="A14">
        <v>1412</v>
      </c>
      <c r="B14" t="s">
        <v>1097</v>
      </c>
      <c r="C14" t="s">
        <v>470</v>
      </c>
      <c r="D14" s="19" t="s">
        <v>1078</v>
      </c>
      <c r="E14" t="s">
        <v>57</v>
      </c>
      <c r="F14" t="s">
        <v>21</v>
      </c>
      <c r="G14">
        <v>0</v>
      </c>
      <c r="H14">
        <v>2</v>
      </c>
      <c r="I14">
        <v>2</v>
      </c>
      <c r="J14">
        <v>0</v>
      </c>
      <c r="K14">
        <v>0</v>
      </c>
      <c r="L14">
        <v>0</v>
      </c>
      <c r="M14">
        <v>2.1099999999999999E-3</v>
      </c>
      <c r="N14">
        <v>0</v>
      </c>
      <c r="O14">
        <v>0</v>
      </c>
      <c r="P14">
        <v>0</v>
      </c>
      <c r="Q14">
        <v>0</v>
      </c>
      <c r="R14">
        <v>0</v>
      </c>
      <c r="S14">
        <f>SUM(Table6[[#This Row],[TiO2 (A, p25)]:[CoO]])</f>
        <v>2.1099999999999999E-3</v>
      </c>
      <c r="T14" s="2">
        <v>45157.036053240743</v>
      </c>
      <c r="U14" t="s">
        <v>538</v>
      </c>
      <c r="V14">
        <v>0.90630200000000005</v>
      </c>
      <c r="W14">
        <v>98.889218268337714</v>
      </c>
      <c r="X14">
        <v>4.7775477741949658E-2</v>
      </c>
      <c r="Y14">
        <v>9.0867900436337697E-4</v>
      </c>
      <c r="Z14">
        <v>0.13021750201457169</v>
      </c>
      <c r="AA14">
        <v>3.2554375503642922E-2</v>
      </c>
      <c r="AB14">
        <f>Table6[[#This Row],[calc_%_H2_umol/h]]/Table6[[#This Row],[Cat mass]]</f>
        <v>15.428613982769159</v>
      </c>
      <c r="AC14">
        <v>0.2426660706549168</v>
      </c>
      <c r="AD14">
        <v>6.3799184350254012E-3</v>
      </c>
      <c r="AE14">
        <v>0.66141399391237743</v>
      </c>
      <c r="AF14">
        <v>0.16535349847809441</v>
      </c>
      <c r="AG14">
        <v>4.0820472475709628E-2</v>
      </c>
      <c r="AH14">
        <v>0.77951971078970117</v>
      </c>
    </row>
    <row r="15" spans="1:34" hidden="1" x14ac:dyDescent="0.25">
      <c r="A15">
        <v>1412</v>
      </c>
      <c r="B15" t="s">
        <v>1097</v>
      </c>
      <c r="C15" t="s">
        <v>470</v>
      </c>
      <c r="D15" s="19" t="s">
        <v>1079</v>
      </c>
      <c r="E15" t="s">
        <v>60</v>
      </c>
      <c r="F15" t="s">
        <v>21</v>
      </c>
      <c r="G15">
        <v>0</v>
      </c>
      <c r="H15">
        <v>2</v>
      </c>
      <c r="I15">
        <v>2</v>
      </c>
      <c r="J15">
        <v>0</v>
      </c>
      <c r="K15">
        <v>0</v>
      </c>
      <c r="L15">
        <v>0</v>
      </c>
      <c r="M15">
        <v>2.0100000000000001E-3</v>
      </c>
      <c r="N15">
        <v>0</v>
      </c>
      <c r="O15">
        <v>0</v>
      </c>
      <c r="P15">
        <v>0</v>
      </c>
      <c r="Q15">
        <v>0</v>
      </c>
      <c r="R15">
        <v>0</v>
      </c>
      <c r="S15">
        <f>SUM(Table6[[#This Row],[TiO2 (A, p25)]:[CoO]])</f>
        <v>2.0100000000000001E-3</v>
      </c>
      <c r="T15" s="2">
        <v>45157.043761574067</v>
      </c>
      <c r="U15" t="s">
        <v>540</v>
      </c>
      <c r="V15">
        <v>0.88680199999999998</v>
      </c>
      <c r="W15">
        <v>98.870880305371173</v>
      </c>
      <c r="X15">
        <v>3.7442777465934572E-2</v>
      </c>
      <c r="Y15">
        <v>9.5445321871076753E-5</v>
      </c>
      <c r="Z15">
        <v>0.10205455142566459</v>
      </c>
      <c r="AA15">
        <v>2.5513637856416142E-2</v>
      </c>
      <c r="AB15">
        <f>Table6[[#This Row],[calc_%_H2_umol/h]]/Table6[[#This Row],[Cat mass]]</f>
        <v>12.693352167371215</v>
      </c>
      <c r="AC15">
        <v>0.19904539583233061</v>
      </c>
      <c r="AD15">
        <v>6.9210148095400961E-3</v>
      </c>
      <c r="AE15">
        <v>0.54252088012150135</v>
      </c>
      <c r="AF15">
        <v>0.13563022003037531</v>
      </c>
      <c r="AG15">
        <v>4.2111690345527017E-2</v>
      </c>
      <c r="AH15">
        <v>0.85051983098504513</v>
      </c>
    </row>
    <row r="16" spans="1:34" hidden="1" x14ac:dyDescent="0.25">
      <c r="A16">
        <v>1412</v>
      </c>
      <c r="B16" t="s">
        <v>1097</v>
      </c>
      <c r="C16" t="s">
        <v>470</v>
      </c>
      <c r="D16" s="19" t="s">
        <v>1080</v>
      </c>
      <c r="E16" t="s">
        <v>63</v>
      </c>
      <c r="F16" t="s">
        <v>21</v>
      </c>
      <c r="G16">
        <v>0</v>
      </c>
      <c r="H16">
        <v>2</v>
      </c>
      <c r="I16">
        <v>2</v>
      </c>
      <c r="J16">
        <v>0</v>
      </c>
      <c r="K16">
        <v>0</v>
      </c>
      <c r="L16">
        <v>0</v>
      </c>
      <c r="M16">
        <v>1.9400000000000001E-3</v>
      </c>
      <c r="N16">
        <v>0</v>
      </c>
      <c r="O16">
        <v>0</v>
      </c>
      <c r="P16">
        <v>0</v>
      </c>
      <c r="Q16">
        <v>0</v>
      </c>
      <c r="R16">
        <v>0</v>
      </c>
      <c r="S16">
        <f>SUM(Table6[[#This Row],[TiO2 (A, p25)]:[CoO]])</f>
        <v>1.9400000000000001E-3</v>
      </c>
      <c r="T16" s="2">
        <v>45157.051481481481</v>
      </c>
      <c r="U16" t="s">
        <v>542</v>
      </c>
      <c r="V16">
        <v>0.88395199999999996</v>
      </c>
      <c r="W16">
        <v>98.95116510849391</v>
      </c>
      <c r="X16">
        <v>3.4165535563467408E-2</v>
      </c>
      <c r="Y16">
        <v>4.7015543721762608E-4</v>
      </c>
      <c r="Z16">
        <v>9.3122055630608561E-2</v>
      </c>
      <c r="AA16">
        <v>2.328051390765214E-2</v>
      </c>
      <c r="AB16">
        <f>Table6[[#This Row],[calc_%_H2_umol/h]]/Table6[[#This Row],[Cat mass]]</f>
        <v>12.000264900851619</v>
      </c>
      <c r="AC16">
        <v>0.1095143877402039</v>
      </c>
      <c r="AD16">
        <v>6.3232277481611622E-3</v>
      </c>
      <c r="AE16">
        <v>0.29849392785167</v>
      </c>
      <c r="AF16">
        <v>7.4623481962917501E-2</v>
      </c>
      <c r="AG16">
        <v>3.9158213431406533E-2</v>
      </c>
      <c r="AH16">
        <v>0.86599675477100879</v>
      </c>
    </row>
    <row r="17" spans="1:34" hidden="1" x14ac:dyDescent="0.25">
      <c r="A17">
        <v>1412</v>
      </c>
      <c r="B17" t="s">
        <v>1097</v>
      </c>
      <c r="C17" t="s">
        <v>472</v>
      </c>
      <c r="D17" s="19" t="s">
        <v>1081</v>
      </c>
      <c r="E17" t="s">
        <v>66</v>
      </c>
      <c r="F17" t="s">
        <v>21</v>
      </c>
      <c r="G17">
        <v>0</v>
      </c>
      <c r="H17">
        <v>2</v>
      </c>
      <c r="I17">
        <v>2</v>
      </c>
      <c r="J17">
        <v>0</v>
      </c>
      <c r="K17">
        <v>0</v>
      </c>
      <c r="L17">
        <v>0</v>
      </c>
      <c r="M17">
        <v>0</v>
      </c>
      <c r="N17">
        <v>1.9300000000000001E-3</v>
      </c>
      <c r="O17">
        <v>0</v>
      </c>
      <c r="P17">
        <v>0</v>
      </c>
      <c r="Q17">
        <v>0</v>
      </c>
      <c r="R17">
        <v>0</v>
      </c>
      <c r="S17">
        <f>SUM(Table6[[#This Row],[TiO2 (A, p25)]:[CoO]])</f>
        <v>1.9300000000000001E-3</v>
      </c>
      <c r="T17" s="2">
        <v>45159.603761574072</v>
      </c>
      <c r="U17" t="s">
        <v>544</v>
      </c>
      <c r="V17">
        <v>0.88395199999999996</v>
      </c>
      <c r="W17">
        <v>99.300364385105965</v>
      </c>
      <c r="X17">
        <v>2.173528219385177E-2</v>
      </c>
      <c r="Y17">
        <v>8.3668584035301947E-4</v>
      </c>
      <c r="Z17">
        <v>5.9241985358107603E-2</v>
      </c>
      <c r="AA17">
        <v>1.4810496339526901E-2</v>
      </c>
      <c r="AB17">
        <f>Table6[[#This Row],[calc_%_H2_umol/h]]/Table6[[#This Row],[Cat mass]]</f>
        <v>7.6738323002730056</v>
      </c>
      <c r="AC17">
        <v>0.35068442973210939</v>
      </c>
      <c r="AD17">
        <v>9.998283687291042E-3</v>
      </c>
      <c r="AE17">
        <v>0.95583032537680157</v>
      </c>
      <c r="AF17">
        <v>0.23895758134420039</v>
      </c>
      <c r="AG17">
        <v>3.5357983202408433E-2</v>
      </c>
      <c r="AH17">
        <v>0.29185791976565212</v>
      </c>
    </row>
    <row r="18" spans="1:34" hidden="1" x14ac:dyDescent="0.25">
      <c r="A18">
        <v>1412</v>
      </c>
      <c r="B18" t="s">
        <v>1097</v>
      </c>
      <c r="C18" t="s">
        <v>472</v>
      </c>
      <c r="D18" s="19" t="s">
        <v>1082</v>
      </c>
      <c r="E18" t="s">
        <v>69</v>
      </c>
      <c r="F18" t="s">
        <v>21</v>
      </c>
      <c r="G18">
        <v>0</v>
      </c>
      <c r="H18">
        <v>2</v>
      </c>
      <c r="I18">
        <v>2</v>
      </c>
      <c r="J18">
        <v>0</v>
      </c>
      <c r="K18">
        <v>0</v>
      </c>
      <c r="L18">
        <v>0</v>
      </c>
      <c r="M18">
        <v>0</v>
      </c>
      <c r="N18">
        <v>1.9599999999999999E-3</v>
      </c>
      <c r="O18">
        <v>0</v>
      </c>
      <c r="P18">
        <v>0</v>
      </c>
      <c r="Q18">
        <v>0</v>
      </c>
      <c r="R18">
        <v>0</v>
      </c>
      <c r="S18">
        <f>SUM(Table6[[#This Row],[TiO2 (A, p25)]:[CoO]])</f>
        <v>1.9599999999999999E-3</v>
      </c>
      <c r="T18" s="2">
        <v>45159.611307870371</v>
      </c>
      <c r="U18" t="s">
        <v>546</v>
      </c>
      <c r="V18">
        <v>0.88395199999999996</v>
      </c>
      <c r="W18">
        <v>99.15974389914544</v>
      </c>
      <c r="X18">
        <v>1.8423069096887922E-2</v>
      </c>
      <c r="Y18">
        <v>5.8710382657594577E-4</v>
      </c>
      <c r="Z18">
        <v>5.0214171592304742E-2</v>
      </c>
      <c r="AA18">
        <v>1.2553542898076191E-2</v>
      </c>
      <c r="AB18">
        <f>Table6[[#This Row],[calc_%_H2_umol/h]]/Table6[[#This Row],[Cat mass]]</f>
        <v>6.4048688255490767</v>
      </c>
      <c r="AC18">
        <v>0.42644057529519852</v>
      </c>
      <c r="AD18">
        <v>1.049516723280648E-2</v>
      </c>
      <c r="AE18">
        <v>1.1623123220772951</v>
      </c>
      <c r="AF18">
        <v>0.29057808051932371</v>
      </c>
      <c r="AG18">
        <v>4.2289875890909857E-2</v>
      </c>
      <c r="AH18">
        <v>0.35310258057156851</v>
      </c>
    </row>
    <row r="19" spans="1:34" hidden="1" x14ac:dyDescent="0.25">
      <c r="A19">
        <v>1412</v>
      </c>
      <c r="B19" t="s">
        <v>1097</v>
      </c>
      <c r="C19" t="s">
        <v>472</v>
      </c>
      <c r="D19" s="19" t="s">
        <v>1083</v>
      </c>
      <c r="E19" t="s">
        <v>72</v>
      </c>
      <c r="F19" t="s">
        <v>21</v>
      </c>
      <c r="G19">
        <v>0</v>
      </c>
      <c r="H19">
        <v>2</v>
      </c>
      <c r="I19">
        <v>2</v>
      </c>
      <c r="J19">
        <v>0</v>
      </c>
      <c r="K19">
        <v>0</v>
      </c>
      <c r="L19">
        <v>0</v>
      </c>
      <c r="M19">
        <v>0</v>
      </c>
      <c r="N19">
        <v>2.0400000000000001E-3</v>
      </c>
      <c r="O19">
        <v>0</v>
      </c>
      <c r="P19">
        <v>0</v>
      </c>
      <c r="Q19">
        <v>0</v>
      </c>
      <c r="R19">
        <v>0</v>
      </c>
      <c r="S19">
        <f>SUM(Table6[[#This Row],[TiO2 (A, p25)]:[CoO]])</f>
        <v>2.0400000000000001E-3</v>
      </c>
      <c r="T19" s="2">
        <v>45159.618773148148</v>
      </c>
      <c r="U19" t="s">
        <v>548</v>
      </c>
      <c r="V19">
        <v>0.90420199999999995</v>
      </c>
      <c r="W19">
        <v>99.215462786884132</v>
      </c>
      <c r="X19">
        <v>1.6515293287017809E-2</v>
      </c>
      <c r="Y19">
        <v>4.0188924217279001E-4</v>
      </c>
      <c r="Z19">
        <v>4.5014311494475087E-2</v>
      </c>
      <c r="AA19">
        <v>1.125357787361877E-2</v>
      </c>
      <c r="AB19">
        <f>Table6[[#This Row],[calc_%_H2_umol/h]]/Table6[[#This Row],[Cat mass]]</f>
        <v>5.5164597419699852</v>
      </c>
      <c r="AC19">
        <v>0.5118362746610865</v>
      </c>
      <c r="AD19">
        <v>1.2063821518319161E-2</v>
      </c>
      <c r="AE19">
        <v>1.3950680197654679</v>
      </c>
      <c r="AF19">
        <v>0.34876700494136692</v>
      </c>
      <c r="AG19">
        <v>4.3094962470595327E-2</v>
      </c>
      <c r="AH19">
        <v>0.21309068269717391</v>
      </c>
    </row>
    <row r="20" spans="1:34" hidden="1" x14ac:dyDescent="0.25">
      <c r="A20">
        <v>1412</v>
      </c>
      <c r="B20" t="s">
        <v>1097</v>
      </c>
      <c r="C20" t="s">
        <v>473</v>
      </c>
      <c r="D20" s="19" t="s">
        <v>1084</v>
      </c>
      <c r="E20" t="s">
        <v>75</v>
      </c>
      <c r="F20" t="s">
        <v>21</v>
      </c>
      <c r="G20">
        <v>0</v>
      </c>
      <c r="H20">
        <v>2</v>
      </c>
      <c r="I20">
        <v>2</v>
      </c>
      <c r="J20">
        <v>0</v>
      </c>
      <c r="K20">
        <v>0</v>
      </c>
      <c r="L20">
        <v>0</v>
      </c>
      <c r="M20">
        <v>0</v>
      </c>
      <c r="N20">
        <v>0</v>
      </c>
      <c r="O20">
        <v>1.8699999999999999E-3</v>
      </c>
      <c r="P20">
        <v>0</v>
      </c>
      <c r="Q20">
        <v>0</v>
      </c>
      <c r="R20">
        <v>0</v>
      </c>
      <c r="S20">
        <f>SUM(Table6[[#This Row],[TiO2 (A, p25)]:[CoO]])</f>
        <v>1.8699999999999999E-3</v>
      </c>
      <c r="T20" s="2">
        <v>45159.626435185193</v>
      </c>
      <c r="U20" t="s">
        <v>550</v>
      </c>
      <c r="V20">
        <v>0.91747699999999999</v>
      </c>
      <c r="W20">
        <v>99.016497728780706</v>
      </c>
      <c r="X20">
        <v>1.557301990131795E-2</v>
      </c>
      <c r="Y20">
        <v>7.007371241332988E-4</v>
      </c>
      <c r="Z20">
        <v>4.2446038139608962E-2</v>
      </c>
      <c r="AA20">
        <v>1.061150953490224E-2</v>
      </c>
      <c r="AB20">
        <f>Table6[[#This Row],[calc_%_H2_umol/h]]/Table6[[#This Row],[Cat mass]]</f>
        <v>5.6746040293594868</v>
      </c>
      <c r="AC20">
        <v>0.35770908546951669</v>
      </c>
      <c r="AD20">
        <v>1.198442604011132E-2</v>
      </c>
      <c r="AE20">
        <v>0.97497682408013753</v>
      </c>
      <c r="AF20">
        <v>0.24374420602003441</v>
      </c>
      <c r="AG20">
        <v>4.2332185516885439E-2</v>
      </c>
      <c r="AH20">
        <v>0.56788798033155974</v>
      </c>
    </row>
    <row r="21" spans="1:34" hidden="1" x14ac:dyDescent="0.25">
      <c r="A21">
        <v>1412</v>
      </c>
      <c r="B21" t="s">
        <v>1097</v>
      </c>
      <c r="C21" t="s">
        <v>473</v>
      </c>
      <c r="D21" s="19" t="s">
        <v>1085</v>
      </c>
      <c r="E21" t="s">
        <v>78</v>
      </c>
      <c r="F21" t="s">
        <v>21</v>
      </c>
      <c r="G21">
        <v>0</v>
      </c>
      <c r="H21">
        <v>2</v>
      </c>
      <c r="I21">
        <v>2</v>
      </c>
      <c r="J21">
        <v>0</v>
      </c>
      <c r="K21">
        <v>0</v>
      </c>
      <c r="L21">
        <v>0</v>
      </c>
      <c r="M21">
        <v>0</v>
      </c>
      <c r="N21">
        <v>0</v>
      </c>
      <c r="O21">
        <v>1.9499999999999999E-3</v>
      </c>
      <c r="P21">
        <v>0</v>
      </c>
      <c r="Q21">
        <v>0</v>
      </c>
      <c r="R21">
        <v>0</v>
      </c>
      <c r="S21">
        <f>SUM(Table6[[#This Row],[TiO2 (A, p25)]:[CoO]])</f>
        <v>1.9499999999999999E-3</v>
      </c>
      <c r="T21" s="2">
        <v>45159.634085648147</v>
      </c>
      <c r="U21" t="s">
        <v>552</v>
      </c>
      <c r="V21">
        <v>0.92025199999999996</v>
      </c>
      <c r="W21">
        <v>99.008330898639286</v>
      </c>
      <c r="X21">
        <v>1.507748011135457E-2</v>
      </c>
      <c r="Y21">
        <v>9.7708073205188695E-4</v>
      </c>
      <c r="Z21">
        <v>4.1095388043624732E-2</v>
      </c>
      <c r="AA21">
        <v>1.027384701090618E-2</v>
      </c>
      <c r="AB21">
        <f>Table6[[#This Row],[calc_%_H2_umol/h]]/Table6[[#This Row],[Cat mass]]</f>
        <v>5.2686394927724001</v>
      </c>
      <c r="AC21">
        <v>0.34487214215134959</v>
      </c>
      <c r="AD21">
        <v>1.239536301871051E-2</v>
      </c>
      <c r="AE21">
        <v>0.93998827406661045</v>
      </c>
      <c r="AF21">
        <v>0.23499706851665261</v>
      </c>
      <c r="AG21">
        <v>4.3185772125496562E-2</v>
      </c>
      <c r="AH21">
        <v>0.58853370697250751</v>
      </c>
    </row>
    <row r="22" spans="1:34" hidden="1" x14ac:dyDescent="0.25">
      <c r="A22">
        <v>1412</v>
      </c>
      <c r="B22" t="s">
        <v>1097</v>
      </c>
      <c r="C22" t="s">
        <v>473</v>
      </c>
      <c r="D22" s="19" t="s">
        <v>1086</v>
      </c>
      <c r="E22" t="s">
        <v>81</v>
      </c>
      <c r="F22" t="s">
        <v>21</v>
      </c>
      <c r="G22">
        <v>0</v>
      </c>
      <c r="H22">
        <v>2</v>
      </c>
      <c r="I22">
        <v>2</v>
      </c>
      <c r="J22">
        <v>0</v>
      </c>
      <c r="K22">
        <v>0</v>
      </c>
      <c r="L22">
        <v>0</v>
      </c>
      <c r="M22">
        <v>0</v>
      </c>
      <c r="N22">
        <v>0</v>
      </c>
      <c r="O22">
        <v>1.91E-3</v>
      </c>
      <c r="P22">
        <v>0</v>
      </c>
      <c r="Q22">
        <v>0</v>
      </c>
      <c r="R22">
        <v>0</v>
      </c>
      <c r="S22">
        <f>SUM(Table6[[#This Row],[TiO2 (A, p25)]:[CoO]])</f>
        <v>1.91E-3</v>
      </c>
      <c r="T22" s="2">
        <v>45159.641805555562</v>
      </c>
      <c r="U22" t="s">
        <v>554</v>
      </c>
      <c r="V22">
        <v>0.91747699999999999</v>
      </c>
      <c r="W22">
        <v>99.015984450736283</v>
      </c>
      <c r="X22">
        <v>1.6091524919251522E-2</v>
      </c>
      <c r="Y22">
        <v>6.0134846329161463E-4</v>
      </c>
      <c r="Z22">
        <v>4.3859282578147467E-2</v>
      </c>
      <c r="AA22">
        <v>1.096482064453687E-2</v>
      </c>
      <c r="AB22">
        <f>Table6[[#This Row],[calc_%_H2_umol/h]]/Table6[[#This Row],[Cat mass]]</f>
        <v>5.7407437929512408</v>
      </c>
      <c r="AC22">
        <v>0.33688105444271299</v>
      </c>
      <c r="AD22">
        <v>1.286238915061217E-2</v>
      </c>
      <c r="AE22">
        <v>0.91820765503400736</v>
      </c>
      <c r="AF22">
        <v>0.22955191375850181</v>
      </c>
      <c r="AG22">
        <v>4.2537057400644333E-2</v>
      </c>
      <c r="AH22">
        <v>0.58850591250110718</v>
      </c>
    </row>
    <row r="23" spans="1:34" hidden="1" x14ac:dyDescent="0.25">
      <c r="A23">
        <v>1412</v>
      </c>
      <c r="B23" t="s">
        <v>1097</v>
      </c>
      <c r="C23" t="s">
        <v>471</v>
      </c>
      <c r="D23" s="19" t="s">
        <v>1087</v>
      </c>
      <c r="E23" t="s">
        <v>84</v>
      </c>
      <c r="F23" t="s">
        <v>21</v>
      </c>
      <c r="G23">
        <v>0</v>
      </c>
      <c r="H23">
        <v>2</v>
      </c>
      <c r="I23">
        <v>2</v>
      </c>
      <c r="J23">
        <v>0</v>
      </c>
      <c r="K23">
        <v>0</v>
      </c>
      <c r="L23">
        <v>0</v>
      </c>
      <c r="M23">
        <v>0</v>
      </c>
      <c r="N23">
        <v>0</v>
      </c>
      <c r="O23">
        <v>0</v>
      </c>
      <c r="P23">
        <v>1.97E-3</v>
      </c>
      <c r="Q23">
        <v>0</v>
      </c>
      <c r="R23">
        <v>0</v>
      </c>
      <c r="S23">
        <f>SUM(Table6[[#This Row],[TiO2 (A, p25)]:[CoO]])</f>
        <v>1.97E-3</v>
      </c>
      <c r="T23" s="2">
        <v>45159.650011574071</v>
      </c>
      <c r="U23" t="s">
        <v>556</v>
      </c>
      <c r="V23">
        <v>0.92580200000000001</v>
      </c>
      <c r="W23">
        <v>98.432801645172532</v>
      </c>
      <c r="X23">
        <v>1.6394815880458689E-2</v>
      </c>
      <c r="Y23">
        <v>1.484038173974737E-3</v>
      </c>
      <c r="Z23">
        <v>4.4685936611107958E-2</v>
      </c>
      <c r="AA23">
        <v>1.117148415277699E-2</v>
      </c>
      <c r="AB23">
        <f>Table6[[#This Row],[calc_%_H2_umol/h]]/Table6[[#This Row],[Cat mass]]</f>
        <v>5.6708041384654768</v>
      </c>
      <c r="AC23">
        <v>4.9358670533035297E-2</v>
      </c>
      <c r="AD23">
        <v>1.481150091355461E-2</v>
      </c>
      <c r="AE23">
        <v>0.13453267415321951</v>
      </c>
      <c r="AF23">
        <v>3.3633168538304878E-2</v>
      </c>
      <c r="AG23">
        <v>4.1763728032133983E-2</v>
      </c>
      <c r="AH23">
        <v>1.459681140381839</v>
      </c>
    </row>
    <row r="24" spans="1:34" hidden="1" x14ac:dyDescent="0.25">
      <c r="A24">
        <v>1412</v>
      </c>
      <c r="B24" t="s">
        <v>1097</v>
      </c>
      <c r="C24" t="s">
        <v>471</v>
      </c>
      <c r="D24" s="19" t="s">
        <v>1088</v>
      </c>
      <c r="E24" t="s">
        <v>87</v>
      </c>
      <c r="F24" t="s">
        <v>21</v>
      </c>
      <c r="G24">
        <v>0</v>
      </c>
      <c r="H24">
        <v>2</v>
      </c>
      <c r="I24">
        <v>2</v>
      </c>
      <c r="J24">
        <v>0</v>
      </c>
      <c r="K24">
        <v>0</v>
      </c>
      <c r="L24">
        <v>0</v>
      </c>
      <c r="M24">
        <v>0</v>
      </c>
      <c r="N24">
        <v>0</v>
      </c>
      <c r="O24">
        <v>0</v>
      </c>
      <c r="P24">
        <v>1.9300000000000001E-3</v>
      </c>
      <c r="Q24">
        <v>0</v>
      </c>
      <c r="R24">
        <v>0</v>
      </c>
      <c r="S24">
        <f>SUM(Table6[[#This Row],[TiO2 (A, p25)]:[CoO]])</f>
        <v>1.9300000000000001E-3</v>
      </c>
      <c r="T24" s="2">
        <v>45159.657685185193</v>
      </c>
      <c r="U24" t="s">
        <v>558</v>
      </c>
      <c r="V24">
        <v>0.92025199999999996</v>
      </c>
      <c r="W24">
        <v>98.492286666044635</v>
      </c>
      <c r="X24">
        <v>1.637974125448596E-2</v>
      </c>
      <c r="Y24">
        <v>9.0303119555912011E-4</v>
      </c>
      <c r="Z24">
        <v>4.4644849002343993E-2</v>
      </c>
      <c r="AA24">
        <v>1.1161212250586E-2</v>
      </c>
      <c r="AB24">
        <f>Table6[[#This Row],[calc_%_H2_umol/h]]/Table6[[#This Row],[Cat mass]]</f>
        <v>5.783011528801036</v>
      </c>
      <c r="AC24">
        <v>7.7469094024789048E-2</v>
      </c>
      <c r="AD24">
        <v>1.2762595324430101E-2</v>
      </c>
      <c r="AE24">
        <v>0.21115083268716969</v>
      </c>
      <c r="AF24">
        <v>5.2787708171792423E-2</v>
      </c>
      <c r="AG24">
        <v>4.2187208430594307E-2</v>
      </c>
      <c r="AH24">
        <v>1.371677290245493</v>
      </c>
    </row>
    <row r="25" spans="1:34" hidden="1" x14ac:dyDescent="0.25">
      <c r="A25">
        <v>1412</v>
      </c>
      <c r="B25" t="s">
        <v>1097</v>
      </c>
      <c r="C25" t="s">
        <v>471</v>
      </c>
      <c r="D25" s="19" t="s">
        <v>1089</v>
      </c>
      <c r="E25" t="s">
        <v>90</v>
      </c>
      <c r="F25" t="s">
        <v>21</v>
      </c>
      <c r="G25">
        <v>0</v>
      </c>
      <c r="H25">
        <v>2</v>
      </c>
      <c r="I25">
        <v>2</v>
      </c>
      <c r="J25">
        <v>0</v>
      </c>
      <c r="K25">
        <v>0</v>
      </c>
      <c r="L25">
        <v>0</v>
      </c>
      <c r="M25">
        <v>0</v>
      </c>
      <c r="N25">
        <v>0</v>
      </c>
      <c r="O25">
        <v>0</v>
      </c>
      <c r="P25">
        <v>1.98E-3</v>
      </c>
      <c r="Q25">
        <v>0</v>
      </c>
      <c r="R25">
        <v>0</v>
      </c>
      <c r="S25">
        <f>SUM(Table6[[#This Row],[TiO2 (A, p25)]:[CoO]])</f>
        <v>1.98E-3</v>
      </c>
      <c r="T25" s="2">
        <v>45159.665347222217</v>
      </c>
      <c r="U25" t="s">
        <v>560</v>
      </c>
      <c r="V25">
        <v>0.911852</v>
      </c>
      <c r="W25">
        <v>99.595367400483454</v>
      </c>
      <c r="X25">
        <v>1.6230844690176629E-2</v>
      </c>
      <c r="Y25">
        <v>1.540450391886107E-3</v>
      </c>
      <c r="Z25">
        <v>4.4239014470083743E-2</v>
      </c>
      <c r="AA25">
        <v>1.1059753617520939E-2</v>
      </c>
      <c r="AB25">
        <f>Table6[[#This Row],[calc_%_H2_umol/h]]/Table6[[#This Row],[Cat mass]]</f>
        <v>5.585734150263101</v>
      </c>
      <c r="AC25">
        <v>0.33483410224499083</v>
      </c>
      <c r="AD25">
        <v>1.6420351681286818E-2</v>
      </c>
      <c r="AE25">
        <v>0.91262845385112568</v>
      </c>
      <c r="AF25">
        <v>0.22815711346278139</v>
      </c>
      <c r="AG25">
        <v>3.2357580408528638E-2</v>
      </c>
      <c r="AH25">
        <v>2.121007217284708E-2</v>
      </c>
    </row>
    <row r="26" spans="1:34" hidden="1" x14ac:dyDescent="0.25">
      <c r="A26">
        <v>1412</v>
      </c>
      <c r="B26" t="s">
        <v>1097</v>
      </c>
      <c r="C26" t="s">
        <v>474</v>
      </c>
      <c r="D26" s="19" t="s">
        <v>1090</v>
      </c>
      <c r="E26" t="s">
        <v>93</v>
      </c>
      <c r="F26" t="s">
        <v>21</v>
      </c>
      <c r="G26">
        <v>0</v>
      </c>
      <c r="H26">
        <v>2</v>
      </c>
      <c r="I26">
        <v>2</v>
      </c>
      <c r="J26">
        <v>0</v>
      </c>
      <c r="K26">
        <v>0</v>
      </c>
      <c r="L26">
        <v>0</v>
      </c>
      <c r="M26">
        <v>0</v>
      </c>
      <c r="N26">
        <v>0</v>
      </c>
      <c r="O26">
        <v>0</v>
      </c>
      <c r="P26">
        <v>0</v>
      </c>
      <c r="Q26">
        <v>2.0400000000000001E-3</v>
      </c>
      <c r="R26">
        <v>0</v>
      </c>
      <c r="S26">
        <f>SUM(Table6[[#This Row],[TiO2 (A, p25)]:[CoO]])</f>
        <v>2.0400000000000001E-3</v>
      </c>
      <c r="T26" s="2">
        <v>45159.673020833332</v>
      </c>
      <c r="U26" t="s">
        <v>562</v>
      </c>
      <c r="V26">
        <v>0.92302700000000004</v>
      </c>
      <c r="W26">
        <v>99.193212109252272</v>
      </c>
      <c r="X26">
        <v>2.0646821132802671E-2</v>
      </c>
      <c r="Y26">
        <v>8.6293190543045332E-4</v>
      </c>
      <c r="Z26">
        <v>5.6275260856146377E-2</v>
      </c>
      <c r="AA26">
        <v>1.4068815214036599E-2</v>
      </c>
      <c r="AB26">
        <f>Table6[[#This Row],[calc_%_H2_umol/h]]/Table6[[#This Row],[Cat mass]]</f>
        <v>6.8964780460963722</v>
      </c>
      <c r="AC26">
        <v>0.4029909969633747</v>
      </c>
      <c r="AD26">
        <v>1.6020139089421431E-2</v>
      </c>
      <c r="AE26">
        <v>1.0983978274874491</v>
      </c>
      <c r="AF26">
        <v>0.27459945687186232</v>
      </c>
      <c r="AG26">
        <v>4.188583817781602E-2</v>
      </c>
      <c r="AH26">
        <v>0.341264234473732</v>
      </c>
    </row>
    <row r="27" spans="1:34" hidden="1" x14ac:dyDescent="0.25">
      <c r="A27">
        <v>1412</v>
      </c>
      <c r="B27" t="s">
        <v>1097</v>
      </c>
      <c r="C27" t="s">
        <v>474</v>
      </c>
      <c r="D27" s="19" t="s">
        <v>1091</v>
      </c>
      <c r="E27" t="s">
        <v>96</v>
      </c>
      <c r="F27" t="s">
        <v>21</v>
      </c>
      <c r="G27">
        <v>0</v>
      </c>
      <c r="H27">
        <v>0</v>
      </c>
      <c r="I27">
        <v>2</v>
      </c>
      <c r="J27">
        <v>0</v>
      </c>
      <c r="K27">
        <v>0</v>
      </c>
      <c r="L27">
        <v>0</v>
      </c>
      <c r="M27">
        <v>0</v>
      </c>
      <c r="N27">
        <v>0</v>
      </c>
      <c r="O27">
        <v>0</v>
      </c>
      <c r="P27">
        <v>0</v>
      </c>
      <c r="Q27">
        <v>1.8699999999999999E-3</v>
      </c>
      <c r="R27">
        <v>0</v>
      </c>
      <c r="S27">
        <f>SUM(Table6[[#This Row],[TiO2 (A, p25)]:[CoO]])</f>
        <v>1.8699999999999999E-3</v>
      </c>
      <c r="T27" s="2">
        <v>45159.680555555547</v>
      </c>
      <c r="U27" t="s">
        <v>564</v>
      </c>
      <c r="V27">
        <v>0.92302700000000004</v>
      </c>
      <c r="W27">
        <v>99.358670927204457</v>
      </c>
      <c r="X27">
        <v>1.667746183869042E-2</v>
      </c>
      <c r="Y27">
        <v>9.5746471963201467E-4</v>
      </c>
      <c r="Z27">
        <v>4.5456320338807088E-2</v>
      </c>
      <c r="AA27">
        <v>1.136408008470177E-2</v>
      </c>
      <c r="AB27">
        <f>Table6[[#This Row],[calc_%_H2_umol/h]]/Table6[[#This Row],[Cat mass]]</f>
        <v>6.0770481736373103</v>
      </c>
      <c r="AC27">
        <v>0.55767502294870885</v>
      </c>
      <c r="AD27">
        <v>1.4069945956122411E-2</v>
      </c>
      <c r="AE27">
        <v>1.5200067452289661</v>
      </c>
      <c r="AF27">
        <v>0.38000168630724152</v>
      </c>
      <c r="AG27">
        <v>4.2925879965037113E-2</v>
      </c>
      <c r="AH27">
        <v>2.4050708043105291E-2</v>
      </c>
    </row>
    <row r="28" spans="1:34" hidden="1" x14ac:dyDescent="0.25">
      <c r="A28">
        <v>1412</v>
      </c>
      <c r="B28" t="s">
        <v>1097</v>
      </c>
      <c r="C28" t="s">
        <v>474</v>
      </c>
      <c r="D28" s="19" t="s">
        <v>1092</v>
      </c>
      <c r="E28" t="s">
        <v>99</v>
      </c>
      <c r="F28" t="s">
        <v>21</v>
      </c>
      <c r="G28">
        <v>0</v>
      </c>
      <c r="H28">
        <v>2</v>
      </c>
      <c r="I28">
        <v>2</v>
      </c>
      <c r="J28">
        <v>0</v>
      </c>
      <c r="K28">
        <v>0</v>
      </c>
      <c r="L28">
        <v>0</v>
      </c>
      <c r="M28">
        <v>0</v>
      </c>
      <c r="N28">
        <v>0</v>
      </c>
      <c r="O28">
        <v>0</v>
      </c>
      <c r="P28">
        <v>0</v>
      </c>
      <c r="Q28">
        <v>1.9400000000000001E-3</v>
      </c>
      <c r="R28">
        <v>0</v>
      </c>
      <c r="S28">
        <f>SUM(Table6[[#This Row],[TiO2 (A, p25)]:[CoO]])</f>
        <v>1.9400000000000001E-3</v>
      </c>
      <c r="T28" s="2">
        <v>45159.688032407408</v>
      </c>
      <c r="U28" t="s">
        <v>566</v>
      </c>
      <c r="V28">
        <v>0.92649574999999995</v>
      </c>
      <c r="W28">
        <v>99.451922542221354</v>
      </c>
      <c r="X28">
        <v>1.6741944754211039E-2</v>
      </c>
      <c r="Y28">
        <v>9.7580482510071988E-4</v>
      </c>
      <c r="Z28">
        <v>4.5632075863996521E-2</v>
      </c>
      <c r="AA28">
        <v>1.140801896599913E-2</v>
      </c>
      <c r="AB28">
        <f>Table6[[#This Row],[calc_%_H2_umol/h]]/Table6[[#This Row],[Cat mass]]</f>
        <v>5.880422147422232</v>
      </c>
      <c r="AC28">
        <v>0.47531471416682541</v>
      </c>
      <c r="AD28">
        <v>1.58009748919604E-2</v>
      </c>
      <c r="AE28">
        <v>1.295524350041765</v>
      </c>
      <c r="AF28">
        <v>0.3238810875104412</v>
      </c>
      <c r="AG28">
        <v>3.9072714808708373E-2</v>
      </c>
      <c r="AH28">
        <v>1.694808404890244E-2</v>
      </c>
    </row>
    <row r="29" spans="1:34" hidden="1" x14ac:dyDescent="0.25">
      <c r="A29">
        <v>1412</v>
      </c>
      <c r="B29" t="s">
        <v>1097</v>
      </c>
      <c r="C29" t="s">
        <v>470</v>
      </c>
      <c r="D29" s="19" t="s">
        <v>1093</v>
      </c>
      <c r="E29" t="s">
        <v>102</v>
      </c>
      <c r="F29" t="s">
        <v>21</v>
      </c>
      <c r="G29">
        <v>0</v>
      </c>
      <c r="H29">
        <v>2</v>
      </c>
      <c r="I29">
        <v>2</v>
      </c>
      <c r="J29">
        <v>0</v>
      </c>
      <c r="K29">
        <v>0</v>
      </c>
      <c r="L29">
        <v>0</v>
      </c>
      <c r="M29">
        <v>2.0899999999999998E-3</v>
      </c>
      <c r="N29">
        <v>0</v>
      </c>
      <c r="O29">
        <v>0</v>
      </c>
      <c r="P29">
        <v>0</v>
      </c>
      <c r="Q29">
        <v>0</v>
      </c>
      <c r="R29">
        <v>0</v>
      </c>
      <c r="S29">
        <f>SUM(Table6[[#This Row],[TiO2 (A, p25)]:[CoO]])</f>
        <v>2.0899999999999998E-3</v>
      </c>
      <c r="T29" s="2">
        <v>45159.695798611108</v>
      </c>
      <c r="U29" t="s">
        <v>568</v>
      </c>
      <c r="V29">
        <v>0.93135199999999996</v>
      </c>
      <c r="W29">
        <v>98.968073266234583</v>
      </c>
      <c r="X29">
        <v>1.694402305008481E-2</v>
      </c>
      <c r="Y29">
        <v>1.2245966446469969E-3</v>
      </c>
      <c r="Z29">
        <v>4.6182863258361767E-2</v>
      </c>
      <c r="AA29">
        <v>1.154571581459044E-2</v>
      </c>
      <c r="AB29">
        <f>Table6[[#This Row],[calc_%_H2_umol/h]]/Table6[[#This Row],[Cat mass]]</f>
        <v>5.5242659399954261</v>
      </c>
      <c r="AC29">
        <v>0.30016283958657358</v>
      </c>
      <c r="AD29">
        <v>1.6428741243647509E-2</v>
      </c>
      <c r="AE29">
        <v>0.81812798146535337</v>
      </c>
      <c r="AF29">
        <v>0.20453199536633829</v>
      </c>
      <c r="AG29">
        <v>3.9611831641501227E-2</v>
      </c>
      <c r="AH29">
        <v>0.67520803948724251</v>
      </c>
    </row>
    <row r="30" spans="1:34" hidden="1" x14ac:dyDescent="0.25">
      <c r="A30">
        <v>1412</v>
      </c>
      <c r="B30" t="s">
        <v>1097</v>
      </c>
      <c r="C30" t="s">
        <v>470</v>
      </c>
      <c r="D30" s="19" t="s">
        <v>1094</v>
      </c>
      <c r="E30" t="s">
        <v>105</v>
      </c>
      <c r="F30" t="s">
        <v>21</v>
      </c>
      <c r="G30">
        <v>0</v>
      </c>
      <c r="H30">
        <v>2</v>
      </c>
      <c r="I30">
        <v>2</v>
      </c>
      <c r="J30">
        <v>0</v>
      </c>
      <c r="K30">
        <v>0</v>
      </c>
      <c r="L30">
        <v>0</v>
      </c>
      <c r="M30">
        <v>1.9300000000000001E-3</v>
      </c>
      <c r="N30">
        <v>0</v>
      </c>
      <c r="O30">
        <v>0</v>
      </c>
      <c r="P30">
        <v>0</v>
      </c>
      <c r="Q30">
        <v>0</v>
      </c>
      <c r="R30">
        <v>0</v>
      </c>
      <c r="S30">
        <f>SUM(Table6[[#This Row],[TiO2 (A, p25)]:[CoO]])</f>
        <v>1.9300000000000001E-3</v>
      </c>
      <c r="T30" s="2">
        <v>45159.703472222223</v>
      </c>
      <c r="U30" t="s">
        <v>570</v>
      </c>
      <c r="V30">
        <v>0.93975200000000003</v>
      </c>
      <c r="W30">
        <v>98.859500721861423</v>
      </c>
      <c r="X30">
        <v>1.7017728594675621E-2</v>
      </c>
      <c r="Y30">
        <v>1.599933746829601E-3</v>
      </c>
      <c r="Z30">
        <v>4.6383756108729059E-2</v>
      </c>
      <c r="AA30">
        <v>1.1595939027182259E-2</v>
      </c>
      <c r="AB30">
        <f>Table6[[#This Row],[calc_%_H2_umol/h]]/Table6[[#This Row],[Cat mass]]</f>
        <v>6.0082585633068701</v>
      </c>
      <c r="AC30">
        <v>0.34832708047687139</v>
      </c>
      <c r="AD30">
        <v>1.719188494511481E-2</v>
      </c>
      <c r="AE30">
        <v>0.94940510168671022</v>
      </c>
      <c r="AF30">
        <v>0.23735127542167761</v>
      </c>
      <c r="AG30">
        <v>4.2666974216275869E-2</v>
      </c>
      <c r="AH30">
        <v>0.73248749485074305</v>
      </c>
    </row>
    <row r="31" spans="1:34" hidden="1" x14ac:dyDescent="0.25">
      <c r="A31">
        <v>1412</v>
      </c>
      <c r="B31" t="s">
        <v>1097</v>
      </c>
      <c r="C31" t="s">
        <v>470</v>
      </c>
      <c r="D31" s="19" t="s">
        <v>1095</v>
      </c>
      <c r="E31" t="s">
        <v>108</v>
      </c>
      <c r="F31" t="s">
        <v>21</v>
      </c>
      <c r="G31">
        <v>0</v>
      </c>
      <c r="H31">
        <v>2</v>
      </c>
      <c r="I31">
        <v>2</v>
      </c>
      <c r="J31">
        <v>0</v>
      </c>
      <c r="K31">
        <v>0</v>
      </c>
      <c r="L31">
        <v>0</v>
      </c>
      <c r="M31">
        <v>1.9300000000000001E-3</v>
      </c>
      <c r="N31">
        <v>0</v>
      </c>
      <c r="O31">
        <v>0</v>
      </c>
      <c r="P31">
        <v>0</v>
      </c>
      <c r="Q31">
        <v>0</v>
      </c>
      <c r="R31">
        <v>0</v>
      </c>
      <c r="S31">
        <f>SUM(Table6[[#This Row],[TiO2 (A, p25)]:[CoO]])</f>
        <v>1.9300000000000001E-3</v>
      </c>
      <c r="T31" s="2">
        <v>45159.711168981477</v>
      </c>
      <c r="U31" t="s">
        <v>572</v>
      </c>
      <c r="V31">
        <v>0.942527</v>
      </c>
      <c r="W31">
        <v>98.764626014548739</v>
      </c>
      <c r="X31">
        <v>1.711308750391477E-2</v>
      </c>
      <c r="Y31">
        <v>1.328299068729954E-3</v>
      </c>
      <c r="Z31">
        <v>4.6643667668860939E-2</v>
      </c>
      <c r="AA31">
        <v>1.1660916917215229E-2</v>
      </c>
      <c r="AB31">
        <f>Table6[[#This Row],[calc_%_H2_umol/h]]/Table6[[#This Row],[Cat mass]]</f>
        <v>6.0419258638420876</v>
      </c>
      <c r="AC31">
        <v>0.25971902319520762</v>
      </c>
      <c r="AD31">
        <v>1.4744406660593059E-2</v>
      </c>
      <c r="AE31">
        <v>0.70789375689379297</v>
      </c>
      <c r="AF31">
        <v>0.17697343922344819</v>
      </c>
      <c r="AG31">
        <v>4.114374437943237E-2</v>
      </c>
      <c r="AH31">
        <v>0.91739813037269813</v>
      </c>
    </row>
    <row r="32" spans="1:34" hidden="1" x14ac:dyDescent="0.25">
      <c r="A32">
        <v>1413</v>
      </c>
      <c r="B32" t="s">
        <v>3</v>
      </c>
      <c r="C32" t="s">
        <v>466</v>
      </c>
      <c r="D32" s="20" t="s">
        <v>1098</v>
      </c>
      <c r="E32" t="s">
        <v>20</v>
      </c>
      <c r="F32" t="s">
        <v>21</v>
      </c>
      <c r="G32">
        <v>2</v>
      </c>
      <c r="H32">
        <v>2</v>
      </c>
      <c r="I32">
        <v>1</v>
      </c>
      <c r="J32">
        <v>0</v>
      </c>
      <c r="K32">
        <v>0</v>
      </c>
      <c r="L32">
        <v>0</v>
      </c>
      <c r="M32">
        <v>0</v>
      </c>
      <c r="N32">
        <v>0</v>
      </c>
      <c r="O32">
        <v>0</v>
      </c>
      <c r="P32">
        <v>0</v>
      </c>
      <c r="Q32">
        <v>0</v>
      </c>
      <c r="R32">
        <v>1.97E-3</v>
      </c>
      <c r="S32">
        <f>SUM(Table6[[#This Row],[TiO2 (A, p25)]:[CoO]])</f>
        <v>1.97E-3</v>
      </c>
      <c r="T32" s="2">
        <v>45162.922118055547</v>
      </c>
      <c r="U32" t="s">
        <v>141</v>
      </c>
      <c r="V32">
        <v>0.90907700000000002</v>
      </c>
      <c r="W32">
        <v>98.072148845855622</v>
      </c>
      <c r="X32">
        <v>1.753937236617787E-2</v>
      </c>
      <c r="Y32">
        <v>4.3527967055226568E-4</v>
      </c>
      <c r="Z32">
        <v>4.7805555577347232E-2</v>
      </c>
      <c r="AA32">
        <v>1.195138889433681E-2</v>
      </c>
      <c r="AB32">
        <f>Table6[[#This Row],[calc_%_H2_umol/h]]/Table6[[#This Row],[Cat mass]]</f>
        <v>6.0666948702217312</v>
      </c>
      <c r="AC32">
        <v>0.17164617867577919</v>
      </c>
      <c r="AD32">
        <v>7.2131322426999761E-3</v>
      </c>
      <c r="AE32">
        <v>0.46784119539805319</v>
      </c>
      <c r="AF32">
        <v>0.1169602988495133</v>
      </c>
      <c r="AG32">
        <v>4.6856238380243553E-2</v>
      </c>
      <c r="AH32">
        <v>1.6918093647221699</v>
      </c>
    </row>
    <row r="33" spans="1:34" hidden="1" x14ac:dyDescent="0.25">
      <c r="A33">
        <v>1413</v>
      </c>
      <c r="B33" t="s">
        <v>3</v>
      </c>
      <c r="C33" t="s">
        <v>466</v>
      </c>
      <c r="D33" s="20" t="s">
        <v>1099</v>
      </c>
      <c r="E33" t="s">
        <v>24</v>
      </c>
      <c r="F33" t="s">
        <v>21</v>
      </c>
      <c r="G33">
        <v>2</v>
      </c>
      <c r="H33">
        <v>2</v>
      </c>
      <c r="I33">
        <v>1</v>
      </c>
      <c r="J33">
        <v>0</v>
      </c>
      <c r="K33">
        <v>0</v>
      </c>
      <c r="L33">
        <v>0</v>
      </c>
      <c r="M33">
        <v>0</v>
      </c>
      <c r="N33">
        <v>0</v>
      </c>
      <c r="O33">
        <v>0</v>
      </c>
      <c r="P33">
        <v>0</v>
      </c>
      <c r="Q33">
        <v>0</v>
      </c>
      <c r="R33">
        <v>2.0400000000000001E-3</v>
      </c>
      <c r="S33">
        <f>SUM(Table6[[#This Row],[TiO2 (A, p25)]:[CoO]])</f>
        <v>2.0400000000000001E-3</v>
      </c>
      <c r="T33" s="2">
        <v>45162.929606481477</v>
      </c>
      <c r="U33" t="s">
        <v>143</v>
      </c>
      <c r="V33">
        <v>0.91470200000000002</v>
      </c>
      <c r="W33">
        <v>98.61658049456446</v>
      </c>
      <c r="X33">
        <v>1.4738189146544879E-2</v>
      </c>
      <c r="Y33">
        <v>3.7522102576700958E-4</v>
      </c>
      <c r="Z33">
        <v>4.0170611903608509E-2</v>
      </c>
      <c r="AA33">
        <v>1.0042652975902131E-2</v>
      </c>
      <c r="AB33">
        <f>Table6[[#This Row],[calc_%_H2_umol/h]]/Table6[[#This Row],[Cat mass]]</f>
        <v>4.9228691058343772</v>
      </c>
      <c r="AC33">
        <v>8.992891220406625E-2</v>
      </c>
      <c r="AD33">
        <v>7.246898417858162E-3</v>
      </c>
      <c r="AE33">
        <v>0.2451114852132372</v>
      </c>
      <c r="AF33">
        <v>6.1277871303309292E-2</v>
      </c>
      <c r="AG33">
        <v>3.0022403960035471E-2</v>
      </c>
      <c r="AH33">
        <v>1.248730000124898</v>
      </c>
    </row>
    <row r="34" spans="1:34" hidden="1" x14ac:dyDescent="0.25">
      <c r="A34">
        <v>1413</v>
      </c>
      <c r="B34" t="s">
        <v>3</v>
      </c>
      <c r="C34" t="s">
        <v>466</v>
      </c>
      <c r="D34" s="20" t="s">
        <v>1100</v>
      </c>
      <c r="E34" t="s">
        <v>27</v>
      </c>
      <c r="F34" t="s">
        <v>21</v>
      </c>
      <c r="G34">
        <v>2</v>
      </c>
      <c r="H34">
        <v>2</v>
      </c>
      <c r="I34">
        <v>1</v>
      </c>
      <c r="J34">
        <v>0</v>
      </c>
      <c r="K34">
        <v>0</v>
      </c>
      <c r="L34">
        <v>0</v>
      </c>
      <c r="M34">
        <v>0</v>
      </c>
      <c r="N34">
        <v>0</v>
      </c>
      <c r="O34">
        <v>0</v>
      </c>
      <c r="P34">
        <v>0</v>
      </c>
      <c r="Q34">
        <v>0</v>
      </c>
      <c r="R34">
        <v>1.9400000000000001E-3</v>
      </c>
      <c r="S34">
        <f>SUM(Table6[[#This Row],[TiO2 (A, p25)]:[CoO]])</f>
        <v>1.9400000000000001E-3</v>
      </c>
      <c r="T34" s="2">
        <v>45162.937071759261</v>
      </c>
      <c r="U34" t="s">
        <v>145</v>
      </c>
      <c r="V34">
        <v>0.911852</v>
      </c>
      <c r="W34">
        <v>98.498698204962892</v>
      </c>
      <c r="X34">
        <v>1.470126290462459E-2</v>
      </c>
      <c r="Y34">
        <v>4.397469176526562E-4</v>
      </c>
      <c r="Z34">
        <v>4.0069965228600513E-2</v>
      </c>
      <c r="AA34">
        <v>1.001749130715013E-2</v>
      </c>
      <c r="AB34">
        <f>Table6[[#This Row],[calc_%_H2_umol/h]]/Table6[[#This Row],[Cat mass]]</f>
        <v>5.1636553129639839</v>
      </c>
      <c r="AC34">
        <v>0.19500928893034231</v>
      </c>
      <c r="AD34">
        <v>7.6150062045030028E-3</v>
      </c>
      <c r="AE34">
        <v>0.5315200114022085</v>
      </c>
      <c r="AF34">
        <v>0.1328800028505521</v>
      </c>
      <c r="AG34">
        <v>3.7297657586558952E-2</v>
      </c>
      <c r="AH34">
        <v>1.254293585615583</v>
      </c>
    </row>
    <row r="35" spans="1:34" hidden="1" x14ac:dyDescent="0.25">
      <c r="A35">
        <v>1413</v>
      </c>
      <c r="B35" t="s">
        <v>3</v>
      </c>
      <c r="C35" t="s">
        <v>467</v>
      </c>
      <c r="D35" s="20" t="s">
        <v>1101</v>
      </c>
      <c r="E35" t="s">
        <v>30</v>
      </c>
      <c r="F35" t="s">
        <v>21</v>
      </c>
      <c r="G35">
        <v>2</v>
      </c>
      <c r="H35">
        <v>2</v>
      </c>
      <c r="I35">
        <v>1</v>
      </c>
      <c r="J35">
        <v>1.98E-3</v>
      </c>
      <c r="K35">
        <v>0</v>
      </c>
      <c r="L35">
        <v>0</v>
      </c>
      <c r="M35">
        <v>0</v>
      </c>
      <c r="N35">
        <v>0</v>
      </c>
      <c r="O35">
        <v>0</v>
      </c>
      <c r="P35">
        <v>0</v>
      </c>
      <c r="Q35">
        <v>0</v>
      </c>
      <c r="R35">
        <v>0</v>
      </c>
      <c r="S35">
        <f>SUM(Table6[[#This Row],[TiO2 (A, p25)]:[CoO]])</f>
        <v>1.98E-3</v>
      </c>
      <c r="T35" s="2">
        <v>45162.944918981477</v>
      </c>
      <c r="U35" t="s">
        <v>147</v>
      </c>
      <c r="V35">
        <v>1.54762</v>
      </c>
      <c r="W35">
        <v>64.859198344327169</v>
      </c>
      <c r="X35">
        <v>13.83742564755733</v>
      </c>
      <c r="Y35">
        <v>0.71068305847609425</v>
      </c>
      <c r="Z35">
        <v>37.71547846930541</v>
      </c>
      <c r="AA35">
        <v>9.4288696173263524</v>
      </c>
      <c r="AB35">
        <f>Table6[[#This Row],[calc_%_H2_umol/h]]/Table6[[#This Row],[Cat mass]]</f>
        <v>4762.0553622860371</v>
      </c>
      <c r="AC35">
        <v>2.2499181141911791E-2</v>
      </c>
      <c r="AD35">
        <v>2.6208532728650472E-3</v>
      </c>
      <c r="AE35">
        <v>6.1324078882011641E-2</v>
      </c>
      <c r="AF35">
        <v>1.533101972050291E-2</v>
      </c>
      <c r="AG35">
        <v>2.2565381687233241E-2</v>
      </c>
      <c r="AH35">
        <v>21.25831144528636</v>
      </c>
    </row>
    <row r="36" spans="1:34" hidden="1" x14ac:dyDescent="0.25">
      <c r="A36">
        <v>1413</v>
      </c>
      <c r="B36" t="s">
        <v>3</v>
      </c>
      <c r="C36" t="s">
        <v>467</v>
      </c>
      <c r="D36" s="20" t="s">
        <v>1102</v>
      </c>
      <c r="E36" t="s">
        <v>36</v>
      </c>
      <c r="F36" t="s">
        <v>21</v>
      </c>
      <c r="G36">
        <v>2</v>
      </c>
      <c r="H36">
        <v>2</v>
      </c>
      <c r="I36">
        <v>1</v>
      </c>
      <c r="J36">
        <v>1.9499999999999999E-3</v>
      </c>
      <c r="K36">
        <v>0</v>
      </c>
      <c r="L36">
        <v>0</v>
      </c>
      <c r="M36">
        <v>0</v>
      </c>
      <c r="N36">
        <v>0</v>
      </c>
      <c r="O36">
        <v>0</v>
      </c>
      <c r="P36">
        <v>0</v>
      </c>
      <c r="Q36">
        <v>0</v>
      </c>
      <c r="R36">
        <v>0</v>
      </c>
      <c r="S36">
        <f>SUM(Table6[[#This Row],[TiO2 (A, p25)]:[CoO]])</f>
        <v>1.9499999999999999E-3</v>
      </c>
      <c r="T36" s="2">
        <v>45162.960081018522</v>
      </c>
      <c r="U36" t="s">
        <v>151</v>
      </c>
      <c r="V36">
        <v>1.38592</v>
      </c>
      <c r="W36">
        <v>70.048678831582691</v>
      </c>
      <c r="X36">
        <v>11.944129959346659</v>
      </c>
      <c r="Y36">
        <v>0.38128735046494439</v>
      </c>
      <c r="Z36">
        <v>32.555085591072057</v>
      </c>
      <c r="AA36">
        <v>8.1387713977680143</v>
      </c>
      <c r="AB36">
        <f>Table6[[#This Row],[calc_%_H2_umol/h]]/Table6[[#This Row],[Cat mass]]</f>
        <v>4173.7289219323156</v>
      </c>
      <c r="AC36">
        <v>2.614517959888675E-2</v>
      </c>
      <c r="AD36">
        <v>1.9763298700834001E-3</v>
      </c>
      <c r="AE36">
        <v>7.126166263534757E-2</v>
      </c>
      <c r="AF36">
        <v>1.7815415658836889E-2</v>
      </c>
      <c r="AG36">
        <v>2.0112565992430709E-2</v>
      </c>
      <c r="AH36">
        <v>17.960933463479329</v>
      </c>
    </row>
    <row r="37" spans="1:34" hidden="1" x14ac:dyDescent="0.25">
      <c r="A37">
        <v>1413</v>
      </c>
      <c r="B37" t="s">
        <v>3</v>
      </c>
      <c r="C37" t="s">
        <v>468</v>
      </c>
      <c r="D37" s="20" t="s">
        <v>1103</v>
      </c>
      <c r="E37" t="s">
        <v>39</v>
      </c>
      <c r="F37" t="s">
        <v>21</v>
      </c>
      <c r="G37">
        <v>2</v>
      </c>
      <c r="H37">
        <v>2</v>
      </c>
      <c r="I37">
        <v>1</v>
      </c>
      <c r="J37">
        <v>0</v>
      </c>
      <c r="K37">
        <v>2.1900000000000001E-3</v>
      </c>
      <c r="L37">
        <v>0</v>
      </c>
      <c r="M37">
        <v>0</v>
      </c>
      <c r="N37">
        <v>0</v>
      </c>
      <c r="O37">
        <v>0</v>
      </c>
      <c r="P37">
        <v>0</v>
      </c>
      <c r="Q37">
        <v>0</v>
      </c>
      <c r="R37">
        <v>0</v>
      </c>
      <c r="S37">
        <f>SUM(Table6[[#This Row],[TiO2 (A, p25)]:[CoO]])</f>
        <v>2.1900000000000001E-3</v>
      </c>
      <c r="T37" s="2">
        <v>45162.968368055554</v>
      </c>
      <c r="U37" t="s">
        <v>153</v>
      </c>
      <c r="V37">
        <v>0.88957699999999995</v>
      </c>
      <c r="W37">
        <v>99.544396356844572</v>
      </c>
      <c r="X37">
        <v>0.25703894220514339</v>
      </c>
      <c r="Y37">
        <v>2.1829885186637429E-3</v>
      </c>
      <c r="Z37">
        <v>0.70058889112964662</v>
      </c>
      <c r="AA37">
        <v>0.17514722278241171</v>
      </c>
      <c r="AB37">
        <f>Table6[[#This Row],[calc_%_H2_umol/h]]/Table6[[#This Row],[Cat mass]]</f>
        <v>79.975900813886625</v>
      </c>
      <c r="AC37">
        <v>1.6135524682319609E-2</v>
      </c>
      <c r="AD37">
        <v>9.6665952586702571E-3</v>
      </c>
      <c r="AE37">
        <v>4.3979208940096319E-2</v>
      </c>
      <c r="AF37">
        <v>1.099480223502408E-2</v>
      </c>
      <c r="AG37">
        <v>4.1290039238158861E-2</v>
      </c>
      <c r="AH37">
        <v>0.1411391370297993</v>
      </c>
    </row>
    <row r="38" spans="1:34" hidden="1" x14ac:dyDescent="0.25">
      <c r="A38">
        <v>1413</v>
      </c>
      <c r="B38" t="s">
        <v>3</v>
      </c>
      <c r="C38" t="s">
        <v>468</v>
      </c>
      <c r="D38" s="20" t="s">
        <v>1104</v>
      </c>
      <c r="E38" t="s">
        <v>42</v>
      </c>
      <c r="F38" t="s">
        <v>21</v>
      </c>
      <c r="G38">
        <v>2</v>
      </c>
      <c r="H38">
        <v>2</v>
      </c>
      <c r="I38">
        <v>1</v>
      </c>
      <c r="J38">
        <v>0</v>
      </c>
      <c r="K38">
        <v>1.97E-3</v>
      </c>
      <c r="L38">
        <v>0</v>
      </c>
      <c r="M38">
        <v>0</v>
      </c>
      <c r="N38">
        <v>0</v>
      </c>
      <c r="O38">
        <v>0</v>
      </c>
      <c r="P38">
        <v>0</v>
      </c>
      <c r="Q38">
        <v>0</v>
      </c>
      <c r="R38">
        <v>0</v>
      </c>
      <c r="S38">
        <f>SUM(Table6[[#This Row],[TiO2 (A, p25)]:[CoO]])</f>
        <v>1.97E-3</v>
      </c>
      <c r="T38" s="2">
        <v>45162.976643518523</v>
      </c>
      <c r="U38" t="s">
        <v>155</v>
      </c>
      <c r="V38">
        <v>0.89790199999999998</v>
      </c>
      <c r="W38">
        <v>99.536470989204844</v>
      </c>
      <c r="X38">
        <v>0.32126177758896979</v>
      </c>
      <c r="Y38">
        <v>2.5587535398372378E-3</v>
      </c>
      <c r="Z38">
        <v>0.87563553830596119</v>
      </c>
      <c r="AA38">
        <v>0.2189088845764903</v>
      </c>
      <c r="AB38">
        <f>Table6[[#This Row],[calc_%_H2_umol/h]]/Table6[[#This Row],[Cat mass]]</f>
        <v>111.12126120634025</v>
      </c>
      <c r="AC38">
        <v>1.542448345658127E-2</v>
      </c>
      <c r="AD38">
        <v>9.2906859960918756E-3</v>
      </c>
      <c r="AE38">
        <v>4.2041185154229992E-2</v>
      </c>
      <c r="AF38">
        <v>1.05102962885575E-2</v>
      </c>
      <c r="AG38">
        <v>2.9497766653127179E-2</v>
      </c>
      <c r="AH38">
        <v>9.7344983096475282E-2</v>
      </c>
    </row>
    <row r="39" spans="1:34" hidden="1" x14ac:dyDescent="0.25">
      <c r="A39">
        <v>1413</v>
      </c>
      <c r="B39" t="s">
        <v>3</v>
      </c>
      <c r="C39" t="s">
        <v>468</v>
      </c>
      <c r="D39" s="20" t="s">
        <v>1105</v>
      </c>
      <c r="E39" t="s">
        <v>45</v>
      </c>
      <c r="F39" t="s">
        <v>21</v>
      </c>
      <c r="G39">
        <v>2</v>
      </c>
      <c r="H39">
        <v>2</v>
      </c>
      <c r="I39">
        <v>1</v>
      </c>
      <c r="J39">
        <v>0</v>
      </c>
      <c r="K39">
        <v>1.9400000000000001E-3</v>
      </c>
      <c r="L39">
        <v>0</v>
      </c>
      <c r="M39">
        <v>0</v>
      </c>
      <c r="N39">
        <v>0</v>
      </c>
      <c r="O39">
        <v>0</v>
      </c>
      <c r="P39">
        <v>0</v>
      </c>
      <c r="Q39">
        <v>0</v>
      </c>
      <c r="R39">
        <v>0</v>
      </c>
      <c r="S39">
        <f>SUM(Table6[[#This Row],[TiO2 (A, p25)]:[CoO]])</f>
        <v>1.9400000000000001E-3</v>
      </c>
      <c r="T39" s="2">
        <v>45162.984884259262</v>
      </c>
      <c r="U39" t="s">
        <v>157</v>
      </c>
      <c r="V39">
        <v>0.900752</v>
      </c>
      <c r="W39">
        <v>99.567114663230797</v>
      </c>
      <c r="X39">
        <v>0.27723581454908469</v>
      </c>
      <c r="Y39">
        <v>1.76291056036695E-3</v>
      </c>
      <c r="Z39">
        <v>0.75563776535212157</v>
      </c>
      <c r="AA39">
        <v>0.18890944133803039</v>
      </c>
      <c r="AB39">
        <f>Table6[[#This Row],[calc_%_H2_umol/h]]/Table6[[#This Row],[Cat mass]]</f>
        <v>97.376000689706387</v>
      </c>
      <c r="AC39">
        <v>1.658341548117059E-2</v>
      </c>
      <c r="AD39">
        <v>8.583316436758047E-3</v>
      </c>
      <c r="AE39">
        <v>4.5199986287770513E-2</v>
      </c>
      <c r="AF39">
        <v>1.129999657194263E-2</v>
      </c>
      <c r="AG39">
        <v>3.3342977434938359E-2</v>
      </c>
      <c r="AH39">
        <v>0.1057231293040027</v>
      </c>
    </row>
    <row r="40" spans="1:34" hidden="1" x14ac:dyDescent="0.25">
      <c r="A40">
        <v>1413</v>
      </c>
      <c r="B40" t="s">
        <v>3</v>
      </c>
      <c r="C40" t="s">
        <v>469</v>
      </c>
      <c r="D40" s="20" t="s">
        <v>1106</v>
      </c>
      <c r="E40" t="s">
        <v>48</v>
      </c>
      <c r="F40" t="s">
        <v>21</v>
      </c>
      <c r="G40">
        <v>2</v>
      </c>
      <c r="H40">
        <v>2</v>
      </c>
      <c r="I40">
        <v>1</v>
      </c>
      <c r="J40">
        <v>0</v>
      </c>
      <c r="K40">
        <v>0</v>
      </c>
      <c r="L40">
        <v>2E-3</v>
      </c>
      <c r="M40">
        <v>0</v>
      </c>
      <c r="N40">
        <v>0</v>
      </c>
      <c r="O40">
        <v>0</v>
      </c>
      <c r="P40">
        <v>0</v>
      </c>
      <c r="Q40">
        <v>0</v>
      </c>
      <c r="R40">
        <v>0</v>
      </c>
      <c r="S40">
        <f>SUM(Table6[[#This Row],[TiO2 (A, p25)]:[CoO]])</f>
        <v>2E-3</v>
      </c>
      <c r="T40" s="2">
        <v>45162.992372685178</v>
      </c>
      <c r="U40" t="s">
        <v>159</v>
      </c>
      <c r="V40">
        <v>0.89235200000000003</v>
      </c>
      <c r="W40">
        <v>99.576371393989191</v>
      </c>
      <c r="X40">
        <v>4.9271484941219627E-2</v>
      </c>
      <c r="Y40">
        <v>6.5229450888987261E-4</v>
      </c>
      <c r="Z40">
        <v>0.13429503989994801</v>
      </c>
      <c r="AA40">
        <v>3.3573759974987002E-2</v>
      </c>
      <c r="AB40">
        <f>Table6[[#This Row],[calc_%_H2_umol/h]]/Table6[[#This Row],[Cat mass]]</f>
        <v>16.786879987493499</v>
      </c>
      <c r="AC40">
        <v>9.6255207817980526E-2</v>
      </c>
      <c r="AD40">
        <v>5.3062710709079553E-3</v>
      </c>
      <c r="AE40">
        <v>0.26235452391814001</v>
      </c>
      <c r="AF40">
        <v>6.558863097953499E-2</v>
      </c>
      <c r="AG40">
        <v>4.3401320792611019E-2</v>
      </c>
      <c r="AH40">
        <v>0.23470059245900851</v>
      </c>
    </row>
    <row r="41" spans="1:34" hidden="1" x14ac:dyDescent="0.25">
      <c r="A41">
        <v>1413</v>
      </c>
      <c r="B41" t="s">
        <v>3</v>
      </c>
      <c r="C41" t="s">
        <v>469</v>
      </c>
      <c r="D41" s="20" t="s">
        <v>1107</v>
      </c>
      <c r="E41" t="s">
        <v>51</v>
      </c>
      <c r="F41" t="s">
        <v>21</v>
      </c>
      <c r="G41">
        <v>2</v>
      </c>
      <c r="H41">
        <v>2</v>
      </c>
      <c r="I41">
        <v>1</v>
      </c>
      <c r="J41">
        <v>0</v>
      </c>
      <c r="K41">
        <v>0</v>
      </c>
      <c r="L41">
        <v>1.99E-3</v>
      </c>
      <c r="M41">
        <v>0</v>
      </c>
      <c r="N41">
        <v>0</v>
      </c>
      <c r="O41">
        <v>0</v>
      </c>
      <c r="P41">
        <v>0</v>
      </c>
      <c r="Q41">
        <v>0</v>
      </c>
      <c r="R41">
        <v>0</v>
      </c>
      <c r="S41">
        <f>SUM(Table6[[#This Row],[TiO2 (A, p25)]:[CoO]])</f>
        <v>1.99E-3</v>
      </c>
      <c r="T41" s="2">
        <v>45162.999884259261</v>
      </c>
      <c r="U41" t="s">
        <v>161</v>
      </c>
      <c r="V41">
        <v>0.89686137499999996</v>
      </c>
      <c r="W41">
        <v>99.687134146076659</v>
      </c>
      <c r="X41">
        <v>1.6653988150387631E-2</v>
      </c>
      <c r="Y41">
        <v>6.0410790007112624E-4</v>
      </c>
      <c r="Z41">
        <v>4.539234012974739E-2</v>
      </c>
      <c r="AA41">
        <v>1.1348085032436849E-2</v>
      </c>
      <c r="AB41">
        <f>Table6[[#This Row],[calc_%_H2_umol/h]]/Table6[[#This Row],[Cat mass]]</f>
        <v>5.7025552926818337</v>
      </c>
      <c r="AC41">
        <v>6.9188528631048574E-2</v>
      </c>
      <c r="AD41">
        <v>5.6351996164711333E-3</v>
      </c>
      <c r="AE41">
        <v>0.18858120927774419</v>
      </c>
      <c r="AF41">
        <v>4.7145302319436047E-2</v>
      </c>
      <c r="AG41">
        <v>2.912521883492843E-2</v>
      </c>
      <c r="AH41">
        <v>0.1978981183069736</v>
      </c>
    </row>
    <row r="42" spans="1:34" hidden="1" x14ac:dyDescent="0.25">
      <c r="A42">
        <v>1413</v>
      </c>
      <c r="B42" t="s">
        <v>3</v>
      </c>
      <c r="C42" t="s">
        <v>469</v>
      </c>
      <c r="D42" s="20" t="s">
        <v>1108</v>
      </c>
      <c r="E42" t="s">
        <v>54</v>
      </c>
      <c r="F42" t="s">
        <v>21</v>
      </c>
      <c r="G42">
        <v>2</v>
      </c>
      <c r="H42">
        <v>2</v>
      </c>
      <c r="I42">
        <v>1</v>
      </c>
      <c r="J42">
        <v>0</v>
      </c>
      <c r="K42">
        <v>0</v>
      </c>
      <c r="L42">
        <v>1.99E-3</v>
      </c>
      <c r="M42">
        <v>0</v>
      </c>
      <c r="N42">
        <v>0</v>
      </c>
      <c r="O42">
        <v>0</v>
      </c>
      <c r="P42">
        <v>0</v>
      </c>
      <c r="Q42">
        <v>0</v>
      </c>
      <c r="R42">
        <v>0</v>
      </c>
      <c r="S42">
        <f>SUM(Table6[[#This Row],[TiO2 (A, p25)]:[CoO]])</f>
        <v>1.99E-3</v>
      </c>
      <c r="T42" s="2">
        <v>45163.007430555554</v>
      </c>
      <c r="U42" t="s">
        <v>163</v>
      </c>
      <c r="V42">
        <v>0.89512700000000001</v>
      </c>
      <c r="W42">
        <v>99.586397253119088</v>
      </c>
      <c r="X42">
        <v>1.58814244502152E-2</v>
      </c>
      <c r="Y42">
        <v>3.9762487450176258E-4</v>
      </c>
      <c r="Z42">
        <v>4.3286629837807088E-2</v>
      </c>
      <c r="AA42">
        <v>1.082165745945177E-2</v>
      </c>
      <c r="AB42">
        <f>Table6[[#This Row],[calc_%_H2_umol/h]]/Table6[[#This Row],[Cat mass]]</f>
        <v>5.4380188238451108</v>
      </c>
      <c r="AC42">
        <v>0.15486083507890819</v>
      </c>
      <c r="AD42">
        <v>4.6597022801135764E-3</v>
      </c>
      <c r="AE42">
        <v>0.4220908310490723</v>
      </c>
      <c r="AF42">
        <v>0.1055227077622681</v>
      </c>
      <c r="AG42">
        <v>3.5924473997412977E-2</v>
      </c>
      <c r="AH42">
        <v>0.20693601335439021</v>
      </c>
    </row>
    <row r="43" spans="1:34" x14ac:dyDescent="0.25">
      <c r="A43">
        <v>1413</v>
      </c>
      <c r="B43" t="s">
        <v>3</v>
      </c>
      <c r="C43" t="s">
        <v>470</v>
      </c>
      <c r="D43" s="20" t="s">
        <v>1109</v>
      </c>
      <c r="E43" t="s">
        <v>57</v>
      </c>
      <c r="F43" t="s">
        <v>21</v>
      </c>
      <c r="G43">
        <v>2</v>
      </c>
      <c r="H43">
        <v>2</v>
      </c>
      <c r="I43">
        <v>1</v>
      </c>
      <c r="J43">
        <v>0</v>
      </c>
      <c r="K43">
        <v>0</v>
      </c>
      <c r="L43">
        <v>0</v>
      </c>
      <c r="M43">
        <v>2E-3</v>
      </c>
      <c r="N43">
        <v>0</v>
      </c>
      <c r="O43">
        <v>0</v>
      </c>
      <c r="P43">
        <v>0</v>
      </c>
      <c r="Q43">
        <v>0</v>
      </c>
      <c r="R43">
        <v>0</v>
      </c>
      <c r="S43">
        <f>SUM(Table6[[#This Row],[TiO2 (A, p25)]:[CoO]])</f>
        <v>2E-3</v>
      </c>
      <c r="T43" s="2">
        <v>45163.015520833331</v>
      </c>
      <c r="U43" t="s">
        <v>165</v>
      </c>
      <c r="V43">
        <v>1.0233699999999999</v>
      </c>
      <c r="W43">
        <v>89.065047979620417</v>
      </c>
      <c r="X43">
        <v>4.2117179696288174</v>
      </c>
      <c r="Y43">
        <v>8.675103757953273E-2</v>
      </c>
      <c r="Z43">
        <v>11.4795166708168</v>
      </c>
      <c r="AA43">
        <v>2.8698791677041999</v>
      </c>
      <c r="AB43">
        <f>Table6[[#This Row],[calc_%_H2_umol/h]]/Table6[[#This Row],[Cat mass]]</f>
        <v>1434.9395838521</v>
      </c>
      <c r="AC43">
        <v>1.7845582287317481E-2</v>
      </c>
      <c r="AD43">
        <v>7.0990119030007789E-3</v>
      </c>
      <c r="AE43">
        <v>4.8640165567816612E-2</v>
      </c>
      <c r="AF43">
        <v>1.216004139195415E-2</v>
      </c>
      <c r="AG43">
        <v>3.9613805384895492E-2</v>
      </c>
      <c r="AH43">
        <v>6.6657746630785617</v>
      </c>
    </row>
    <row r="44" spans="1:34" x14ac:dyDescent="0.25">
      <c r="A44">
        <v>1413</v>
      </c>
      <c r="B44" t="s">
        <v>3</v>
      </c>
      <c r="C44" t="s">
        <v>470</v>
      </c>
      <c r="D44" s="20" t="s">
        <v>1110</v>
      </c>
      <c r="E44" t="s">
        <v>60</v>
      </c>
      <c r="F44" t="s">
        <v>21</v>
      </c>
      <c r="G44">
        <v>2</v>
      </c>
      <c r="H44">
        <v>2</v>
      </c>
      <c r="I44">
        <v>1</v>
      </c>
      <c r="J44">
        <v>0</v>
      </c>
      <c r="K44">
        <v>0</v>
      </c>
      <c r="L44">
        <v>0</v>
      </c>
      <c r="M44">
        <v>2.0200000000000001E-3</v>
      </c>
      <c r="N44">
        <v>0</v>
      </c>
      <c r="O44">
        <v>0</v>
      </c>
      <c r="P44">
        <v>0</v>
      </c>
      <c r="Q44">
        <v>0</v>
      </c>
      <c r="R44">
        <v>0</v>
      </c>
      <c r="S44">
        <f>SUM(Table6[[#This Row],[TiO2 (A, p25)]:[CoO]])</f>
        <v>2.0200000000000001E-3</v>
      </c>
      <c r="T44" s="2">
        <v>45163.023634259262</v>
      </c>
      <c r="U44" t="s">
        <v>167</v>
      </c>
      <c r="V44">
        <v>1.0317700000000001</v>
      </c>
      <c r="W44">
        <v>88.980102544749926</v>
      </c>
      <c r="X44">
        <v>4.4524441411853752</v>
      </c>
      <c r="Y44">
        <v>9.996196243791873E-2</v>
      </c>
      <c r="Z44">
        <v>12.135643248952549</v>
      </c>
      <c r="AA44">
        <v>3.0339108122381391</v>
      </c>
      <c r="AB44">
        <f>Table6[[#This Row],[calc_%_H2_umol/h]]/Table6[[#This Row],[Cat mass]]</f>
        <v>1501.9360456624449</v>
      </c>
      <c r="AC44">
        <v>1.7247693433777689E-2</v>
      </c>
      <c r="AD44">
        <v>6.8528678688985108E-3</v>
      </c>
      <c r="AE44">
        <v>4.7010551450489921E-2</v>
      </c>
      <c r="AF44">
        <v>1.175263786262248E-2</v>
      </c>
      <c r="AG44">
        <v>2.652261610097174E-2</v>
      </c>
      <c r="AH44">
        <v>6.5236830045299516</v>
      </c>
    </row>
    <row r="45" spans="1:34" x14ac:dyDescent="0.25">
      <c r="A45">
        <v>1413</v>
      </c>
      <c r="B45" t="s">
        <v>3</v>
      </c>
      <c r="C45" t="s">
        <v>470</v>
      </c>
      <c r="D45" s="20" t="s">
        <v>1111</v>
      </c>
      <c r="E45" t="s">
        <v>63</v>
      </c>
      <c r="F45" t="s">
        <v>21</v>
      </c>
      <c r="G45">
        <v>2</v>
      </c>
      <c r="H45">
        <v>2</v>
      </c>
      <c r="I45">
        <v>1</v>
      </c>
      <c r="J45">
        <v>0</v>
      </c>
      <c r="K45">
        <v>0</v>
      </c>
      <c r="L45">
        <v>0</v>
      </c>
      <c r="M45">
        <v>1.98E-3</v>
      </c>
      <c r="N45">
        <v>0</v>
      </c>
      <c r="O45">
        <v>0</v>
      </c>
      <c r="P45">
        <v>0</v>
      </c>
      <c r="Q45">
        <v>0</v>
      </c>
      <c r="R45">
        <v>0</v>
      </c>
      <c r="S45">
        <f>SUM(Table6[[#This Row],[TiO2 (A, p25)]:[CoO]])</f>
        <v>1.98E-3</v>
      </c>
      <c r="T45" s="2">
        <v>45163.031724537039</v>
      </c>
      <c r="U45" t="s">
        <v>169</v>
      </c>
      <c r="V45">
        <v>1.0233699999999999</v>
      </c>
      <c r="W45">
        <v>89.698872701197828</v>
      </c>
      <c r="X45">
        <v>4.0890407907938773</v>
      </c>
      <c r="Y45">
        <v>8.5318813338273666E-2</v>
      </c>
      <c r="Z45">
        <v>11.145146057751139</v>
      </c>
      <c r="AA45">
        <v>2.7862865144377849</v>
      </c>
      <c r="AB45">
        <f>Table6[[#This Row],[calc_%_H2_umol/h]]/Table6[[#This Row],[Cat mass]]</f>
        <v>1407.2154113322147</v>
      </c>
      <c r="AC45">
        <v>1.7184368689020301E-2</v>
      </c>
      <c r="AD45">
        <v>6.7379741872168521E-3</v>
      </c>
      <c r="AE45">
        <v>4.6837952651529569E-2</v>
      </c>
      <c r="AF45">
        <v>1.170948816288239E-2</v>
      </c>
      <c r="AG45">
        <v>3.2324312545993619E-2</v>
      </c>
      <c r="AH45">
        <v>6.1625778267732736</v>
      </c>
    </row>
    <row r="46" spans="1:34" hidden="1" x14ac:dyDescent="0.25">
      <c r="A46">
        <v>1413</v>
      </c>
      <c r="B46" t="s">
        <v>3</v>
      </c>
      <c r="C46" t="s">
        <v>472</v>
      </c>
      <c r="D46" s="20" t="s">
        <v>1112</v>
      </c>
      <c r="E46" t="s">
        <v>66</v>
      </c>
      <c r="F46" t="s">
        <v>21</v>
      </c>
      <c r="G46">
        <v>2</v>
      </c>
      <c r="H46">
        <v>2</v>
      </c>
      <c r="I46">
        <v>1</v>
      </c>
      <c r="J46">
        <v>0</v>
      </c>
      <c r="K46">
        <v>0</v>
      </c>
      <c r="L46">
        <v>0</v>
      </c>
      <c r="M46">
        <v>0</v>
      </c>
      <c r="N46">
        <v>2E-3</v>
      </c>
      <c r="O46">
        <v>0</v>
      </c>
      <c r="P46">
        <v>0</v>
      </c>
      <c r="Q46">
        <v>0</v>
      </c>
      <c r="R46">
        <v>0</v>
      </c>
      <c r="S46">
        <f>SUM(Table6[[#This Row],[TiO2 (A, p25)]:[CoO]])</f>
        <v>2E-3</v>
      </c>
      <c r="T46" s="2">
        <v>45162.809641203698</v>
      </c>
      <c r="U46" t="s">
        <v>202</v>
      </c>
      <c r="V46">
        <v>0.83662700000000001</v>
      </c>
      <c r="W46">
        <v>99.087731575329457</v>
      </c>
      <c r="X46">
        <v>2.816608649891765E-2</v>
      </c>
      <c r="Y46">
        <v>4.4474072143609999E-4</v>
      </c>
      <c r="Z46">
        <v>7.6769874395100801E-2</v>
      </c>
      <c r="AA46">
        <v>1.91924685987752E-2</v>
      </c>
      <c r="AB46">
        <f>Table6[[#This Row],[calc_%_H2_umol/h]]/Table6[[#This Row],[Cat mass]]</f>
        <v>9.5962342993876</v>
      </c>
      <c r="AC46">
        <v>0.72607738075745765</v>
      </c>
      <c r="AD46">
        <v>1.4099742406843811E-2</v>
      </c>
      <c r="AE46">
        <v>1.979006537667765</v>
      </c>
      <c r="AF46">
        <v>0.49475163441694131</v>
      </c>
      <c r="AG46">
        <v>5.6526615622229687E-2</v>
      </c>
      <c r="AH46">
        <v>0.101498341791935</v>
      </c>
    </row>
    <row r="47" spans="1:34" hidden="1" x14ac:dyDescent="0.25">
      <c r="A47">
        <v>1413</v>
      </c>
      <c r="B47" t="s">
        <v>3</v>
      </c>
      <c r="C47" t="s">
        <v>472</v>
      </c>
      <c r="D47" s="20" t="s">
        <v>1113</v>
      </c>
      <c r="E47" t="s">
        <v>69</v>
      </c>
      <c r="F47" t="s">
        <v>21</v>
      </c>
      <c r="G47">
        <v>2</v>
      </c>
      <c r="H47">
        <v>2</v>
      </c>
      <c r="I47">
        <v>1</v>
      </c>
      <c r="J47">
        <v>0</v>
      </c>
      <c r="K47">
        <v>0</v>
      </c>
      <c r="L47">
        <v>0</v>
      </c>
      <c r="M47">
        <v>0</v>
      </c>
      <c r="N47">
        <v>1.99E-3</v>
      </c>
      <c r="O47">
        <v>0</v>
      </c>
      <c r="P47">
        <v>0</v>
      </c>
      <c r="Q47">
        <v>0</v>
      </c>
      <c r="R47">
        <v>0</v>
      </c>
      <c r="S47">
        <f>SUM(Table6[[#This Row],[TiO2 (A, p25)]:[CoO]])</f>
        <v>1.99E-3</v>
      </c>
      <c r="T47" s="2">
        <v>45162.817094907397</v>
      </c>
      <c r="U47" t="s">
        <v>204</v>
      </c>
      <c r="V47">
        <v>0.84217699999999995</v>
      </c>
      <c r="W47">
        <v>99.531378961983023</v>
      </c>
      <c r="X47">
        <v>2.3719094431391349E-2</v>
      </c>
      <c r="Y47">
        <v>1.424157127952229E-3</v>
      </c>
      <c r="Z47">
        <v>6.4649091393418165E-2</v>
      </c>
      <c r="AA47">
        <v>1.6162272848354541E-2</v>
      </c>
      <c r="AB47">
        <f>Table6[[#This Row],[calc_%_H2_umol/h]]/Table6[[#This Row],[Cat mass]]</f>
        <v>8.1217451499269053</v>
      </c>
      <c r="AC47">
        <v>0.33195405737470018</v>
      </c>
      <c r="AD47">
        <v>9.7830466111941301E-3</v>
      </c>
      <c r="AE47">
        <v>0.90477856377310739</v>
      </c>
      <c r="AF47">
        <v>0.22619464094327679</v>
      </c>
      <c r="AG47">
        <v>3.7690904545896811E-2</v>
      </c>
      <c r="AH47">
        <v>7.5256981664985109E-2</v>
      </c>
    </row>
    <row r="48" spans="1:34" hidden="1" x14ac:dyDescent="0.25">
      <c r="A48">
        <v>1413</v>
      </c>
      <c r="B48" t="s">
        <v>3</v>
      </c>
      <c r="C48" t="s">
        <v>472</v>
      </c>
      <c r="D48" s="20" t="s">
        <v>1114</v>
      </c>
      <c r="E48" t="s">
        <v>72</v>
      </c>
      <c r="F48" t="s">
        <v>21</v>
      </c>
      <c r="G48">
        <v>2</v>
      </c>
      <c r="H48">
        <v>2</v>
      </c>
      <c r="I48">
        <v>1</v>
      </c>
      <c r="J48">
        <v>0</v>
      </c>
      <c r="K48">
        <v>0</v>
      </c>
      <c r="L48">
        <v>0</v>
      </c>
      <c r="M48">
        <v>0</v>
      </c>
      <c r="N48">
        <v>1.8600000000000001E-3</v>
      </c>
      <c r="O48">
        <v>0</v>
      </c>
      <c r="P48">
        <v>0</v>
      </c>
      <c r="Q48">
        <v>0</v>
      </c>
      <c r="R48">
        <v>0</v>
      </c>
      <c r="S48">
        <f>SUM(Table6[[#This Row],[TiO2 (A, p25)]:[CoO]])</f>
        <v>1.8600000000000001E-3</v>
      </c>
      <c r="T48" s="2">
        <v>45162.82435185185</v>
      </c>
      <c r="U48" t="s">
        <v>206</v>
      </c>
      <c r="V48">
        <v>0.83940199999999998</v>
      </c>
      <c r="W48">
        <v>99.368803170814786</v>
      </c>
      <c r="X48">
        <v>2.2383253589908191E-2</v>
      </c>
      <c r="Y48">
        <v>5.7378267018191377E-4</v>
      </c>
      <c r="Z48">
        <v>6.100810514506419E-2</v>
      </c>
      <c r="AA48">
        <v>1.5252026286266049E-2</v>
      </c>
      <c r="AB48">
        <f>Table6[[#This Row],[calc_%_H2_umol/h]]/Table6[[#This Row],[Cat mass]]</f>
        <v>8.2000141324011011</v>
      </c>
      <c r="AC48">
        <v>0.50195413812869361</v>
      </c>
      <c r="AD48">
        <v>1.434462380129365E-2</v>
      </c>
      <c r="AE48">
        <v>1.3681331319394221</v>
      </c>
      <c r="AF48">
        <v>0.34203328298485558</v>
      </c>
      <c r="AG48">
        <v>4.4683036445663717E-2</v>
      </c>
      <c r="AH48">
        <v>6.2176401020953169E-2</v>
      </c>
    </row>
    <row r="49" spans="1:34" hidden="1" x14ac:dyDescent="0.25">
      <c r="A49">
        <v>1413</v>
      </c>
      <c r="B49" t="s">
        <v>3</v>
      </c>
      <c r="C49" t="s">
        <v>473</v>
      </c>
      <c r="D49" s="20" t="s">
        <v>1115</v>
      </c>
      <c r="E49" t="s">
        <v>75</v>
      </c>
      <c r="F49" t="s">
        <v>21</v>
      </c>
      <c r="G49">
        <v>2</v>
      </c>
      <c r="H49">
        <v>2</v>
      </c>
      <c r="I49">
        <v>1</v>
      </c>
      <c r="J49">
        <v>0</v>
      </c>
      <c r="K49">
        <v>0</v>
      </c>
      <c r="L49">
        <v>0</v>
      </c>
      <c r="M49">
        <v>0</v>
      </c>
      <c r="N49">
        <v>0</v>
      </c>
      <c r="O49">
        <v>1.91E-3</v>
      </c>
      <c r="P49">
        <v>0</v>
      </c>
      <c r="Q49">
        <v>0</v>
      </c>
      <c r="R49">
        <v>0</v>
      </c>
      <c r="S49">
        <f>SUM(Table6[[#This Row],[TiO2 (A, p25)]:[CoO]])</f>
        <v>1.91E-3</v>
      </c>
      <c r="T49" s="2">
        <v>45162.831620370373</v>
      </c>
      <c r="U49" t="s">
        <v>208</v>
      </c>
      <c r="V49">
        <v>0.82260200000000006</v>
      </c>
      <c r="W49">
        <v>98.764918736005484</v>
      </c>
      <c r="X49">
        <v>2.1284951866991739E-2</v>
      </c>
      <c r="Y49">
        <v>5.4068434681775219E-4</v>
      </c>
      <c r="Z49">
        <v>5.8014558799196821E-2</v>
      </c>
      <c r="AA49">
        <v>1.450363969979921E-2</v>
      </c>
      <c r="AB49">
        <f>Table6[[#This Row],[calc_%_H2_umol/h]]/Table6[[#This Row],[Cat mass]]</f>
        <v>7.5935286386383298</v>
      </c>
      <c r="AC49">
        <v>0.75371945025891252</v>
      </c>
      <c r="AD49">
        <v>1.301725383549664E-2</v>
      </c>
      <c r="AE49">
        <v>2.054348144096791</v>
      </c>
      <c r="AF49">
        <v>0.51358703602419764</v>
      </c>
      <c r="AG49">
        <v>7.6507431958382832E-2</v>
      </c>
      <c r="AH49">
        <v>0.38356942991024201</v>
      </c>
    </row>
    <row r="50" spans="1:34" hidden="1" x14ac:dyDescent="0.25">
      <c r="A50">
        <v>1413</v>
      </c>
      <c r="B50" t="s">
        <v>3</v>
      </c>
      <c r="C50" t="s">
        <v>473</v>
      </c>
      <c r="D50" s="20" t="s">
        <v>1116</v>
      </c>
      <c r="E50" t="s">
        <v>78</v>
      </c>
      <c r="F50" t="s">
        <v>21</v>
      </c>
      <c r="G50">
        <v>2</v>
      </c>
      <c r="H50">
        <v>2</v>
      </c>
      <c r="I50">
        <v>1</v>
      </c>
      <c r="J50">
        <v>0</v>
      </c>
      <c r="K50">
        <v>0</v>
      </c>
      <c r="L50">
        <v>0</v>
      </c>
      <c r="M50">
        <v>0</v>
      </c>
      <c r="N50">
        <v>0</v>
      </c>
      <c r="O50">
        <v>3.406E-2</v>
      </c>
      <c r="P50">
        <v>0</v>
      </c>
      <c r="Q50">
        <v>0</v>
      </c>
      <c r="R50">
        <v>0</v>
      </c>
      <c r="S50">
        <f>SUM(Table6[[#This Row],[TiO2 (A, p25)]:[CoO]])</f>
        <v>3.406E-2</v>
      </c>
      <c r="T50" s="2">
        <v>45162.838958333326</v>
      </c>
      <c r="U50" t="s">
        <v>210</v>
      </c>
      <c r="V50">
        <v>0.83100200000000002</v>
      </c>
      <c r="W50">
        <v>99.245709310456618</v>
      </c>
      <c r="X50">
        <v>2.0168742926908501E-2</v>
      </c>
      <c r="Y50">
        <v>4.0903197759993147E-4</v>
      </c>
      <c r="Z50">
        <v>5.4972204294882872E-2</v>
      </c>
      <c r="AA50">
        <v>1.374305107372072E-2</v>
      </c>
      <c r="AB50">
        <f>Table6[[#This Row],[calc_%_H2_umol/h]]/Table6[[#This Row],[Cat mass]]</f>
        <v>0.40349533393190606</v>
      </c>
      <c r="AC50">
        <v>0.65405254269216206</v>
      </c>
      <c r="AD50">
        <v>1.2020862643397429E-2</v>
      </c>
      <c r="AE50">
        <v>1.782694644220562</v>
      </c>
      <c r="AF50">
        <v>0.44567366105514061</v>
      </c>
      <c r="AG50">
        <v>4.991542470599817E-2</v>
      </c>
      <c r="AH50">
        <v>3.0153979218322632E-2</v>
      </c>
    </row>
    <row r="51" spans="1:34" hidden="1" x14ac:dyDescent="0.25">
      <c r="A51">
        <v>1413</v>
      </c>
      <c r="B51" t="s">
        <v>3</v>
      </c>
      <c r="C51" t="s">
        <v>471</v>
      </c>
      <c r="D51" s="20" t="s">
        <v>1117</v>
      </c>
      <c r="E51" t="s">
        <v>84</v>
      </c>
      <c r="F51" t="s">
        <v>21</v>
      </c>
      <c r="G51">
        <v>2</v>
      </c>
      <c r="H51">
        <v>2</v>
      </c>
      <c r="I51">
        <v>1</v>
      </c>
      <c r="J51">
        <v>0</v>
      </c>
      <c r="K51">
        <v>0</v>
      </c>
      <c r="L51">
        <v>0</v>
      </c>
      <c r="M51">
        <v>0</v>
      </c>
      <c r="N51">
        <v>0</v>
      </c>
      <c r="O51">
        <v>0</v>
      </c>
      <c r="P51">
        <v>2.0999999999999999E-3</v>
      </c>
      <c r="Q51">
        <v>0</v>
      </c>
      <c r="R51">
        <v>0</v>
      </c>
      <c r="S51">
        <f>SUM(Table6[[#This Row],[TiO2 (A, p25)]:[CoO]])</f>
        <v>2.0999999999999999E-3</v>
      </c>
      <c r="T51" s="2">
        <v>45162.853784722232</v>
      </c>
      <c r="U51" t="s">
        <v>214</v>
      </c>
      <c r="V51">
        <v>0.83940199999999998</v>
      </c>
      <c r="W51">
        <v>98.685263006949896</v>
      </c>
      <c r="X51">
        <v>2.0284926575070479E-2</v>
      </c>
      <c r="Y51">
        <v>5.9904081933786352E-4</v>
      </c>
      <c r="Z51">
        <v>5.5288876051056819E-2</v>
      </c>
      <c r="AA51">
        <v>1.38222190127642E-2</v>
      </c>
      <c r="AB51">
        <f>Table6[[#This Row],[calc_%_H2_umol/h]]/Table6[[#This Row],[Cat mass]]</f>
        <v>6.582009053697238</v>
      </c>
      <c r="AC51">
        <v>5.8544714466995697E-2</v>
      </c>
      <c r="AD51">
        <v>3.3507082908326869E-3</v>
      </c>
      <c r="AE51">
        <v>0.1595702823784558</v>
      </c>
      <c r="AF51">
        <v>3.9892570594613937E-2</v>
      </c>
      <c r="AG51">
        <v>6.1712148962783507E-2</v>
      </c>
      <c r="AH51">
        <v>1.1741952030452529</v>
      </c>
    </row>
    <row r="52" spans="1:34" hidden="1" x14ac:dyDescent="0.25">
      <c r="A52">
        <v>1413</v>
      </c>
      <c r="B52" t="s">
        <v>3</v>
      </c>
      <c r="C52" t="s">
        <v>471</v>
      </c>
      <c r="D52" s="20" t="s">
        <v>1118</v>
      </c>
      <c r="E52" t="s">
        <v>87</v>
      </c>
      <c r="F52" t="s">
        <v>21</v>
      </c>
      <c r="G52">
        <v>2</v>
      </c>
      <c r="H52">
        <v>2</v>
      </c>
      <c r="I52">
        <v>1</v>
      </c>
      <c r="J52">
        <v>0</v>
      </c>
      <c r="K52">
        <v>0</v>
      </c>
      <c r="L52">
        <v>0</v>
      </c>
      <c r="M52">
        <v>0</v>
      </c>
      <c r="N52">
        <v>0</v>
      </c>
      <c r="O52">
        <v>0</v>
      </c>
      <c r="P52">
        <v>2.0400000000000001E-3</v>
      </c>
      <c r="Q52">
        <v>0</v>
      </c>
      <c r="R52">
        <v>0</v>
      </c>
      <c r="S52">
        <f>SUM(Table6[[#This Row],[TiO2 (A, p25)]:[CoO]])</f>
        <v>2.0400000000000001E-3</v>
      </c>
      <c r="T52" s="2">
        <v>45162.86209490741</v>
      </c>
      <c r="U52" t="s">
        <v>216</v>
      </c>
      <c r="V52">
        <v>0.83100200000000002</v>
      </c>
      <c r="W52">
        <v>99.245060502544504</v>
      </c>
      <c r="X52">
        <v>2.975737864620678E-2</v>
      </c>
      <c r="Y52">
        <v>6.5867846657841793E-4</v>
      </c>
      <c r="Z52">
        <v>8.1107122250886191E-2</v>
      </c>
      <c r="AA52">
        <v>2.0276780562721551E-2</v>
      </c>
      <c r="AB52">
        <f>Table6[[#This Row],[calc_%_H2_umol/h]]/Table6[[#This Row],[Cat mass]]</f>
        <v>9.9395983150595839</v>
      </c>
      <c r="AC52">
        <v>2.6380450776972979E-2</v>
      </c>
      <c r="AD52">
        <v>1.0286735446711961E-2</v>
      </c>
      <c r="AE52">
        <v>7.1902921007935536E-2</v>
      </c>
      <c r="AF52">
        <v>1.797573025198388E-2</v>
      </c>
      <c r="AG52">
        <v>4.0475050713557982E-2</v>
      </c>
      <c r="AH52">
        <v>0.65832661731876518</v>
      </c>
    </row>
    <row r="53" spans="1:34" hidden="1" x14ac:dyDescent="0.25">
      <c r="A53">
        <v>1413</v>
      </c>
      <c r="B53" t="s">
        <v>3</v>
      </c>
      <c r="C53" t="s">
        <v>471</v>
      </c>
      <c r="D53" s="20" t="s">
        <v>1119</v>
      </c>
      <c r="E53" t="s">
        <v>90</v>
      </c>
      <c r="F53" t="s">
        <v>21</v>
      </c>
      <c r="G53">
        <v>2</v>
      </c>
      <c r="H53">
        <v>2</v>
      </c>
      <c r="I53">
        <v>1</v>
      </c>
      <c r="J53">
        <v>0</v>
      </c>
      <c r="K53">
        <v>0</v>
      </c>
      <c r="L53">
        <v>0</v>
      </c>
      <c r="M53">
        <v>0</v>
      </c>
      <c r="N53">
        <v>0</v>
      </c>
      <c r="O53">
        <v>0</v>
      </c>
      <c r="P53">
        <v>1.9400000000000001E-3</v>
      </c>
      <c r="Q53">
        <v>0</v>
      </c>
      <c r="R53">
        <v>0</v>
      </c>
      <c r="S53">
        <f>SUM(Table6[[#This Row],[TiO2 (A, p25)]:[CoO]])</f>
        <v>1.9400000000000001E-3</v>
      </c>
      <c r="T53" s="2">
        <v>45162.869560185187</v>
      </c>
      <c r="U53" t="s">
        <v>218</v>
      </c>
      <c r="V53">
        <v>0.83662700000000001</v>
      </c>
      <c r="W53">
        <v>99.181556387265402</v>
      </c>
      <c r="X53">
        <v>1.8991931352251901E-2</v>
      </c>
      <c r="Y53">
        <v>4.7463836919960079E-4</v>
      </c>
      <c r="Z53">
        <v>5.176467041272427E-2</v>
      </c>
      <c r="AA53">
        <v>1.2941167603181069E-2</v>
      </c>
      <c r="AB53">
        <f>Table6[[#This Row],[calc_%_H2_umol/h]]/Table6[[#This Row],[Cat mass]]</f>
        <v>6.6707049500933344</v>
      </c>
      <c r="AC53">
        <v>6.071038537947418E-2</v>
      </c>
      <c r="AD53">
        <v>5.2044230687113974E-3</v>
      </c>
      <c r="AE53">
        <v>0.1654730649300355</v>
      </c>
      <c r="AF53">
        <v>4.1368266232508881E-2</v>
      </c>
      <c r="AG53">
        <v>4.8070532152180143E-2</v>
      </c>
      <c r="AH53">
        <v>0.69067076385069393</v>
      </c>
    </row>
    <row r="54" spans="1:34" hidden="1" x14ac:dyDescent="0.25">
      <c r="A54">
        <v>1413</v>
      </c>
      <c r="B54" t="s">
        <v>3</v>
      </c>
      <c r="C54" t="s">
        <v>474</v>
      </c>
      <c r="D54" s="20" t="s">
        <v>1120</v>
      </c>
      <c r="E54" t="s">
        <v>93</v>
      </c>
      <c r="F54" t="s">
        <v>21</v>
      </c>
      <c r="G54">
        <v>2</v>
      </c>
      <c r="H54">
        <v>2</v>
      </c>
      <c r="I54">
        <v>1</v>
      </c>
      <c r="J54">
        <v>0</v>
      </c>
      <c r="K54">
        <v>0</v>
      </c>
      <c r="L54">
        <v>0</v>
      </c>
      <c r="M54">
        <v>0</v>
      </c>
      <c r="N54">
        <v>0</v>
      </c>
      <c r="O54">
        <v>0</v>
      </c>
      <c r="P54">
        <v>0</v>
      </c>
      <c r="Q54">
        <v>2.0300000000000001E-3</v>
      </c>
      <c r="R54">
        <v>0</v>
      </c>
      <c r="S54">
        <f>SUM(Table6[[#This Row],[TiO2 (A, p25)]:[CoO]])</f>
        <v>2.0300000000000001E-3</v>
      </c>
      <c r="T54" s="2">
        <v>45162.876898148148</v>
      </c>
      <c r="U54" t="s">
        <v>220</v>
      </c>
      <c r="V54">
        <v>0.82822700000000005</v>
      </c>
      <c r="W54">
        <v>98.864247394630823</v>
      </c>
      <c r="X54">
        <v>1.9359906654508281E-2</v>
      </c>
      <c r="Y54">
        <v>6.281410826064522E-4</v>
      </c>
      <c r="Z54">
        <v>5.2767628979077018E-2</v>
      </c>
      <c r="AA54">
        <v>1.319190724476926E-2</v>
      </c>
      <c r="AB54">
        <f>Table6[[#This Row],[calc_%_H2_umol/h]]/Table6[[#This Row],[Cat mass]]</f>
        <v>6.4984764752557922</v>
      </c>
      <c r="AC54">
        <v>0.86224782357330088</v>
      </c>
      <c r="AD54">
        <v>1.8693274673801989E-2</v>
      </c>
      <c r="AE54">
        <v>2.3501545774104979</v>
      </c>
      <c r="AF54">
        <v>0.58753864435262448</v>
      </c>
      <c r="AG54">
        <v>7.0201286396278442E-2</v>
      </c>
      <c r="AH54">
        <v>0.18394358874508809</v>
      </c>
    </row>
    <row r="55" spans="1:34" hidden="1" x14ac:dyDescent="0.25">
      <c r="A55">
        <v>1413</v>
      </c>
      <c r="B55" t="s">
        <v>3</v>
      </c>
      <c r="C55" t="s">
        <v>474</v>
      </c>
      <c r="D55" s="20" t="s">
        <v>1121</v>
      </c>
      <c r="E55" t="s">
        <v>96</v>
      </c>
      <c r="F55" t="s">
        <v>21</v>
      </c>
      <c r="G55">
        <v>2</v>
      </c>
      <c r="H55">
        <v>2</v>
      </c>
      <c r="I55">
        <v>1</v>
      </c>
      <c r="J55">
        <v>0</v>
      </c>
      <c r="K55">
        <v>0</v>
      </c>
      <c r="L55">
        <v>0</v>
      </c>
      <c r="M55">
        <v>0</v>
      </c>
      <c r="N55">
        <v>0</v>
      </c>
      <c r="O55">
        <v>0</v>
      </c>
      <c r="P55">
        <v>0</v>
      </c>
      <c r="Q55">
        <v>1.9499999999999999E-3</v>
      </c>
      <c r="R55">
        <v>0</v>
      </c>
      <c r="S55">
        <f>SUM(Table6[[#This Row],[TiO2 (A, p25)]:[CoO]])</f>
        <v>1.9499999999999999E-3</v>
      </c>
      <c r="T55" s="2">
        <v>45162.884201388893</v>
      </c>
      <c r="U55" t="s">
        <v>222</v>
      </c>
      <c r="V55">
        <v>0.83100200000000002</v>
      </c>
      <c r="W55">
        <v>97.923746235116653</v>
      </c>
      <c r="X55">
        <v>1.9447941240898551E-2</v>
      </c>
      <c r="Y55">
        <v>4.7523256029212793E-4</v>
      </c>
      <c r="Z55">
        <v>5.3007577263687503E-2</v>
      </c>
      <c r="AA55">
        <v>1.3251894315921881E-2</v>
      </c>
      <c r="AB55">
        <f>Table6[[#This Row],[calc_%_H2_umol/h]]/Table6[[#This Row],[Cat mass]]</f>
        <v>6.7958432389342978</v>
      </c>
      <c r="AC55">
        <v>1.637760356941008</v>
      </c>
      <c r="AD55">
        <v>2.7536489105724701E-2</v>
      </c>
      <c r="AE55">
        <v>4.4639022498375178</v>
      </c>
      <c r="AF55">
        <v>1.115975562459379</v>
      </c>
      <c r="AG55">
        <v>0.1135389317024785</v>
      </c>
      <c r="AH55">
        <v>0.30550653499895242</v>
      </c>
    </row>
    <row r="56" spans="1:34" hidden="1" x14ac:dyDescent="0.25">
      <c r="A56">
        <v>1413</v>
      </c>
      <c r="B56" t="s">
        <v>3</v>
      </c>
      <c r="C56" t="s">
        <v>474</v>
      </c>
      <c r="D56" s="20" t="s">
        <v>1122</v>
      </c>
      <c r="E56" t="s">
        <v>99</v>
      </c>
      <c r="F56" t="s">
        <v>21</v>
      </c>
      <c r="G56">
        <v>2</v>
      </c>
      <c r="H56">
        <v>2</v>
      </c>
      <c r="I56">
        <v>1</v>
      </c>
      <c r="J56">
        <v>0</v>
      </c>
      <c r="K56">
        <v>0</v>
      </c>
      <c r="L56">
        <v>0</v>
      </c>
      <c r="M56">
        <v>0</v>
      </c>
      <c r="N56">
        <v>0</v>
      </c>
      <c r="O56">
        <v>0</v>
      </c>
      <c r="P56">
        <v>0</v>
      </c>
      <c r="Q56">
        <v>1.97E-3</v>
      </c>
      <c r="R56">
        <v>0</v>
      </c>
      <c r="S56">
        <f>SUM(Table6[[#This Row],[TiO2 (A, p25)]:[CoO]])</f>
        <v>1.97E-3</v>
      </c>
      <c r="T56" s="2">
        <v>45162.891655092593</v>
      </c>
      <c r="U56" t="s">
        <v>224</v>
      </c>
      <c r="V56">
        <v>0.82537700000000003</v>
      </c>
      <c r="W56">
        <v>99.313294736343039</v>
      </c>
      <c r="X56">
        <v>2.1514457429368701E-2</v>
      </c>
      <c r="Y56">
        <v>1.2599715240912219E-3</v>
      </c>
      <c r="Z56">
        <v>5.8640102329972167E-2</v>
      </c>
      <c r="AA56">
        <v>1.466002558249304E-2</v>
      </c>
      <c r="AB56">
        <f>Table6[[#This Row],[calc_%_H2_umol/h]]/Table6[[#This Row],[Cat mass]]</f>
        <v>7.4416373515193097</v>
      </c>
      <c r="AC56">
        <v>0.38901962918451621</v>
      </c>
      <c r="AD56">
        <v>9.1324557087605913E-3</v>
      </c>
      <c r="AE56">
        <v>1.0603172744950431</v>
      </c>
      <c r="AF56">
        <v>0.26507931862376077</v>
      </c>
      <c r="AG56">
        <v>4.799406675981166E-2</v>
      </c>
      <c r="AH56">
        <v>0.22817711028326229</v>
      </c>
    </row>
    <row r="57" spans="1:34" hidden="1" x14ac:dyDescent="0.25">
      <c r="A57">
        <v>1414</v>
      </c>
      <c r="B57" t="s">
        <v>464</v>
      </c>
      <c r="C57" t="s">
        <v>466</v>
      </c>
      <c r="D57" s="6" t="s">
        <v>1124</v>
      </c>
      <c r="E57" t="s">
        <v>20</v>
      </c>
      <c r="F57" t="s">
        <v>21</v>
      </c>
      <c r="G57">
        <v>2</v>
      </c>
      <c r="H57">
        <v>2</v>
      </c>
      <c r="I57">
        <v>1</v>
      </c>
      <c r="J57">
        <v>0</v>
      </c>
      <c r="K57">
        <v>0</v>
      </c>
      <c r="L57">
        <v>0</v>
      </c>
      <c r="M57">
        <v>0</v>
      </c>
      <c r="N57">
        <v>0</v>
      </c>
      <c r="O57">
        <v>0</v>
      </c>
      <c r="P57">
        <v>0</v>
      </c>
      <c r="Q57">
        <v>0</v>
      </c>
      <c r="R57">
        <v>2.2200000000000002E-3</v>
      </c>
      <c r="S57">
        <f>SUM(Table6[[#This Row],[TiO2 (A, p25)]:[CoO]])</f>
        <v>2.2200000000000002E-3</v>
      </c>
      <c r="T57" s="2">
        <v>45160.545300925929</v>
      </c>
      <c r="U57" t="s">
        <v>384</v>
      </c>
      <c r="V57">
        <v>0.95092699999999997</v>
      </c>
      <c r="W57">
        <v>98.094181145464148</v>
      </c>
      <c r="X57">
        <v>2.1248720405961659E-2</v>
      </c>
      <c r="Y57">
        <v>1.158064367391594E-3</v>
      </c>
      <c r="Z57">
        <v>5.7915805828579588E-2</v>
      </c>
      <c r="AA57">
        <v>1.44789514571449E-2</v>
      </c>
      <c r="AB57">
        <f>Table6[[#This Row],[calc_%_H2_umol/h]]/Table6[[#This Row],[Cat mass]]</f>
        <v>6.5220502059211256</v>
      </c>
      <c r="AC57">
        <v>0.50891571714697781</v>
      </c>
      <c r="AD57">
        <v>2.173821579024262E-2</v>
      </c>
      <c r="AE57">
        <v>1.3871077078658931</v>
      </c>
      <c r="AF57">
        <v>0.34677692696647322</v>
      </c>
      <c r="AG57">
        <v>4.6044680618807413E-2</v>
      </c>
      <c r="AH57">
        <v>1.3296097363641</v>
      </c>
    </row>
    <row r="58" spans="1:34" hidden="1" x14ac:dyDescent="0.25">
      <c r="A58">
        <v>1414</v>
      </c>
      <c r="B58" t="s">
        <v>464</v>
      </c>
      <c r="C58" t="s">
        <v>466</v>
      </c>
      <c r="D58" s="6" t="s">
        <v>1125</v>
      </c>
      <c r="E58" t="s">
        <v>24</v>
      </c>
      <c r="F58" t="s">
        <v>21</v>
      </c>
      <c r="G58">
        <v>2</v>
      </c>
      <c r="H58">
        <v>2</v>
      </c>
      <c r="I58">
        <v>1</v>
      </c>
      <c r="J58">
        <v>0</v>
      </c>
      <c r="K58">
        <v>0</v>
      </c>
      <c r="L58">
        <v>0</v>
      </c>
      <c r="M58">
        <v>0</v>
      </c>
      <c r="N58">
        <v>0</v>
      </c>
      <c r="O58">
        <v>0</v>
      </c>
      <c r="P58">
        <v>0</v>
      </c>
      <c r="Q58">
        <v>0</v>
      </c>
      <c r="R58">
        <v>1.9400000000000001E-3</v>
      </c>
      <c r="S58">
        <f>SUM(Table6[[#This Row],[TiO2 (A, p25)]:[CoO]])</f>
        <v>1.9400000000000001E-3</v>
      </c>
      <c r="T58" s="2">
        <v>45160.552800925929</v>
      </c>
      <c r="U58" t="s">
        <v>386</v>
      </c>
      <c r="V58">
        <v>0.92580200000000001</v>
      </c>
      <c r="W58">
        <v>98.651694957981917</v>
      </c>
      <c r="X58">
        <v>2.122610692338503E-2</v>
      </c>
      <c r="Y58">
        <v>1.5342051761967029E-3</v>
      </c>
      <c r="Z58">
        <v>5.7854170208128379E-2</v>
      </c>
      <c r="AA58">
        <v>1.446354255203209E-2</v>
      </c>
      <c r="AB58">
        <f>Table6[[#This Row],[calc_%_H2_umol/h]]/Table6[[#This Row],[Cat mass]]</f>
        <v>7.4554343051711802</v>
      </c>
      <c r="AC58">
        <v>0.16299689028889769</v>
      </c>
      <c r="AD58">
        <v>1.532751417655721E-2</v>
      </c>
      <c r="AE58">
        <v>0.44426657550567261</v>
      </c>
      <c r="AF58">
        <v>0.11106664387641819</v>
      </c>
      <c r="AG58">
        <v>2.838339134977947E-2</v>
      </c>
      <c r="AH58">
        <v>1.1356986534560209</v>
      </c>
    </row>
    <row r="59" spans="1:34" hidden="1" x14ac:dyDescent="0.25">
      <c r="A59">
        <v>1414</v>
      </c>
      <c r="B59" t="s">
        <v>464</v>
      </c>
      <c r="C59" t="s">
        <v>466</v>
      </c>
      <c r="D59" s="6" t="s">
        <v>1126</v>
      </c>
      <c r="E59" t="s">
        <v>27</v>
      </c>
      <c r="F59" t="s">
        <v>21</v>
      </c>
      <c r="G59">
        <v>2</v>
      </c>
      <c r="H59">
        <v>2</v>
      </c>
      <c r="I59">
        <v>1</v>
      </c>
      <c r="J59">
        <v>0</v>
      </c>
      <c r="K59">
        <v>0</v>
      </c>
      <c r="L59">
        <v>0</v>
      </c>
      <c r="M59">
        <v>0</v>
      </c>
      <c r="N59">
        <v>0</v>
      </c>
      <c r="O59">
        <v>0</v>
      </c>
      <c r="P59">
        <v>0</v>
      </c>
      <c r="Q59">
        <v>0</v>
      </c>
      <c r="R59">
        <v>1.92E-3</v>
      </c>
      <c r="S59">
        <f>SUM(Table6[[#This Row],[TiO2 (A, p25)]:[CoO]])</f>
        <v>1.92E-3</v>
      </c>
      <c r="T59" s="2">
        <v>45160.560289351852</v>
      </c>
      <c r="U59" t="s">
        <v>388</v>
      </c>
      <c r="V59">
        <v>0.92857699999999999</v>
      </c>
      <c r="W59">
        <v>98.510417782091665</v>
      </c>
      <c r="X59">
        <v>2.0584301607690699E-2</v>
      </c>
      <c r="Y59">
        <v>1.012400041580101E-3</v>
      </c>
      <c r="Z59">
        <v>5.6104856774973393E-2</v>
      </c>
      <c r="AA59">
        <v>1.402621419374335E-2</v>
      </c>
      <c r="AB59">
        <f>Table6[[#This Row],[calc_%_H2_umol/h]]/Table6[[#This Row],[Cat mass]]</f>
        <v>7.3053198925746612</v>
      </c>
      <c r="AC59">
        <v>0.30084550762794998</v>
      </c>
      <c r="AD59">
        <v>1.604911699924378E-2</v>
      </c>
      <c r="AE59">
        <v>0.81998867090802896</v>
      </c>
      <c r="AF59">
        <v>0.20499716772700721</v>
      </c>
      <c r="AG59">
        <v>3.5174016373629879E-2</v>
      </c>
      <c r="AH59">
        <v>1.1329783922990579</v>
      </c>
    </row>
    <row r="60" spans="1:34" hidden="1" x14ac:dyDescent="0.25">
      <c r="A60">
        <v>1414</v>
      </c>
      <c r="B60" t="s">
        <v>464</v>
      </c>
      <c r="C60" t="s">
        <v>467</v>
      </c>
      <c r="D60" s="6" t="s">
        <v>1127</v>
      </c>
      <c r="E60" t="s">
        <v>30</v>
      </c>
      <c r="F60" t="s">
        <v>21</v>
      </c>
      <c r="G60">
        <v>2</v>
      </c>
      <c r="H60">
        <v>2</v>
      </c>
      <c r="I60">
        <v>1</v>
      </c>
      <c r="J60">
        <v>1.97E-3</v>
      </c>
      <c r="K60">
        <v>0</v>
      </c>
      <c r="L60">
        <v>0</v>
      </c>
      <c r="M60">
        <v>0</v>
      </c>
      <c r="N60">
        <v>0</v>
      </c>
      <c r="O60">
        <v>0</v>
      </c>
      <c r="P60">
        <v>0</v>
      </c>
      <c r="Q60">
        <v>0</v>
      </c>
      <c r="R60">
        <v>0</v>
      </c>
      <c r="S60">
        <f>SUM(Table6[[#This Row],[TiO2 (A, p25)]:[CoO]])</f>
        <v>1.97E-3</v>
      </c>
      <c r="T60" s="2">
        <v>45160.568287037036</v>
      </c>
      <c r="U60" t="s">
        <v>390</v>
      </c>
      <c r="V60">
        <v>1.2855700000000001</v>
      </c>
      <c r="W60">
        <v>75.236810621353385</v>
      </c>
      <c r="X60">
        <v>9.1330432117856226</v>
      </c>
      <c r="Y60">
        <v>0.36315288672791618</v>
      </c>
      <c r="Z60">
        <v>24.893148724823849</v>
      </c>
      <c r="AA60">
        <v>6.2232871812059631</v>
      </c>
      <c r="AB60">
        <f>Table6[[#This Row],[calc_%_H2_umol/h]]/Table6[[#This Row],[Cat mass]]</f>
        <v>3159.0290259928747</v>
      </c>
      <c r="AC60">
        <v>3.5137084083636097E-2</v>
      </c>
      <c r="AD60">
        <v>9.1157178788912798E-3</v>
      </c>
      <c r="AE60">
        <v>9.5770121696334892E-2</v>
      </c>
      <c r="AF60">
        <v>2.394253042408372E-2</v>
      </c>
      <c r="AG60">
        <v>3.6453641297416031E-2</v>
      </c>
      <c r="AH60">
        <v>15.55855544147996</v>
      </c>
    </row>
    <row r="61" spans="1:34" hidden="1" x14ac:dyDescent="0.25">
      <c r="A61">
        <v>1414</v>
      </c>
      <c r="B61" t="s">
        <v>464</v>
      </c>
      <c r="C61" t="s">
        <v>467</v>
      </c>
      <c r="D61" s="6" t="s">
        <v>1128</v>
      </c>
      <c r="E61" t="s">
        <v>33</v>
      </c>
      <c r="F61" t="s">
        <v>21</v>
      </c>
      <c r="G61">
        <v>2</v>
      </c>
      <c r="H61">
        <v>2</v>
      </c>
      <c r="I61">
        <v>1</v>
      </c>
      <c r="J61">
        <v>2.0100000000000001E-3</v>
      </c>
      <c r="K61">
        <v>0</v>
      </c>
      <c r="L61">
        <v>0</v>
      </c>
      <c r="M61">
        <v>0</v>
      </c>
      <c r="N61">
        <v>0</v>
      </c>
      <c r="O61">
        <v>0</v>
      </c>
      <c r="P61">
        <v>0</v>
      </c>
      <c r="Q61">
        <v>0</v>
      </c>
      <c r="R61">
        <v>0</v>
      </c>
      <c r="S61">
        <f>SUM(Table6[[#This Row],[TiO2 (A, p25)]:[CoO]])</f>
        <v>2.0100000000000001E-3</v>
      </c>
      <c r="T61" s="2">
        <v>45160.576342592591</v>
      </c>
      <c r="U61" t="s">
        <v>392</v>
      </c>
      <c r="V61">
        <v>1.2270000000000001</v>
      </c>
      <c r="W61">
        <v>78.649742963651065</v>
      </c>
      <c r="X61">
        <v>8.227236475218147</v>
      </c>
      <c r="Y61">
        <v>0.21700842583625771</v>
      </c>
      <c r="Z61">
        <v>22.424269372515059</v>
      </c>
      <c r="AA61">
        <v>5.6060673431287649</v>
      </c>
      <c r="AB61">
        <f>Table6[[#This Row],[calc_%_H2_umol/h]]/Table6[[#This Row],[Cat mass]]</f>
        <v>2789.0882304123206</v>
      </c>
      <c r="AC61">
        <v>2.8638299023358699E-2</v>
      </c>
      <c r="AD61">
        <v>9.4747359597105434E-3</v>
      </c>
      <c r="AE61">
        <v>7.8056943373978144E-2</v>
      </c>
      <c r="AF61">
        <v>1.9514235843494539E-2</v>
      </c>
      <c r="AG61">
        <v>2.2507593620106969E-2</v>
      </c>
      <c r="AH61">
        <v>13.07187466848732</v>
      </c>
    </row>
    <row r="62" spans="1:34" hidden="1" x14ac:dyDescent="0.25">
      <c r="A62">
        <v>1414</v>
      </c>
      <c r="B62" t="s">
        <v>464</v>
      </c>
      <c r="C62" t="s">
        <v>467</v>
      </c>
      <c r="D62" s="6" t="s">
        <v>1129</v>
      </c>
      <c r="E62" t="s">
        <v>36</v>
      </c>
      <c r="F62" t="s">
        <v>21</v>
      </c>
      <c r="G62">
        <v>2</v>
      </c>
      <c r="H62">
        <v>2</v>
      </c>
      <c r="I62">
        <v>1</v>
      </c>
      <c r="J62">
        <v>2.0400000000000001E-3</v>
      </c>
      <c r="K62">
        <v>0</v>
      </c>
      <c r="L62">
        <v>0</v>
      </c>
      <c r="M62">
        <v>0</v>
      </c>
      <c r="N62">
        <v>0</v>
      </c>
      <c r="O62">
        <v>0</v>
      </c>
      <c r="P62">
        <v>0</v>
      </c>
      <c r="Q62">
        <v>0</v>
      </c>
      <c r="R62">
        <v>0</v>
      </c>
      <c r="S62">
        <f>SUM(Table6[[#This Row],[TiO2 (A, p25)]:[CoO]])</f>
        <v>2.0400000000000001E-3</v>
      </c>
      <c r="T62" s="2">
        <v>45160.584861111107</v>
      </c>
      <c r="U62" t="s">
        <v>394</v>
      </c>
      <c r="V62">
        <v>1.29667</v>
      </c>
      <c r="W62">
        <v>75.184426313338577</v>
      </c>
      <c r="X62">
        <v>9.2638021724554722</v>
      </c>
      <c r="Y62">
        <v>0.26291108762138948</v>
      </c>
      <c r="Z62">
        <v>25.24954715408537</v>
      </c>
      <c r="AA62">
        <v>6.3123867885213416</v>
      </c>
      <c r="AB62">
        <f>Table6[[#This Row],[calc_%_H2_umol/h]]/Table6[[#This Row],[Cat mass]]</f>
        <v>3094.3072492751671</v>
      </c>
      <c r="AC62">
        <v>2.6849488163410519E-2</v>
      </c>
      <c r="AD62">
        <v>1.058823041870021E-2</v>
      </c>
      <c r="AE62">
        <v>7.3181335786815058E-2</v>
      </c>
      <c r="AF62">
        <v>1.8295333946703761E-2</v>
      </c>
      <c r="AG62">
        <v>2.7233948546064021E-2</v>
      </c>
      <c r="AH62">
        <v>15.49768807749647</v>
      </c>
    </row>
    <row r="63" spans="1:34" hidden="1" x14ac:dyDescent="0.25">
      <c r="A63">
        <v>1414</v>
      </c>
      <c r="B63" t="s">
        <v>464</v>
      </c>
      <c r="C63" t="s">
        <v>468</v>
      </c>
      <c r="D63" s="6" t="s">
        <v>1130</v>
      </c>
      <c r="E63" t="s">
        <v>39</v>
      </c>
      <c r="F63" t="s">
        <v>21</v>
      </c>
      <c r="G63">
        <v>2</v>
      </c>
      <c r="H63">
        <v>2</v>
      </c>
      <c r="I63">
        <v>1</v>
      </c>
      <c r="J63">
        <v>0</v>
      </c>
      <c r="K63">
        <v>1.7899999999999999E-3</v>
      </c>
      <c r="L63">
        <v>0</v>
      </c>
      <c r="M63">
        <v>0</v>
      </c>
      <c r="N63">
        <v>0</v>
      </c>
      <c r="O63">
        <v>0</v>
      </c>
      <c r="P63">
        <v>0</v>
      </c>
      <c r="Q63">
        <v>0</v>
      </c>
      <c r="R63">
        <v>0</v>
      </c>
      <c r="S63">
        <f>SUM(Table6[[#This Row],[TiO2 (A, p25)]:[CoO]])</f>
        <v>1.7899999999999999E-3</v>
      </c>
      <c r="T63" s="2">
        <v>45160.593159722222</v>
      </c>
      <c r="U63" t="s">
        <v>396</v>
      </c>
      <c r="V63">
        <v>0.90630200000000005</v>
      </c>
      <c r="W63">
        <v>99.770022046554175</v>
      </c>
      <c r="X63">
        <v>6.2841072341861731E-2</v>
      </c>
      <c r="Y63">
        <v>2.659436921796929E-3</v>
      </c>
      <c r="Z63">
        <v>0.1712804947440445</v>
      </c>
      <c r="AA63">
        <v>4.2820123686011131E-2</v>
      </c>
      <c r="AB63">
        <f>Table6[[#This Row],[calc_%_H2_umol/h]]/Table6[[#This Row],[Cat mass]]</f>
        <v>23.921856807827449</v>
      </c>
      <c r="AC63">
        <v>2.7204252222653848E-2</v>
      </c>
      <c r="AD63">
        <v>1.7716757398727811E-2</v>
      </c>
      <c r="AE63">
        <v>7.4148285606736045E-2</v>
      </c>
      <c r="AF63">
        <v>1.8537071401684011E-2</v>
      </c>
      <c r="AG63">
        <v>4.6986421272366623E-2</v>
      </c>
      <c r="AH63">
        <v>9.2946207608940415E-2</v>
      </c>
    </row>
    <row r="64" spans="1:34" hidden="1" x14ac:dyDescent="0.25">
      <c r="A64">
        <v>1414</v>
      </c>
      <c r="B64" t="s">
        <v>464</v>
      </c>
      <c r="C64" t="s">
        <v>468</v>
      </c>
      <c r="D64" s="6" t="s">
        <v>1131</v>
      </c>
      <c r="E64" t="s">
        <v>42</v>
      </c>
      <c r="F64" t="s">
        <v>21</v>
      </c>
      <c r="G64">
        <v>2</v>
      </c>
      <c r="H64">
        <v>2</v>
      </c>
      <c r="I64">
        <v>1</v>
      </c>
      <c r="J64">
        <v>0</v>
      </c>
      <c r="K64">
        <v>1.9599999999999999E-3</v>
      </c>
      <c r="L64">
        <v>0</v>
      </c>
      <c r="M64">
        <v>0</v>
      </c>
      <c r="N64">
        <v>0</v>
      </c>
      <c r="O64">
        <v>0</v>
      </c>
      <c r="P64">
        <v>0</v>
      </c>
      <c r="Q64">
        <v>0</v>
      </c>
      <c r="R64">
        <v>0</v>
      </c>
      <c r="S64">
        <f>SUM(Table6[[#This Row],[TiO2 (A, p25)]:[CoO]])</f>
        <v>1.9599999999999999E-3</v>
      </c>
      <c r="T64" s="2">
        <v>45160.601446759261</v>
      </c>
      <c r="U64" t="s">
        <v>398</v>
      </c>
      <c r="V64">
        <v>0.90630200000000005</v>
      </c>
      <c r="W64">
        <v>99.778934073152186</v>
      </c>
      <c r="X64">
        <v>0.1040943956783907</v>
      </c>
      <c r="Y64">
        <v>1.9163605211575999E-3</v>
      </c>
      <c r="Z64">
        <v>0.28372112262635629</v>
      </c>
      <c r="AA64">
        <v>7.0930280656589073E-2</v>
      </c>
      <c r="AB64">
        <f>Table6[[#This Row],[calc_%_H2_umol/h]]/Table6[[#This Row],[Cat mass]]</f>
        <v>36.188918702341368</v>
      </c>
      <c r="AC64">
        <v>2.6868761094902532E-2</v>
      </c>
      <c r="AD64">
        <v>1.6995848943200682E-2</v>
      </c>
      <c r="AE64">
        <v>7.3233866355089924E-2</v>
      </c>
      <c r="AF64">
        <v>1.8308466588772481E-2</v>
      </c>
      <c r="AG64">
        <v>2.8774089051765591E-2</v>
      </c>
      <c r="AH64">
        <v>6.1328681022756779E-2</v>
      </c>
    </row>
    <row r="65" spans="1:34" hidden="1" x14ac:dyDescent="0.25">
      <c r="A65">
        <v>1414</v>
      </c>
      <c r="B65" t="s">
        <v>464</v>
      </c>
      <c r="C65" t="s">
        <v>468</v>
      </c>
      <c r="D65" s="6" t="s">
        <v>1132</v>
      </c>
      <c r="E65" t="s">
        <v>45</v>
      </c>
      <c r="F65" t="s">
        <v>21</v>
      </c>
      <c r="G65">
        <v>2</v>
      </c>
      <c r="H65">
        <v>2</v>
      </c>
      <c r="I65">
        <v>1</v>
      </c>
      <c r="J65">
        <v>0</v>
      </c>
      <c r="K65">
        <v>1.8500000000000001E-3</v>
      </c>
      <c r="L65">
        <v>0</v>
      </c>
      <c r="M65">
        <v>0</v>
      </c>
      <c r="N65">
        <v>0</v>
      </c>
      <c r="O65">
        <v>0</v>
      </c>
      <c r="P65">
        <v>0</v>
      </c>
      <c r="Q65">
        <v>0</v>
      </c>
      <c r="R65">
        <v>0</v>
      </c>
      <c r="S65">
        <f>SUM(Table6[[#This Row],[TiO2 (A, p25)]:[CoO]])</f>
        <v>1.8500000000000001E-3</v>
      </c>
      <c r="T65" s="2">
        <v>45160.609780092593</v>
      </c>
      <c r="U65" t="s">
        <v>400</v>
      </c>
      <c r="V65">
        <v>0.911852</v>
      </c>
      <c r="W65">
        <v>99.784127140831686</v>
      </c>
      <c r="X65">
        <v>7.6777423685567198E-2</v>
      </c>
      <c r="Y65">
        <v>2.3649215681090649E-3</v>
      </c>
      <c r="Z65">
        <v>0.20926560645714579</v>
      </c>
      <c r="AA65">
        <v>5.231640161428646E-2</v>
      </c>
      <c r="AB65">
        <f>Table6[[#This Row],[calc_%_H2_umol/h]]/Table6[[#This Row],[Cat mass]]</f>
        <v>28.279136007722411</v>
      </c>
      <c r="AC65">
        <v>2.644285392461276E-2</v>
      </c>
      <c r="AD65">
        <v>1.7109748070073341E-2</v>
      </c>
      <c r="AE65">
        <v>7.2073007889062901E-2</v>
      </c>
      <c r="AF65">
        <v>1.8018251972265729E-2</v>
      </c>
      <c r="AG65">
        <v>3.5941812361182428E-2</v>
      </c>
      <c r="AH65">
        <v>7.6710769196952744E-2</v>
      </c>
    </row>
    <row r="66" spans="1:34" hidden="1" x14ac:dyDescent="0.25">
      <c r="A66">
        <v>1414</v>
      </c>
      <c r="B66" t="s">
        <v>464</v>
      </c>
      <c r="C66" t="s">
        <v>469</v>
      </c>
      <c r="D66" s="6" t="s">
        <v>1133</v>
      </c>
      <c r="E66" t="s">
        <v>48</v>
      </c>
      <c r="F66" t="s">
        <v>21</v>
      </c>
      <c r="G66">
        <v>2</v>
      </c>
      <c r="H66">
        <v>2</v>
      </c>
      <c r="I66">
        <v>1</v>
      </c>
      <c r="J66">
        <v>0</v>
      </c>
      <c r="K66">
        <v>0</v>
      </c>
      <c r="L66">
        <v>1.8500000000000001E-3</v>
      </c>
      <c r="M66">
        <v>0</v>
      </c>
      <c r="N66">
        <v>0</v>
      </c>
      <c r="O66">
        <v>0</v>
      </c>
      <c r="P66">
        <v>0</v>
      </c>
      <c r="Q66">
        <v>0</v>
      </c>
      <c r="R66">
        <v>0</v>
      </c>
      <c r="S66">
        <f>SUM(Table6[[#This Row],[TiO2 (A, p25)]:[CoO]])</f>
        <v>1.8500000000000001E-3</v>
      </c>
      <c r="T66" s="2">
        <v>45160.617291666669</v>
      </c>
      <c r="U66" t="s">
        <v>402</v>
      </c>
      <c r="V66">
        <v>0.90907700000000002</v>
      </c>
      <c r="W66">
        <v>99.676092371265014</v>
      </c>
      <c r="X66">
        <v>2.8622735257357208E-2</v>
      </c>
      <c r="Y66">
        <v>1.647921277090637E-3</v>
      </c>
      <c r="Z66">
        <v>7.8014522558395707E-2</v>
      </c>
      <c r="AA66">
        <v>1.950363063959893E-2</v>
      </c>
      <c r="AB66">
        <f>Table6[[#This Row],[calc_%_H2_umol/h]]/Table6[[#This Row],[Cat mass]]</f>
        <v>10.542503048431854</v>
      </c>
      <c r="AC66">
        <v>7.789761224212452E-2</v>
      </c>
      <c r="AD66">
        <v>1.2351906332763059E-2</v>
      </c>
      <c r="AE66">
        <v>0.2123188078590886</v>
      </c>
      <c r="AF66">
        <v>5.3079701964772151E-2</v>
      </c>
      <c r="AG66">
        <v>4.1895580692233307E-2</v>
      </c>
      <c r="AH66">
        <v>0.17549170054327759</v>
      </c>
    </row>
    <row r="67" spans="1:34" hidden="1" x14ac:dyDescent="0.25">
      <c r="A67">
        <v>1414</v>
      </c>
      <c r="B67" t="s">
        <v>464</v>
      </c>
      <c r="C67" t="s">
        <v>469</v>
      </c>
      <c r="D67" s="6" t="s">
        <v>1134</v>
      </c>
      <c r="E67" t="s">
        <v>51</v>
      </c>
      <c r="F67" t="s">
        <v>21</v>
      </c>
      <c r="G67">
        <v>2</v>
      </c>
      <c r="H67">
        <v>2</v>
      </c>
      <c r="I67">
        <v>1</v>
      </c>
      <c r="J67">
        <v>0</v>
      </c>
      <c r="K67">
        <v>0</v>
      </c>
      <c r="L67">
        <v>1.91E-3</v>
      </c>
      <c r="M67">
        <v>0</v>
      </c>
      <c r="N67">
        <v>0</v>
      </c>
      <c r="O67">
        <v>0</v>
      </c>
      <c r="P67">
        <v>0</v>
      </c>
      <c r="Q67">
        <v>0</v>
      </c>
      <c r="R67">
        <v>0</v>
      </c>
      <c r="S67">
        <f>SUM(Table6[[#This Row],[TiO2 (A, p25)]:[CoO]])</f>
        <v>1.91E-3</v>
      </c>
      <c r="T67" s="2">
        <v>45160.624918981477</v>
      </c>
      <c r="U67" t="s">
        <v>404</v>
      </c>
      <c r="V67">
        <v>0.91470200000000002</v>
      </c>
      <c r="W67">
        <v>99.714179245411415</v>
      </c>
      <c r="X67">
        <v>2.2117490471312461E-2</v>
      </c>
      <c r="Y67">
        <v>1.3926655510634899E-3</v>
      </c>
      <c r="Z67">
        <v>6.0283737518264907E-2</v>
      </c>
      <c r="AA67">
        <v>1.507093437956623E-2</v>
      </c>
      <c r="AB67">
        <f>Table6[[#This Row],[calc_%_H2_umol/h]]/Table6[[#This Row],[Cat mass]]</f>
        <v>7.890541559982319</v>
      </c>
      <c r="AC67">
        <v>0.13283222370761141</v>
      </c>
      <c r="AD67">
        <v>1.128149967928798E-2</v>
      </c>
      <c r="AE67">
        <v>0.36204934363341962</v>
      </c>
      <c r="AF67">
        <v>9.0512335908354891E-2</v>
      </c>
      <c r="AG67">
        <v>2.745125497129278E-2</v>
      </c>
      <c r="AH67">
        <v>0.1034197854383547</v>
      </c>
    </row>
    <row r="68" spans="1:34" hidden="1" x14ac:dyDescent="0.25">
      <c r="A68">
        <v>1414</v>
      </c>
      <c r="B68" t="s">
        <v>464</v>
      </c>
      <c r="C68" t="s">
        <v>469</v>
      </c>
      <c r="D68" s="6" t="s">
        <v>1135</v>
      </c>
      <c r="E68" t="s">
        <v>54</v>
      </c>
      <c r="F68" t="s">
        <v>21</v>
      </c>
      <c r="G68">
        <v>2</v>
      </c>
      <c r="H68">
        <v>2</v>
      </c>
      <c r="I68">
        <v>1</v>
      </c>
      <c r="J68">
        <v>0</v>
      </c>
      <c r="K68">
        <v>0</v>
      </c>
      <c r="L68">
        <v>2.0300000000000001E-3</v>
      </c>
      <c r="M68">
        <v>0</v>
      </c>
      <c r="N68">
        <v>0</v>
      </c>
      <c r="O68">
        <v>0</v>
      </c>
      <c r="P68">
        <v>0</v>
      </c>
      <c r="Q68">
        <v>0</v>
      </c>
      <c r="R68">
        <v>0</v>
      </c>
      <c r="S68">
        <f>SUM(Table6[[#This Row],[TiO2 (A, p25)]:[CoO]])</f>
        <v>2.0300000000000001E-3</v>
      </c>
      <c r="T68" s="2">
        <v>45160.653298611112</v>
      </c>
      <c r="U68" t="s">
        <v>406</v>
      </c>
      <c r="V68">
        <v>0.90630200000000005</v>
      </c>
      <c r="W68">
        <v>99.555662006886365</v>
      </c>
      <c r="X68">
        <v>2.5622292261831079E-2</v>
      </c>
      <c r="Y68">
        <v>1.7167055971386779E-3</v>
      </c>
      <c r="Z68">
        <v>6.9836473687280728E-2</v>
      </c>
      <c r="AA68">
        <v>1.7459118421820179E-2</v>
      </c>
      <c r="AB68">
        <f>Table6[[#This Row],[calc_%_H2_umol/h]]/Table6[[#This Row],[Cat mass]]</f>
        <v>8.600550946709447</v>
      </c>
      <c r="AC68">
        <v>0.25065363539375041</v>
      </c>
      <c r="AD68">
        <v>1.500337346979505E-2</v>
      </c>
      <c r="AE68">
        <v>0.68318501068982562</v>
      </c>
      <c r="AF68">
        <v>0.17079625267245641</v>
      </c>
      <c r="AG68">
        <v>3.3626484100651707E-2</v>
      </c>
      <c r="AH68">
        <v>0.13443558135740999</v>
      </c>
    </row>
    <row r="69" spans="1:34" x14ac:dyDescent="0.25">
      <c r="A69">
        <v>1414</v>
      </c>
      <c r="B69" t="s">
        <v>464</v>
      </c>
      <c r="C69" t="s">
        <v>470</v>
      </c>
      <c r="D69" s="6" t="s">
        <v>1136</v>
      </c>
      <c r="E69" t="s">
        <v>60</v>
      </c>
      <c r="F69" t="s">
        <v>21</v>
      </c>
      <c r="G69">
        <v>2</v>
      </c>
      <c r="H69">
        <v>2</v>
      </c>
      <c r="I69">
        <v>1</v>
      </c>
      <c r="J69">
        <v>0</v>
      </c>
      <c r="K69">
        <v>0</v>
      </c>
      <c r="L69">
        <v>0</v>
      </c>
      <c r="M69">
        <v>2.0300000000000001E-3</v>
      </c>
      <c r="N69">
        <v>0</v>
      </c>
      <c r="O69">
        <v>0</v>
      </c>
      <c r="P69">
        <v>0</v>
      </c>
      <c r="Q69">
        <v>0</v>
      </c>
      <c r="R69">
        <v>0</v>
      </c>
      <c r="S69">
        <f>SUM(Table6[[#This Row],[TiO2 (A, p25)]:[CoO]])</f>
        <v>2.0300000000000001E-3</v>
      </c>
      <c r="T69" s="2">
        <v>45162.640787037039</v>
      </c>
      <c r="U69" t="s">
        <v>410</v>
      </c>
      <c r="V69">
        <v>0.97042700000000004</v>
      </c>
      <c r="W69">
        <v>93.354523402888134</v>
      </c>
      <c r="X69">
        <v>2.5389274796000572</v>
      </c>
      <c r="Y69">
        <v>5.3379250870837162E-2</v>
      </c>
      <c r="Z69">
        <v>6.9201358063945531</v>
      </c>
      <c r="AA69">
        <v>1.730033951598638</v>
      </c>
      <c r="AB69">
        <f>Table6[[#This Row],[calc_%_H2_umol/h]]/Table6[[#This Row],[Cat mass]]</f>
        <v>852.23347369391035</v>
      </c>
      <c r="AC69">
        <v>5.7478951825093758E-2</v>
      </c>
      <c r="AD69">
        <v>4.9386562906091596E-3</v>
      </c>
      <c r="AE69">
        <v>0.15666542500123559</v>
      </c>
      <c r="AF69">
        <v>3.9166356250308891E-2</v>
      </c>
      <c r="AG69">
        <v>2.7159432557416169E-2</v>
      </c>
      <c r="AH69">
        <v>4.0219107331293102</v>
      </c>
    </row>
    <row r="70" spans="1:34" x14ac:dyDescent="0.25">
      <c r="A70">
        <v>1414</v>
      </c>
      <c r="B70" t="s">
        <v>464</v>
      </c>
      <c r="C70" t="s">
        <v>470</v>
      </c>
      <c r="D70" s="6" t="s">
        <v>1137</v>
      </c>
      <c r="E70" t="s">
        <v>63</v>
      </c>
      <c r="F70" t="s">
        <v>21</v>
      </c>
      <c r="G70">
        <v>2</v>
      </c>
      <c r="H70">
        <v>2</v>
      </c>
      <c r="I70">
        <v>1</v>
      </c>
      <c r="J70">
        <v>0</v>
      </c>
      <c r="K70">
        <v>0</v>
      </c>
      <c r="L70">
        <v>0</v>
      </c>
      <c r="M70">
        <v>1.9599999999999999E-3</v>
      </c>
      <c r="N70">
        <v>0</v>
      </c>
      <c r="O70">
        <v>0</v>
      </c>
      <c r="P70">
        <v>0</v>
      </c>
      <c r="Q70">
        <v>0</v>
      </c>
      <c r="R70">
        <v>0</v>
      </c>
      <c r="S70">
        <f>SUM(Table6[[#This Row],[TiO2 (A, p25)]:[CoO]])</f>
        <v>1.9599999999999999E-3</v>
      </c>
      <c r="T70" s="2">
        <v>45162.648958333331</v>
      </c>
      <c r="U70" t="s">
        <v>412</v>
      </c>
      <c r="V70">
        <v>0.95932700000000004</v>
      </c>
      <c r="W70">
        <v>94.163954880622754</v>
      </c>
      <c r="X70">
        <v>2.0550201498017731</v>
      </c>
      <c r="Y70">
        <v>4.8839454570888792E-2</v>
      </c>
      <c r="Z70">
        <v>5.6011913045053587</v>
      </c>
      <c r="AA70">
        <v>1.4002978261263399</v>
      </c>
      <c r="AB70">
        <f>Table6[[#This Row],[calc_%_H2_umol/h]]/Table6[[#This Row],[Cat mass]]</f>
        <v>714.43766639098976</v>
      </c>
      <c r="AC70">
        <v>4.1577095750978198E-2</v>
      </c>
      <c r="AD70">
        <v>8.3935946046854986E-3</v>
      </c>
      <c r="AE70">
        <v>0.1133231064471215</v>
      </c>
      <c r="AF70">
        <v>2.8330776611780371E-2</v>
      </c>
      <c r="AG70">
        <v>3.2534870190612693E-2</v>
      </c>
      <c r="AH70">
        <v>3.7069130036338711</v>
      </c>
    </row>
    <row r="71" spans="1:34" hidden="1" x14ac:dyDescent="0.25">
      <c r="A71">
        <v>1414</v>
      </c>
      <c r="B71" t="s">
        <v>464</v>
      </c>
      <c r="C71" t="s">
        <v>472</v>
      </c>
      <c r="D71" s="6" t="s">
        <v>1138</v>
      </c>
      <c r="E71" t="s">
        <v>66</v>
      </c>
      <c r="F71" t="s">
        <v>21</v>
      </c>
      <c r="G71">
        <v>2</v>
      </c>
      <c r="H71">
        <v>2</v>
      </c>
      <c r="I71">
        <v>1</v>
      </c>
      <c r="J71">
        <v>0</v>
      </c>
      <c r="K71">
        <v>0</v>
      </c>
      <c r="L71">
        <v>0</v>
      </c>
      <c r="M71">
        <v>0</v>
      </c>
      <c r="N71">
        <v>2.7100000000000002E-3</v>
      </c>
      <c r="O71">
        <v>0</v>
      </c>
      <c r="P71">
        <v>0</v>
      </c>
      <c r="Q71">
        <v>0</v>
      </c>
      <c r="R71">
        <v>0</v>
      </c>
      <c r="S71">
        <f>SUM(Table6[[#This Row],[TiO2 (A, p25)]:[CoO]])</f>
        <v>2.7100000000000002E-3</v>
      </c>
      <c r="T71" s="2">
        <v>45159.771145833343</v>
      </c>
      <c r="U71" t="s">
        <v>111</v>
      </c>
      <c r="V71">
        <v>0.90352699999999997</v>
      </c>
      <c r="W71">
        <v>99.308264406157107</v>
      </c>
      <c r="X71">
        <v>2.5535920948565941E-2</v>
      </c>
      <c r="Y71">
        <v>1.4876131284030101E-3</v>
      </c>
      <c r="Z71">
        <v>6.9601058842873445E-2</v>
      </c>
      <c r="AA71">
        <v>1.7400264710718361E-2</v>
      </c>
      <c r="AB71">
        <f>Table6[[#This Row],[calc_%_H2_umol/h]]/Table6[[#This Row],[Cat mass]]</f>
        <v>6.4207618858739339</v>
      </c>
      <c r="AC71">
        <v>0.51042401122658521</v>
      </c>
      <c r="AD71">
        <v>1.7990381228109972E-2</v>
      </c>
      <c r="AE71">
        <v>1.3912187350420251</v>
      </c>
      <c r="AF71">
        <v>0.34780468376050622</v>
      </c>
      <c r="AG71">
        <v>4.4879295859454202E-2</v>
      </c>
      <c r="AH71">
        <v>0.1108963658082814</v>
      </c>
    </row>
    <row r="72" spans="1:34" hidden="1" x14ac:dyDescent="0.25">
      <c r="A72">
        <v>1414</v>
      </c>
      <c r="B72" t="s">
        <v>464</v>
      </c>
      <c r="C72" t="s">
        <v>472</v>
      </c>
      <c r="D72" s="6" t="s">
        <v>1139</v>
      </c>
      <c r="E72" t="s">
        <v>69</v>
      </c>
      <c r="F72" t="s">
        <v>21</v>
      </c>
      <c r="G72">
        <v>2</v>
      </c>
      <c r="H72">
        <v>2</v>
      </c>
      <c r="I72">
        <v>1</v>
      </c>
      <c r="J72">
        <v>0</v>
      </c>
      <c r="K72">
        <v>0</v>
      </c>
      <c r="L72">
        <v>0</v>
      </c>
      <c r="M72">
        <v>0</v>
      </c>
      <c r="N72">
        <v>1.8600000000000001E-3</v>
      </c>
      <c r="O72">
        <v>0</v>
      </c>
      <c r="P72">
        <v>0</v>
      </c>
      <c r="Q72">
        <v>0</v>
      </c>
      <c r="R72">
        <v>0</v>
      </c>
      <c r="S72">
        <f>SUM(Table6[[#This Row],[TiO2 (A, p25)]:[CoO]])</f>
        <v>1.8600000000000001E-3</v>
      </c>
      <c r="T72" s="2">
        <v>45159.778900462959</v>
      </c>
      <c r="U72" t="s">
        <v>113</v>
      </c>
      <c r="V72">
        <v>0.90630200000000005</v>
      </c>
      <c r="W72">
        <v>99.673658439522825</v>
      </c>
      <c r="X72">
        <v>2.3101382567749049E-2</v>
      </c>
      <c r="Y72">
        <v>1.794062331251573E-3</v>
      </c>
      <c r="Z72">
        <v>6.296544740595808E-2</v>
      </c>
      <c r="AA72">
        <v>1.574136185148952E-2</v>
      </c>
      <c r="AB72">
        <f>Table6[[#This Row],[calc_%_H2_umol/h]]/Table6[[#This Row],[Cat mass]]</f>
        <v>8.4630977696180203</v>
      </c>
      <c r="AC72">
        <v>0.2128449891974431</v>
      </c>
      <c r="AD72">
        <v>1.7230532176449861E-2</v>
      </c>
      <c r="AE72">
        <v>0.5801332423992307</v>
      </c>
      <c r="AF72">
        <v>0.1450333105998077</v>
      </c>
      <c r="AG72">
        <v>2.8162289299434769E-2</v>
      </c>
      <c r="AH72">
        <v>6.2232899412552729E-2</v>
      </c>
    </row>
    <row r="73" spans="1:34" hidden="1" x14ac:dyDescent="0.25">
      <c r="A73">
        <v>1414</v>
      </c>
      <c r="B73" t="s">
        <v>464</v>
      </c>
      <c r="C73" t="s">
        <v>472</v>
      </c>
      <c r="D73" s="6" t="s">
        <v>1140</v>
      </c>
      <c r="E73" t="s">
        <v>72</v>
      </c>
      <c r="F73" t="s">
        <v>21</v>
      </c>
      <c r="G73">
        <v>2</v>
      </c>
      <c r="H73">
        <v>2</v>
      </c>
      <c r="I73">
        <v>1</v>
      </c>
      <c r="J73">
        <v>0</v>
      </c>
      <c r="K73">
        <v>0</v>
      </c>
      <c r="L73">
        <v>0</v>
      </c>
      <c r="M73">
        <v>0</v>
      </c>
      <c r="N73">
        <v>1.8699999999999999E-3</v>
      </c>
      <c r="O73">
        <v>0</v>
      </c>
      <c r="P73">
        <v>0</v>
      </c>
      <c r="Q73">
        <v>0</v>
      </c>
      <c r="R73">
        <v>0</v>
      </c>
      <c r="S73">
        <f>SUM(Table6[[#This Row],[TiO2 (A, p25)]:[CoO]])</f>
        <v>1.8699999999999999E-3</v>
      </c>
      <c r="T73" s="2">
        <v>45159.786574074067</v>
      </c>
      <c r="U73" t="s">
        <v>115</v>
      </c>
      <c r="V73">
        <v>0.90907700000000002</v>
      </c>
      <c r="W73">
        <v>99.542467851102771</v>
      </c>
      <c r="X73">
        <v>2.1454379311496252E-2</v>
      </c>
      <c r="Y73">
        <v>2.12069958107807E-3</v>
      </c>
      <c r="Z73">
        <v>5.8476352582092217E-2</v>
      </c>
      <c r="AA73">
        <v>1.4619088145523051E-2</v>
      </c>
      <c r="AB73">
        <f>Table6[[#This Row],[calc_%_H2_umol/h]]/Table6[[#This Row],[Cat mass]]</f>
        <v>7.8176941954668724</v>
      </c>
      <c r="AC73">
        <v>0.32986263207383137</v>
      </c>
      <c r="AD73">
        <v>1.840052986703487E-2</v>
      </c>
      <c r="AE73">
        <v>0.89907814608602099</v>
      </c>
      <c r="AF73">
        <v>0.22476953652150519</v>
      </c>
      <c r="AG73">
        <v>3.5037374651601991E-2</v>
      </c>
      <c r="AH73">
        <v>7.1177762860299948E-2</v>
      </c>
    </row>
    <row r="74" spans="1:34" hidden="1" x14ac:dyDescent="0.25">
      <c r="A74">
        <v>1414</v>
      </c>
      <c r="B74" t="s">
        <v>464</v>
      </c>
      <c r="C74" t="s">
        <v>473</v>
      </c>
      <c r="D74" s="6" t="s">
        <v>1141</v>
      </c>
      <c r="E74" t="s">
        <v>75</v>
      </c>
      <c r="F74" t="s">
        <v>21</v>
      </c>
      <c r="G74">
        <v>2</v>
      </c>
      <c r="H74">
        <v>2</v>
      </c>
      <c r="I74">
        <v>1</v>
      </c>
      <c r="J74">
        <v>0</v>
      </c>
      <c r="K74">
        <v>0</v>
      </c>
      <c r="L74">
        <v>0</v>
      </c>
      <c r="M74">
        <v>0</v>
      </c>
      <c r="N74">
        <v>0</v>
      </c>
      <c r="O74">
        <v>2.0400000000000001E-3</v>
      </c>
      <c r="P74">
        <v>0</v>
      </c>
      <c r="Q74">
        <v>0</v>
      </c>
      <c r="R74">
        <v>0</v>
      </c>
      <c r="S74">
        <f>SUM(Table6[[#This Row],[TiO2 (A, p25)]:[CoO]])</f>
        <v>2.0400000000000001E-3</v>
      </c>
      <c r="T74" s="2">
        <v>45159.794247685182</v>
      </c>
      <c r="U74" t="s">
        <v>117</v>
      </c>
      <c r="V74">
        <v>0.90907700000000002</v>
      </c>
      <c r="W74">
        <v>99.250946226604981</v>
      </c>
      <c r="X74">
        <v>2.2319014683820838E-2</v>
      </c>
      <c r="Y74">
        <v>1.4973422846748399E-3</v>
      </c>
      <c r="Z74">
        <v>6.0833014695356367E-2</v>
      </c>
      <c r="AA74">
        <v>1.520825367383909E-2</v>
      </c>
      <c r="AB74">
        <f>Table6[[#This Row],[calc_%_H2_umol/h]]/Table6[[#This Row],[Cat mass]]</f>
        <v>7.4550263107054358</v>
      </c>
      <c r="AC74">
        <v>0.28082272376237788</v>
      </c>
      <c r="AD74">
        <v>1.799902602570104E-2</v>
      </c>
      <c r="AE74">
        <v>0.76541429464673016</v>
      </c>
      <c r="AF74">
        <v>0.19135357366168251</v>
      </c>
      <c r="AG74">
        <v>4.3481628732807448E-2</v>
      </c>
      <c r="AH74">
        <v>0.40243040621600967</v>
      </c>
    </row>
    <row r="75" spans="1:34" hidden="1" x14ac:dyDescent="0.25">
      <c r="A75">
        <v>1414</v>
      </c>
      <c r="B75" t="s">
        <v>464</v>
      </c>
      <c r="C75" t="s">
        <v>473</v>
      </c>
      <c r="D75" s="6" t="s">
        <v>1142</v>
      </c>
      <c r="E75" t="s">
        <v>78</v>
      </c>
      <c r="F75" t="s">
        <v>21</v>
      </c>
      <c r="G75">
        <v>2</v>
      </c>
      <c r="H75">
        <v>2</v>
      </c>
      <c r="I75">
        <v>1</v>
      </c>
      <c r="J75">
        <v>0</v>
      </c>
      <c r="K75">
        <v>0</v>
      </c>
      <c r="L75">
        <v>0</v>
      </c>
      <c r="M75">
        <v>0</v>
      </c>
      <c r="N75">
        <v>0</v>
      </c>
      <c r="O75">
        <v>1.98E-3</v>
      </c>
      <c r="P75">
        <v>0</v>
      </c>
      <c r="Q75">
        <v>0</v>
      </c>
      <c r="R75">
        <v>0</v>
      </c>
      <c r="S75">
        <f>SUM(Table6[[#This Row],[TiO2 (A, p25)]:[CoO]])</f>
        <v>1.98E-3</v>
      </c>
      <c r="T75" s="2">
        <v>45159.80190972222</v>
      </c>
      <c r="U75" t="s">
        <v>119</v>
      </c>
      <c r="V75">
        <v>0.90907700000000002</v>
      </c>
      <c r="W75">
        <v>99.647185516262908</v>
      </c>
      <c r="X75">
        <v>2.0455208484177041E-2</v>
      </c>
      <c r="Y75">
        <v>1.6526511582257331E-3</v>
      </c>
      <c r="Z75">
        <v>5.5752998774473553E-2</v>
      </c>
      <c r="AA75">
        <v>1.393824969361839E-2</v>
      </c>
      <c r="AB75">
        <f>Table6[[#This Row],[calc_%_H2_umol/h]]/Table6[[#This Row],[Cat mass]]</f>
        <v>7.0395200472820152</v>
      </c>
      <c r="AC75">
        <v>8.9086466532033309E-2</v>
      </c>
      <c r="AD75">
        <v>1.492368112906425E-2</v>
      </c>
      <c r="AE75">
        <v>0.24281530365357501</v>
      </c>
      <c r="AF75">
        <v>6.0703825913393752E-2</v>
      </c>
      <c r="AG75">
        <v>2.8005455668805239E-2</v>
      </c>
      <c r="AH75">
        <v>0.21526735305208031</v>
      </c>
    </row>
    <row r="76" spans="1:34" hidden="1" x14ac:dyDescent="0.25">
      <c r="A76">
        <v>1414</v>
      </c>
      <c r="B76" t="s">
        <v>464</v>
      </c>
      <c r="C76" t="s">
        <v>473</v>
      </c>
      <c r="D76" s="6" t="s">
        <v>1143</v>
      </c>
      <c r="E76" t="s">
        <v>81</v>
      </c>
      <c r="F76" t="s">
        <v>21</v>
      </c>
      <c r="G76">
        <v>2</v>
      </c>
      <c r="H76">
        <v>2</v>
      </c>
      <c r="I76">
        <v>1</v>
      </c>
      <c r="J76">
        <v>0</v>
      </c>
      <c r="K76">
        <v>0</v>
      </c>
      <c r="L76">
        <v>0</v>
      </c>
      <c r="M76">
        <v>0</v>
      </c>
      <c r="N76">
        <v>0</v>
      </c>
      <c r="O76">
        <v>2.0799999999999998E-3</v>
      </c>
      <c r="P76">
        <v>0</v>
      </c>
      <c r="Q76">
        <v>0</v>
      </c>
      <c r="R76">
        <v>0</v>
      </c>
      <c r="S76">
        <f>SUM(Table6[[#This Row],[TiO2 (A, p25)]:[CoO]])</f>
        <v>2.0799999999999998E-3</v>
      </c>
      <c r="T76" s="2">
        <v>45159.809664351851</v>
      </c>
      <c r="U76" t="s">
        <v>121</v>
      </c>
      <c r="V76">
        <v>0.900752</v>
      </c>
      <c r="W76">
        <v>99.428490743790093</v>
      </c>
      <c r="X76">
        <v>2.03323080282156E-2</v>
      </c>
      <c r="Y76">
        <v>2.096368134651709E-3</v>
      </c>
      <c r="Z76">
        <v>5.5418019594187969E-2</v>
      </c>
      <c r="AA76">
        <v>1.385450489854699E-2</v>
      </c>
      <c r="AB76">
        <f>Table6[[#This Row],[calc_%_H2_umol/h]]/Table6[[#This Row],[Cat mass]]</f>
        <v>6.660819662762977</v>
      </c>
      <c r="AC76">
        <v>0.1142124249140881</v>
      </c>
      <c r="AD76">
        <v>1.6254335742769101E-2</v>
      </c>
      <c r="AE76">
        <v>0.31129896286270931</v>
      </c>
      <c r="AF76">
        <v>7.7824740715677326E-2</v>
      </c>
      <c r="AG76">
        <v>3.4111339842176437E-2</v>
      </c>
      <c r="AH76">
        <v>0.4028531834254156</v>
      </c>
    </row>
    <row r="77" spans="1:34" hidden="1" x14ac:dyDescent="0.25">
      <c r="A77">
        <v>1414</v>
      </c>
      <c r="B77" t="s">
        <v>464</v>
      </c>
      <c r="C77" t="s">
        <v>471</v>
      </c>
      <c r="D77" s="6" t="s">
        <v>1144</v>
      </c>
      <c r="E77" t="s">
        <v>84</v>
      </c>
      <c r="F77" t="s">
        <v>21</v>
      </c>
      <c r="G77">
        <v>2</v>
      </c>
      <c r="H77">
        <v>2</v>
      </c>
      <c r="I77">
        <v>1</v>
      </c>
      <c r="J77">
        <v>0</v>
      </c>
      <c r="K77">
        <v>0</v>
      </c>
      <c r="L77">
        <v>0</v>
      </c>
      <c r="M77">
        <v>0</v>
      </c>
      <c r="N77">
        <v>0</v>
      </c>
      <c r="O77">
        <v>0</v>
      </c>
      <c r="P77">
        <v>1.98E-3</v>
      </c>
      <c r="Q77">
        <v>0</v>
      </c>
      <c r="R77">
        <v>0</v>
      </c>
      <c r="S77">
        <f>SUM(Table6[[#This Row],[TiO2 (A, p25)]:[CoO]])</f>
        <v>1.98E-3</v>
      </c>
      <c r="T77" s="2">
        <v>45159.818020833343</v>
      </c>
      <c r="U77" t="s">
        <v>123</v>
      </c>
      <c r="V77">
        <v>0.91747699999999999</v>
      </c>
      <c r="W77">
        <v>98.528707786734415</v>
      </c>
      <c r="X77">
        <v>4.2393564775086781E-2</v>
      </c>
      <c r="Y77">
        <v>2.423674745094685E-3</v>
      </c>
      <c r="Z77">
        <v>0.1155484856964082</v>
      </c>
      <c r="AA77">
        <v>2.888712142410205E-2</v>
      </c>
      <c r="AB77">
        <f>Table6[[#This Row],[calc_%_H2_umol/h]]/Table6[[#This Row],[Cat mass]]</f>
        <v>14.589455264698005</v>
      </c>
      <c r="AC77">
        <v>4.7126689105665892E-2</v>
      </c>
      <c r="AD77">
        <v>2.0737739181268509E-2</v>
      </c>
      <c r="AE77">
        <v>0.12844915474636359</v>
      </c>
      <c r="AF77">
        <v>3.2112288686590898E-2</v>
      </c>
      <c r="AG77">
        <v>4.6863157676297167E-2</v>
      </c>
      <c r="AH77">
        <v>1.33490880170854</v>
      </c>
    </row>
    <row r="78" spans="1:34" hidden="1" x14ac:dyDescent="0.25">
      <c r="A78">
        <v>1414</v>
      </c>
      <c r="B78" t="s">
        <v>464</v>
      </c>
      <c r="C78" t="s">
        <v>471</v>
      </c>
      <c r="D78" s="6" t="s">
        <v>1145</v>
      </c>
      <c r="E78" t="s">
        <v>87</v>
      </c>
      <c r="F78" t="s">
        <v>21</v>
      </c>
      <c r="G78">
        <v>2</v>
      </c>
      <c r="H78">
        <v>2</v>
      </c>
      <c r="I78">
        <v>1</v>
      </c>
      <c r="J78">
        <v>0</v>
      </c>
      <c r="K78">
        <v>0</v>
      </c>
      <c r="L78">
        <v>0</v>
      </c>
      <c r="M78">
        <v>0</v>
      </c>
      <c r="N78">
        <v>0</v>
      </c>
      <c r="O78">
        <v>0</v>
      </c>
      <c r="P78">
        <v>2E-3</v>
      </c>
      <c r="Q78">
        <v>0</v>
      </c>
      <c r="R78">
        <v>0</v>
      </c>
      <c r="S78">
        <f>SUM(Table6[[#This Row],[TiO2 (A, p25)]:[CoO]])</f>
        <v>2E-3</v>
      </c>
      <c r="T78" s="2">
        <v>45159.82644675926</v>
      </c>
      <c r="U78" t="s">
        <v>125</v>
      </c>
      <c r="V78">
        <v>0.91747699999999999</v>
      </c>
      <c r="W78">
        <v>99.118649875461642</v>
      </c>
      <c r="X78">
        <v>0.1117243100101946</v>
      </c>
      <c r="Y78">
        <v>1.319793821319467E-3</v>
      </c>
      <c r="Z78">
        <v>0.3045173225144906</v>
      </c>
      <c r="AA78">
        <v>7.6129330628622649E-2</v>
      </c>
      <c r="AB78">
        <f>Table6[[#This Row],[calc_%_H2_umol/h]]/Table6[[#This Row],[Cat mass]]</f>
        <v>38.064665314311327</v>
      </c>
      <c r="AC78">
        <v>3.9344528348577393E-2</v>
      </c>
      <c r="AD78">
        <v>2.0977428440065029E-2</v>
      </c>
      <c r="AE78">
        <v>0.1072379898986264</v>
      </c>
      <c r="AF78">
        <v>2.6809497474656611E-2</v>
      </c>
      <c r="AG78">
        <v>2.9203557471425039E-2</v>
      </c>
      <c r="AH78">
        <v>0.70107772870816187</v>
      </c>
    </row>
    <row r="79" spans="1:34" hidden="1" x14ac:dyDescent="0.25">
      <c r="A79">
        <v>1414</v>
      </c>
      <c r="B79" t="s">
        <v>464</v>
      </c>
      <c r="C79" t="s">
        <v>471</v>
      </c>
      <c r="D79" s="6" t="s">
        <v>1146</v>
      </c>
      <c r="E79" t="s">
        <v>90</v>
      </c>
      <c r="F79" t="s">
        <v>21</v>
      </c>
      <c r="G79">
        <v>2</v>
      </c>
      <c r="H79">
        <v>2</v>
      </c>
      <c r="I79">
        <v>1</v>
      </c>
      <c r="J79">
        <v>0</v>
      </c>
      <c r="K79">
        <v>0</v>
      </c>
      <c r="L79">
        <v>0</v>
      </c>
      <c r="M79">
        <v>0</v>
      </c>
      <c r="N79">
        <v>0</v>
      </c>
      <c r="O79">
        <v>0</v>
      </c>
      <c r="P79">
        <v>1.92E-3</v>
      </c>
      <c r="Q79">
        <v>0</v>
      </c>
      <c r="R79">
        <v>0</v>
      </c>
      <c r="S79">
        <f>SUM(Table6[[#This Row],[TiO2 (A, p25)]:[CoO]])</f>
        <v>1.92E-3</v>
      </c>
      <c r="T79" s="2">
        <v>45159.834548611107</v>
      </c>
      <c r="U79" t="s">
        <v>127</v>
      </c>
      <c r="V79">
        <v>0.91470200000000002</v>
      </c>
      <c r="W79">
        <v>99.068136454361905</v>
      </c>
      <c r="X79">
        <v>4.9096413381314617E-2</v>
      </c>
      <c r="Y79">
        <v>1.8611020972726831E-3</v>
      </c>
      <c r="Z79">
        <v>0.13381786243815971</v>
      </c>
      <c r="AA79">
        <v>3.3454465609539928E-2</v>
      </c>
      <c r="AB79">
        <f>Table6[[#This Row],[calc_%_H2_umol/h]]/Table6[[#This Row],[Cat mass]]</f>
        <v>17.424200838302045</v>
      </c>
      <c r="AC79">
        <v>5.1266856472818367E-2</v>
      </c>
      <c r="AD79">
        <v>1.8217318397811131E-2</v>
      </c>
      <c r="AE79">
        <v>0.13973365210680469</v>
      </c>
      <c r="AF79">
        <v>3.4933413026701172E-2</v>
      </c>
      <c r="AG79">
        <v>3.624264391464016E-2</v>
      </c>
      <c r="AH79">
        <v>0.79525763186930842</v>
      </c>
    </row>
    <row r="80" spans="1:34" hidden="1" x14ac:dyDescent="0.25">
      <c r="A80">
        <v>1414</v>
      </c>
      <c r="B80" t="s">
        <v>464</v>
      </c>
      <c r="C80" t="s">
        <v>474</v>
      </c>
      <c r="D80" s="6" t="s">
        <v>1147</v>
      </c>
      <c r="E80" t="s">
        <v>93</v>
      </c>
      <c r="F80" t="s">
        <v>21</v>
      </c>
      <c r="G80">
        <v>2</v>
      </c>
      <c r="H80">
        <v>2</v>
      </c>
      <c r="I80">
        <v>1</v>
      </c>
      <c r="J80">
        <v>0</v>
      </c>
      <c r="K80">
        <v>0</v>
      </c>
      <c r="L80">
        <v>0</v>
      </c>
      <c r="M80">
        <v>0</v>
      </c>
      <c r="N80">
        <v>0</v>
      </c>
      <c r="O80">
        <v>0</v>
      </c>
      <c r="P80">
        <v>0</v>
      </c>
      <c r="Q80">
        <v>2E-3</v>
      </c>
      <c r="R80">
        <v>0</v>
      </c>
      <c r="S80">
        <f>SUM(Table6[[#This Row],[TiO2 (A, p25)]:[CoO]])</f>
        <v>2E-3</v>
      </c>
      <c r="T80" s="2">
        <v>45159.842245370368</v>
      </c>
      <c r="U80" t="s">
        <v>129</v>
      </c>
      <c r="V80">
        <v>0.911852</v>
      </c>
      <c r="W80">
        <v>99.244484073991401</v>
      </c>
      <c r="X80">
        <v>2.5420806561237502E-2</v>
      </c>
      <c r="Y80">
        <v>1.2327020312768049E-3</v>
      </c>
      <c r="Z80">
        <v>6.9287301478796137E-2</v>
      </c>
      <c r="AA80">
        <v>1.7321825369699031E-2</v>
      </c>
      <c r="AB80">
        <f>Table6[[#This Row],[calc_%_H2_umol/h]]/Table6[[#This Row],[Cat mass]]</f>
        <v>8.6609126848495155</v>
      </c>
      <c r="AC80">
        <v>0.37555995441549928</v>
      </c>
      <c r="AD80">
        <v>1.8294862313846711E-2</v>
      </c>
      <c r="AE80">
        <v>1.0236313990378321</v>
      </c>
      <c r="AF80">
        <v>0.25590784975945802</v>
      </c>
      <c r="AG80">
        <v>4.7020749923734083E-2</v>
      </c>
      <c r="AH80">
        <v>0.30751441510813943</v>
      </c>
    </row>
    <row r="81" spans="1:34" hidden="1" x14ac:dyDescent="0.25">
      <c r="A81">
        <v>1414</v>
      </c>
      <c r="B81" t="s">
        <v>464</v>
      </c>
      <c r="C81" t="s">
        <v>474</v>
      </c>
      <c r="D81" s="6" t="s">
        <v>1148</v>
      </c>
      <c r="E81" t="s">
        <v>96</v>
      </c>
      <c r="F81" t="s">
        <v>21</v>
      </c>
      <c r="G81">
        <v>2</v>
      </c>
      <c r="H81">
        <v>2</v>
      </c>
      <c r="I81">
        <v>1</v>
      </c>
      <c r="J81">
        <v>0</v>
      </c>
      <c r="K81">
        <v>0</v>
      </c>
      <c r="L81">
        <v>0</v>
      </c>
      <c r="M81">
        <v>0</v>
      </c>
      <c r="N81">
        <v>0</v>
      </c>
      <c r="O81">
        <v>0</v>
      </c>
      <c r="P81">
        <v>0</v>
      </c>
      <c r="Q81">
        <v>1.97E-3</v>
      </c>
      <c r="R81">
        <v>0</v>
      </c>
      <c r="S81">
        <f>SUM(Table6[[#This Row],[TiO2 (A, p25)]:[CoO]])</f>
        <v>1.97E-3</v>
      </c>
      <c r="T81" s="2">
        <v>45159.849976851852</v>
      </c>
      <c r="U81" t="s">
        <v>131</v>
      </c>
      <c r="V81">
        <v>0.911852</v>
      </c>
      <c r="W81">
        <v>99.568451119643399</v>
      </c>
      <c r="X81">
        <v>2.7100065575440761E-2</v>
      </c>
      <c r="Y81">
        <v>1.6209498928219891E-3</v>
      </c>
      <c r="Z81">
        <v>7.3864313042052515E-2</v>
      </c>
      <c r="AA81">
        <v>1.8466078260513129E-2</v>
      </c>
      <c r="AB81">
        <f>Table6[[#This Row],[calc_%_H2_umol/h]]/Table6[[#This Row],[Cat mass]]</f>
        <v>9.3736437870625018</v>
      </c>
      <c r="AC81">
        <v>6.4108417783700855E-2</v>
      </c>
      <c r="AD81">
        <v>1.47664004261696E-2</v>
      </c>
      <c r="AE81">
        <v>0.17473478898506131</v>
      </c>
      <c r="AF81">
        <v>4.3683697246265342E-2</v>
      </c>
      <c r="AG81">
        <v>3.022723812822246E-2</v>
      </c>
      <c r="AH81">
        <v>0.31011315886923507</v>
      </c>
    </row>
    <row r="82" spans="1:34" hidden="1" x14ac:dyDescent="0.25">
      <c r="A82">
        <v>1414</v>
      </c>
      <c r="B82" t="s">
        <v>464</v>
      </c>
      <c r="C82" t="s">
        <v>474</v>
      </c>
      <c r="D82" s="6" t="s">
        <v>1149</v>
      </c>
      <c r="E82" t="s">
        <v>99</v>
      </c>
      <c r="F82" t="s">
        <v>21</v>
      </c>
      <c r="G82">
        <v>2</v>
      </c>
      <c r="H82">
        <v>2</v>
      </c>
      <c r="I82">
        <v>1</v>
      </c>
      <c r="J82">
        <v>0</v>
      </c>
      <c r="K82">
        <v>0</v>
      </c>
      <c r="L82">
        <v>0</v>
      </c>
      <c r="M82">
        <v>0</v>
      </c>
      <c r="N82">
        <v>0</v>
      </c>
      <c r="O82">
        <v>0</v>
      </c>
      <c r="P82">
        <v>0</v>
      </c>
      <c r="Q82">
        <v>1.9E-3</v>
      </c>
      <c r="R82">
        <v>0</v>
      </c>
      <c r="S82">
        <f>SUM(Table6[[#This Row],[TiO2 (A, p25)]:[CoO]])</f>
        <v>1.9E-3</v>
      </c>
      <c r="T82" s="2">
        <v>45159.85769675926</v>
      </c>
      <c r="U82" t="s">
        <v>133</v>
      </c>
      <c r="V82">
        <v>0.90907700000000002</v>
      </c>
      <c r="W82">
        <v>99.343886411123989</v>
      </c>
      <c r="X82">
        <v>3.1953948399116187E-2</v>
      </c>
      <c r="Y82">
        <v>1.4610593995232151E-3</v>
      </c>
      <c r="Z82">
        <v>8.7094123108723276E-2</v>
      </c>
      <c r="AA82">
        <v>2.1773530777180819E-2</v>
      </c>
      <c r="AB82">
        <f>Table6[[#This Row],[calc_%_H2_umol/h]]/Table6[[#This Row],[Cat mass]]</f>
        <v>11.459753040621484</v>
      </c>
      <c r="AC82">
        <v>9.9497176534930939E-2</v>
      </c>
      <c r="AD82">
        <v>1.449991475294086E-2</v>
      </c>
      <c r="AE82">
        <v>0.27119087863155372</v>
      </c>
      <c r="AF82">
        <v>6.7797719657888417E-2</v>
      </c>
      <c r="AG82">
        <v>3.7620780423430589E-2</v>
      </c>
      <c r="AH82">
        <v>0.48704168351854249</v>
      </c>
    </row>
    <row r="83" spans="1:34" hidden="1" x14ac:dyDescent="0.25">
      <c r="A83">
        <v>1415</v>
      </c>
      <c r="B83" t="s">
        <v>462</v>
      </c>
      <c r="C83" t="s">
        <v>466</v>
      </c>
      <c r="D83" s="20" t="s">
        <v>1150</v>
      </c>
      <c r="E83" t="s">
        <v>20</v>
      </c>
      <c r="F83" t="s">
        <v>21</v>
      </c>
      <c r="G83">
        <v>2</v>
      </c>
      <c r="H83">
        <v>2</v>
      </c>
      <c r="I83">
        <v>1</v>
      </c>
      <c r="J83">
        <v>0</v>
      </c>
      <c r="K83">
        <v>0</v>
      </c>
      <c r="L83">
        <v>0</v>
      </c>
      <c r="M83">
        <v>0</v>
      </c>
      <c r="N83">
        <v>0</v>
      </c>
      <c r="O83">
        <v>0</v>
      </c>
      <c r="P83">
        <v>0</v>
      </c>
      <c r="Q83">
        <v>0</v>
      </c>
      <c r="R83">
        <v>2.2200000000000002E-3</v>
      </c>
      <c r="S83">
        <f>SUM(Table6[[#This Row],[TiO2 (A, p25)]:[CoO]])</f>
        <v>2.2200000000000002E-3</v>
      </c>
      <c r="T83" s="2">
        <v>45163.039930555547</v>
      </c>
      <c r="U83" t="s">
        <v>232</v>
      </c>
      <c r="V83">
        <v>0.85057700000000003</v>
      </c>
      <c r="W83">
        <v>98.129440488853504</v>
      </c>
      <c r="X83">
        <v>2.329448906198411E-2</v>
      </c>
      <c r="Y83">
        <v>4.0735202959185022E-4</v>
      </c>
      <c r="Z83">
        <v>6.34917811338572E-2</v>
      </c>
      <c r="AA83">
        <v>1.58729452834643E-2</v>
      </c>
      <c r="AB83">
        <f>Table6[[#This Row],[calc_%_H2_umol/h]]/Table6[[#This Row],[Cat mass]]</f>
        <v>7.1499753529118459</v>
      </c>
      <c r="AC83">
        <v>0.62290111014070892</v>
      </c>
      <c r="AD83">
        <v>1.364166933463401E-2</v>
      </c>
      <c r="AE83">
        <v>1.697787869390682</v>
      </c>
      <c r="AF83">
        <v>0.42444696734767062</v>
      </c>
      <c r="AG83">
        <v>4.9576757841336187E-2</v>
      </c>
      <c r="AH83">
        <v>1.174787154102465</v>
      </c>
    </row>
    <row r="84" spans="1:34" hidden="1" x14ac:dyDescent="0.25">
      <c r="A84">
        <v>1415</v>
      </c>
      <c r="B84" t="s">
        <v>462</v>
      </c>
      <c r="C84" t="s">
        <v>466</v>
      </c>
      <c r="D84" s="20" t="s">
        <v>1151</v>
      </c>
      <c r="E84" t="s">
        <v>24</v>
      </c>
      <c r="F84" t="s">
        <v>21</v>
      </c>
      <c r="G84">
        <v>2</v>
      </c>
      <c r="H84">
        <v>2</v>
      </c>
      <c r="I84">
        <v>1</v>
      </c>
      <c r="J84">
        <v>0</v>
      </c>
      <c r="K84">
        <v>0</v>
      </c>
      <c r="L84">
        <v>0</v>
      </c>
      <c r="M84">
        <v>0</v>
      </c>
      <c r="N84">
        <v>0</v>
      </c>
      <c r="O84">
        <v>0</v>
      </c>
      <c r="P84">
        <v>0</v>
      </c>
      <c r="Q84">
        <v>0</v>
      </c>
      <c r="R84">
        <v>1.9300000000000001E-3</v>
      </c>
      <c r="S84">
        <f>SUM(Table6[[#This Row],[TiO2 (A, p25)]:[CoO]])</f>
        <v>1.9300000000000001E-3</v>
      </c>
      <c r="T84" s="2">
        <v>45163.047488425917</v>
      </c>
      <c r="U84" t="s">
        <v>234</v>
      </c>
      <c r="V84">
        <v>0.83662700000000001</v>
      </c>
      <c r="W84">
        <v>98.609883955637713</v>
      </c>
      <c r="X84">
        <v>1.954161221057249E-2</v>
      </c>
      <c r="Y84">
        <v>9.101754557060438E-4</v>
      </c>
      <c r="Z84">
        <v>5.3262888152426413E-2</v>
      </c>
      <c r="AA84">
        <v>1.33157220381066E-2</v>
      </c>
      <c r="AB84">
        <f>Table6[[#This Row],[calc_%_H2_umol/h]]/Table6[[#This Row],[Cat mass]]</f>
        <v>6.8993378435785493</v>
      </c>
      <c r="AC84">
        <v>0.29148352322000892</v>
      </c>
      <c r="AD84">
        <v>6.114919613071962E-3</v>
      </c>
      <c r="AE84">
        <v>0.79447151689679807</v>
      </c>
      <c r="AF84">
        <v>0.19861787922419949</v>
      </c>
      <c r="AG84">
        <v>3.3076542335742323E-2</v>
      </c>
      <c r="AH84">
        <v>1.046014366595956</v>
      </c>
    </row>
    <row r="85" spans="1:34" hidden="1" x14ac:dyDescent="0.25">
      <c r="A85">
        <v>1415</v>
      </c>
      <c r="B85" t="s">
        <v>462</v>
      </c>
      <c r="C85" t="s">
        <v>466</v>
      </c>
      <c r="D85" s="20" t="s">
        <v>1152</v>
      </c>
      <c r="E85" t="s">
        <v>27</v>
      </c>
      <c r="F85" t="s">
        <v>21</v>
      </c>
      <c r="G85">
        <v>2</v>
      </c>
      <c r="H85">
        <v>2</v>
      </c>
      <c r="I85">
        <v>1</v>
      </c>
      <c r="J85">
        <v>0</v>
      </c>
      <c r="K85">
        <v>0</v>
      </c>
      <c r="L85">
        <v>0</v>
      </c>
      <c r="M85">
        <v>0</v>
      </c>
      <c r="N85">
        <v>0</v>
      </c>
      <c r="O85">
        <v>0</v>
      </c>
      <c r="P85">
        <v>0</v>
      </c>
      <c r="Q85">
        <v>0</v>
      </c>
      <c r="R85">
        <v>2.14E-3</v>
      </c>
      <c r="S85">
        <f>SUM(Table6[[#This Row],[TiO2 (A, p25)]:[CoO]])</f>
        <v>2.14E-3</v>
      </c>
      <c r="T85" s="2">
        <v>45163.054768518523</v>
      </c>
      <c r="U85" t="s">
        <v>236</v>
      </c>
      <c r="V85">
        <v>0.83940199999999998</v>
      </c>
      <c r="W85">
        <v>98.387315041260919</v>
      </c>
      <c r="X85">
        <v>1.6832802403990581E-2</v>
      </c>
      <c r="Y85">
        <v>5.3477742441137058E-4</v>
      </c>
      <c r="Z85">
        <v>4.5879718729173312E-2</v>
      </c>
      <c r="AA85">
        <v>1.146992968229333E-2</v>
      </c>
      <c r="AB85">
        <f>Table6[[#This Row],[calc_%_H2_umol/h]]/Table6[[#This Row],[Cat mass]]</f>
        <v>5.3597802253707147</v>
      </c>
      <c r="AC85">
        <v>0.44058209638660017</v>
      </c>
      <c r="AD85">
        <v>1.082073017515634E-2</v>
      </c>
      <c r="AE85">
        <v>1.200856647288548</v>
      </c>
      <c r="AF85">
        <v>0.30021416182213712</v>
      </c>
      <c r="AG85">
        <v>4.0171457156832943E-2</v>
      </c>
      <c r="AH85">
        <v>1.115098602791657</v>
      </c>
    </row>
    <row r="86" spans="1:34" hidden="1" x14ac:dyDescent="0.25">
      <c r="A86">
        <v>1415</v>
      </c>
      <c r="B86" t="s">
        <v>462</v>
      </c>
      <c r="C86" t="s">
        <v>467</v>
      </c>
      <c r="D86" s="20" t="s">
        <v>1153</v>
      </c>
      <c r="E86" t="s">
        <v>30</v>
      </c>
      <c r="F86" t="s">
        <v>21</v>
      </c>
      <c r="G86">
        <v>2</v>
      </c>
      <c r="H86">
        <v>2</v>
      </c>
      <c r="I86">
        <v>1</v>
      </c>
      <c r="J86">
        <v>2.1800000000000001E-3</v>
      </c>
      <c r="K86">
        <v>0</v>
      </c>
      <c r="L86">
        <v>0</v>
      </c>
      <c r="M86">
        <v>0</v>
      </c>
      <c r="N86">
        <v>0</v>
      </c>
      <c r="O86">
        <v>0</v>
      </c>
      <c r="P86">
        <v>0</v>
      </c>
      <c r="Q86">
        <v>0</v>
      </c>
      <c r="R86">
        <v>0</v>
      </c>
      <c r="S86">
        <f>SUM(Table6[[#This Row],[TiO2 (A, p25)]:[CoO]])</f>
        <v>2.1800000000000001E-3</v>
      </c>
      <c r="T86" s="2">
        <v>45163.062951388893</v>
      </c>
      <c r="U86" t="s">
        <v>238</v>
      </c>
      <c r="V86">
        <v>0.85057700000000003</v>
      </c>
      <c r="W86">
        <v>96.331153018335314</v>
      </c>
      <c r="X86">
        <v>1.342349925636289</v>
      </c>
      <c r="Y86">
        <v>1.109181574619795E-2</v>
      </c>
      <c r="Z86">
        <v>3.6587274980260678</v>
      </c>
      <c r="AA86">
        <v>0.91468187450651706</v>
      </c>
      <c r="AB86">
        <f>Table6[[#This Row],[calc_%_H2_umol/h]]/Table6[[#This Row],[Cat mass]]</f>
        <v>419.57884151675091</v>
      </c>
      <c r="AC86">
        <v>1.6973078073843101E-2</v>
      </c>
      <c r="AD86">
        <v>8.1383802509054481E-3</v>
      </c>
      <c r="AE86">
        <v>4.6262056032429139E-2</v>
      </c>
      <c r="AF86">
        <v>1.1565514008107279E-2</v>
      </c>
      <c r="AG86">
        <v>4.8255147081680737E-2</v>
      </c>
      <c r="AH86">
        <v>2.261268830872865</v>
      </c>
    </row>
    <row r="87" spans="1:34" hidden="1" x14ac:dyDescent="0.25">
      <c r="A87">
        <v>1415</v>
      </c>
      <c r="B87" t="s">
        <v>462</v>
      </c>
      <c r="C87" t="s">
        <v>467</v>
      </c>
      <c r="D87" s="20" t="s">
        <v>1154</v>
      </c>
      <c r="E87" t="s">
        <v>33</v>
      </c>
      <c r="F87" t="s">
        <v>21</v>
      </c>
      <c r="G87">
        <v>2</v>
      </c>
      <c r="H87">
        <v>2</v>
      </c>
      <c r="I87">
        <v>1</v>
      </c>
      <c r="J87">
        <v>2.0300000000000001E-3</v>
      </c>
      <c r="K87">
        <v>0</v>
      </c>
      <c r="L87">
        <v>0</v>
      </c>
      <c r="M87">
        <v>0</v>
      </c>
      <c r="N87">
        <v>0</v>
      </c>
      <c r="O87">
        <v>0</v>
      </c>
      <c r="P87">
        <v>0</v>
      </c>
      <c r="Q87">
        <v>0</v>
      </c>
      <c r="R87">
        <v>0</v>
      </c>
      <c r="S87">
        <f>SUM(Table6[[#This Row],[TiO2 (A, p25)]:[CoO]])</f>
        <v>2.0300000000000001E-3</v>
      </c>
      <c r="T87" s="2">
        <v>45163.071053240739</v>
      </c>
      <c r="U87" t="s">
        <v>240</v>
      </c>
      <c r="V87">
        <v>0.87007699999999999</v>
      </c>
      <c r="W87">
        <v>95.369914089880609</v>
      </c>
      <c r="X87">
        <v>2.265284169909255</v>
      </c>
      <c r="Y87">
        <v>3.8865929015005088E-2</v>
      </c>
      <c r="Z87">
        <v>6.1742898219043116</v>
      </c>
      <c r="AA87">
        <v>1.5435724554760779</v>
      </c>
      <c r="AB87">
        <f>Table6[[#This Row],[calc_%_H2_umol/h]]/Table6[[#This Row],[Cat mass]]</f>
        <v>760.38051993895454</v>
      </c>
      <c r="AC87">
        <v>1.5546330210052769E-2</v>
      </c>
      <c r="AD87">
        <v>8.1640923374965736E-3</v>
      </c>
      <c r="AE87">
        <v>4.2373292348455119E-2</v>
      </c>
      <c r="AF87">
        <v>1.059332308711378E-2</v>
      </c>
      <c r="AG87">
        <v>3.3182888252103221E-2</v>
      </c>
      <c r="AH87">
        <v>2.3160725217479738</v>
      </c>
    </row>
    <row r="88" spans="1:34" hidden="1" x14ac:dyDescent="0.25">
      <c r="A88">
        <v>1415</v>
      </c>
      <c r="B88" t="s">
        <v>462</v>
      </c>
      <c r="C88" t="s">
        <v>467</v>
      </c>
      <c r="D88" s="20" t="s">
        <v>1155</v>
      </c>
      <c r="E88" t="s">
        <v>36</v>
      </c>
      <c r="F88" t="s">
        <v>21</v>
      </c>
      <c r="G88">
        <v>2</v>
      </c>
      <c r="H88">
        <v>2</v>
      </c>
      <c r="I88">
        <v>1</v>
      </c>
      <c r="J88">
        <v>1.9E-3</v>
      </c>
      <c r="K88">
        <v>0</v>
      </c>
      <c r="L88">
        <v>0</v>
      </c>
      <c r="M88">
        <v>0</v>
      </c>
      <c r="N88">
        <v>0</v>
      </c>
      <c r="O88">
        <v>0</v>
      </c>
      <c r="P88">
        <v>0</v>
      </c>
      <c r="Q88">
        <v>0</v>
      </c>
      <c r="R88">
        <v>0</v>
      </c>
      <c r="S88">
        <f>SUM(Table6[[#This Row],[TiO2 (A, p25)]:[CoO]])</f>
        <v>1.9E-3</v>
      </c>
      <c r="T88" s="2">
        <v>45163.07917824074</v>
      </c>
      <c r="U88" t="s">
        <v>242</v>
      </c>
      <c r="V88">
        <v>0.87840200000000002</v>
      </c>
      <c r="W88">
        <v>94.296107629844158</v>
      </c>
      <c r="X88">
        <v>2.5065172406734342</v>
      </c>
      <c r="Y88">
        <v>4.5599140081699831E-2</v>
      </c>
      <c r="Z88">
        <v>6.8317980115217116</v>
      </c>
      <c r="AA88">
        <v>1.7079495028804279</v>
      </c>
      <c r="AB88">
        <f>Table6[[#This Row],[calc_%_H2_umol/h]]/Table6[[#This Row],[Cat mass]]</f>
        <v>898.92079098969884</v>
      </c>
      <c r="AC88">
        <v>1.512400945782979E-2</v>
      </c>
      <c r="AD88">
        <v>7.7240052330013612E-3</v>
      </c>
      <c r="AE88">
        <v>4.1222209073046988E-2</v>
      </c>
      <c r="AF88">
        <v>1.030555226826175E-2</v>
      </c>
      <c r="AG88">
        <v>3.8851006339683553E-2</v>
      </c>
      <c r="AH88">
        <v>3.1434001136848821</v>
      </c>
    </row>
    <row r="89" spans="1:34" hidden="1" x14ac:dyDescent="0.25">
      <c r="A89">
        <v>1415</v>
      </c>
      <c r="B89" t="s">
        <v>462</v>
      </c>
      <c r="C89" t="s">
        <v>468</v>
      </c>
      <c r="D89" s="20" t="s">
        <v>1156</v>
      </c>
      <c r="E89" t="s">
        <v>39</v>
      </c>
      <c r="F89" t="s">
        <v>21</v>
      </c>
      <c r="G89">
        <v>2</v>
      </c>
      <c r="H89">
        <v>2</v>
      </c>
      <c r="I89">
        <v>1</v>
      </c>
      <c r="J89">
        <v>0</v>
      </c>
      <c r="K89">
        <v>2.16E-3</v>
      </c>
      <c r="L89">
        <v>0</v>
      </c>
      <c r="M89">
        <v>0</v>
      </c>
      <c r="N89">
        <v>0</v>
      </c>
      <c r="O89">
        <v>0</v>
      </c>
      <c r="P89">
        <v>0</v>
      </c>
      <c r="Q89">
        <v>0</v>
      </c>
      <c r="R89">
        <v>0</v>
      </c>
      <c r="S89">
        <f>SUM(Table6[[#This Row],[TiO2 (A, p25)]:[CoO]])</f>
        <v>2.16E-3</v>
      </c>
      <c r="T89" s="2">
        <v>45163.086724537039</v>
      </c>
      <c r="U89" t="s">
        <v>244</v>
      </c>
      <c r="V89">
        <v>0.82260200000000006</v>
      </c>
      <c r="W89">
        <v>99.714748726556962</v>
      </c>
      <c r="X89">
        <v>2.4631683010572381E-2</v>
      </c>
      <c r="Y89">
        <v>4.7615560374384872E-4</v>
      </c>
      <c r="Z89">
        <v>6.7136455429626152E-2</v>
      </c>
      <c r="AA89">
        <v>1.6784113857406541E-2</v>
      </c>
      <c r="AB89">
        <f>Table6[[#This Row],[calc_%_H2_umol/h]]/Table6[[#This Row],[Cat mass]]</f>
        <v>7.7704230821326581</v>
      </c>
      <c r="AC89">
        <v>0.16173979715207229</v>
      </c>
      <c r="AD89">
        <v>6.110856537107294E-3</v>
      </c>
      <c r="AE89">
        <v>0.44084022508880732</v>
      </c>
      <c r="AF89">
        <v>0.1102100562722018</v>
      </c>
      <c r="AG89">
        <v>4.8849239214727412E-2</v>
      </c>
      <c r="AH89">
        <v>5.0030554065656277E-2</v>
      </c>
    </row>
    <row r="90" spans="1:34" hidden="1" x14ac:dyDescent="0.25">
      <c r="A90">
        <v>1415</v>
      </c>
      <c r="B90" t="s">
        <v>462</v>
      </c>
      <c r="C90" t="s">
        <v>468</v>
      </c>
      <c r="D90" s="20" t="s">
        <v>1157</v>
      </c>
      <c r="E90" t="s">
        <v>42</v>
      </c>
      <c r="F90" t="s">
        <v>21</v>
      </c>
      <c r="G90">
        <v>2</v>
      </c>
      <c r="H90">
        <v>2</v>
      </c>
      <c r="I90">
        <v>1</v>
      </c>
      <c r="J90">
        <v>0</v>
      </c>
      <c r="K90">
        <v>1.8799999999999999E-3</v>
      </c>
      <c r="L90">
        <v>0</v>
      </c>
      <c r="M90">
        <v>0</v>
      </c>
      <c r="N90">
        <v>0</v>
      </c>
      <c r="O90">
        <v>0</v>
      </c>
      <c r="P90">
        <v>0</v>
      </c>
      <c r="Q90">
        <v>0</v>
      </c>
      <c r="R90">
        <v>0</v>
      </c>
      <c r="S90">
        <f>SUM(Table6[[#This Row],[TiO2 (A, p25)]:[CoO]])</f>
        <v>1.8799999999999999E-3</v>
      </c>
      <c r="T90" s="2">
        <v>45163.094189814823</v>
      </c>
      <c r="U90" t="s">
        <v>246</v>
      </c>
      <c r="V90">
        <v>0.817052</v>
      </c>
      <c r="W90">
        <v>99.831147710970754</v>
      </c>
      <c r="X90">
        <v>3.2472678182485802E-2</v>
      </c>
      <c r="Y90">
        <v>7.8912095573525573E-4</v>
      </c>
      <c r="Z90">
        <v>8.8507980171038711E-2</v>
      </c>
      <c r="AA90">
        <v>2.2126995042759681E-2</v>
      </c>
      <c r="AB90">
        <f>Table6[[#This Row],[calc_%_H2_umol/h]]/Table6[[#This Row],[Cat mass]]</f>
        <v>11.769678214233874</v>
      </c>
      <c r="AC90">
        <v>5.8587557712178717E-2</v>
      </c>
      <c r="AD90">
        <v>4.9865233045347139E-3</v>
      </c>
      <c r="AE90">
        <v>0.15968705651928311</v>
      </c>
      <c r="AF90">
        <v>3.9921764129820757E-2</v>
      </c>
      <c r="AG90">
        <v>3.3922881217307722E-2</v>
      </c>
      <c r="AH90">
        <v>4.3869171917265477E-2</v>
      </c>
    </row>
    <row r="91" spans="1:34" hidden="1" x14ac:dyDescent="0.25">
      <c r="A91">
        <v>1415</v>
      </c>
      <c r="B91" t="s">
        <v>462</v>
      </c>
      <c r="C91" t="s">
        <v>468</v>
      </c>
      <c r="D91" s="20" t="s">
        <v>1158</v>
      </c>
      <c r="E91" t="s">
        <v>45</v>
      </c>
      <c r="F91" t="s">
        <v>21</v>
      </c>
      <c r="G91">
        <v>2</v>
      </c>
      <c r="H91">
        <v>2</v>
      </c>
      <c r="I91">
        <v>1</v>
      </c>
      <c r="J91">
        <v>0</v>
      </c>
      <c r="K91">
        <v>1.9499999999999999E-3</v>
      </c>
      <c r="L91">
        <v>0</v>
      </c>
      <c r="M91">
        <v>0</v>
      </c>
      <c r="N91">
        <v>0</v>
      </c>
      <c r="O91">
        <v>0</v>
      </c>
      <c r="P91">
        <v>0</v>
      </c>
      <c r="Q91">
        <v>0</v>
      </c>
      <c r="R91">
        <v>0</v>
      </c>
      <c r="S91">
        <f>SUM(Table6[[#This Row],[TiO2 (A, p25)]:[CoO]])</f>
        <v>1.9499999999999999E-3</v>
      </c>
      <c r="T91" s="2">
        <v>45163.101655092592</v>
      </c>
      <c r="U91" t="s">
        <v>248</v>
      </c>
      <c r="V91">
        <v>0.82260200000000006</v>
      </c>
      <c r="W91">
        <v>99.798586408812554</v>
      </c>
      <c r="X91">
        <v>3.0271031889450489E-2</v>
      </c>
      <c r="Y91">
        <v>5.635869262303443E-4</v>
      </c>
      <c r="Z91">
        <v>8.2507142625316665E-2</v>
      </c>
      <c r="AA91">
        <v>2.062678565632917E-2</v>
      </c>
      <c r="AB91">
        <f>Table6[[#This Row],[calc_%_H2_umol/h]]/Table6[[#This Row],[Cat mass]]</f>
        <v>10.577838798117524</v>
      </c>
      <c r="AC91">
        <v>8.7272596962382834E-2</v>
      </c>
      <c r="AD91">
        <v>5.6437553378805502E-3</v>
      </c>
      <c r="AE91">
        <v>0.23787139570113319</v>
      </c>
      <c r="AF91">
        <v>5.9467848925283312E-2</v>
      </c>
      <c r="AG91">
        <v>4.0246791203149383E-2</v>
      </c>
      <c r="AH91">
        <v>4.3623171132467657E-2</v>
      </c>
    </row>
    <row r="92" spans="1:34" hidden="1" x14ac:dyDescent="0.25">
      <c r="A92">
        <v>1415</v>
      </c>
      <c r="B92" t="s">
        <v>462</v>
      </c>
      <c r="C92" t="s">
        <v>469</v>
      </c>
      <c r="D92" s="20" t="s">
        <v>1159</v>
      </c>
      <c r="E92" t="s">
        <v>48</v>
      </c>
      <c r="F92" t="s">
        <v>21</v>
      </c>
      <c r="G92">
        <v>2</v>
      </c>
      <c r="H92">
        <v>2</v>
      </c>
      <c r="I92">
        <v>1</v>
      </c>
      <c r="J92">
        <v>0</v>
      </c>
      <c r="K92">
        <v>0</v>
      </c>
      <c r="L92">
        <v>1.9400000000000001E-3</v>
      </c>
      <c r="M92">
        <v>0</v>
      </c>
      <c r="N92">
        <v>0</v>
      </c>
      <c r="O92">
        <v>0</v>
      </c>
      <c r="P92">
        <v>0</v>
      </c>
      <c r="Q92">
        <v>0</v>
      </c>
      <c r="R92">
        <v>0</v>
      </c>
      <c r="S92">
        <f>SUM(Table6[[#This Row],[TiO2 (A, p25)]:[CoO]])</f>
        <v>1.9400000000000001E-3</v>
      </c>
      <c r="T92" s="2">
        <v>45163.109120370369</v>
      </c>
      <c r="U92" t="s">
        <v>250</v>
      </c>
      <c r="V92">
        <v>0.817052</v>
      </c>
      <c r="W92">
        <v>99.506550324017198</v>
      </c>
      <c r="X92">
        <v>2.2132368207825409E-2</v>
      </c>
      <c r="Y92">
        <v>6.2453761600043164E-4</v>
      </c>
      <c r="Z92">
        <v>6.032428848239782E-2</v>
      </c>
      <c r="AA92">
        <v>1.508107212059945E-2</v>
      </c>
      <c r="AB92">
        <f>Table6[[#This Row],[calc_%_H2_umol/h]]/Table6[[#This Row],[Cat mass]]</f>
        <v>7.7737485157729118</v>
      </c>
      <c r="AC92">
        <v>0.34977762683500002</v>
      </c>
      <c r="AD92">
        <v>6.6103907258254673E-3</v>
      </c>
      <c r="AE92">
        <v>0.95335873087556056</v>
      </c>
      <c r="AF92">
        <v>0.23833968271889011</v>
      </c>
      <c r="AG92">
        <v>5.0911942333611508E-2</v>
      </c>
      <c r="AH92">
        <v>7.0627738606367396E-2</v>
      </c>
    </row>
    <row r="93" spans="1:34" hidden="1" x14ac:dyDescent="0.25">
      <c r="A93">
        <v>1415</v>
      </c>
      <c r="B93" t="s">
        <v>462</v>
      </c>
      <c r="C93" t="s">
        <v>469</v>
      </c>
      <c r="D93" s="20" t="s">
        <v>1160</v>
      </c>
      <c r="E93" t="s">
        <v>51</v>
      </c>
      <c r="F93" t="s">
        <v>21</v>
      </c>
      <c r="G93">
        <v>2</v>
      </c>
      <c r="H93">
        <v>2</v>
      </c>
      <c r="I93">
        <v>1</v>
      </c>
      <c r="J93">
        <v>0</v>
      </c>
      <c r="K93">
        <v>0</v>
      </c>
      <c r="L93">
        <v>2.63E-3</v>
      </c>
      <c r="M93">
        <v>0</v>
      </c>
      <c r="N93">
        <v>0</v>
      </c>
      <c r="O93">
        <v>0</v>
      </c>
      <c r="P93">
        <v>0</v>
      </c>
      <c r="Q93">
        <v>0</v>
      </c>
      <c r="R93">
        <v>0</v>
      </c>
      <c r="S93">
        <f>SUM(Table6[[#This Row],[TiO2 (A, p25)]:[CoO]])</f>
        <v>2.63E-3</v>
      </c>
      <c r="T93" s="2">
        <v>45163.116631944453</v>
      </c>
      <c r="U93" t="s">
        <v>252</v>
      </c>
      <c r="V93">
        <v>0.81982699999999997</v>
      </c>
      <c r="W93">
        <v>99.61293745883151</v>
      </c>
      <c r="X93">
        <v>1.5780558383394021E-2</v>
      </c>
      <c r="Y93">
        <v>4.2954179887498512E-4</v>
      </c>
      <c r="Z93">
        <v>4.3011707892904039E-2</v>
      </c>
      <c r="AA93">
        <v>1.075292697322601E-2</v>
      </c>
      <c r="AB93">
        <f>Table6[[#This Row],[calc_%_H2_umol/h]]/Table6[[#This Row],[Cat mass]]</f>
        <v>4.088565389059319</v>
      </c>
      <c r="AC93">
        <v>0.2458439224337173</v>
      </c>
      <c r="AD93">
        <v>6.3387261071843701E-3</v>
      </c>
      <c r="AE93">
        <v>0.67007559061357835</v>
      </c>
      <c r="AF93">
        <v>0.16751889765339459</v>
      </c>
      <c r="AG93">
        <v>3.5818651686308461E-2</v>
      </c>
      <c r="AH93">
        <v>8.9619408665067762E-2</v>
      </c>
    </row>
    <row r="94" spans="1:34" hidden="1" x14ac:dyDescent="0.25">
      <c r="A94">
        <v>1415</v>
      </c>
      <c r="B94" t="s">
        <v>462</v>
      </c>
      <c r="C94" t="s">
        <v>469</v>
      </c>
      <c r="D94" s="20" t="s">
        <v>1161</v>
      </c>
      <c r="E94" t="s">
        <v>54</v>
      </c>
      <c r="F94" t="s">
        <v>21</v>
      </c>
      <c r="G94">
        <v>2</v>
      </c>
      <c r="H94">
        <v>2</v>
      </c>
      <c r="I94">
        <v>1</v>
      </c>
      <c r="J94">
        <v>0</v>
      </c>
      <c r="K94">
        <v>0</v>
      </c>
      <c r="L94">
        <v>1.8799999999999999E-3</v>
      </c>
      <c r="M94">
        <v>0</v>
      </c>
      <c r="N94">
        <v>0</v>
      </c>
      <c r="O94">
        <v>0</v>
      </c>
      <c r="P94">
        <v>0</v>
      </c>
      <c r="Q94">
        <v>0</v>
      </c>
      <c r="R94">
        <v>0</v>
      </c>
      <c r="S94">
        <f>SUM(Table6[[#This Row],[TiO2 (A, p25)]:[CoO]])</f>
        <v>1.8799999999999999E-3</v>
      </c>
      <c r="T94" s="2">
        <v>45163.124108796299</v>
      </c>
      <c r="U94" t="s">
        <v>254</v>
      </c>
      <c r="V94">
        <v>0.81982699999999997</v>
      </c>
      <c r="W94">
        <v>99.460492442156195</v>
      </c>
      <c r="X94">
        <v>1.5390421091025539E-2</v>
      </c>
      <c r="Y94">
        <v>2.429026604543489E-4</v>
      </c>
      <c r="Z94">
        <v>4.1948344300197463E-2</v>
      </c>
      <c r="AA94">
        <v>1.048708607504936E-2</v>
      </c>
      <c r="AB94">
        <f>Table6[[#This Row],[calc_%_H2_umol/h]]/Table6[[#This Row],[Cat mass]]</f>
        <v>5.5782372739624257</v>
      </c>
      <c r="AC94">
        <v>0.40983450733530458</v>
      </c>
      <c r="AD94">
        <v>6.816611616658726E-3</v>
      </c>
      <c r="AE94">
        <v>1.117050593880637</v>
      </c>
      <c r="AF94">
        <v>0.27926264847015919</v>
      </c>
      <c r="AG94">
        <v>4.2611565303858893E-2</v>
      </c>
      <c r="AH94">
        <v>7.1671064113622035E-2</v>
      </c>
    </row>
    <row r="95" spans="1:34" hidden="1" x14ac:dyDescent="0.25">
      <c r="A95">
        <v>1415</v>
      </c>
      <c r="B95" t="s">
        <v>462</v>
      </c>
      <c r="C95" t="s">
        <v>470</v>
      </c>
      <c r="D95" s="20" t="s">
        <v>1162</v>
      </c>
      <c r="E95" t="s">
        <v>57</v>
      </c>
      <c r="F95" t="s">
        <v>21</v>
      </c>
      <c r="G95">
        <v>2</v>
      </c>
      <c r="H95">
        <v>2</v>
      </c>
      <c r="I95">
        <v>1</v>
      </c>
      <c r="J95">
        <v>0</v>
      </c>
      <c r="K95">
        <v>0</v>
      </c>
      <c r="L95">
        <v>0</v>
      </c>
      <c r="M95">
        <v>1.89E-3</v>
      </c>
      <c r="N95">
        <v>0</v>
      </c>
      <c r="O95">
        <v>0</v>
      </c>
      <c r="P95">
        <v>0</v>
      </c>
      <c r="Q95">
        <v>0</v>
      </c>
      <c r="R95">
        <v>0</v>
      </c>
      <c r="S95">
        <f>SUM(Table6[[#This Row],[TiO2 (A, p25)]:[CoO]])</f>
        <v>1.89E-3</v>
      </c>
      <c r="T95" s="2">
        <v>45163.131655092591</v>
      </c>
      <c r="U95" t="s">
        <v>256</v>
      </c>
      <c r="V95">
        <v>0.82260200000000006</v>
      </c>
      <c r="W95">
        <v>99.065657233012416</v>
      </c>
      <c r="X95">
        <v>1.8816895918279709E-2</v>
      </c>
      <c r="Y95">
        <v>1.0142538774560339E-3</v>
      </c>
      <c r="Z95">
        <v>5.1287591416277492E-2</v>
      </c>
      <c r="AA95">
        <v>1.282189785406937E-2</v>
      </c>
      <c r="AB95">
        <f>Table6[[#This Row],[calc_%_H2_umol/h]]/Table6[[#This Row],[Cat mass]]</f>
        <v>6.7840729386610423</v>
      </c>
      <c r="AC95">
        <v>0.27587049911423073</v>
      </c>
      <c r="AD95">
        <v>7.778164990238378E-3</v>
      </c>
      <c r="AE95">
        <v>0.75191644274496883</v>
      </c>
      <c r="AF95">
        <v>0.18797911068624221</v>
      </c>
      <c r="AG95">
        <v>5.0308289912887619E-2</v>
      </c>
      <c r="AH95">
        <v>0.5893470820421749</v>
      </c>
    </row>
    <row r="96" spans="1:34" hidden="1" x14ac:dyDescent="0.25">
      <c r="A96">
        <v>1415</v>
      </c>
      <c r="B96" t="s">
        <v>462</v>
      </c>
      <c r="C96" t="s">
        <v>470</v>
      </c>
      <c r="D96" s="20" t="s">
        <v>1163</v>
      </c>
      <c r="E96" t="s">
        <v>60</v>
      </c>
      <c r="F96" t="s">
        <v>21</v>
      </c>
      <c r="G96">
        <v>2</v>
      </c>
      <c r="H96">
        <v>2</v>
      </c>
      <c r="I96">
        <v>1</v>
      </c>
      <c r="J96">
        <v>0</v>
      </c>
      <c r="K96">
        <v>0</v>
      </c>
      <c r="L96">
        <v>0</v>
      </c>
      <c r="M96">
        <v>1.99E-3</v>
      </c>
      <c r="N96">
        <v>0</v>
      </c>
      <c r="O96">
        <v>0</v>
      </c>
      <c r="P96">
        <v>0</v>
      </c>
      <c r="Q96">
        <v>0</v>
      </c>
      <c r="R96">
        <v>0</v>
      </c>
      <c r="S96">
        <f>SUM(Table6[[#This Row],[TiO2 (A, p25)]:[CoO]])</f>
        <v>1.99E-3</v>
      </c>
      <c r="T96" s="2">
        <v>45163.13989583333</v>
      </c>
      <c r="U96" t="s">
        <v>258</v>
      </c>
      <c r="V96">
        <v>0.82822700000000005</v>
      </c>
      <c r="W96">
        <v>99.417542697349347</v>
      </c>
      <c r="X96">
        <v>1.5855923717228129E-2</v>
      </c>
      <c r="Y96">
        <v>5.7846037206504537E-4</v>
      </c>
      <c r="Z96">
        <v>4.3217124687758068E-2</v>
      </c>
      <c r="AA96">
        <v>1.0804281171939521E-2</v>
      </c>
      <c r="AB96">
        <f>Table6[[#This Row],[calc_%_H2_umol/h]]/Table6[[#This Row],[Cat mass]]</f>
        <v>5.4292870210751358</v>
      </c>
      <c r="AC96">
        <v>2.6597534944396331E-2</v>
      </c>
      <c r="AD96">
        <v>8.9296812002575571E-3</v>
      </c>
      <c r="AE96">
        <v>7.2494608613059369E-2</v>
      </c>
      <c r="AF96">
        <v>1.8123652153264839E-2</v>
      </c>
      <c r="AG96">
        <v>3.458193779925426E-2</v>
      </c>
      <c r="AH96">
        <v>0.50542190618977745</v>
      </c>
    </row>
    <row r="97" spans="1:34" hidden="1" x14ac:dyDescent="0.25">
      <c r="A97">
        <v>1415</v>
      </c>
      <c r="B97" t="s">
        <v>462</v>
      </c>
      <c r="C97" t="s">
        <v>470</v>
      </c>
      <c r="D97" s="20" t="s">
        <v>1164</v>
      </c>
      <c r="E97" t="s">
        <v>63</v>
      </c>
      <c r="F97" t="s">
        <v>21</v>
      </c>
      <c r="G97">
        <v>2</v>
      </c>
      <c r="H97">
        <v>2</v>
      </c>
      <c r="I97">
        <v>1</v>
      </c>
      <c r="J97">
        <v>0</v>
      </c>
      <c r="K97">
        <v>0</v>
      </c>
      <c r="L97">
        <v>0</v>
      </c>
      <c r="M97">
        <v>1.98E-3</v>
      </c>
      <c r="N97">
        <v>0</v>
      </c>
      <c r="O97">
        <v>0</v>
      </c>
      <c r="P97">
        <v>0</v>
      </c>
      <c r="Q97">
        <v>0</v>
      </c>
      <c r="R97">
        <v>0</v>
      </c>
      <c r="S97">
        <f>SUM(Table6[[#This Row],[TiO2 (A, p25)]:[CoO]])</f>
        <v>1.98E-3</v>
      </c>
      <c r="T97" s="2">
        <v>45163.147361111107</v>
      </c>
      <c r="U97" t="s">
        <v>260</v>
      </c>
      <c r="V97">
        <v>0.82260200000000006</v>
      </c>
      <c r="W97">
        <v>99.334068026876338</v>
      </c>
      <c r="X97">
        <v>1.5620058368791569E-2</v>
      </c>
      <c r="Y97">
        <v>3.0335382029595933E-4</v>
      </c>
      <c r="Z97">
        <v>4.2574246836256498E-2</v>
      </c>
      <c r="AA97">
        <v>1.0643561709064119E-2</v>
      </c>
      <c r="AB97">
        <f>Table6[[#This Row],[calc_%_H2_umol/h]]/Table6[[#This Row],[Cat mass]]</f>
        <v>5.3755362166990501</v>
      </c>
      <c r="AC97">
        <v>0.15190975368019441</v>
      </c>
      <c r="AD97">
        <v>6.1638347405401049E-3</v>
      </c>
      <c r="AE97">
        <v>0.41404732282801782</v>
      </c>
      <c r="AF97">
        <v>0.1035118307070044</v>
      </c>
      <c r="AG97">
        <v>4.1862772152673602E-2</v>
      </c>
      <c r="AH97">
        <v>0.45653938892200913</v>
      </c>
    </row>
    <row r="98" spans="1:34" hidden="1" x14ac:dyDescent="0.25">
      <c r="A98">
        <v>1415</v>
      </c>
      <c r="B98" t="s">
        <v>462</v>
      </c>
      <c r="C98" t="s">
        <v>472</v>
      </c>
      <c r="D98" s="20" t="s">
        <v>1165</v>
      </c>
      <c r="E98" t="s">
        <v>66</v>
      </c>
      <c r="F98" t="s">
        <v>21</v>
      </c>
      <c r="G98">
        <v>2</v>
      </c>
      <c r="H98">
        <v>2</v>
      </c>
      <c r="I98">
        <v>1</v>
      </c>
      <c r="J98">
        <v>0</v>
      </c>
      <c r="K98">
        <v>0</v>
      </c>
      <c r="L98">
        <v>0</v>
      </c>
      <c r="M98">
        <v>0</v>
      </c>
      <c r="N98">
        <v>1.8799999999999999E-3</v>
      </c>
      <c r="O98">
        <v>0</v>
      </c>
      <c r="P98">
        <v>0</v>
      </c>
      <c r="Q98">
        <v>0</v>
      </c>
      <c r="R98">
        <v>0</v>
      </c>
      <c r="S98">
        <f>SUM(Table6[[#This Row],[TiO2 (A, p25)]:[CoO]])</f>
        <v>1.8799999999999999E-3</v>
      </c>
      <c r="T98" s="2">
        <v>45163.155810185177</v>
      </c>
      <c r="U98" t="s">
        <v>22</v>
      </c>
      <c r="V98">
        <v>0.82822700000000005</v>
      </c>
      <c r="W98">
        <v>99.503723350855694</v>
      </c>
      <c r="X98">
        <v>1.5202214619860399E-2</v>
      </c>
      <c r="Y98">
        <v>6.2114732833341629E-4</v>
      </c>
      <c r="Z98">
        <v>4.1435366142857491E-2</v>
      </c>
      <c r="AA98">
        <v>1.0358841535714369E-2</v>
      </c>
      <c r="AB98">
        <f>Table6[[#This Row],[calc_%_H2_umol/h]]/Table6[[#This Row],[Cat mass]]</f>
        <v>5.5100220934650901</v>
      </c>
      <c r="AC98">
        <v>0.3479713027825741</v>
      </c>
      <c r="AD98">
        <v>8.6647868125782103E-3</v>
      </c>
      <c r="AE98">
        <v>0.94843538908908565</v>
      </c>
      <c r="AF98">
        <v>0.23710884727227141</v>
      </c>
      <c r="AG98">
        <v>4.176091216285753E-2</v>
      </c>
      <c r="AH98">
        <v>9.1342219579020958E-2</v>
      </c>
    </row>
    <row r="99" spans="1:34" hidden="1" x14ac:dyDescent="0.25">
      <c r="A99">
        <v>1415</v>
      </c>
      <c r="B99" t="s">
        <v>462</v>
      </c>
      <c r="C99" t="s">
        <v>472</v>
      </c>
      <c r="D99" s="20" t="s">
        <v>1166</v>
      </c>
      <c r="E99" t="s">
        <v>69</v>
      </c>
      <c r="F99" t="s">
        <v>21</v>
      </c>
      <c r="G99">
        <v>2</v>
      </c>
      <c r="H99">
        <v>2</v>
      </c>
      <c r="I99">
        <v>1</v>
      </c>
      <c r="J99">
        <v>0</v>
      </c>
      <c r="K99">
        <v>0</v>
      </c>
      <c r="L99">
        <v>0</v>
      </c>
      <c r="M99">
        <v>0</v>
      </c>
      <c r="N99">
        <v>1.9E-3</v>
      </c>
      <c r="O99">
        <v>0</v>
      </c>
      <c r="P99">
        <v>0</v>
      </c>
      <c r="Q99">
        <v>0</v>
      </c>
      <c r="R99">
        <v>0</v>
      </c>
      <c r="S99">
        <f>SUM(Table6[[#This Row],[TiO2 (A, p25)]:[CoO]])</f>
        <v>1.9E-3</v>
      </c>
      <c r="T99" s="2">
        <v>45163.163252314807</v>
      </c>
      <c r="U99" t="s">
        <v>25</v>
      </c>
      <c r="V99">
        <v>0.817052</v>
      </c>
      <c r="W99">
        <v>99.724352057378439</v>
      </c>
      <c r="X99">
        <v>1.545267754627465E-2</v>
      </c>
      <c r="Y99">
        <v>4.532695511449821E-4</v>
      </c>
      <c r="Z99">
        <v>4.2118031354518699E-2</v>
      </c>
      <c r="AA99">
        <v>1.052950783862967E-2</v>
      </c>
      <c r="AB99">
        <f>Table6[[#This Row],[calc_%_H2_umol/h]]/Table6[[#This Row],[Cat mass]]</f>
        <v>5.541846230857721</v>
      </c>
      <c r="AC99">
        <v>0.16282265853231839</v>
      </c>
      <c r="AD99">
        <v>5.7511344596145224E-3</v>
      </c>
      <c r="AE99">
        <v>0.44379168702342842</v>
      </c>
      <c r="AF99">
        <v>0.1109479217558571</v>
      </c>
      <c r="AG99">
        <v>3.1201553625359969E-2</v>
      </c>
      <c r="AH99">
        <v>6.6171052917605916E-2</v>
      </c>
    </row>
    <row r="100" spans="1:34" hidden="1" x14ac:dyDescent="0.25">
      <c r="A100">
        <v>1415</v>
      </c>
      <c r="B100" t="s">
        <v>462</v>
      </c>
      <c r="C100" t="s">
        <v>472</v>
      </c>
      <c r="D100" s="20" t="s">
        <v>1167</v>
      </c>
      <c r="E100" t="s">
        <v>72</v>
      </c>
      <c r="F100" t="s">
        <v>21</v>
      </c>
      <c r="G100">
        <v>2</v>
      </c>
      <c r="H100">
        <v>2</v>
      </c>
      <c r="I100">
        <v>1</v>
      </c>
      <c r="J100">
        <v>0</v>
      </c>
      <c r="K100">
        <v>0</v>
      </c>
      <c r="L100">
        <v>0</v>
      </c>
      <c r="M100">
        <v>0</v>
      </c>
      <c r="N100">
        <v>2.33E-3</v>
      </c>
      <c r="O100">
        <v>0</v>
      </c>
      <c r="P100">
        <v>0</v>
      </c>
      <c r="Q100">
        <v>0</v>
      </c>
      <c r="R100">
        <v>0</v>
      </c>
      <c r="S100">
        <f>SUM(Table6[[#This Row],[TiO2 (A, p25)]:[CoO]])</f>
        <v>2.33E-3</v>
      </c>
      <c r="T100" s="2">
        <v>45163.170798611107</v>
      </c>
      <c r="U100" t="s">
        <v>28</v>
      </c>
      <c r="V100">
        <v>0.81982699999999997</v>
      </c>
      <c r="W100">
        <v>99.651236512326079</v>
      </c>
      <c r="X100">
        <v>1.437937545153156E-2</v>
      </c>
      <c r="Y100">
        <v>7.6369456261253293E-4</v>
      </c>
      <c r="Z100">
        <v>3.919262434049877E-2</v>
      </c>
      <c r="AA100">
        <v>9.7981560851246926E-3</v>
      </c>
      <c r="AB100">
        <f>Table6[[#This Row],[calc_%_H2_umol/h]]/Table6[[#This Row],[Cat mass]]</f>
        <v>4.2052172039161766</v>
      </c>
      <c r="AC100">
        <v>0.21605227407247279</v>
      </c>
      <c r="AD100">
        <v>5.1054885992684908E-3</v>
      </c>
      <c r="AE100">
        <v>0.58887506235404774</v>
      </c>
      <c r="AF100">
        <v>0.14721876558851191</v>
      </c>
      <c r="AG100">
        <v>3.5768109119469052E-2</v>
      </c>
      <c r="AH100">
        <v>8.2563729030449021E-2</v>
      </c>
    </row>
    <row r="101" spans="1:34" hidden="1" x14ac:dyDescent="0.25">
      <c r="A101">
        <v>1415</v>
      </c>
      <c r="B101" t="s">
        <v>462</v>
      </c>
      <c r="C101" t="s">
        <v>473</v>
      </c>
      <c r="D101" s="20" t="s">
        <v>1168</v>
      </c>
      <c r="E101" t="s">
        <v>75</v>
      </c>
      <c r="F101" t="s">
        <v>21</v>
      </c>
      <c r="G101">
        <v>2</v>
      </c>
      <c r="H101">
        <v>2</v>
      </c>
      <c r="I101">
        <v>1</v>
      </c>
      <c r="J101">
        <v>0</v>
      </c>
      <c r="K101">
        <v>0</v>
      </c>
      <c r="L101">
        <v>0</v>
      </c>
      <c r="M101">
        <v>0</v>
      </c>
      <c r="N101">
        <v>0</v>
      </c>
      <c r="O101">
        <v>1.9400000000000001E-3</v>
      </c>
      <c r="P101">
        <v>0</v>
      </c>
      <c r="Q101">
        <v>0</v>
      </c>
      <c r="R101">
        <v>0</v>
      </c>
      <c r="S101">
        <f>SUM(Table6[[#This Row],[TiO2 (A, p25)]:[CoO]])</f>
        <v>1.9400000000000001E-3</v>
      </c>
      <c r="T101" s="2">
        <v>45163.178287037037</v>
      </c>
      <c r="U101" t="s">
        <v>31</v>
      </c>
      <c r="V101">
        <v>0.82537700000000003</v>
      </c>
      <c r="W101">
        <v>99.403122261391729</v>
      </c>
      <c r="X101">
        <v>1.459728767828194E-2</v>
      </c>
      <c r="Y101">
        <v>1.0217034531072821E-3</v>
      </c>
      <c r="Z101">
        <v>3.9786568915561628E-2</v>
      </c>
      <c r="AA101">
        <v>9.9466422288904087E-3</v>
      </c>
      <c r="AB101">
        <f>Table6[[#This Row],[calc_%_H2_umol/h]]/Table6[[#This Row],[Cat mass]]</f>
        <v>5.1271351695311385</v>
      </c>
      <c r="AC101">
        <v>0.16118705242804329</v>
      </c>
      <c r="AD101">
        <v>7.3675563172701571E-3</v>
      </c>
      <c r="AE101">
        <v>0.43933365643441169</v>
      </c>
      <c r="AF101">
        <v>0.10983341410860289</v>
      </c>
      <c r="AG101">
        <v>4.6033948521132059E-2</v>
      </c>
      <c r="AH101">
        <v>0.37505944998082069</v>
      </c>
    </row>
    <row r="102" spans="1:34" hidden="1" x14ac:dyDescent="0.25">
      <c r="A102">
        <v>1415</v>
      </c>
      <c r="B102" t="s">
        <v>462</v>
      </c>
      <c r="C102" t="s">
        <v>473</v>
      </c>
      <c r="D102" s="20" t="s">
        <v>1169</v>
      </c>
      <c r="E102" t="s">
        <v>78</v>
      </c>
      <c r="F102" t="s">
        <v>21</v>
      </c>
      <c r="G102">
        <v>2</v>
      </c>
      <c r="H102">
        <v>2</v>
      </c>
      <c r="I102">
        <v>1</v>
      </c>
      <c r="J102">
        <v>0</v>
      </c>
      <c r="K102">
        <v>0</v>
      </c>
      <c r="L102">
        <v>0</v>
      </c>
      <c r="M102">
        <v>0</v>
      </c>
      <c r="N102">
        <v>0</v>
      </c>
      <c r="O102">
        <v>1.89E-3</v>
      </c>
      <c r="P102">
        <v>0</v>
      </c>
      <c r="Q102">
        <v>0</v>
      </c>
      <c r="R102">
        <v>0</v>
      </c>
      <c r="S102">
        <f>SUM(Table6[[#This Row],[TiO2 (A, p25)]:[CoO]])</f>
        <v>1.89E-3</v>
      </c>
      <c r="T102" s="2">
        <v>45163.186539351853</v>
      </c>
      <c r="U102" t="s">
        <v>34</v>
      </c>
      <c r="V102">
        <v>0.817052</v>
      </c>
      <c r="W102">
        <v>99.657794291159632</v>
      </c>
      <c r="X102">
        <v>1.6239422034374409E-2</v>
      </c>
      <c r="Y102">
        <v>5.3243113020845923E-4</v>
      </c>
      <c r="Z102">
        <v>4.4262392997900621E-2</v>
      </c>
      <c r="AA102">
        <v>1.106559824947516E-2</v>
      </c>
      <c r="AB102">
        <f>Table6[[#This Row],[calc_%_H2_umol/h]]/Table6[[#This Row],[Cat mass]]</f>
        <v>5.8548138886111962</v>
      </c>
      <c r="AC102">
        <v>4.9069974430359917E-2</v>
      </c>
      <c r="AD102">
        <v>1.11062307570389E-2</v>
      </c>
      <c r="AE102">
        <v>0.13374580006825931</v>
      </c>
      <c r="AF102">
        <v>3.3436450017064842E-2</v>
      </c>
      <c r="AG102">
        <v>3.1926000697035301E-2</v>
      </c>
      <c r="AH102">
        <v>0.24497031167858771</v>
      </c>
    </row>
    <row r="103" spans="1:34" hidden="1" x14ac:dyDescent="0.25">
      <c r="A103">
        <v>1415</v>
      </c>
      <c r="B103" t="s">
        <v>462</v>
      </c>
      <c r="C103" t="s">
        <v>473</v>
      </c>
      <c r="D103" s="20" t="s">
        <v>1170</v>
      </c>
      <c r="E103" t="s">
        <v>81</v>
      </c>
      <c r="F103" t="s">
        <v>21</v>
      </c>
      <c r="G103">
        <v>2</v>
      </c>
      <c r="H103">
        <v>2</v>
      </c>
      <c r="I103">
        <v>1</v>
      </c>
      <c r="J103">
        <v>0</v>
      </c>
      <c r="K103">
        <v>0</v>
      </c>
      <c r="L103">
        <v>0</v>
      </c>
      <c r="M103">
        <v>0</v>
      </c>
      <c r="N103">
        <v>0</v>
      </c>
      <c r="O103">
        <v>2.3800000000000002E-3</v>
      </c>
      <c r="P103">
        <v>0</v>
      </c>
      <c r="Q103">
        <v>0</v>
      </c>
      <c r="R103">
        <v>0</v>
      </c>
      <c r="S103">
        <f>SUM(Table6[[#This Row],[TiO2 (A, p25)]:[CoO]])</f>
        <v>2.3800000000000002E-3</v>
      </c>
      <c r="T103" s="2">
        <v>45163.194108796299</v>
      </c>
      <c r="U103" t="s">
        <v>37</v>
      </c>
      <c r="V103">
        <v>0.817052</v>
      </c>
      <c r="W103">
        <v>99.557073073164958</v>
      </c>
      <c r="X103">
        <v>1.5105721031584991E-2</v>
      </c>
      <c r="Y103">
        <v>1.0297607457211749E-3</v>
      </c>
      <c r="Z103">
        <v>4.1172361885872033E-2</v>
      </c>
      <c r="AA103">
        <v>1.029309047146801E-2</v>
      </c>
      <c r="AB103">
        <f>Table6[[#This Row],[calc_%_H2_umol/h]]/Table6[[#This Row],[Cat mass]]</f>
        <v>4.3248279291882392</v>
      </c>
      <c r="AC103">
        <v>5.2733709903831291E-2</v>
      </c>
      <c r="AD103">
        <v>4.9816546997412947E-3</v>
      </c>
      <c r="AE103">
        <v>0.1437317280787439</v>
      </c>
      <c r="AF103">
        <v>3.5932932019685969E-2</v>
      </c>
      <c r="AG103">
        <v>3.9061004067960467E-2</v>
      </c>
      <c r="AH103">
        <v>0.33602649183165711</v>
      </c>
    </row>
    <row r="104" spans="1:34" hidden="1" x14ac:dyDescent="0.25">
      <c r="A104">
        <v>1415</v>
      </c>
      <c r="B104" t="s">
        <v>462</v>
      </c>
      <c r="C104" t="s">
        <v>471</v>
      </c>
      <c r="D104" s="20" t="s">
        <v>1171</v>
      </c>
      <c r="E104" t="s">
        <v>84</v>
      </c>
      <c r="F104" t="s">
        <v>21</v>
      </c>
      <c r="G104">
        <v>2</v>
      </c>
      <c r="H104">
        <v>2</v>
      </c>
      <c r="I104">
        <v>1</v>
      </c>
      <c r="J104">
        <v>0</v>
      </c>
      <c r="K104">
        <v>0</v>
      </c>
      <c r="L104">
        <v>0</v>
      </c>
      <c r="M104">
        <v>0</v>
      </c>
      <c r="N104">
        <v>0</v>
      </c>
      <c r="O104">
        <v>0</v>
      </c>
      <c r="P104">
        <v>2E-3</v>
      </c>
      <c r="Q104">
        <v>0</v>
      </c>
      <c r="R104">
        <v>0</v>
      </c>
      <c r="S104">
        <f>SUM(Table6[[#This Row],[TiO2 (A, p25)]:[CoO]])</f>
        <v>2E-3</v>
      </c>
      <c r="T104" s="2">
        <v>45163.202407407407</v>
      </c>
      <c r="U104" t="s">
        <v>40</v>
      </c>
      <c r="V104">
        <v>0.82260200000000006</v>
      </c>
      <c r="W104">
        <v>99.016127706003857</v>
      </c>
      <c r="X104">
        <v>2.7340035433557092E-2</v>
      </c>
      <c r="Y104">
        <v>8.1369073881358751E-4</v>
      </c>
      <c r="Z104">
        <v>7.4518378201829272E-2</v>
      </c>
      <c r="AA104">
        <v>1.8629594550457321E-2</v>
      </c>
      <c r="AB104">
        <f>Table6[[#This Row],[calc_%_H2_umol/h]]/Table6[[#This Row],[Cat mass]]</f>
        <v>9.3147972752286599</v>
      </c>
      <c r="AC104">
        <v>1.5714772131854619E-2</v>
      </c>
      <c r="AD104">
        <v>1.0167157387707289E-2</v>
      </c>
      <c r="AE104">
        <v>4.2832399977059968E-2</v>
      </c>
      <c r="AF104">
        <v>1.070809999426499E-2</v>
      </c>
      <c r="AG104">
        <v>4.712064779229698E-2</v>
      </c>
      <c r="AH104">
        <v>0.8936968386384252</v>
      </c>
    </row>
    <row r="105" spans="1:34" hidden="1" x14ac:dyDescent="0.25">
      <c r="A105">
        <v>1415</v>
      </c>
      <c r="B105" t="s">
        <v>462</v>
      </c>
      <c r="C105" t="s">
        <v>471</v>
      </c>
      <c r="D105" s="20" t="s">
        <v>1172</v>
      </c>
      <c r="E105" t="s">
        <v>87</v>
      </c>
      <c r="F105" t="s">
        <v>21</v>
      </c>
      <c r="G105">
        <v>2</v>
      </c>
      <c r="H105">
        <v>2</v>
      </c>
      <c r="I105">
        <v>1</v>
      </c>
      <c r="J105">
        <v>0</v>
      </c>
      <c r="K105">
        <v>0</v>
      </c>
      <c r="L105">
        <v>0</v>
      </c>
      <c r="M105">
        <v>0</v>
      </c>
      <c r="N105">
        <v>0</v>
      </c>
      <c r="O105">
        <v>0</v>
      </c>
      <c r="P105">
        <v>2.0600000000000002E-3</v>
      </c>
      <c r="Q105">
        <v>0</v>
      </c>
      <c r="R105">
        <v>0</v>
      </c>
      <c r="S105">
        <f>SUM(Table6[[#This Row],[TiO2 (A, p25)]:[CoO]])</f>
        <v>2.0600000000000002E-3</v>
      </c>
      <c r="T105" s="2">
        <v>45163.210717592592</v>
      </c>
      <c r="U105" t="s">
        <v>43</v>
      </c>
      <c r="V105">
        <v>0.817052</v>
      </c>
      <c r="W105">
        <v>99.271918400190728</v>
      </c>
      <c r="X105">
        <v>9.382451219785258E-2</v>
      </c>
      <c r="Y105">
        <v>9.2786885761801782E-4</v>
      </c>
      <c r="Z105">
        <v>0.2557293863628351</v>
      </c>
      <c r="AA105">
        <v>6.3932346590708775E-2</v>
      </c>
      <c r="AB105">
        <f>Table6[[#This Row],[calc_%_H2_umol/h]]/Table6[[#This Row],[Cat mass]]</f>
        <v>31.035119704227558</v>
      </c>
      <c r="AC105">
        <v>1.4657638644501611E-2</v>
      </c>
      <c r="AD105">
        <v>9.5102077408289222E-3</v>
      </c>
      <c r="AE105">
        <v>3.9951062342665357E-2</v>
      </c>
      <c r="AF105">
        <v>9.9877655856663392E-3</v>
      </c>
      <c r="AG105">
        <v>3.3345366995092759E-2</v>
      </c>
      <c r="AH105">
        <v>0.58625408197182383</v>
      </c>
    </row>
    <row r="106" spans="1:34" hidden="1" x14ac:dyDescent="0.25">
      <c r="A106">
        <v>1415</v>
      </c>
      <c r="B106" t="s">
        <v>462</v>
      </c>
      <c r="C106" t="s">
        <v>471</v>
      </c>
      <c r="D106" s="20" t="s">
        <v>1173</v>
      </c>
      <c r="E106" t="s">
        <v>90</v>
      </c>
      <c r="F106" t="s">
        <v>21</v>
      </c>
      <c r="G106">
        <v>2</v>
      </c>
      <c r="H106">
        <v>2</v>
      </c>
      <c r="I106">
        <v>1</v>
      </c>
      <c r="J106">
        <v>0</v>
      </c>
      <c r="K106">
        <v>0</v>
      </c>
      <c r="L106">
        <v>0</v>
      </c>
      <c r="M106">
        <v>0</v>
      </c>
      <c r="N106">
        <v>0</v>
      </c>
      <c r="O106">
        <v>0</v>
      </c>
      <c r="P106">
        <v>1.9400000000000001E-3</v>
      </c>
      <c r="Q106">
        <v>0</v>
      </c>
      <c r="R106">
        <v>0</v>
      </c>
      <c r="S106">
        <f>SUM(Table6[[#This Row],[TiO2 (A, p25)]:[CoO]])</f>
        <v>1.9400000000000001E-3</v>
      </c>
      <c r="T106" s="2">
        <v>45163.218993055547</v>
      </c>
      <c r="U106" t="s">
        <v>46</v>
      </c>
      <c r="V106">
        <v>0.817052</v>
      </c>
      <c r="W106">
        <v>99.135484102135877</v>
      </c>
      <c r="X106">
        <v>6.9069987998708199E-2</v>
      </c>
      <c r="Y106">
        <v>3.4182037085663382E-4</v>
      </c>
      <c r="Z106">
        <v>0.18825811329293859</v>
      </c>
      <c r="AA106">
        <v>4.7064528323234663E-2</v>
      </c>
      <c r="AB106">
        <f>Table6[[#This Row],[calc_%_H2_umol/h]]/Table6[[#This Row],[Cat mass]]</f>
        <v>24.260066145997246</v>
      </c>
      <c r="AC106">
        <v>1.6813543676691821E-2</v>
      </c>
      <c r="AD106">
        <v>1.0810307129872569E-2</v>
      </c>
      <c r="AE106">
        <v>4.5827226876043757E-2</v>
      </c>
      <c r="AF106">
        <v>1.1456806719010939E-2</v>
      </c>
      <c r="AG106">
        <v>3.900079303398224E-2</v>
      </c>
      <c r="AH106">
        <v>0.73963157315474248</v>
      </c>
    </row>
    <row r="107" spans="1:34" hidden="1" x14ac:dyDescent="0.25">
      <c r="A107">
        <v>1415</v>
      </c>
      <c r="B107" t="s">
        <v>462</v>
      </c>
      <c r="C107" t="s">
        <v>474</v>
      </c>
      <c r="D107" s="20" t="s">
        <v>1174</v>
      </c>
      <c r="E107" t="s">
        <v>93</v>
      </c>
      <c r="F107" t="s">
        <v>21</v>
      </c>
      <c r="G107">
        <v>2</v>
      </c>
      <c r="H107">
        <v>2</v>
      </c>
      <c r="I107">
        <v>1</v>
      </c>
      <c r="J107">
        <v>0</v>
      </c>
      <c r="K107">
        <v>0</v>
      </c>
      <c r="L107">
        <v>0</v>
      </c>
      <c r="M107">
        <v>0</v>
      </c>
      <c r="N107">
        <v>0</v>
      </c>
      <c r="O107">
        <v>0</v>
      </c>
      <c r="P107">
        <v>0</v>
      </c>
      <c r="Q107">
        <v>2E-3</v>
      </c>
      <c r="R107">
        <v>0</v>
      </c>
      <c r="S107">
        <f>SUM(Table6[[#This Row],[TiO2 (A, p25)]:[CoO]])</f>
        <v>2E-3</v>
      </c>
      <c r="T107" s="2">
        <v>45163.226469907408</v>
      </c>
      <c r="U107" t="s">
        <v>49</v>
      </c>
      <c r="V107">
        <v>0.81142700000000001</v>
      </c>
      <c r="W107">
        <v>99.35597218307565</v>
      </c>
      <c r="X107">
        <v>2.4759998978450569E-2</v>
      </c>
      <c r="Y107">
        <v>5.5938658595973195E-4</v>
      </c>
      <c r="Z107">
        <v>6.7486195203991781E-2</v>
      </c>
      <c r="AA107">
        <v>1.6871548800997949E-2</v>
      </c>
      <c r="AB107">
        <f>Table6[[#This Row],[calc_%_H2_umol/h]]/Table6[[#This Row],[Cat mass]]</f>
        <v>8.4357744004989748</v>
      </c>
      <c r="AC107">
        <v>0.34237876948286178</v>
      </c>
      <c r="AD107">
        <v>9.0689591532691852E-3</v>
      </c>
      <c r="AE107">
        <v>0.93319230308259238</v>
      </c>
      <c r="AF107">
        <v>0.23329807577064809</v>
      </c>
      <c r="AG107">
        <v>4.4808377838518647E-2</v>
      </c>
      <c r="AH107">
        <v>0.2320806706245164</v>
      </c>
    </row>
    <row r="108" spans="1:34" hidden="1" x14ac:dyDescent="0.25">
      <c r="A108">
        <v>1415</v>
      </c>
      <c r="B108" t="s">
        <v>462</v>
      </c>
      <c r="C108" t="s">
        <v>474</v>
      </c>
      <c r="D108" s="20" t="s">
        <v>1175</v>
      </c>
      <c r="E108" t="s">
        <v>96</v>
      </c>
      <c r="F108" t="s">
        <v>21</v>
      </c>
      <c r="G108">
        <v>2</v>
      </c>
      <c r="H108">
        <v>2</v>
      </c>
      <c r="I108">
        <v>1</v>
      </c>
      <c r="J108">
        <v>0</v>
      </c>
      <c r="K108">
        <v>0</v>
      </c>
      <c r="L108">
        <v>0</v>
      </c>
      <c r="M108">
        <v>0</v>
      </c>
      <c r="N108">
        <v>0</v>
      </c>
      <c r="O108">
        <v>0</v>
      </c>
      <c r="P108">
        <v>0</v>
      </c>
      <c r="Q108">
        <v>1.9499999999999999E-3</v>
      </c>
      <c r="R108">
        <v>0</v>
      </c>
      <c r="S108">
        <f>SUM(Table6[[#This Row],[TiO2 (A, p25)]:[CoO]])</f>
        <v>1.9499999999999999E-3</v>
      </c>
      <c r="T108" s="2">
        <v>45163.233969907407</v>
      </c>
      <c r="U108" t="s">
        <v>52</v>
      </c>
      <c r="V108">
        <v>0.81142700000000001</v>
      </c>
      <c r="W108">
        <v>99.62747150770025</v>
      </c>
      <c r="X108">
        <v>2.5714767399782259E-2</v>
      </c>
      <c r="Y108">
        <v>6.4612215597344743E-4</v>
      </c>
      <c r="Z108">
        <v>7.0088525200559082E-2</v>
      </c>
      <c r="AA108">
        <v>1.752213130013977E-2</v>
      </c>
      <c r="AB108">
        <f>Table6[[#This Row],[calc_%_H2_umol/h]]/Table6[[#This Row],[Cat mass]]</f>
        <v>8.9857083590460363</v>
      </c>
      <c r="AC108">
        <v>0.12793042014856501</v>
      </c>
      <c r="AD108">
        <v>5.3044218447498154E-3</v>
      </c>
      <c r="AE108">
        <v>0.34868892014853431</v>
      </c>
      <c r="AF108">
        <v>8.7172230037133563E-2</v>
      </c>
      <c r="AG108">
        <v>3.2421607007932431E-2</v>
      </c>
      <c r="AH108">
        <v>0.18646169774346169</v>
      </c>
    </row>
    <row r="109" spans="1:34" hidden="1" x14ac:dyDescent="0.25">
      <c r="A109">
        <v>1415</v>
      </c>
      <c r="B109" t="s">
        <v>462</v>
      </c>
      <c r="C109" t="s">
        <v>474</v>
      </c>
      <c r="D109" s="20" t="s">
        <v>1176</v>
      </c>
      <c r="E109" t="s">
        <v>99</v>
      </c>
      <c r="F109" t="s">
        <v>21</v>
      </c>
      <c r="G109">
        <v>2</v>
      </c>
      <c r="H109">
        <v>2</v>
      </c>
      <c r="I109">
        <v>1</v>
      </c>
      <c r="J109">
        <v>0</v>
      </c>
      <c r="K109">
        <v>0</v>
      </c>
      <c r="L109">
        <v>0</v>
      </c>
      <c r="M109">
        <v>0</v>
      </c>
      <c r="N109">
        <v>0</v>
      </c>
      <c r="O109">
        <v>0</v>
      </c>
      <c r="P109">
        <v>0</v>
      </c>
      <c r="Q109">
        <v>2.1199999999999999E-3</v>
      </c>
      <c r="R109">
        <v>0</v>
      </c>
      <c r="S109">
        <f>SUM(Table6[[#This Row],[TiO2 (A, p25)]:[CoO]])</f>
        <v>2.1199999999999999E-3</v>
      </c>
      <c r="T109" s="2">
        <v>45163.241423611107</v>
      </c>
      <c r="U109" t="s">
        <v>55</v>
      </c>
      <c r="V109">
        <v>0.80872699999999997</v>
      </c>
      <c r="W109">
        <v>99.48373764503944</v>
      </c>
      <c r="X109">
        <v>4.4674108002197933E-2</v>
      </c>
      <c r="Y109">
        <v>3.1120204961416771E-4</v>
      </c>
      <c r="Z109">
        <v>0.12176436581538209</v>
      </c>
      <c r="AA109">
        <v>3.044109145384552E-2</v>
      </c>
      <c r="AB109">
        <f>Table6[[#This Row],[calc_%_H2_umol/h]]/Table6[[#This Row],[Cat mass]]</f>
        <v>14.359005402757321</v>
      </c>
      <c r="AC109">
        <v>0.10466753768865961</v>
      </c>
      <c r="AD109">
        <v>5.5501573733364364E-3</v>
      </c>
      <c r="AE109">
        <v>0.28528328640585737</v>
      </c>
      <c r="AF109">
        <v>7.1320821601464357E-2</v>
      </c>
      <c r="AG109">
        <v>3.9402751839910197E-2</v>
      </c>
      <c r="AH109">
        <v>0.32751795742978612</v>
      </c>
    </row>
    <row r="110" spans="1:34" hidden="1" x14ac:dyDescent="0.25">
      <c r="A110">
        <v>1415</v>
      </c>
      <c r="B110" t="s">
        <v>462</v>
      </c>
      <c r="C110" t="s">
        <v>470</v>
      </c>
      <c r="D110" s="20" t="s">
        <v>1177</v>
      </c>
      <c r="E110" t="s">
        <v>102</v>
      </c>
      <c r="F110" t="s">
        <v>21</v>
      </c>
      <c r="G110">
        <v>2</v>
      </c>
      <c r="H110">
        <v>2</v>
      </c>
      <c r="I110">
        <v>1</v>
      </c>
      <c r="J110">
        <v>0</v>
      </c>
      <c r="K110">
        <v>0</v>
      </c>
      <c r="L110">
        <v>0</v>
      </c>
      <c r="M110">
        <v>1.9499999999999999E-3</v>
      </c>
      <c r="N110">
        <v>0</v>
      </c>
      <c r="O110">
        <v>0</v>
      </c>
      <c r="P110">
        <v>0</v>
      </c>
      <c r="Q110">
        <v>0</v>
      </c>
      <c r="R110">
        <v>0</v>
      </c>
      <c r="S110">
        <f>SUM(Table6[[#This Row],[TiO2 (A, p25)]:[CoO]])</f>
        <v>1.9499999999999999E-3</v>
      </c>
      <c r="T110" s="2">
        <v>45163.248923611107</v>
      </c>
      <c r="U110" t="s">
        <v>58</v>
      </c>
      <c r="V110">
        <v>0.81982699999999997</v>
      </c>
      <c r="W110">
        <v>99.197347220917152</v>
      </c>
      <c r="X110">
        <v>3.0421217400216881E-2</v>
      </c>
      <c r="Y110">
        <v>8.7999349806450048E-4</v>
      </c>
      <c r="Z110">
        <v>8.2916490327843359E-2</v>
      </c>
      <c r="AA110">
        <v>2.072912258196084E-2</v>
      </c>
      <c r="AB110">
        <f>Table6[[#This Row],[calc_%_H2_umol/h]]/Table6[[#This Row],[Cat mass]]</f>
        <v>10.630319272800431</v>
      </c>
      <c r="AC110">
        <v>0.30544670416311082</v>
      </c>
      <c r="AD110">
        <v>7.0509149380040817E-3</v>
      </c>
      <c r="AE110">
        <v>0.83252975573658827</v>
      </c>
      <c r="AF110">
        <v>0.2081324389341471</v>
      </c>
      <c r="AG110">
        <v>4.7002423161819698E-2</v>
      </c>
      <c r="AH110">
        <v>0.41978243435771401</v>
      </c>
    </row>
    <row r="111" spans="1:34" hidden="1" x14ac:dyDescent="0.25">
      <c r="A111">
        <v>1415</v>
      </c>
      <c r="B111" t="s">
        <v>462</v>
      </c>
      <c r="C111" t="s">
        <v>470</v>
      </c>
      <c r="D111" s="20" t="s">
        <v>1178</v>
      </c>
      <c r="E111" t="s">
        <v>105</v>
      </c>
      <c r="F111" t="s">
        <v>21</v>
      </c>
      <c r="G111">
        <v>2</v>
      </c>
      <c r="H111">
        <v>2</v>
      </c>
      <c r="I111">
        <v>1</v>
      </c>
      <c r="J111">
        <v>0</v>
      </c>
      <c r="K111">
        <v>0</v>
      </c>
      <c r="L111">
        <v>0</v>
      </c>
      <c r="M111">
        <v>2E-3</v>
      </c>
      <c r="N111">
        <v>0</v>
      </c>
      <c r="O111">
        <v>0</v>
      </c>
      <c r="P111">
        <v>0</v>
      </c>
      <c r="Q111">
        <v>0</v>
      </c>
      <c r="R111">
        <v>0</v>
      </c>
      <c r="S111">
        <f>SUM(Table6[[#This Row],[TiO2 (A, p25)]:[CoO]])</f>
        <v>2E-3</v>
      </c>
      <c r="T111" s="2">
        <v>45163.257256944453</v>
      </c>
      <c r="U111" t="s">
        <v>61</v>
      </c>
      <c r="V111">
        <v>0.817052</v>
      </c>
      <c r="W111">
        <v>99.322834856412214</v>
      </c>
      <c r="X111">
        <v>0.12804640931372821</v>
      </c>
      <c r="Y111">
        <v>2.1143965130361862E-3</v>
      </c>
      <c r="Z111">
        <v>0.34900506181916052</v>
      </c>
      <c r="AA111">
        <v>8.7251265454790117E-2</v>
      </c>
      <c r="AB111">
        <f>Table6[[#This Row],[calc_%_H2_umol/h]]/Table6[[#This Row],[Cat mass]]</f>
        <v>43.625632727395057</v>
      </c>
      <c r="AC111">
        <v>2.048699742249312E-2</v>
      </c>
      <c r="AD111">
        <v>1.02680392773906E-2</v>
      </c>
      <c r="AE111">
        <v>5.5839643143820797E-2</v>
      </c>
      <c r="AF111">
        <v>1.3959910785955199E-2</v>
      </c>
      <c r="AG111">
        <v>3.1849508992996753E-2</v>
      </c>
      <c r="AH111">
        <v>0.49678222785858001</v>
      </c>
    </row>
    <row r="112" spans="1:34" hidden="1" x14ac:dyDescent="0.25">
      <c r="A112">
        <v>1415</v>
      </c>
      <c r="B112" t="s">
        <v>462</v>
      </c>
      <c r="C112" t="s">
        <v>470</v>
      </c>
      <c r="D112" s="21" t="s">
        <v>1179</v>
      </c>
      <c r="E112" t="s">
        <v>108</v>
      </c>
      <c r="F112" t="s">
        <v>21</v>
      </c>
      <c r="G112">
        <v>2</v>
      </c>
      <c r="H112">
        <v>2</v>
      </c>
      <c r="I112">
        <v>1</v>
      </c>
      <c r="J112">
        <v>0</v>
      </c>
      <c r="K112">
        <v>0</v>
      </c>
      <c r="L112">
        <v>0</v>
      </c>
      <c r="M112">
        <v>1.98E-3</v>
      </c>
      <c r="N112">
        <v>0</v>
      </c>
      <c r="O112">
        <v>0</v>
      </c>
      <c r="P112">
        <v>0</v>
      </c>
      <c r="Q112">
        <v>0</v>
      </c>
      <c r="R112">
        <v>0</v>
      </c>
      <c r="S112">
        <f>SUM(Table6[[#This Row],[TiO2 (A, p25)]:[CoO]])</f>
        <v>1.98E-3</v>
      </c>
      <c r="T112" s="2">
        <v>45163.264733796299</v>
      </c>
      <c r="U112" t="s">
        <v>64</v>
      </c>
      <c r="V112">
        <v>0.81427700000000003</v>
      </c>
      <c r="W112">
        <v>99.374050115477814</v>
      </c>
      <c r="X112">
        <v>2.4913658437889442E-2</v>
      </c>
      <c r="Y112">
        <v>5.5278295532506258E-4</v>
      </c>
      <c r="Z112">
        <v>6.7905011549002831E-2</v>
      </c>
      <c r="AA112">
        <v>1.6976252887250711E-2</v>
      </c>
      <c r="AB112">
        <f>Table6[[#This Row],[calc_%_H2_umol/h]]/Table6[[#This Row],[Cat mass]]</f>
        <v>8.573865094571067</v>
      </c>
      <c r="AC112">
        <v>0.1148153130773</v>
      </c>
      <c r="AD112">
        <v>5.2432827496849488E-3</v>
      </c>
      <c r="AE112">
        <v>0.31294220316752941</v>
      </c>
      <c r="AF112">
        <v>7.8235550791882352E-2</v>
      </c>
      <c r="AG112">
        <v>3.9025336299315622E-2</v>
      </c>
      <c r="AH112">
        <v>0.44719557670767901</v>
      </c>
    </row>
    <row r="113" spans="1:34" hidden="1" x14ac:dyDescent="0.25">
      <c r="A113">
        <v>1416</v>
      </c>
      <c r="B113" t="s">
        <v>463</v>
      </c>
      <c r="C113" t="s">
        <v>466</v>
      </c>
      <c r="D113" s="20" t="s">
        <v>1180</v>
      </c>
      <c r="E113" t="s">
        <v>20</v>
      </c>
      <c r="F113" t="s">
        <v>21</v>
      </c>
      <c r="G113">
        <v>2</v>
      </c>
      <c r="H113">
        <v>2</v>
      </c>
      <c r="I113">
        <v>1</v>
      </c>
      <c r="J113">
        <v>0</v>
      </c>
      <c r="K113">
        <v>0</v>
      </c>
      <c r="L113">
        <v>0</v>
      </c>
      <c r="M113">
        <v>0</v>
      </c>
      <c r="N113">
        <v>0</v>
      </c>
      <c r="O113">
        <v>0</v>
      </c>
      <c r="P113">
        <v>0</v>
      </c>
      <c r="Q113">
        <v>0</v>
      </c>
      <c r="R113">
        <v>1.9400000000000001E-3</v>
      </c>
      <c r="S113">
        <f>SUM(Table6[[#This Row],[TiO2 (A, p25)]:[CoO]])</f>
        <v>1.9400000000000001E-3</v>
      </c>
      <c r="T113" s="2">
        <v>45163.272939814808</v>
      </c>
      <c r="U113" t="s">
        <v>67</v>
      </c>
      <c r="V113">
        <v>0.81982699999999997</v>
      </c>
      <c r="W113">
        <v>98.931010152020093</v>
      </c>
      <c r="X113">
        <v>1.4772657274976109E-2</v>
      </c>
      <c r="Y113">
        <v>4.7165553293279861E-4</v>
      </c>
      <c r="Z113">
        <v>4.0264558710538939E-2</v>
      </c>
      <c r="AA113">
        <v>1.006613967763473E-2</v>
      </c>
      <c r="AB113">
        <f>Table6[[#This Row],[calc_%_H2_umol/h]]/Table6[[#This Row],[Cat mass]]</f>
        <v>5.1887317925952212</v>
      </c>
      <c r="AC113">
        <v>0.56824108957354746</v>
      </c>
      <c r="AD113">
        <v>9.8996677095464398E-3</v>
      </c>
      <c r="AE113">
        <v>1.5488057623615119</v>
      </c>
      <c r="AF113">
        <v>0.38720144059037809</v>
      </c>
      <c r="AG113">
        <v>4.5358105168661671E-2</v>
      </c>
      <c r="AH113">
        <v>0.44061799596272461</v>
      </c>
    </row>
    <row r="114" spans="1:34" hidden="1" x14ac:dyDescent="0.25">
      <c r="A114">
        <v>1416</v>
      </c>
      <c r="B114" t="s">
        <v>463</v>
      </c>
      <c r="C114" t="s">
        <v>466</v>
      </c>
      <c r="D114" s="20" t="s">
        <v>1181</v>
      </c>
      <c r="E114" t="s">
        <v>24</v>
      </c>
      <c r="F114" t="s">
        <v>21</v>
      </c>
      <c r="G114">
        <v>2</v>
      </c>
      <c r="H114">
        <v>2</v>
      </c>
      <c r="I114">
        <v>1</v>
      </c>
      <c r="J114">
        <v>0</v>
      </c>
      <c r="K114">
        <v>0</v>
      </c>
      <c r="L114">
        <v>0</v>
      </c>
      <c r="M114">
        <v>0</v>
      </c>
      <c r="N114">
        <v>0</v>
      </c>
      <c r="O114">
        <v>0</v>
      </c>
      <c r="P114">
        <v>0</v>
      </c>
      <c r="Q114">
        <v>0</v>
      </c>
      <c r="R114">
        <v>1.89E-3</v>
      </c>
      <c r="S114">
        <f>SUM(Table6[[#This Row],[TiO2 (A, p25)]:[CoO]])</f>
        <v>1.89E-3</v>
      </c>
      <c r="T114" s="2">
        <v>45163.280439814807</v>
      </c>
      <c r="U114" t="s">
        <v>70</v>
      </c>
      <c r="V114">
        <v>0.82537700000000003</v>
      </c>
      <c r="W114">
        <v>99.22207743730786</v>
      </c>
      <c r="X114">
        <v>1.462328094059567E-2</v>
      </c>
      <c r="Y114">
        <v>5.2208541242957296E-4</v>
      </c>
      <c r="Z114">
        <v>3.9857416510346237E-2</v>
      </c>
      <c r="AA114">
        <v>9.964354127586561E-3</v>
      </c>
      <c r="AB114">
        <f>Table6[[#This Row],[calc_%_H2_umol/h]]/Table6[[#This Row],[Cat mass]]</f>
        <v>5.2721450410510906</v>
      </c>
      <c r="AC114">
        <v>0.28295777086897372</v>
      </c>
      <c r="AD114">
        <v>7.6919716134487229E-3</v>
      </c>
      <c r="AE114">
        <v>0.77123360853001588</v>
      </c>
      <c r="AF114">
        <v>0.192808402132504</v>
      </c>
      <c r="AG114">
        <v>3.2788102542516503E-2</v>
      </c>
      <c r="AH114">
        <v>0.44755340834005569</v>
      </c>
    </row>
    <row r="115" spans="1:34" hidden="1" x14ac:dyDescent="0.25">
      <c r="A115">
        <v>1416</v>
      </c>
      <c r="B115" t="s">
        <v>463</v>
      </c>
      <c r="C115" t="s">
        <v>466</v>
      </c>
      <c r="D115" s="20" t="s">
        <v>1182</v>
      </c>
      <c r="E115" t="s">
        <v>27</v>
      </c>
      <c r="F115" t="s">
        <v>21</v>
      </c>
      <c r="G115">
        <v>2</v>
      </c>
      <c r="H115">
        <v>2</v>
      </c>
      <c r="I115">
        <v>1</v>
      </c>
      <c r="J115">
        <v>0</v>
      </c>
      <c r="K115">
        <v>0</v>
      </c>
      <c r="L115">
        <v>0</v>
      </c>
      <c r="M115">
        <v>0</v>
      </c>
      <c r="N115">
        <v>0</v>
      </c>
      <c r="O115">
        <v>0</v>
      </c>
      <c r="P115">
        <v>0</v>
      </c>
      <c r="Q115">
        <v>0</v>
      </c>
      <c r="R115">
        <v>1.9499999999999999E-3</v>
      </c>
      <c r="S115">
        <f>SUM(Table6[[#This Row],[TiO2 (A, p25)]:[CoO]])</f>
        <v>1.9499999999999999E-3</v>
      </c>
      <c r="T115" s="2">
        <v>45163.287916666668</v>
      </c>
      <c r="U115" t="s">
        <v>73</v>
      </c>
      <c r="V115">
        <v>0.82537700000000003</v>
      </c>
      <c r="W115">
        <v>99.103579389265775</v>
      </c>
      <c r="X115">
        <v>1.465134773971284E-2</v>
      </c>
      <c r="Y115">
        <v>5.792596824539725E-4</v>
      </c>
      <c r="Z115">
        <v>3.9933915765682289E-2</v>
      </c>
      <c r="AA115">
        <v>9.9834789414205722E-3</v>
      </c>
      <c r="AB115">
        <f>Table6[[#This Row],[calc_%_H2_umol/h]]/Table6[[#This Row],[Cat mass]]</f>
        <v>5.1197327904720886</v>
      </c>
      <c r="AC115">
        <v>0.4003875867739457</v>
      </c>
      <c r="AD115">
        <v>1.001564942267261E-2</v>
      </c>
      <c r="AE115">
        <v>1.091301936716502</v>
      </c>
      <c r="AF115">
        <v>0.27282548417912539</v>
      </c>
      <c r="AG115">
        <v>3.8101025045988307E-2</v>
      </c>
      <c r="AH115">
        <v>0.4432806511745776</v>
      </c>
    </row>
    <row r="116" spans="1:34" hidden="1" x14ac:dyDescent="0.25">
      <c r="A116">
        <v>1416</v>
      </c>
      <c r="B116" t="s">
        <v>463</v>
      </c>
      <c r="C116" t="s">
        <v>467</v>
      </c>
      <c r="D116" s="20" t="s">
        <v>1183</v>
      </c>
      <c r="E116" t="s">
        <v>30</v>
      </c>
      <c r="F116" t="s">
        <v>21</v>
      </c>
      <c r="G116">
        <v>2</v>
      </c>
      <c r="H116">
        <v>2</v>
      </c>
      <c r="I116">
        <v>1</v>
      </c>
      <c r="J116">
        <v>1.92E-3</v>
      </c>
      <c r="K116">
        <v>0</v>
      </c>
      <c r="L116">
        <v>0</v>
      </c>
      <c r="M116">
        <v>0</v>
      </c>
      <c r="N116">
        <v>0</v>
      </c>
      <c r="O116">
        <v>0</v>
      </c>
      <c r="P116">
        <v>0</v>
      </c>
      <c r="Q116">
        <v>0</v>
      </c>
      <c r="R116">
        <v>0</v>
      </c>
      <c r="S116">
        <f>SUM(Table6[[#This Row],[TiO2 (A, p25)]:[CoO]])</f>
        <v>1.92E-3</v>
      </c>
      <c r="T116" s="2">
        <v>45163.296273148153</v>
      </c>
      <c r="U116" t="s">
        <v>76</v>
      </c>
      <c r="V116">
        <v>0.84495200000000004</v>
      </c>
      <c r="W116">
        <v>96.989757274673025</v>
      </c>
      <c r="X116">
        <v>1.012232421584661</v>
      </c>
      <c r="Y116">
        <v>2.838464857519275E-2</v>
      </c>
      <c r="Z116">
        <v>2.758954669357041</v>
      </c>
      <c r="AA116">
        <v>0.68973866733926015</v>
      </c>
      <c r="AB116">
        <f>Table6[[#This Row],[calc_%_H2_umol/h]]/Table6[[#This Row],[Cat mass]]</f>
        <v>359.23888923919799</v>
      </c>
      <c r="AC116">
        <v>4.2994996251236477E-2</v>
      </c>
      <c r="AD116">
        <v>9.3910049947475184E-3</v>
      </c>
      <c r="AE116">
        <v>0.11718775563485161</v>
      </c>
      <c r="AF116">
        <v>2.9296938908712902E-2</v>
      </c>
      <c r="AG116">
        <v>5.4628195286066397E-2</v>
      </c>
      <c r="AH116">
        <v>1.9003871122050029</v>
      </c>
    </row>
    <row r="117" spans="1:34" hidden="1" x14ac:dyDescent="0.25">
      <c r="A117">
        <v>1416</v>
      </c>
      <c r="B117" t="s">
        <v>463</v>
      </c>
      <c r="C117" t="s">
        <v>467</v>
      </c>
      <c r="D117" s="20" t="s">
        <v>1184</v>
      </c>
      <c r="E117" t="s">
        <v>33</v>
      </c>
      <c r="F117" t="s">
        <v>21</v>
      </c>
      <c r="G117">
        <v>2</v>
      </c>
      <c r="H117">
        <v>2</v>
      </c>
      <c r="I117">
        <v>1</v>
      </c>
      <c r="J117">
        <v>1.9400000000000001E-3</v>
      </c>
      <c r="K117">
        <v>0</v>
      </c>
      <c r="L117">
        <v>0</v>
      </c>
      <c r="M117">
        <v>0</v>
      </c>
      <c r="N117">
        <v>0</v>
      </c>
      <c r="O117">
        <v>0</v>
      </c>
      <c r="P117">
        <v>0</v>
      </c>
      <c r="Q117">
        <v>0</v>
      </c>
      <c r="R117">
        <v>0</v>
      </c>
      <c r="S117">
        <f>SUM(Table6[[#This Row],[TiO2 (A, p25)]:[CoO]])</f>
        <v>1.9400000000000001E-3</v>
      </c>
      <c r="T117" s="2">
        <v>45163.304571759261</v>
      </c>
      <c r="U117" t="s">
        <v>79</v>
      </c>
      <c r="V117">
        <v>0.84495200000000004</v>
      </c>
      <c r="W117">
        <v>96.738822974781783</v>
      </c>
      <c r="X117">
        <v>1.5521181678552041</v>
      </c>
      <c r="Y117">
        <v>2.3498704609644639E-2</v>
      </c>
      <c r="Z117">
        <v>4.2304747163641938</v>
      </c>
      <c r="AA117">
        <v>1.057618679091048</v>
      </c>
      <c r="AB117">
        <f>Table6[[#This Row],[calc_%_H2_umol/h]]/Table6[[#This Row],[Cat mass]]</f>
        <v>545.16426757270517</v>
      </c>
      <c r="AC117">
        <v>1.841638973522889E-2</v>
      </c>
      <c r="AD117">
        <v>9.0567076549212724E-3</v>
      </c>
      <c r="AE117">
        <v>5.019596623191068E-2</v>
      </c>
      <c r="AF117">
        <v>1.254899155797767E-2</v>
      </c>
      <c r="AG117">
        <v>3.356056959439891E-2</v>
      </c>
      <c r="AH117">
        <v>1.657081898033377</v>
      </c>
    </row>
    <row r="118" spans="1:34" hidden="1" x14ac:dyDescent="0.25">
      <c r="A118">
        <v>1416</v>
      </c>
      <c r="B118" t="s">
        <v>463</v>
      </c>
      <c r="C118" t="s">
        <v>467</v>
      </c>
      <c r="D118" s="20" t="s">
        <v>1185</v>
      </c>
      <c r="E118" t="s">
        <v>36</v>
      </c>
      <c r="F118" t="s">
        <v>21</v>
      </c>
      <c r="G118">
        <v>2</v>
      </c>
      <c r="H118">
        <v>2</v>
      </c>
      <c r="I118">
        <v>1</v>
      </c>
      <c r="J118">
        <v>1.97E-3</v>
      </c>
      <c r="K118">
        <v>0</v>
      </c>
      <c r="L118">
        <v>0</v>
      </c>
      <c r="M118">
        <v>0</v>
      </c>
      <c r="N118">
        <v>0</v>
      </c>
      <c r="O118">
        <v>0</v>
      </c>
      <c r="P118">
        <v>0</v>
      </c>
      <c r="Q118">
        <v>0</v>
      </c>
      <c r="R118">
        <v>0</v>
      </c>
      <c r="S118">
        <f>SUM(Table6[[#This Row],[TiO2 (A, p25)]:[CoO]])</f>
        <v>1.97E-3</v>
      </c>
      <c r="T118" s="2">
        <v>45163.312708333331</v>
      </c>
      <c r="U118" t="s">
        <v>82</v>
      </c>
      <c r="V118">
        <v>0.86722699999999997</v>
      </c>
      <c r="W118">
        <v>94.439098859436754</v>
      </c>
      <c r="X118">
        <v>2.4486414812030688</v>
      </c>
      <c r="Y118">
        <v>5.4891179612373067E-2</v>
      </c>
      <c r="Z118">
        <v>6.674051042121766</v>
      </c>
      <c r="AA118">
        <v>1.668512760530442</v>
      </c>
      <c r="AB118">
        <f>Table6[[#This Row],[calc_%_H2_umol/h]]/Table6[[#This Row],[Cat mass]]</f>
        <v>846.96079214743247</v>
      </c>
      <c r="AC118">
        <v>1.7975886976310151E-2</v>
      </c>
      <c r="AD118">
        <v>8.6805549320404241E-3</v>
      </c>
      <c r="AE118">
        <v>4.8995325827920357E-2</v>
      </c>
      <c r="AF118">
        <v>1.2248831456980089E-2</v>
      </c>
      <c r="AG118">
        <v>4.101153409401645E-2</v>
      </c>
      <c r="AH118">
        <v>3.0532722382898569</v>
      </c>
    </row>
    <row r="119" spans="1:34" hidden="1" x14ac:dyDescent="0.25">
      <c r="A119">
        <v>1416</v>
      </c>
      <c r="B119" t="s">
        <v>463</v>
      </c>
      <c r="C119" t="s">
        <v>468</v>
      </c>
      <c r="D119" s="20" t="s">
        <v>1186</v>
      </c>
      <c r="E119" t="s">
        <v>39</v>
      </c>
      <c r="F119" t="s">
        <v>21</v>
      </c>
      <c r="G119">
        <v>2</v>
      </c>
      <c r="H119">
        <v>2</v>
      </c>
      <c r="I119">
        <v>1</v>
      </c>
      <c r="J119">
        <v>0</v>
      </c>
      <c r="K119">
        <v>2.2100000000000002E-3</v>
      </c>
      <c r="L119">
        <v>0</v>
      </c>
      <c r="M119">
        <v>0</v>
      </c>
      <c r="N119">
        <v>0</v>
      </c>
      <c r="O119">
        <v>0</v>
      </c>
      <c r="P119">
        <v>0</v>
      </c>
      <c r="Q119">
        <v>0</v>
      </c>
      <c r="R119">
        <v>0</v>
      </c>
      <c r="S119">
        <f>SUM(Table6[[#This Row],[TiO2 (A, p25)]:[CoO]])</f>
        <v>2.2100000000000002E-3</v>
      </c>
      <c r="T119" s="2">
        <v>45163.320162037038</v>
      </c>
      <c r="U119" t="s">
        <v>85</v>
      </c>
      <c r="V119">
        <v>0.817052</v>
      </c>
      <c r="W119">
        <v>99.606019420737596</v>
      </c>
      <c r="X119">
        <v>1.930634519124096E-2</v>
      </c>
      <c r="Y119">
        <v>5.6940345978327028E-4</v>
      </c>
      <c r="Z119">
        <v>5.2621641114997723E-2</v>
      </c>
      <c r="AA119">
        <v>1.3155410278749431E-2</v>
      </c>
      <c r="AB119">
        <f>Table6[[#This Row],[calc_%_H2_umol/h]]/Table6[[#This Row],[Cat mass]]</f>
        <v>5.95267433427576</v>
      </c>
      <c r="AC119">
        <v>0.23054965082819101</v>
      </c>
      <c r="AD119">
        <v>7.2716668946657213E-3</v>
      </c>
      <c r="AE119">
        <v>0.6283893126790866</v>
      </c>
      <c r="AF119">
        <v>0.15709732816977159</v>
      </c>
      <c r="AG119">
        <v>5.1958357215403941E-2</v>
      </c>
      <c r="AH119">
        <v>9.2166226027566411E-2</v>
      </c>
    </row>
    <row r="120" spans="1:34" hidden="1" x14ac:dyDescent="0.25">
      <c r="A120">
        <v>1416</v>
      </c>
      <c r="B120" t="s">
        <v>463</v>
      </c>
      <c r="C120" t="s">
        <v>468</v>
      </c>
      <c r="D120" s="20" t="s">
        <v>1187</v>
      </c>
      <c r="E120" t="s">
        <v>42</v>
      </c>
      <c r="F120" t="s">
        <v>21</v>
      </c>
      <c r="G120">
        <v>2</v>
      </c>
      <c r="H120">
        <v>2</v>
      </c>
      <c r="I120">
        <v>1</v>
      </c>
      <c r="J120">
        <v>0</v>
      </c>
      <c r="K120">
        <v>1.91E-3</v>
      </c>
      <c r="L120">
        <v>0</v>
      </c>
      <c r="M120">
        <v>0</v>
      </c>
      <c r="N120">
        <v>0</v>
      </c>
      <c r="O120">
        <v>0</v>
      </c>
      <c r="P120">
        <v>0</v>
      </c>
      <c r="Q120">
        <v>0</v>
      </c>
      <c r="R120">
        <v>0</v>
      </c>
      <c r="S120">
        <f>SUM(Table6[[#This Row],[TiO2 (A, p25)]:[CoO]])</f>
        <v>1.91E-3</v>
      </c>
      <c r="T120" s="2">
        <v>45163.327638888892</v>
      </c>
      <c r="U120" t="s">
        <v>88</v>
      </c>
      <c r="V120">
        <v>0.81427700000000003</v>
      </c>
      <c r="W120">
        <v>99.79255292357351</v>
      </c>
      <c r="X120">
        <v>2.0267381123524459E-2</v>
      </c>
      <c r="Y120">
        <v>4.49271899681712E-4</v>
      </c>
      <c r="Z120">
        <v>5.5241053925982928E-2</v>
      </c>
      <c r="AA120">
        <v>1.381026348149573E-2</v>
      </c>
      <c r="AB120">
        <f>Table6[[#This Row],[calc_%_H2_umol/h]]/Table6[[#This Row],[Cat mass]]</f>
        <v>7.2305044405736805</v>
      </c>
      <c r="AC120">
        <v>6.35114506270609E-2</v>
      </c>
      <c r="AD120">
        <v>4.9938308044054931E-3</v>
      </c>
      <c r="AE120">
        <v>0.1731076870575354</v>
      </c>
      <c r="AF120">
        <v>4.3276921764383858E-2</v>
      </c>
      <c r="AG120">
        <v>3.5386483091875053E-2</v>
      </c>
      <c r="AH120">
        <v>8.8281761584044341E-2</v>
      </c>
    </row>
    <row r="121" spans="1:34" hidden="1" x14ac:dyDescent="0.25">
      <c r="A121">
        <v>1416</v>
      </c>
      <c r="B121" t="s">
        <v>463</v>
      </c>
      <c r="C121" t="s">
        <v>468</v>
      </c>
      <c r="D121" s="20" t="s">
        <v>1188</v>
      </c>
      <c r="E121" t="s">
        <v>45</v>
      </c>
      <c r="F121" t="s">
        <v>21</v>
      </c>
      <c r="G121">
        <v>2</v>
      </c>
      <c r="H121">
        <v>2</v>
      </c>
      <c r="I121">
        <v>1</v>
      </c>
      <c r="J121">
        <v>0</v>
      </c>
      <c r="K121">
        <v>1.83E-3</v>
      </c>
      <c r="L121">
        <v>0</v>
      </c>
      <c r="M121">
        <v>0</v>
      </c>
      <c r="N121">
        <v>0</v>
      </c>
      <c r="O121">
        <v>0</v>
      </c>
      <c r="P121">
        <v>0</v>
      </c>
      <c r="Q121">
        <v>0</v>
      </c>
      <c r="R121">
        <v>0</v>
      </c>
      <c r="S121">
        <f>SUM(Table6[[#This Row],[TiO2 (A, p25)]:[CoO]])</f>
        <v>1.83E-3</v>
      </c>
      <c r="T121" s="2">
        <v>45163.335173611107</v>
      </c>
      <c r="U121" t="s">
        <v>91</v>
      </c>
      <c r="V121">
        <v>0.81427700000000003</v>
      </c>
      <c r="W121">
        <v>99.689007830245785</v>
      </c>
      <c r="X121">
        <v>1.9268547318769591E-2</v>
      </c>
      <c r="Y121">
        <v>3.2259678606110762E-4</v>
      </c>
      <c r="Z121">
        <v>5.2518618711720623E-2</v>
      </c>
      <c r="AA121">
        <v>1.3129654677930151E-2</v>
      </c>
      <c r="AB121">
        <f>Table6[[#This Row],[calc_%_H2_umol/h]]/Table6[[#This Row],[Cat mass]]</f>
        <v>7.1746746873935248</v>
      </c>
      <c r="AC121">
        <v>0.16588500440208481</v>
      </c>
      <c r="AD121">
        <v>6.6386996005023628E-3</v>
      </c>
      <c r="AE121">
        <v>0.45213845922358309</v>
      </c>
      <c r="AF121">
        <v>0.1130346148058958</v>
      </c>
      <c r="AG121">
        <v>4.2758733598839881E-2</v>
      </c>
      <c r="AH121">
        <v>8.3079884434513432E-2</v>
      </c>
    </row>
    <row r="122" spans="1:34" hidden="1" x14ac:dyDescent="0.25">
      <c r="A122">
        <v>1416</v>
      </c>
      <c r="B122" t="s">
        <v>463</v>
      </c>
      <c r="C122" t="s">
        <v>469</v>
      </c>
      <c r="D122" s="20" t="s">
        <v>1189</v>
      </c>
      <c r="E122" t="s">
        <v>48</v>
      </c>
      <c r="F122" t="s">
        <v>21</v>
      </c>
      <c r="G122">
        <v>2</v>
      </c>
      <c r="H122">
        <v>2</v>
      </c>
      <c r="I122">
        <v>1</v>
      </c>
      <c r="J122">
        <v>0</v>
      </c>
      <c r="K122">
        <v>0</v>
      </c>
      <c r="L122">
        <v>1.8400000000000001E-3</v>
      </c>
      <c r="M122">
        <v>0</v>
      </c>
      <c r="N122">
        <v>0</v>
      </c>
      <c r="O122">
        <v>0</v>
      </c>
      <c r="P122">
        <v>0</v>
      </c>
      <c r="Q122">
        <v>0</v>
      </c>
      <c r="R122">
        <v>0</v>
      </c>
      <c r="S122">
        <f>SUM(Table6[[#This Row],[TiO2 (A, p25)]:[CoO]])</f>
        <v>1.8400000000000001E-3</v>
      </c>
      <c r="T122" s="2">
        <v>45163.342442129629</v>
      </c>
      <c r="U122" t="s">
        <v>94</v>
      </c>
      <c r="V122">
        <v>0.82260200000000006</v>
      </c>
      <c r="W122">
        <v>99.251503409534934</v>
      </c>
      <c r="X122">
        <v>1.507511709565643E-2</v>
      </c>
      <c r="Y122">
        <v>4.390138283490297E-4</v>
      </c>
      <c r="Z122">
        <v>4.1088947375399608E-2</v>
      </c>
      <c r="AA122">
        <v>1.02722368438499E-2</v>
      </c>
      <c r="AB122">
        <f>Table6[[#This Row],[calc_%_H2_umol/h]]/Table6[[#This Row],[Cat mass]]</f>
        <v>5.5827374151358153</v>
      </c>
      <c r="AC122">
        <v>0.60954731924975958</v>
      </c>
      <c r="AD122">
        <v>7.9620797155659437E-3</v>
      </c>
      <c r="AE122">
        <v>1.661390592494014</v>
      </c>
      <c r="AF122">
        <v>0.41534764812350361</v>
      </c>
      <c r="AG122">
        <v>5.2596059086958871E-2</v>
      </c>
      <c r="AH122">
        <v>7.12780950326804E-2</v>
      </c>
    </row>
    <row r="123" spans="1:34" hidden="1" x14ac:dyDescent="0.25">
      <c r="A123">
        <v>1416</v>
      </c>
      <c r="B123" t="s">
        <v>463</v>
      </c>
      <c r="C123" t="s">
        <v>469</v>
      </c>
      <c r="D123" s="20" t="s">
        <v>1190</v>
      </c>
      <c r="E123" t="s">
        <v>51</v>
      </c>
      <c r="F123" t="s">
        <v>21</v>
      </c>
      <c r="G123">
        <v>2</v>
      </c>
      <c r="H123">
        <v>2</v>
      </c>
      <c r="I123">
        <v>1</v>
      </c>
      <c r="J123">
        <v>0</v>
      </c>
      <c r="K123">
        <v>0</v>
      </c>
      <c r="L123">
        <v>1.8400000000000001E-3</v>
      </c>
      <c r="M123">
        <v>0</v>
      </c>
      <c r="N123">
        <v>0</v>
      </c>
      <c r="O123">
        <v>0</v>
      </c>
      <c r="P123">
        <v>0</v>
      </c>
      <c r="Q123">
        <v>0</v>
      </c>
      <c r="R123">
        <v>0</v>
      </c>
      <c r="S123">
        <f>SUM(Table6[[#This Row],[TiO2 (A, p25)]:[CoO]])</f>
        <v>1.8400000000000001E-3</v>
      </c>
      <c r="T123" s="2">
        <v>45163.349953703713</v>
      </c>
      <c r="U123" t="s">
        <v>97</v>
      </c>
      <c r="V123">
        <v>0.80872699999999997</v>
      </c>
      <c r="W123">
        <v>99.552944090640224</v>
      </c>
      <c r="X123">
        <v>1.488298454721898E-2</v>
      </c>
      <c r="Y123">
        <v>1.6990490564626441E-4</v>
      </c>
      <c r="Z123">
        <v>4.0565268247618753E-2</v>
      </c>
      <c r="AA123">
        <v>1.014131706190469E-2</v>
      </c>
      <c r="AB123">
        <f>Table6[[#This Row],[calc_%_H2_umol/h]]/Table6[[#This Row],[Cat mass]]</f>
        <v>5.5115853597308098</v>
      </c>
      <c r="AC123">
        <v>0.31768048064753529</v>
      </c>
      <c r="AD123">
        <v>7.3742230122498123E-3</v>
      </c>
      <c r="AE123">
        <v>0.86587430589704806</v>
      </c>
      <c r="AF123">
        <v>0.21646857647426199</v>
      </c>
      <c r="AG123">
        <v>3.6310754418160847E-2</v>
      </c>
      <c r="AH123">
        <v>7.8181689746870037E-2</v>
      </c>
    </row>
    <row r="124" spans="1:34" hidden="1" x14ac:dyDescent="0.25">
      <c r="A124">
        <v>1416</v>
      </c>
      <c r="B124" t="s">
        <v>463</v>
      </c>
      <c r="C124" t="s">
        <v>469</v>
      </c>
      <c r="D124" s="20" t="s">
        <v>1191</v>
      </c>
      <c r="E124" t="s">
        <v>54</v>
      </c>
      <c r="F124" t="s">
        <v>21</v>
      </c>
      <c r="G124">
        <v>2</v>
      </c>
      <c r="H124">
        <v>2</v>
      </c>
      <c r="I124">
        <v>1</v>
      </c>
      <c r="J124">
        <v>0</v>
      </c>
      <c r="K124">
        <v>0</v>
      </c>
      <c r="L124">
        <v>1.8500000000000001E-3</v>
      </c>
      <c r="M124">
        <v>0</v>
      </c>
      <c r="N124">
        <v>0</v>
      </c>
      <c r="O124">
        <v>0</v>
      </c>
      <c r="P124">
        <v>0</v>
      </c>
      <c r="Q124">
        <v>0</v>
      </c>
      <c r="R124">
        <v>0</v>
      </c>
      <c r="S124">
        <f>SUM(Table6[[#This Row],[TiO2 (A, p25)]:[CoO]])</f>
        <v>1.8500000000000001E-3</v>
      </c>
      <c r="T124" s="2">
        <v>45163.357233796298</v>
      </c>
      <c r="U124" t="s">
        <v>100</v>
      </c>
      <c r="V124">
        <v>0.81142700000000001</v>
      </c>
      <c r="W124">
        <v>99.398279880958754</v>
      </c>
      <c r="X124">
        <v>1.502937099443773E-2</v>
      </c>
      <c r="Y124">
        <v>3.4866119946692188E-4</v>
      </c>
      <c r="Z124">
        <v>4.0964261170066817E-2</v>
      </c>
      <c r="AA124">
        <v>1.0241065292516701E-2</v>
      </c>
      <c r="AB124">
        <f>Table6[[#This Row],[calc_%_H2_umol/h]]/Table6[[#This Row],[Cat mass]]</f>
        <v>5.5357109689279458</v>
      </c>
      <c r="AC124">
        <v>0.46706598383884079</v>
      </c>
      <c r="AD124">
        <v>9.2601360253439756E-3</v>
      </c>
      <c r="AE124">
        <v>1.2730414967272741</v>
      </c>
      <c r="AF124">
        <v>0.31826037418181852</v>
      </c>
      <c r="AG124">
        <v>4.2216104680133898E-2</v>
      </c>
      <c r="AH124">
        <v>7.7408659527834739E-2</v>
      </c>
    </row>
    <row r="125" spans="1:34" hidden="1" x14ac:dyDescent="0.25">
      <c r="A125">
        <v>1416</v>
      </c>
      <c r="B125" t="s">
        <v>463</v>
      </c>
      <c r="C125" t="s">
        <v>470</v>
      </c>
      <c r="D125" s="20" t="s">
        <v>1192</v>
      </c>
      <c r="E125" t="s">
        <v>57</v>
      </c>
      <c r="F125" t="s">
        <v>21</v>
      </c>
      <c r="G125">
        <v>2</v>
      </c>
      <c r="H125">
        <v>2</v>
      </c>
      <c r="I125">
        <v>1</v>
      </c>
      <c r="J125">
        <v>0</v>
      </c>
      <c r="K125">
        <v>0</v>
      </c>
      <c r="L125">
        <v>0</v>
      </c>
      <c r="M125">
        <v>2.14E-3</v>
      </c>
      <c r="N125">
        <v>0</v>
      </c>
      <c r="O125">
        <v>0</v>
      </c>
      <c r="P125">
        <v>0</v>
      </c>
      <c r="Q125">
        <v>0</v>
      </c>
      <c r="R125">
        <v>0</v>
      </c>
      <c r="S125">
        <f>SUM(Table6[[#This Row],[TiO2 (A, p25)]:[CoO]])</f>
        <v>2.14E-3</v>
      </c>
      <c r="T125" s="2">
        <v>45163.364687499998</v>
      </c>
      <c r="U125" t="s">
        <v>103</v>
      </c>
      <c r="V125">
        <v>0.81142700000000001</v>
      </c>
      <c r="W125">
        <v>98.912910854295916</v>
      </c>
      <c r="X125">
        <v>5.2583804821293031E-2</v>
      </c>
      <c r="Y125">
        <v>1.4419267579427191E-3</v>
      </c>
      <c r="Z125">
        <v>0.14332314471526911</v>
      </c>
      <c r="AA125">
        <v>3.5830786178817277E-2</v>
      </c>
      <c r="AB125">
        <f>Table6[[#This Row],[calc_%_H2_umol/h]]/Table6[[#This Row],[Cat mass]]</f>
        <v>16.74335802748471</v>
      </c>
      <c r="AC125">
        <v>0.33774686135768922</v>
      </c>
      <c r="AD125">
        <v>8.5539245059356259E-3</v>
      </c>
      <c r="AE125">
        <v>0.92056751032010431</v>
      </c>
      <c r="AF125">
        <v>0.23014187758002611</v>
      </c>
      <c r="AG125">
        <v>5.1839813656117333E-2</v>
      </c>
      <c r="AH125">
        <v>0.64491866586899249</v>
      </c>
    </row>
    <row r="126" spans="1:34" hidden="1" x14ac:dyDescent="0.25">
      <c r="A126">
        <v>1416</v>
      </c>
      <c r="B126" t="s">
        <v>463</v>
      </c>
      <c r="C126" t="s">
        <v>470</v>
      </c>
      <c r="D126" s="20" t="s">
        <v>1193</v>
      </c>
      <c r="E126" t="s">
        <v>60</v>
      </c>
      <c r="F126" t="s">
        <v>21</v>
      </c>
      <c r="G126">
        <v>2</v>
      </c>
      <c r="H126">
        <v>2</v>
      </c>
      <c r="I126">
        <v>1</v>
      </c>
      <c r="J126">
        <v>0</v>
      </c>
      <c r="K126">
        <v>0</v>
      </c>
      <c r="L126">
        <v>0</v>
      </c>
      <c r="M126">
        <v>1.9499999999999999E-3</v>
      </c>
      <c r="N126">
        <v>0</v>
      </c>
      <c r="O126">
        <v>0</v>
      </c>
      <c r="P126">
        <v>0</v>
      </c>
      <c r="Q126">
        <v>0</v>
      </c>
      <c r="R126">
        <v>0</v>
      </c>
      <c r="S126">
        <f>SUM(Table6[[#This Row],[TiO2 (A, p25)]:[CoO]])</f>
        <v>1.9499999999999999E-3</v>
      </c>
      <c r="T126" s="2">
        <v>45163.372164351851</v>
      </c>
      <c r="U126" t="s">
        <v>106</v>
      </c>
      <c r="V126">
        <v>0.817052</v>
      </c>
      <c r="W126">
        <v>99.251365084769901</v>
      </c>
      <c r="X126">
        <v>0.12850769661704289</v>
      </c>
      <c r="Y126">
        <v>1.9945522661310418E-3</v>
      </c>
      <c r="Z126">
        <v>0.35026235286443519</v>
      </c>
      <c r="AA126">
        <v>8.7565588216108811E-2</v>
      </c>
      <c r="AB126">
        <f>Table6[[#This Row],[calc_%_H2_umol/h]]/Table6[[#This Row],[Cat mass]]</f>
        <v>44.905429854414777</v>
      </c>
      <c r="AC126">
        <v>8.131443001157386E-2</v>
      </c>
      <c r="AD126">
        <v>4.7870163272255286E-3</v>
      </c>
      <c r="AE126">
        <v>0.22163173356503121</v>
      </c>
      <c r="AF126">
        <v>5.5407933391257803E-2</v>
      </c>
      <c r="AG126">
        <v>3.4512070626912777E-2</v>
      </c>
      <c r="AH126">
        <v>0.50430071797457932</v>
      </c>
    </row>
    <row r="127" spans="1:34" hidden="1" x14ac:dyDescent="0.25">
      <c r="A127">
        <v>1416</v>
      </c>
      <c r="B127" t="s">
        <v>463</v>
      </c>
      <c r="C127" t="s">
        <v>470</v>
      </c>
      <c r="D127" s="20" t="s">
        <v>1194</v>
      </c>
      <c r="E127" t="s">
        <v>63</v>
      </c>
      <c r="F127" t="s">
        <v>21</v>
      </c>
      <c r="G127">
        <v>2</v>
      </c>
      <c r="H127">
        <v>2</v>
      </c>
      <c r="I127">
        <v>1</v>
      </c>
      <c r="J127">
        <v>0</v>
      </c>
      <c r="K127">
        <v>0</v>
      </c>
      <c r="L127">
        <v>0</v>
      </c>
      <c r="M127">
        <v>1.99E-3</v>
      </c>
      <c r="N127">
        <v>0</v>
      </c>
      <c r="O127">
        <v>0</v>
      </c>
      <c r="P127">
        <v>0</v>
      </c>
      <c r="Q127">
        <v>0</v>
      </c>
      <c r="R127">
        <v>0</v>
      </c>
      <c r="S127">
        <f>SUM(Table6[[#This Row],[TiO2 (A, p25)]:[CoO]])</f>
        <v>1.99E-3</v>
      </c>
      <c r="T127" s="2">
        <v>45163.379699074067</v>
      </c>
      <c r="U127" t="s">
        <v>109</v>
      </c>
      <c r="V127">
        <v>0.81427700000000003</v>
      </c>
      <c r="W127">
        <v>99.237604162962825</v>
      </c>
      <c r="X127">
        <v>5.6420389367434633E-2</v>
      </c>
      <c r="Y127">
        <v>6.9780827836961692E-4</v>
      </c>
      <c r="Z127">
        <v>0.15378019254563749</v>
      </c>
      <c r="AA127">
        <v>3.8445048136409372E-2</v>
      </c>
      <c r="AB127">
        <f>Table6[[#This Row],[calc_%_H2_umol/h]]/Table6[[#This Row],[Cat mass]]</f>
        <v>19.319119666537372</v>
      </c>
      <c r="AC127">
        <v>0.23446189842320911</v>
      </c>
      <c r="AD127">
        <v>6.0134454901406608E-3</v>
      </c>
      <c r="AE127">
        <v>0.63905258876054094</v>
      </c>
      <c r="AF127">
        <v>0.15976314719013521</v>
      </c>
      <c r="AG127">
        <v>4.2647814797359407E-2</v>
      </c>
      <c r="AH127">
        <v>0.4288657344491702</v>
      </c>
    </row>
    <row r="128" spans="1:34" hidden="1" x14ac:dyDescent="0.25">
      <c r="A128">
        <v>1416</v>
      </c>
      <c r="B128" t="s">
        <v>463</v>
      </c>
      <c r="C128" t="s">
        <v>472</v>
      </c>
      <c r="D128" s="20" t="s">
        <v>1195</v>
      </c>
      <c r="E128" t="s">
        <v>66</v>
      </c>
      <c r="F128" t="s">
        <v>21</v>
      </c>
      <c r="G128">
        <v>2</v>
      </c>
      <c r="H128">
        <v>2</v>
      </c>
      <c r="I128">
        <v>1</v>
      </c>
      <c r="J128">
        <v>0</v>
      </c>
      <c r="K128">
        <v>0</v>
      </c>
      <c r="L128">
        <v>0</v>
      </c>
      <c r="M128">
        <v>0</v>
      </c>
      <c r="N128">
        <v>1.8500000000000001E-3</v>
      </c>
      <c r="O128">
        <v>0</v>
      </c>
      <c r="P128">
        <v>0</v>
      </c>
      <c r="Q128">
        <v>0</v>
      </c>
      <c r="R128">
        <v>0</v>
      </c>
      <c r="S128">
        <f>SUM(Table6[[#This Row],[TiO2 (A, p25)]:[CoO]])</f>
        <v>1.8500000000000001E-3</v>
      </c>
      <c r="T128" s="2">
        <v>45163.38789351852</v>
      </c>
      <c r="U128" t="s">
        <v>604</v>
      </c>
      <c r="V128">
        <v>0.83940199999999998</v>
      </c>
      <c r="W128">
        <v>99.338520592916183</v>
      </c>
      <c r="X128">
        <v>1.4390274318787749E-2</v>
      </c>
      <c r="Y128">
        <v>4.6177616720321108E-4</v>
      </c>
      <c r="Z128">
        <v>3.9222330443628821E-2</v>
      </c>
      <c r="AA128">
        <v>9.8055826109072052E-3</v>
      </c>
      <c r="AB128">
        <f>Table6[[#This Row],[calc_%_H2_umol/h]]/Table6[[#This Row],[Cat mass]]</f>
        <v>5.300314924814705</v>
      </c>
      <c r="AC128">
        <v>0.49593816746373892</v>
      </c>
      <c r="AD128">
        <v>1.441035807061398E-2</v>
      </c>
      <c r="AE128">
        <v>1.351735919201652</v>
      </c>
      <c r="AF128">
        <v>0.33793397980041312</v>
      </c>
      <c r="AG128">
        <v>4.5267705509935141E-2</v>
      </c>
      <c r="AH128">
        <v>0.10588325979136121</v>
      </c>
    </row>
    <row r="129" spans="1:34" hidden="1" x14ac:dyDescent="0.25">
      <c r="A129">
        <v>1416</v>
      </c>
      <c r="B129" t="s">
        <v>463</v>
      </c>
      <c r="C129" t="s">
        <v>472</v>
      </c>
      <c r="D129" s="20" t="s">
        <v>1196</v>
      </c>
      <c r="E129" t="s">
        <v>69</v>
      </c>
      <c r="F129" t="s">
        <v>21</v>
      </c>
      <c r="G129">
        <v>2</v>
      </c>
      <c r="H129">
        <v>2</v>
      </c>
      <c r="I129">
        <v>1</v>
      </c>
      <c r="J129">
        <v>0</v>
      </c>
      <c r="K129">
        <v>0</v>
      </c>
      <c r="L129">
        <v>0</v>
      </c>
      <c r="M129">
        <v>0</v>
      </c>
      <c r="N129">
        <v>1.92E-3</v>
      </c>
      <c r="O129">
        <v>0</v>
      </c>
      <c r="P129">
        <v>0</v>
      </c>
      <c r="Q129">
        <v>0</v>
      </c>
      <c r="R129">
        <v>0</v>
      </c>
      <c r="S129">
        <f>SUM(Table6[[#This Row],[TiO2 (A, p25)]:[CoO]])</f>
        <v>1.92E-3</v>
      </c>
      <c r="T129" s="2">
        <v>45163.39539351852</v>
      </c>
      <c r="U129" t="s">
        <v>606</v>
      </c>
      <c r="V129">
        <v>0.84217699999999995</v>
      </c>
      <c r="W129">
        <v>99.661839348973203</v>
      </c>
      <c r="X129">
        <v>1.444853619821914E-2</v>
      </c>
      <c r="Y129">
        <v>6.5705927594421982E-4</v>
      </c>
      <c r="Z129">
        <v>3.9381129826927673E-2</v>
      </c>
      <c r="AA129">
        <v>9.8452824567319165E-3</v>
      </c>
      <c r="AB129">
        <f>Table6[[#This Row],[calc_%_H2_umol/h]]/Table6[[#This Row],[Cat mass]]</f>
        <v>5.1277512795478728</v>
      </c>
      <c r="AC129">
        <v>0.20685248934039549</v>
      </c>
      <c r="AD129">
        <v>5.7084473905639841E-3</v>
      </c>
      <c r="AE129">
        <v>0.56380000201967428</v>
      </c>
      <c r="AF129">
        <v>0.1409500005049186</v>
      </c>
      <c r="AG129">
        <v>3.1920405949146378E-2</v>
      </c>
      <c r="AH129">
        <v>8.4939219539041572E-2</v>
      </c>
    </row>
    <row r="130" spans="1:34" hidden="1" x14ac:dyDescent="0.25">
      <c r="A130">
        <v>1416</v>
      </c>
      <c r="B130" t="s">
        <v>463</v>
      </c>
      <c r="C130" t="s">
        <v>472</v>
      </c>
      <c r="D130" s="20" t="s">
        <v>1197</v>
      </c>
      <c r="E130" t="s">
        <v>72</v>
      </c>
      <c r="F130" t="s">
        <v>21</v>
      </c>
      <c r="G130">
        <v>2</v>
      </c>
      <c r="H130">
        <v>2</v>
      </c>
      <c r="I130">
        <v>1</v>
      </c>
      <c r="J130">
        <v>0</v>
      </c>
      <c r="K130">
        <v>0</v>
      </c>
      <c r="L130">
        <v>0</v>
      </c>
      <c r="M130">
        <v>0</v>
      </c>
      <c r="N130">
        <v>1.9599999999999999E-3</v>
      </c>
      <c r="O130">
        <v>0</v>
      </c>
      <c r="P130">
        <v>0</v>
      </c>
      <c r="Q130">
        <v>0</v>
      </c>
      <c r="R130">
        <v>0</v>
      </c>
      <c r="S130">
        <f>SUM(Table6[[#This Row],[TiO2 (A, p25)]:[CoO]])</f>
        <v>1.9599999999999999E-3</v>
      </c>
      <c r="T130" s="2">
        <v>45163.402858796297</v>
      </c>
      <c r="U130" t="s">
        <v>608</v>
      </c>
      <c r="V130">
        <v>0.84217699999999995</v>
      </c>
      <c r="W130">
        <v>99.528931417335286</v>
      </c>
      <c r="X130">
        <v>1.3806220689664391E-2</v>
      </c>
      <c r="Y130">
        <v>9.5200837734431114E-4</v>
      </c>
      <c r="Z130">
        <v>3.7630425805065489E-2</v>
      </c>
      <c r="AA130">
        <v>9.4076064512663721E-3</v>
      </c>
      <c r="AB130">
        <f>Table6[[#This Row],[calc_%_H2_umol/h]]/Table6[[#This Row],[Cat mass]]</f>
        <v>4.7997992098297821</v>
      </c>
      <c r="AC130">
        <v>0.31722571525072729</v>
      </c>
      <c r="AD130">
        <v>7.5140166985774633E-3</v>
      </c>
      <c r="AE130">
        <v>0.86463479105022922</v>
      </c>
      <c r="AF130">
        <v>0.21615869776255731</v>
      </c>
      <c r="AG130">
        <v>3.8396889525175441E-2</v>
      </c>
      <c r="AH130">
        <v>0.1016397571991623</v>
      </c>
    </row>
    <row r="131" spans="1:34" hidden="1" x14ac:dyDescent="0.25">
      <c r="A131">
        <v>1416</v>
      </c>
      <c r="B131" t="s">
        <v>463</v>
      </c>
      <c r="C131" t="s">
        <v>473</v>
      </c>
      <c r="D131" s="20" t="s">
        <v>1198</v>
      </c>
      <c r="E131" t="s">
        <v>75</v>
      </c>
      <c r="F131" t="s">
        <v>21</v>
      </c>
      <c r="G131">
        <v>2</v>
      </c>
      <c r="H131">
        <v>2</v>
      </c>
      <c r="I131">
        <v>1</v>
      </c>
      <c r="J131">
        <v>0</v>
      </c>
      <c r="K131">
        <v>0</v>
      </c>
      <c r="L131">
        <v>0</v>
      </c>
      <c r="M131">
        <v>0</v>
      </c>
      <c r="N131">
        <v>0</v>
      </c>
      <c r="O131">
        <v>2.6900000000000001E-3</v>
      </c>
      <c r="P131">
        <v>0</v>
      </c>
      <c r="Q131">
        <v>0</v>
      </c>
      <c r="R131">
        <v>0</v>
      </c>
      <c r="S131">
        <f>SUM(Table6[[#This Row],[TiO2 (A, p25)]:[CoO]])</f>
        <v>2.6900000000000001E-3</v>
      </c>
      <c r="T131" s="2">
        <v>45163.410358796304</v>
      </c>
      <c r="U131" t="s">
        <v>609</v>
      </c>
      <c r="V131">
        <v>0.85327699999999995</v>
      </c>
      <c r="W131">
        <v>99.226667355896481</v>
      </c>
      <c r="X131">
        <v>1.421720059552195E-2</v>
      </c>
      <c r="Y131">
        <v>2.7467551451709651E-4</v>
      </c>
      <c r="Z131">
        <v>3.8750598312978779E-2</v>
      </c>
      <c r="AA131">
        <v>9.6876495782446947E-3</v>
      </c>
      <c r="AB131">
        <f>Table6[[#This Row],[calc_%_H2_umol/h]]/Table6[[#This Row],[Cat mass]]</f>
        <v>3.6013567205370611</v>
      </c>
      <c r="AC131">
        <v>0.26583236896811302</v>
      </c>
      <c r="AD131">
        <v>7.8031287155528517E-3</v>
      </c>
      <c r="AE131">
        <v>0.724556376570751</v>
      </c>
      <c r="AF131">
        <v>0.18113909414268781</v>
      </c>
      <c r="AG131">
        <v>4.6120241176760501E-2</v>
      </c>
      <c r="AH131">
        <v>0.44716283336312612</v>
      </c>
    </row>
    <row r="132" spans="1:34" hidden="1" x14ac:dyDescent="0.25">
      <c r="A132">
        <v>1416</v>
      </c>
      <c r="B132" t="s">
        <v>463</v>
      </c>
      <c r="C132" t="s">
        <v>473</v>
      </c>
      <c r="D132" s="20" t="s">
        <v>1199</v>
      </c>
      <c r="E132" t="s">
        <v>78</v>
      </c>
      <c r="F132" t="s">
        <v>21</v>
      </c>
      <c r="G132">
        <v>2</v>
      </c>
      <c r="H132">
        <v>2</v>
      </c>
      <c r="I132">
        <v>1</v>
      </c>
      <c r="J132">
        <v>0</v>
      </c>
      <c r="K132">
        <v>0</v>
      </c>
      <c r="L132">
        <v>0</v>
      </c>
      <c r="M132">
        <v>0</v>
      </c>
      <c r="N132">
        <v>0</v>
      </c>
      <c r="O132">
        <v>2.5699999999999998E-3</v>
      </c>
      <c r="P132">
        <v>0</v>
      </c>
      <c r="Q132">
        <v>0</v>
      </c>
      <c r="R132">
        <v>0</v>
      </c>
      <c r="S132">
        <f>SUM(Table6[[#This Row],[TiO2 (A, p25)]:[CoO]])</f>
        <v>2.5699999999999998E-3</v>
      </c>
      <c r="T132" s="2">
        <v>45163.417916666673</v>
      </c>
      <c r="U132" t="s">
        <v>610</v>
      </c>
      <c r="V132">
        <v>0.85057700000000003</v>
      </c>
      <c r="W132">
        <v>99.589673396607637</v>
      </c>
      <c r="X132">
        <v>1.4441128944493E-2</v>
      </c>
      <c r="Y132">
        <v>4.2233111923542852E-4</v>
      </c>
      <c r="Z132">
        <v>3.9360940513861763E-2</v>
      </c>
      <c r="AA132">
        <v>9.8402351284654389E-3</v>
      </c>
      <c r="AB132">
        <f>Table6[[#This Row],[calc_%_H2_umol/h]]/Table6[[#This Row],[Cat mass]]</f>
        <v>3.8288852639943345</v>
      </c>
      <c r="AC132">
        <v>9.1710053477219416E-2</v>
      </c>
      <c r="AD132">
        <v>4.8266965879182446E-3</v>
      </c>
      <c r="AE132">
        <v>0.24996618846869839</v>
      </c>
      <c r="AF132">
        <v>6.2491547117174612E-2</v>
      </c>
      <c r="AG132">
        <v>3.141921256128067E-2</v>
      </c>
      <c r="AH132">
        <v>0.2727562084093782</v>
      </c>
    </row>
    <row r="133" spans="1:34" hidden="1" x14ac:dyDescent="0.25">
      <c r="A133">
        <v>1416</v>
      </c>
      <c r="B133" t="s">
        <v>463</v>
      </c>
      <c r="C133" t="s">
        <v>473</v>
      </c>
      <c r="D133" s="20" t="s">
        <v>1200</v>
      </c>
      <c r="E133" t="s">
        <v>81</v>
      </c>
      <c r="F133" t="s">
        <v>21</v>
      </c>
      <c r="G133">
        <v>2</v>
      </c>
      <c r="H133">
        <v>2</v>
      </c>
      <c r="I133">
        <v>1</v>
      </c>
      <c r="J133">
        <v>0</v>
      </c>
      <c r="K133">
        <v>0</v>
      </c>
      <c r="L133">
        <v>0</v>
      </c>
      <c r="M133">
        <v>0</v>
      </c>
      <c r="N133">
        <v>0</v>
      </c>
      <c r="O133">
        <v>1.6000000000000001E-3</v>
      </c>
      <c r="P133">
        <v>0</v>
      </c>
      <c r="Q133">
        <v>0</v>
      </c>
      <c r="R133">
        <v>0</v>
      </c>
      <c r="S133">
        <f>SUM(Table6[[#This Row],[TiO2 (A, p25)]:[CoO]])</f>
        <v>1.6000000000000001E-3</v>
      </c>
      <c r="T133" s="2">
        <v>45163.425439814811</v>
      </c>
      <c r="U133" t="s">
        <v>612</v>
      </c>
      <c r="V133">
        <v>0.84495200000000004</v>
      </c>
      <c r="W133">
        <v>99.426576916621883</v>
      </c>
      <c r="X133">
        <v>1.4370913302058631E-2</v>
      </c>
      <c r="Y133">
        <v>1.1935994949380871E-3</v>
      </c>
      <c r="Z133">
        <v>3.9169559789015027E-2</v>
      </c>
      <c r="AA133">
        <v>9.7923899472537584E-3</v>
      </c>
      <c r="AB133">
        <f>Table6[[#This Row],[calc_%_H2_umol/h]]/Table6[[#This Row],[Cat mass]]</f>
        <v>6.120243717033599</v>
      </c>
      <c r="AC133">
        <v>0.18232779500209981</v>
      </c>
      <c r="AD133">
        <v>5.1897553015698046E-3</v>
      </c>
      <c r="AE133">
        <v>0.49695515639294702</v>
      </c>
      <c r="AF133">
        <v>0.1242387890982367</v>
      </c>
      <c r="AG133">
        <v>3.6937605839725877E-2</v>
      </c>
      <c r="AH133">
        <v>0.33978676923423179</v>
      </c>
    </row>
    <row r="134" spans="1:34" hidden="1" x14ac:dyDescent="0.25">
      <c r="A134">
        <v>1416</v>
      </c>
      <c r="B134" t="s">
        <v>463</v>
      </c>
      <c r="C134" t="s">
        <v>471</v>
      </c>
      <c r="D134" s="20" t="s">
        <v>1201</v>
      </c>
      <c r="E134" t="s">
        <v>84</v>
      </c>
      <c r="F134" t="s">
        <v>21</v>
      </c>
      <c r="G134">
        <v>2</v>
      </c>
      <c r="H134">
        <v>2</v>
      </c>
      <c r="I134">
        <v>1</v>
      </c>
      <c r="J134">
        <v>0</v>
      </c>
      <c r="K134">
        <v>0</v>
      </c>
      <c r="L134">
        <v>0</v>
      </c>
      <c r="M134">
        <v>0</v>
      </c>
      <c r="N134">
        <v>0</v>
      </c>
      <c r="O134">
        <v>0</v>
      </c>
      <c r="P134">
        <v>1.99E-3</v>
      </c>
      <c r="Q134">
        <v>0</v>
      </c>
      <c r="R134">
        <v>0</v>
      </c>
      <c r="S134">
        <f>SUM(Table6[[#This Row],[TiO2 (A, p25)]:[CoO]])</f>
        <v>1.99E-3</v>
      </c>
      <c r="T134" s="2">
        <v>45163.433715277781</v>
      </c>
      <c r="U134" t="s">
        <v>614</v>
      </c>
      <c r="V134">
        <v>0.85327699999999995</v>
      </c>
      <c r="W134">
        <v>98.79941465194662</v>
      </c>
      <c r="X134">
        <v>1.5852204409939171E-2</v>
      </c>
      <c r="Y134">
        <v>8.1667312746866178E-4</v>
      </c>
      <c r="Z134">
        <v>4.3206987292439707E-2</v>
      </c>
      <c r="AA134">
        <v>1.080174682310993E-2</v>
      </c>
      <c r="AB134">
        <f>Table6[[#This Row],[calc_%_H2_umol/h]]/Table6[[#This Row],[Cat mass]]</f>
        <v>5.4280134789497136</v>
      </c>
      <c r="AC134">
        <v>4.2058720000056199E-2</v>
      </c>
      <c r="AD134">
        <v>8.9675107633687776E-3</v>
      </c>
      <c r="AE134">
        <v>0.1146358281526652</v>
      </c>
      <c r="AF134">
        <v>2.8658957038166309E-2</v>
      </c>
      <c r="AG134">
        <v>5.1111799570543459E-2</v>
      </c>
      <c r="AH134">
        <v>1.0915626240728571</v>
      </c>
    </row>
    <row r="135" spans="1:34" hidden="1" x14ac:dyDescent="0.25">
      <c r="A135">
        <v>1416</v>
      </c>
      <c r="B135" t="s">
        <v>463</v>
      </c>
      <c r="C135" t="s">
        <v>471</v>
      </c>
      <c r="D135" s="20" t="s">
        <v>1202</v>
      </c>
      <c r="E135" t="s">
        <v>87</v>
      </c>
      <c r="F135" t="s">
        <v>21</v>
      </c>
      <c r="G135">
        <v>2</v>
      </c>
      <c r="H135">
        <v>2</v>
      </c>
      <c r="I135">
        <v>1</v>
      </c>
      <c r="J135">
        <v>0</v>
      </c>
      <c r="K135">
        <v>0</v>
      </c>
      <c r="L135">
        <v>0</v>
      </c>
      <c r="M135">
        <v>0</v>
      </c>
      <c r="N135">
        <v>0</v>
      </c>
      <c r="O135">
        <v>0</v>
      </c>
      <c r="P135">
        <v>1.8699999999999999E-3</v>
      </c>
      <c r="Q135">
        <v>0</v>
      </c>
      <c r="R135">
        <v>0</v>
      </c>
      <c r="S135">
        <f>SUM(Table6[[#This Row],[TiO2 (A, p25)]:[CoO]])</f>
        <v>1.8699999999999999E-3</v>
      </c>
      <c r="T135" s="2">
        <v>45163.442002314812</v>
      </c>
      <c r="U135" t="s">
        <v>616</v>
      </c>
      <c r="V135">
        <v>0.84217699999999995</v>
      </c>
      <c r="W135">
        <v>99.295983713182892</v>
      </c>
      <c r="X135">
        <v>6.2396024147829222E-2</v>
      </c>
      <c r="Y135">
        <v>1.2457647057390121E-3</v>
      </c>
      <c r="Z135">
        <v>0.170067465239326</v>
      </c>
      <c r="AA135">
        <v>4.2516866309831487E-2</v>
      </c>
      <c r="AB135">
        <f>Table6[[#This Row],[calc_%_H2_umol/h]]/Table6[[#This Row],[Cat mass]]</f>
        <v>22.736292144294914</v>
      </c>
      <c r="AC135">
        <v>1.636788446254335E-2</v>
      </c>
      <c r="AD135">
        <v>1.0700358164711101E-2</v>
      </c>
      <c r="AE135">
        <v>4.4612531966457647E-2</v>
      </c>
      <c r="AF135">
        <v>1.115313299161441E-2</v>
      </c>
      <c r="AG135">
        <v>3.204195895585768E-2</v>
      </c>
      <c r="AH135">
        <v>0.59321041925089424</v>
      </c>
    </row>
    <row r="136" spans="1:34" hidden="1" x14ac:dyDescent="0.25">
      <c r="A136">
        <v>1416</v>
      </c>
      <c r="B136" t="s">
        <v>463</v>
      </c>
      <c r="C136" t="s">
        <v>471</v>
      </c>
      <c r="D136" s="20" t="s">
        <v>1203</v>
      </c>
      <c r="E136" t="s">
        <v>90</v>
      </c>
      <c r="F136" t="s">
        <v>21</v>
      </c>
      <c r="G136">
        <v>2</v>
      </c>
      <c r="H136">
        <v>2</v>
      </c>
      <c r="I136">
        <v>1</v>
      </c>
      <c r="J136">
        <v>0</v>
      </c>
      <c r="K136">
        <v>0</v>
      </c>
      <c r="L136">
        <v>0</v>
      </c>
      <c r="M136">
        <v>0</v>
      </c>
      <c r="N136">
        <v>0</v>
      </c>
      <c r="O136">
        <v>0</v>
      </c>
      <c r="P136">
        <v>1.97E-3</v>
      </c>
      <c r="Q136">
        <v>0</v>
      </c>
      <c r="R136">
        <v>0</v>
      </c>
      <c r="S136">
        <f>SUM(Table6[[#This Row],[TiO2 (A, p25)]:[CoO]])</f>
        <v>1.97E-3</v>
      </c>
      <c r="T136" s="2">
        <v>45163.450277777767</v>
      </c>
      <c r="U136" t="s">
        <v>618</v>
      </c>
      <c r="V136">
        <v>0.84772700000000001</v>
      </c>
      <c r="W136">
        <v>99.112396241894743</v>
      </c>
      <c r="X136">
        <v>3.312462815140757E-2</v>
      </c>
      <c r="Y136">
        <v>3.637070674770513E-4</v>
      </c>
      <c r="Z136">
        <v>9.0284944011149684E-2</v>
      </c>
      <c r="AA136">
        <v>2.2571236002787421E-2</v>
      </c>
      <c r="AB136">
        <f>Table6[[#This Row],[calc_%_H2_umol/h]]/Table6[[#This Row],[Cat mass]]</f>
        <v>11.457480204460619</v>
      </c>
      <c r="AC136">
        <v>2.097948915252109E-2</v>
      </c>
      <c r="AD136">
        <v>1.0440529780861281E-2</v>
      </c>
      <c r="AE136">
        <v>5.718198540554488E-2</v>
      </c>
      <c r="AF136">
        <v>1.429549635138622E-2</v>
      </c>
      <c r="AG136">
        <v>4.008859444941322E-2</v>
      </c>
      <c r="AH136">
        <v>0.79341104635193038</v>
      </c>
    </row>
    <row r="137" spans="1:34" hidden="1" x14ac:dyDescent="0.25">
      <c r="A137">
        <v>1416</v>
      </c>
      <c r="B137" t="s">
        <v>463</v>
      </c>
      <c r="C137" t="s">
        <v>474</v>
      </c>
      <c r="D137" s="20" t="s">
        <v>1204</v>
      </c>
      <c r="E137" t="s">
        <v>93</v>
      </c>
      <c r="F137" t="s">
        <v>21</v>
      </c>
      <c r="G137">
        <v>2</v>
      </c>
      <c r="H137">
        <v>2</v>
      </c>
      <c r="I137">
        <v>1</v>
      </c>
      <c r="J137">
        <v>0</v>
      </c>
      <c r="K137">
        <v>0</v>
      </c>
      <c r="L137">
        <v>0</v>
      </c>
      <c r="M137">
        <v>0</v>
      </c>
      <c r="N137">
        <v>0</v>
      </c>
      <c r="O137">
        <v>0</v>
      </c>
      <c r="P137">
        <v>0</v>
      </c>
      <c r="Q137">
        <v>1.8699999999999999E-3</v>
      </c>
      <c r="R137">
        <v>0</v>
      </c>
      <c r="S137">
        <f>SUM(Table6[[#This Row],[TiO2 (A, p25)]:[CoO]])</f>
        <v>1.8699999999999999E-3</v>
      </c>
      <c r="T137" s="2">
        <v>45163.45753472222</v>
      </c>
      <c r="U137" t="s">
        <v>620</v>
      </c>
      <c r="V137">
        <v>0.84772700000000001</v>
      </c>
      <c r="W137">
        <v>99.1669444429225</v>
      </c>
      <c r="X137">
        <v>2.6563978868958511E-2</v>
      </c>
      <c r="Y137">
        <v>5.7314344256411483E-4</v>
      </c>
      <c r="Z137">
        <v>7.2403147710365157E-2</v>
      </c>
      <c r="AA137">
        <v>1.8100786927591289E-2</v>
      </c>
      <c r="AB137">
        <f>Table6[[#This Row],[calc_%_H2_umol/h]]/Table6[[#This Row],[Cat mass]]</f>
        <v>9.6795652019204752</v>
      </c>
      <c r="AC137">
        <v>0.44975340378451578</v>
      </c>
      <c r="AD137">
        <v>1.038133153855126E-2</v>
      </c>
      <c r="AE137">
        <v>1.225854089407598</v>
      </c>
      <c r="AF137">
        <v>0.30646352235189939</v>
      </c>
      <c r="AG137">
        <v>4.9891896480772767E-2</v>
      </c>
      <c r="AH137">
        <v>0.30684627794325159</v>
      </c>
    </row>
    <row r="138" spans="1:34" hidden="1" x14ac:dyDescent="0.25">
      <c r="A138">
        <v>1416</v>
      </c>
      <c r="B138" t="s">
        <v>463</v>
      </c>
      <c r="C138" t="s">
        <v>474</v>
      </c>
      <c r="D138" s="20" t="s">
        <v>1205</v>
      </c>
      <c r="E138" t="s">
        <v>96</v>
      </c>
      <c r="F138" t="s">
        <v>21</v>
      </c>
      <c r="G138">
        <v>2</v>
      </c>
      <c r="H138">
        <v>2</v>
      </c>
      <c r="I138">
        <v>1</v>
      </c>
      <c r="J138">
        <v>0</v>
      </c>
      <c r="K138">
        <v>0</v>
      </c>
      <c r="L138">
        <v>0</v>
      </c>
      <c r="M138">
        <v>0</v>
      </c>
      <c r="N138">
        <v>0</v>
      </c>
      <c r="O138">
        <v>0</v>
      </c>
      <c r="P138">
        <v>0</v>
      </c>
      <c r="Q138">
        <v>1.9E-3</v>
      </c>
      <c r="R138">
        <v>0</v>
      </c>
      <c r="S138">
        <f>SUM(Table6[[#This Row],[TiO2 (A, p25)]:[CoO]])</f>
        <v>1.9E-3</v>
      </c>
      <c r="T138" s="2">
        <v>45163.465138888889</v>
      </c>
      <c r="U138" t="s">
        <v>622</v>
      </c>
      <c r="V138">
        <v>0.84772700000000001</v>
      </c>
      <c r="W138">
        <v>99.543414348984513</v>
      </c>
      <c r="X138">
        <v>2.7683236042935079E-2</v>
      </c>
      <c r="Y138">
        <v>2.5633091546769642E-4</v>
      </c>
      <c r="Z138">
        <v>7.5453810523081408E-2</v>
      </c>
      <c r="AA138">
        <v>1.8863452630770348E-2</v>
      </c>
      <c r="AB138">
        <f>Table6[[#This Row],[calc_%_H2_umol/h]]/Table6[[#This Row],[Cat mass]]</f>
        <v>9.9281329635633409</v>
      </c>
      <c r="AC138">
        <v>0.14519130212836659</v>
      </c>
      <c r="AD138">
        <v>5.9762867545921552E-3</v>
      </c>
      <c r="AE138">
        <v>0.39573541848222882</v>
      </c>
      <c r="AF138">
        <v>9.8933854620557204E-2</v>
      </c>
      <c r="AG138">
        <v>3.2330455264341952E-2</v>
      </c>
      <c r="AH138">
        <v>0.25138065757985212</v>
      </c>
    </row>
    <row r="139" spans="1:34" hidden="1" x14ac:dyDescent="0.25">
      <c r="A139">
        <v>1416</v>
      </c>
      <c r="B139" t="s">
        <v>463</v>
      </c>
      <c r="C139" t="s">
        <v>474</v>
      </c>
      <c r="D139" s="20" t="s">
        <v>1206</v>
      </c>
      <c r="E139" t="s">
        <v>99</v>
      </c>
      <c r="F139" t="s">
        <v>21</v>
      </c>
      <c r="G139">
        <v>2</v>
      </c>
      <c r="H139">
        <v>2</v>
      </c>
      <c r="I139">
        <v>1</v>
      </c>
      <c r="J139">
        <v>0</v>
      </c>
      <c r="K139">
        <v>0</v>
      </c>
      <c r="L139">
        <v>0</v>
      </c>
      <c r="M139">
        <v>0</v>
      </c>
      <c r="N139">
        <v>0</v>
      </c>
      <c r="O139">
        <v>0</v>
      </c>
      <c r="P139">
        <v>0</v>
      </c>
      <c r="Q139">
        <v>1.83E-3</v>
      </c>
      <c r="R139">
        <v>0</v>
      </c>
      <c r="S139">
        <f>SUM(Table6[[#This Row],[TiO2 (A, p25)]:[CoO]])</f>
        <v>1.83E-3</v>
      </c>
      <c r="T139" s="2">
        <v>45163.472604166673</v>
      </c>
      <c r="U139" t="s">
        <v>624</v>
      </c>
      <c r="V139">
        <v>0.85057700000000003</v>
      </c>
      <c r="W139">
        <v>99.34948544698571</v>
      </c>
      <c r="X139">
        <v>3.1903231915122822E-2</v>
      </c>
      <c r="Y139">
        <v>3.5953805003166031E-4</v>
      </c>
      <c r="Z139">
        <v>8.695588955944826E-2</v>
      </c>
      <c r="AA139">
        <v>2.1738972389862068E-2</v>
      </c>
      <c r="AB139">
        <f>Table6[[#This Row],[calc_%_H2_umol/h]]/Table6[[#This Row],[Cat mass]]</f>
        <v>11.87921988517053</v>
      </c>
      <c r="AC139">
        <v>0.1932365188466181</v>
      </c>
      <c r="AD139">
        <v>6.5860874896355647E-3</v>
      </c>
      <c r="AE139">
        <v>0.5266881247762788</v>
      </c>
      <c r="AF139">
        <v>0.1316720311940697</v>
      </c>
      <c r="AG139">
        <v>4.0110223046002931E-2</v>
      </c>
      <c r="AH139">
        <v>0.38526457920653667</v>
      </c>
    </row>
    <row r="140" spans="1:34" hidden="1" x14ac:dyDescent="0.25">
      <c r="A140">
        <v>1416</v>
      </c>
      <c r="B140" t="s">
        <v>463</v>
      </c>
      <c r="C140" t="s">
        <v>470</v>
      </c>
      <c r="D140" s="20" t="s">
        <v>1207</v>
      </c>
      <c r="E140" t="s">
        <v>102</v>
      </c>
      <c r="F140" t="s">
        <v>21</v>
      </c>
      <c r="G140">
        <v>2</v>
      </c>
      <c r="H140">
        <v>2</v>
      </c>
      <c r="I140">
        <v>1</v>
      </c>
      <c r="J140">
        <v>0</v>
      </c>
      <c r="K140">
        <v>0</v>
      </c>
      <c r="L140">
        <v>0</v>
      </c>
      <c r="M140">
        <v>1.9300000000000001E-3</v>
      </c>
      <c r="N140">
        <v>0</v>
      </c>
      <c r="O140">
        <v>0</v>
      </c>
      <c r="P140">
        <v>0</v>
      </c>
      <c r="Q140">
        <v>0</v>
      </c>
      <c r="R140">
        <v>0</v>
      </c>
      <c r="S140">
        <f>SUM(Table6[[#This Row],[TiO2 (A, p25)]:[CoO]])</f>
        <v>1.9300000000000001E-3</v>
      </c>
      <c r="T140" s="2">
        <v>45163.480069444442</v>
      </c>
      <c r="U140" t="s">
        <v>626</v>
      </c>
      <c r="V140">
        <v>0.84495200000000004</v>
      </c>
      <c r="W140">
        <v>98.896212885547143</v>
      </c>
      <c r="X140">
        <v>0.13898078370209591</v>
      </c>
      <c r="Y140">
        <v>2.8424402445241209E-3</v>
      </c>
      <c r="Z140">
        <v>0.37880794367909709</v>
      </c>
      <c r="AA140">
        <v>9.4701985919774273E-2</v>
      </c>
      <c r="AB140">
        <f>Table6[[#This Row],[calc_%_H2_umol/h]]/Table6[[#This Row],[Cat mass]]</f>
        <v>49.068386486929676</v>
      </c>
      <c r="AC140">
        <v>0.39286645464468362</v>
      </c>
      <c r="AD140">
        <v>7.9569896171530832E-3</v>
      </c>
      <c r="AE140">
        <v>1.0708022351021289</v>
      </c>
      <c r="AF140">
        <v>0.26770055877553228</v>
      </c>
      <c r="AG140">
        <v>4.9471038941308033E-2</v>
      </c>
      <c r="AH140">
        <v>0.52246883716476722</v>
      </c>
    </row>
    <row r="141" spans="1:34" hidden="1" x14ac:dyDescent="0.25">
      <c r="A141">
        <v>1416</v>
      </c>
      <c r="B141" t="s">
        <v>463</v>
      </c>
      <c r="C141" t="s">
        <v>470</v>
      </c>
      <c r="D141" s="20" t="s">
        <v>1208</v>
      </c>
      <c r="E141" t="s">
        <v>105</v>
      </c>
      <c r="F141" t="s">
        <v>21</v>
      </c>
      <c r="G141">
        <v>2</v>
      </c>
      <c r="H141">
        <v>2</v>
      </c>
      <c r="I141">
        <v>1</v>
      </c>
      <c r="J141">
        <v>0</v>
      </c>
      <c r="K141">
        <v>0</v>
      </c>
      <c r="L141">
        <v>0</v>
      </c>
      <c r="M141">
        <v>2.0200000000000001E-3</v>
      </c>
      <c r="N141">
        <v>0</v>
      </c>
      <c r="O141">
        <v>0</v>
      </c>
      <c r="P141">
        <v>0</v>
      </c>
      <c r="Q141">
        <v>0</v>
      </c>
      <c r="R141">
        <v>0</v>
      </c>
      <c r="S141">
        <f>SUM(Table6[[#This Row],[TiO2 (A, p25)]:[CoO]])</f>
        <v>2.0200000000000001E-3</v>
      </c>
      <c r="T141" s="2">
        <v>45163.487557870372</v>
      </c>
      <c r="U141" t="s">
        <v>628</v>
      </c>
      <c r="V141">
        <v>0.85057700000000003</v>
      </c>
      <c r="W141">
        <v>99.081586776928447</v>
      </c>
      <c r="X141">
        <v>0.23956724022022061</v>
      </c>
      <c r="Y141">
        <v>4.6388758820110777E-3</v>
      </c>
      <c r="Z141">
        <v>0.65296777887812041</v>
      </c>
      <c r="AA141">
        <v>0.1632419447195301</v>
      </c>
      <c r="AB141">
        <f>Table6[[#This Row],[calc_%_H2_umol/h]]/Table6[[#This Row],[Cat mass]]</f>
        <v>80.812843920559459</v>
      </c>
      <c r="AC141">
        <v>7.7827351730210825E-2</v>
      </c>
      <c r="AD141">
        <v>5.9507075267798484E-3</v>
      </c>
      <c r="AE141">
        <v>0.2121273048373693</v>
      </c>
      <c r="AF141">
        <v>5.3031826209342332E-2</v>
      </c>
      <c r="AG141">
        <v>3.2356266709984843E-2</v>
      </c>
      <c r="AH141">
        <v>0.56866236441113704</v>
      </c>
    </row>
    <row r="142" spans="1:34" hidden="1" x14ac:dyDescent="0.25">
      <c r="A142">
        <v>1416</v>
      </c>
      <c r="B142" t="s">
        <v>463</v>
      </c>
      <c r="C142" t="s">
        <v>470</v>
      </c>
      <c r="D142" s="21" t="s">
        <v>1209</v>
      </c>
      <c r="E142" t="s">
        <v>108</v>
      </c>
      <c r="F142" t="s">
        <v>21</v>
      </c>
      <c r="G142">
        <v>2</v>
      </c>
      <c r="H142">
        <v>2</v>
      </c>
      <c r="I142">
        <v>1</v>
      </c>
      <c r="J142">
        <v>0</v>
      </c>
      <c r="K142">
        <v>0</v>
      </c>
      <c r="L142">
        <v>0</v>
      </c>
      <c r="M142">
        <v>1.9E-3</v>
      </c>
      <c r="N142">
        <v>0</v>
      </c>
      <c r="O142">
        <v>0</v>
      </c>
      <c r="P142">
        <v>0</v>
      </c>
      <c r="Q142">
        <v>0</v>
      </c>
      <c r="R142">
        <v>0</v>
      </c>
      <c r="S142">
        <f>SUM(Table6[[#This Row],[TiO2 (A, p25)]:[CoO]])</f>
        <v>1.9E-3</v>
      </c>
      <c r="T142" s="2">
        <v>45163.495011574072</v>
      </c>
      <c r="U142" t="s">
        <v>630</v>
      </c>
      <c r="V142">
        <v>0.84495200000000004</v>
      </c>
      <c r="W142">
        <v>99.199694130449629</v>
      </c>
      <c r="X142">
        <v>7.6248022478085958E-2</v>
      </c>
      <c r="Y142">
        <v>6.7851405906338858E-4</v>
      </c>
      <c r="Z142">
        <v>0.20782266321387671</v>
      </c>
      <c r="AA142">
        <v>5.1955665803469157E-2</v>
      </c>
      <c r="AB142">
        <f>Table6[[#This Row],[calc_%_H2_umol/h]]/Table6[[#This Row],[Cat mass]]</f>
        <v>27.345087264983768</v>
      </c>
      <c r="AC142">
        <v>0.17578626582566961</v>
      </c>
      <c r="AD142">
        <v>5.961720984930868E-3</v>
      </c>
      <c r="AE142">
        <v>0.47912547411721668</v>
      </c>
      <c r="AF142">
        <v>0.1197813685293042</v>
      </c>
      <c r="AG142">
        <v>3.9510124497473577E-2</v>
      </c>
      <c r="AH142">
        <v>0.50876145674913908</v>
      </c>
    </row>
    <row r="143" spans="1:34" hidden="1" x14ac:dyDescent="0.25">
      <c r="A143">
        <v>1419</v>
      </c>
      <c r="B143" t="s">
        <v>460</v>
      </c>
      <c r="C143" t="s">
        <v>466</v>
      </c>
      <c r="D143" s="20" t="s">
        <v>1240</v>
      </c>
      <c r="E143" t="s">
        <v>20</v>
      </c>
      <c r="F143" t="s">
        <v>21</v>
      </c>
      <c r="G143">
        <v>2</v>
      </c>
      <c r="H143">
        <v>2</v>
      </c>
      <c r="I143">
        <v>1</v>
      </c>
      <c r="J143">
        <v>0</v>
      </c>
      <c r="K143">
        <v>0</v>
      </c>
      <c r="L143">
        <v>0</v>
      </c>
      <c r="M143">
        <v>0</v>
      </c>
      <c r="N143">
        <v>0</v>
      </c>
      <c r="O143">
        <v>0</v>
      </c>
      <c r="P143">
        <v>0</v>
      </c>
      <c r="Q143">
        <v>0</v>
      </c>
      <c r="R143">
        <v>1.98E-3</v>
      </c>
      <c r="S143">
        <f>SUM(Table6[[#This Row],[TiO2 (A, p25)]:[CoO]])</f>
        <v>1.98E-3</v>
      </c>
      <c r="T143" s="2">
        <v>45163.503287037027</v>
      </c>
      <c r="U143" t="s">
        <v>632</v>
      </c>
      <c r="V143">
        <v>0.84495200000000004</v>
      </c>
      <c r="W143">
        <v>99.249753570607396</v>
      </c>
      <c r="X143">
        <v>2.1891030965859311E-2</v>
      </c>
      <c r="Y143">
        <v>9.6182759894060301E-4</v>
      </c>
      <c r="Z143">
        <v>5.9666496362313658E-2</v>
      </c>
      <c r="AA143">
        <v>1.4916624090578409E-2</v>
      </c>
      <c r="AB143">
        <f>Table6[[#This Row],[calc_%_H2_umol/h]]/Table6[[#This Row],[Cat mass]]</f>
        <v>7.5336485305951566</v>
      </c>
      <c r="AC143">
        <v>0.61838126282425276</v>
      </c>
      <c r="AD143">
        <v>9.5043518628220476E-3</v>
      </c>
      <c r="AE143">
        <v>1.6854685111162311</v>
      </c>
      <c r="AF143">
        <v>0.42136712777905772</v>
      </c>
      <c r="AG143">
        <v>5.0936492061700082E-2</v>
      </c>
      <c r="AH143">
        <v>5.903764354079484E-2</v>
      </c>
    </row>
    <row r="144" spans="1:34" hidden="1" x14ac:dyDescent="0.25">
      <c r="A144">
        <v>1419</v>
      </c>
      <c r="B144" t="s">
        <v>460</v>
      </c>
      <c r="C144" t="s">
        <v>466</v>
      </c>
      <c r="D144" s="20" t="s">
        <v>1241</v>
      </c>
      <c r="E144" t="s">
        <v>24</v>
      </c>
      <c r="F144" t="s">
        <v>21</v>
      </c>
      <c r="G144">
        <v>2</v>
      </c>
      <c r="H144">
        <v>2</v>
      </c>
      <c r="I144">
        <v>1</v>
      </c>
      <c r="J144">
        <v>0</v>
      </c>
      <c r="K144">
        <v>0</v>
      </c>
      <c r="L144">
        <v>0</v>
      </c>
      <c r="M144">
        <v>0</v>
      </c>
      <c r="N144">
        <v>0</v>
      </c>
      <c r="O144">
        <v>0</v>
      </c>
      <c r="P144">
        <v>0</v>
      </c>
      <c r="Q144">
        <v>0</v>
      </c>
      <c r="R144">
        <v>2.0200000000000001E-3</v>
      </c>
      <c r="S144">
        <f>SUM(Table6[[#This Row],[TiO2 (A, p25)]:[CoO]])</f>
        <v>2.0200000000000001E-3</v>
      </c>
      <c r="T144" s="2">
        <v>45163.510763888888</v>
      </c>
      <c r="U144" t="s">
        <v>634</v>
      </c>
      <c r="V144">
        <v>0.84217699999999995</v>
      </c>
      <c r="W144">
        <v>99.635342984527284</v>
      </c>
      <c r="X144">
        <v>1.4799252375968691E-2</v>
      </c>
      <c r="Y144">
        <v>5.8708148139962268E-4</v>
      </c>
      <c r="Z144">
        <v>4.0337046685139322E-2</v>
      </c>
      <c r="AA144">
        <v>1.008426167128483E-2</v>
      </c>
      <c r="AB144">
        <f>Table6[[#This Row],[calc_%_H2_umol/h]]/Table6[[#This Row],[Cat mass]]</f>
        <v>4.9922087481608068</v>
      </c>
      <c r="AC144">
        <v>0.26392929507153662</v>
      </c>
      <c r="AD144">
        <v>4.8587805284271094E-3</v>
      </c>
      <c r="AE144">
        <v>0.71936933207273834</v>
      </c>
      <c r="AF144">
        <v>0.17984233301818461</v>
      </c>
      <c r="AG144">
        <v>3.3273770435759707E-2</v>
      </c>
      <c r="AH144">
        <v>5.2654697589446763E-2</v>
      </c>
    </row>
    <row r="145" spans="1:34" hidden="1" x14ac:dyDescent="0.25">
      <c r="A145">
        <v>1419</v>
      </c>
      <c r="B145" t="s">
        <v>460</v>
      </c>
      <c r="C145" t="s">
        <v>466</v>
      </c>
      <c r="D145" s="20" t="s">
        <v>1242</v>
      </c>
      <c r="E145" t="s">
        <v>27</v>
      </c>
      <c r="F145" t="s">
        <v>21</v>
      </c>
      <c r="G145">
        <v>2</v>
      </c>
      <c r="H145">
        <v>2</v>
      </c>
      <c r="I145">
        <v>1</v>
      </c>
      <c r="J145">
        <v>0</v>
      </c>
      <c r="K145">
        <v>0</v>
      </c>
      <c r="L145">
        <v>0</v>
      </c>
      <c r="M145">
        <v>0</v>
      </c>
      <c r="N145">
        <v>0</v>
      </c>
      <c r="O145">
        <v>0</v>
      </c>
      <c r="P145">
        <v>0</v>
      </c>
      <c r="Q145">
        <v>0</v>
      </c>
      <c r="R145">
        <v>1.99E-3</v>
      </c>
      <c r="S145">
        <f>SUM(Table6[[#This Row],[TiO2 (A, p25)]:[CoO]])</f>
        <v>1.99E-3</v>
      </c>
      <c r="T145" s="2">
        <v>45163.518229166657</v>
      </c>
      <c r="U145" t="s">
        <v>636</v>
      </c>
      <c r="V145">
        <v>0.83940199999999998</v>
      </c>
      <c r="W145">
        <v>99.485566826091542</v>
      </c>
      <c r="X145">
        <v>1.6969406556391949E-2</v>
      </c>
      <c r="Y145">
        <v>4.4738670071582291E-4</v>
      </c>
      <c r="Z145">
        <v>4.6252048893752798E-2</v>
      </c>
      <c r="AA145">
        <v>1.1563012223438199E-2</v>
      </c>
      <c r="AB145">
        <f>Table6[[#This Row],[calc_%_H2_umol/h]]/Table6[[#This Row],[Cat mass]]</f>
        <v>5.8105589062503515</v>
      </c>
      <c r="AC145">
        <v>0.40281563595544367</v>
      </c>
      <c r="AD145">
        <v>7.4226055858577439E-3</v>
      </c>
      <c r="AE145">
        <v>1.097919861102123</v>
      </c>
      <c r="AF145">
        <v>0.27447996527553081</v>
      </c>
      <c r="AG145">
        <v>3.9806183284072247E-2</v>
      </c>
      <c r="AH145">
        <v>5.4841948112548278E-2</v>
      </c>
    </row>
    <row r="146" spans="1:34" hidden="1" x14ac:dyDescent="0.25">
      <c r="A146">
        <v>1419</v>
      </c>
      <c r="B146" t="s">
        <v>460</v>
      </c>
      <c r="C146" t="s">
        <v>467</v>
      </c>
      <c r="D146" s="20" t="s">
        <v>1243</v>
      </c>
      <c r="E146" t="s">
        <v>30</v>
      </c>
      <c r="F146" t="s">
        <v>21</v>
      </c>
      <c r="G146">
        <v>2</v>
      </c>
      <c r="H146">
        <v>2</v>
      </c>
      <c r="I146">
        <v>1</v>
      </c>
      <c r="J146">
        <v>1.9599999999999999E-3</v>
      </c>
      <c r="K146">
        <v>0</v>
      </c>
      <c r="L146">
        <v>0</v>
      </c>
      <c r="M146">
        <v>0</v>
      </c>
      <c r="N146">
        <v>0</v>
      </c>
      <c r="O146">
        <v>0</v>
      </c>
      <c r="P146">
        <v>0</v>
      </c>
      <c r="Q146">
        <v>0</v>
      </c>
      <c r="R146">
        <v>0</v>
      </c>
      <c r="S146">
        <f>SUM(Table6[[#This Row],[TiO2 (A, p25)]:[CoO]])</f>
        <v>1.9599999999999999E-3</v>
      </c>
      <c r="T146" s="2">
        <v>45163.525706018518</v>
      </c>
      <c r="U146" t="s">
        <v>638</v>
      </c>
      <c r="V146">
        <v>0.85057700000000003</v>
      </c>
      <c r="W146">
        <v>97.725336325182084</v>
      </c>
      <c r="X146">
        <v>0.67444499127758528</v>
      </c>
      <c r="Y146">
        <v>1.505801278854336E-2</v>
      </c>
      <c r="Z146">
        <v>1.838276583748145</v>
      </c>
      <c r="AA146">
        <v>0.45956914593703618</v>
      </c>
      <c r="AB146">
        <f>Table6[[#This Row],[calc_%_H2_umol/h]]/Table6[[#This Row],[Cat mass]]</f>
        <v>234.47405404950825</v>
      </c>
      <c r="AC146">
        <v>0.21658490454767479</v>
      </c>
      <c r="AD146">
        <v>4.0486285618872306E-3</v>
      </c>
      <c r="AE146">
        <v>0.59032680733401954</v>
      </c>
      <c r="AF146">
        <v>0.14758170183350491</v>
      </c>
      <c r="AG146">
        <v>4.8332391907925203E-2</v>
      </c>
      <c r="AH146">
        <v>1.3353013870847299</v>
      </c>
    </row>
    <row r="147" spans="1:34" hidden="1" x14ac:dyDescent="0.25">
      <c r="A147">
        <v>1419</v>
      </c>
      <c r="B147" t="s">
        <v>460</v>
      </c>
      <c r="C147" t="s">
        <v>467</v>
      </c>
      <c r="D147" s="20" t="s">
        <v>1244</v>
      </c>
      <c r="E147" t="s">
        <v>33</v>
      </c>
      <c r="F147" t="s">
        <v>21</v>
      </c>
      <c r="G147">
        <v>2</v>
      </c>
      <c r="H147">
        <v>2</v>
      </c>
      <c r="I147">
        <v>1</v>
      </c>
      <c r="J147">
        <v>2.6800000000000001E-3</v>
      </c>
      <c r="K147">
        <v>0</v>
      </c>
      <c r="L147">
        <v>0</v>
      </c>
      <c r="M147">
        <v>0</v>
      </c>
      <c r="N147">
        <v>0</v>
      </c>
      <c r="O147">
        <v>0</v>
      </c>
      <c r="P147">
        <v>0</v>
      </c>
      <c r="Q147">
        <v>0</v>
      </c>
      <c r="R147">
        <v>0</v>
      </c>
      <c r="S147">
        <f>SUM(Table6[[#This Row],[TiO2 (A, p25)]:[CoO]])</f>
        <v>2.6800000000000001E-3</v>
      </c>
      <c r="T147" s="2">
        <v>45163.533182870371</v>
      </c>
      <c r="U147" t="s">
        <v>640</v>
      </c>
      <c r="V147">
        <v>0.84772700000000001</v>
      </c>
      <c r="W147">
        <v>98.046954888517121</v>
      </c>
      <c r="X147">
        <v>0.81287197999096417</v>
      </c>
      <c r="Y147">
        <v>1.620350338944811E-2</v>
      </c>
      <c r="Z147">
        <v>2.2155750961569058</v>
      </c>
      <c r="AA147">
        <v>0.55389377403922657</v>
      </c>
      <c r="AB147">
        <f>Table6[[#This Row],[calc_%_H2_umol/h]]/Table6[[#This Row],[Cat mass]]</f>
        <v>206.67678135792036</v>
      </c>
      <c r="AC147">
        <v>6.5597684480185353E-2</v>
      </c>
      <c r="AD147">
        <v>3.9463595176824689E-3</v>
      </c>
      <c r="AE147">
        <v>0.17879395486294489</v>
      </c>
      <c r="AF147">
        <v>4.4698488715736208E-2</v>
      </c>
      <c r="AG147">
        <v>3.2028946323351321E-2</v>
      </c>
      <c r="AH147">
        <v>1.0425465006883841</v>
      </c>
    </row>
    <row r="148" spans="1:34" hidden="1" x14ac:dyDescent="0.25">
      <c r="A148">
        <v>1419</v>
      </c>
      <c r="B148" t="s">
        <v>460</v>
      </c>
      <c r="C148" t="s">
        <v>467</v>
      </c>
      <c r="D148" s="20" t="s">
        <v>1245</v>
      </c>
      <c r="E148" t="s">
        <v>36</v>
      </c>
      <c r="F148" t="s">
        <v>21</v>
      </c>
      <c r="G148">
        <v>2</v>
      </c>
      <c r="H148">
        <v>2</v>
      </c>
      <c r="I148">
        <v>1</v>
      </c>
      <c r="J148">
        <v>1.9499999999999999E-3</v>
      </c>
      <c r="K148">
        <v>0</v>
      </c>
      <c r="L148">
        <v>0</v>
      </c>
      <c r="M148">
        <v>0</v>
      </c>
      <c r="N148">
        <v>0</v>
      </c>
      <c r="O148">
        <v>0</v>
      </c>
      <c r="P148">
        <v>0</v>
      </c>
      <c r="Q148">
        <v>0</v>
      </c>
      <c r="R148">
        <v>0</v>
      </c>
      <c r="S148">
        <f>SUM(Table6[[#This Row],[TiO2 (A, p25)]:[CoO]])</f>
        <v>1.9499999999999999E-3</v>
      </c>
      <c r="T148" s="2">
        <v>45163.540717592587</v>
      </c>
      <c r="U148" t="s">
        <v>642</v>
      </c>
      <c r="V148">
        <v>0.85057700000000003</v>
      </c>
      <c r="W148">
        <v>96.899942557653645</v>
      </c>
      <c r="X148">
        <v>1.1144528949123651</v>
      </c>
      <c r="Y148">
        <v>2.1344741554728441E-2</v>
      </c>
      <c r="Z148">
        <v>3.037568203341507</v>
      </c>
      <c r="AA148">
        <v>0.75939205083537675</v>
      </c>
      <c r="AB148">
        <f>Table6[[#This Row],[calc_%_H2_umol/h]]/Table6[[#This Row],[Cat mass]]</f>
        <v>389.43182094121886</v>
      </c>
      <c r="AC148">
        <v>8.7996125522846635E-2</v>
      </c>
      <c r="AD148">
        <v>4.3388212152837072E-3</v>
      </c>
      <c r="AE148">
        <v>0.2398434551390039</v>
      </c>
      <c r="AF148">
        <v>5.9960863784750983E-2</v>
      </c>
      <c r="AG148">
        <v>3.7587748364621233E-2</v>
      </c>
      <c r="AH148">
        <v>1.8600206735465219</v>
      </c>
    </row>
    <row r="149" spans="1:34" hidden="1" x14ac:dyDescent="0.25">
      <c r="A149">
        <v>1419</v>
      </c>
      <c r="B149" t="s">
        <v>460</v>
      </c>
      <c r="C149" t="s">
        <v>468</v>
      </c>
      <c r="D149" s="20" t="s">
        <v>1246</v>
      </c>
      <c r="E149" t="s">
        <v>39</v>
      </c>
      <c r="F149" t="s">
        <v>21</v>
      </c>
      <c r="G149">
        <v>2</v>
      </c>
      <c r="H149">
        <v>2</v>
      </c>
      <c r="I149">
        <v>1</v>
      </c>
      <c r="J149">
        <v>0</v>
      </c>
      <c r="K149">
        <v>2.15E-3</v>
      </c>
      <c r="L149">
        <v>0</v>
      </c>
      <c r="M149">
        <v>0</v>
      </c>
      <c r="N149">
        <v>0</v>
      </c>
      <c r="O149">
        <v>0</v>
      </c>
      <c r="P149">
        <v>0</v>
      </c>
      <c r="Q149">
        <v>0</v>
      </c>
      <c r="R149">
        <v>0</v>
      </c>
      <c r="S149">
        <f>SUM(Table6[[#This Row],[TiO2 (A, p25)]:[CoO]])</f>
        <v>2.15E-3</v>
      </c>
      <c r="T149" s="2">
        <v>45163.548229166663</v>
      </c>
      <c r="U149" t="s">
        <v>644</v>
      </c>
      <c r="V149">
        <v>0.81142700000000001</v>
      </c>
      <c r="W149">
        <v>99.059687572980124</v>
      </c>
      <c r="X149">
        <v>0.41617404763363042</v>
      </c>
      <c r="Y149">
        <v>5.5787610255179313E-3</v>
      </c>
      <c r="Z149">
        <v>1.134329732480309</v>
      </c>
      <c r="AA149">
        <v>0.2835824331200773</v>
      </c>
      <c r="AB149">
        <f>Table6[[#This Row],[calc_%_H2_umol/h]]/Table6[[#This Row],[Cat mass]]</f>
        <v>131.89880610236153</v>
      </c>
      <c r="AC149">
        <v>0.4279017046269632</v>
      </c>
      <c r="AD149">
        <v>6.9390680362003904E-3</v>
      </c>
      <c r="AE149">
        <v>1.166294796365261</v>
      </c>
      <c r="AF149">
        <v>0.2915736990913152</v>
      </c>
      <c r="AG149">
        <v>4.9506090489782162E-2</v>
      </c>
      <c r="AH149">
        <v>4.6730584269486453E-2</v>
      </c>
    </row>
    <row r="150" spans="1:34" hidden="1" x14ac:dyDescent="0.25">
      <c r="A150">
        <v>1419</v>
      </c>
      <c r="B150" t="s">
        <v>460</v>
      </c>
      <c r="C150" t="s">
        <v>468</v>
      </c>
      <c r="D150" s="20" t="s">
        <v>1247</v>
      </c>
      <c r="E150" t="s">
        <v>42</v>
      </c>
      <c r="F150" t="s">
        <v>21</v>
      </c>
      <c r="G150">
        <v>2</v>
      </c>
      <c r="H150">
        <v>2</v>
      </c>
      <c r="I150">
        <v>1</v>
      </c>
      <c r="J150">
        <v>0</v>
      </c>
      <c r="K150">
        <v>1.8799999999999999E-3</v>
      </c>
      <c r="L150">
        <v>0</v>
      </c>
      <c r="M150">
        <v>0</v>
      </c>
      <c r="N150">
        <v>0</v>
      </c>
      <c r="O150">
        <v>0</v>
      </c>
      <c r="P150">
        <v>0</v>
      </c>
      <c r="Q150">
        <v>0</v>
      </c>
      <c r="R150">
        <v>0</v>
      </c>
      <c r="S150">
        <f>SUM(Table6[[#This Row],[TiO2 (A, p25)]:[CoO]])</f>
        <v>1.8799999999999999E-3</v>
      </c>
      <c r="T150" s="2">
        <v>45163.55568287037</v>
      </c>
      <c r="U150" t="s">
        <v>646</v>
      </c>
      <c r="V150">
        <v>0.805952</v>
      </c>
      <c r="W150">
        <v>99.314681487303886</v>
      </c>
      <c r="X150">
        <v>0.44953647213736858</v>
      </c>
      <c r="Y150">
        <v>4.5784148961183196E-3</v>
      </c>
      <c r="Z150">
        <v>1.2252628175138449</v>
      </c>
      <c r="AA150">
        <v>0.30631570437846117</v>
      </c>
      <c r="AB150">
        <f>Table6[[#This Row],[calc_%_H2_umol/h]]/Table6[[#This Row],[Cat mass]]</f>
        <v>162.93388530769212</v>
      </c>
      <c r="AC150">
        <v>0.1667736133991298</v>
      </c>
      <c r="AD150">
        <v>4.2625075411929954E-3</v>
      </c>
      <c r="AE150">
        <v>0.45456046417951201</v>
      </c>
      <c r="AF150">
        <v>0.113640116044878</v>
      </c>
      <c r="AG150">
        <v>3.2064740870772622E-2</v>
      </c>
      <c r="AH150">
        <v>3.6943686288843147E-2</v>
      </c>
    </row>
    <row r="151" spans="1:34" hidden="1" x14ac:dyDescent="0.25">
      <c r="A151">
        <v>1419</v>
      </c>
      <c r="B151" t="s">
        <v>460</v>
      </c>
      <c r="C151" t="s">
        <v>468</v>
      </c>
      <c r="D151" s="20" t="s">
        <v>1248</v>
      </c>
      <c r="E151" t="s">
        <v>45</v>
      </c>
      <c r="F151" t="s">
        <v>21</v>
      </c>
      <c r="G151">
        <v>2</v>
      </c>
      <c r="H151">
        <v>2</v>
      </c>
      <c r="I151">
        <v>1</v>
      </c>
      <c r="J151">
        <v>0</v>
      </c>
      <c r="K151">
        <v>1.98E-3</v>
      </c>
      <c r="L151">
        <v>0</v>
      </c>
      <c r="M151">
        <v>0</v>
      </c>
      <c r="N151">
        <v>0</v>
      </c>
      <c r="O151">
        <v>0</v>
      </c>
      <c r="P151">
        <v>0</v>
      </c>
      <c r="Q151">
        <v>0</v>
      </c>
      <c r="R151">
        <v>0</v>
      </c>
      <c r="S151">
        <f>SUM(Table6[[#This Row],[TiO2 (A, p25)]:[CoO]])</f>
        <v>1.98E-3</v>
      </c>
      <c r="T151" s="2">
        <v>45163.563136574077</v>
      </c>
      <c r="U151" t="s">
        <v>648</v>
      </c>
      <c r="V151">
        <v>0.79755200000000004</v>
      </c>
      <c r="W151">
        <v>99.271126758482396</v>
      </c>
      <c r="X151">
        <v>0.41570346641156702</v>
      </c>
      <c r="Y151">
        <v>5.6221811918207116E-3</v>
      </c>
      <c r="Z151">
        <v>1.1330471098017241</v>
      </c>
      <c r="AA151">
        <v>0.28326177745043102</v>
      </c>
      <c r="AB151">
        <f>Table6[[#This Row],[calc_%_H2_umol/h]]/Table6[[#This Row],[Cat mass]]</f>
        <v>143.06150376284396</v>
      </c>
      <c r="AC151">
        <v>0.23985065519583251</v>
      </c>
      <c r="AD151">
        <v>6.0986467205676404E-3</v>
      </c>
      <c r="AE151">
        <v>0.65374025865021279</v>
      </c>
      <c r="AF151">
        <v>0.1634350646625532</v>
      </c>
      <c r="AG151">
        <v>3.6147911464641587E-2</v>
      </c>
      <c r="AH151">
        <v>3.7171208445556998E-2</v>
      </c>
    </row>
    <row r="152" spans="1:34" hidden="1" x14ac:dyDescent="0.25">
      <c r="A152">
        <v>1419</v>
      </c>
      <c r="B152" t="s">
        <v>460</v>
      </c>
      <c r="C152" t="s">
        <v>469</v>
      </c>
      <c r="D152" s="20" t="s">
        <v>1249</v>
      </c>
      <c r="E152" t="s">
        <v>48</v>
      </c>
      <c r="F152" t="s">
        <v>21</v>
      </c>
      <c r="G152">
        <v>2</v>
      </c>
      <c r="H152">
        <v>2</v>
      </c>
      <c r="I152">
        <v>1</v>
      </c>
      <c r="J152">
        <v>0</v>
      </c>
      <c r="K152">
        <v>0</v>
      </c>
      <c r="L152">
        <v>2.31E-3</v>
      </c>
      <c r="M152">
        <v>0</v>
      </c>
      <c r="N152">
        <v>0</v>
      </c>
      <c r="O152">
        <v>0</v>
      </c>
      <c r="P152">
        <v>0</v>
      </c>
      <c r="Q152">
        <v>0</v>
      </c>
      <c r="R152">
        <v>0</v>
      </c>
      <c r="S152">
        <f>SUM(Table6[[#This Row],[TiO2 (A, p25)]:[CoO]])</f>
        <v>2.31E-3</v>
      </c>
      <c r="T152" s="2">
        <v>45163.570393518523</v>
      </c>
      <c r="U152" t="s">
        <v>650</v>
      </c>
      <c r="V152">
        <v>0.78637699999999999</v>
      </c>
      <c r="W152">
        <v>99.324681335386572</v>
      </c>
      <c r="X152">
        <v>6.6754361901331674E-2</v>
      </c>
      <c r="Y152">
        <v>7.9195245642289683E-4</v>
      </c>
      <c r="Z152">
        <v>0.18194661081820029</v>
      </c>
      <c r="AA152">
        <v>4.5486652704550067E-2</v>
      </c>
      <c r="AB152">
        <f>Table6[[#This Row],[calc_%_H2_umol/h]]/Table6[[#This Row],[Cat mass]]</f>
        <v>19.691191646991371</v>
      </c>
      <c r="AC152">
        <v>0.49113291455366381</v>
      </c>
      <c r="AD152">
        <v>6.4240033908077804E-3</v>
      </c>
      <c r="AE152">
        <v>1.3386386554991729</v>
      </c>
      <c r="AF152">
        <v>0.33465966387479329</v>
      </c>
      <c r="AG152">
        <v>4.953631165269972E-2</v>
      </c>
      <c r="AH152">
        <v>6.7895076505733828E-2</v>
      </c>
    </row>
    <row r="153" spans="1:34" hidden="1" x14ac:dyDescent="0.25">
      <c r="A153">
        <v>1419</v>
      </c>
      <c r="B153" t="s">
        <v>460</v>
      </c>
      <c r="C153" t="s">
        <v>469</v>
      </c>
      <c r="D153" s="20" t="s">
        <v>1250</v>
      </c>
      <c r="E153" t="s">
        <v>51</v>
      </c>
      <c r="F153" t="s">
        <v>21</v>
      </c>
      <c r="G153">
        <v>2</v>
      </c>
      <c r="H153">
        <v>2</v>
      </c>
      <c r="I153">
        <v>1</v>
      </c>
      <c r="J153">
        <v>0</v>
      </c>
      <c r="K153">
        <v>0</v>
      </c>
      <c r="L153">
        <v>1.8699999999999999E-3</v>
      </c>
      <c r="M153">
        <v>0</v>
      </c>
      <c r="N153">
        <v>0</v>
      </c>
      <c r="O153">
        <v>0</v>
      </c>
      <c r="P153">
        <v>0</v>
      </c>
      <c r="Q153">
        <v>0</v>
      </c>
      <c r="R153">
        <v>0</v>
      </c>
      <c r="S153">
        <f>SUM(Table6[[#This Row],[TiO2 (A, p25)]:[CoO]])</f>
        <v>1.8699999999999999E-3</v>
      </c>
      <c r="T153" s="2">
        <v>45163.577893518523</v>
      </c>
      <c r="U153" t="s">
        <v>652</v>
      </c>
      <c r="V153">
        <v>0.77797700000000003</v>
      </c>
      <c r="W153">
        <v>99.639794304213211</v>
      </c>
      <c r="X153">
        <v>1.630409513927877E-2</v>
      </c>
      <c r="Y153">
        <v>1.1356281094139289E-3</v>
      </c>
      <c r="Z153">
        <v>4.4438666905901272E-2</v>
      </c>
      <c r="AA153">
        <v>1.110966672647532E-2</v>
      </c>
      <c r="AB153">
        <f>Table6[[#This Row],[calc_%_H2_umol/h]]/Table6[[#This Row],[Cat mass]]</f>
        <v>5.9409982494520426</v>
      </c>
      <c r="AC153">
        <v>0.25807253813692238</v>
      </c>
      <c r="AD153">
        <v>4.7656351594702589E-3</v>
      </c>
      <c r="AE153">
        <v>0.70340607447746517</v>
      </c>
      <c r="AF153">
        <v>0.17585151861936629</v>
      </c>
      <c r="AG153">
        <v>3.297593712345849E-2</v>
      </c>
      <c r="AH153">
        <v>5.2853125387133597E-2</v>
      </c>
    </row>
    <row r="154" spans="1:34" hidden="1" x14ac:dyDescent="0.25">
      <c r="A154">
        <v>1419</v>
      </c>
      <c r="B154" t="s">
        <v>460</v>
      </c>
      <c r="C154" t="s">
        <v>469</v>
      </c>
      <c r="D154" s="20" t="s">
        <v>1251</v>
      </c>
      <c r="E154" t="s">
        <v>54</v>
      </c>
      <c r="F154" t="s">
        <v>21</v>
      </c>
      <c r="G154">
        <v>2</v>
      </c>
      <c r="H154">
        <v>2</v>
      </c>
      <c r="I154">
        <v>1</v>
      </c>
      <c r="J154">
        <v>0</v>
      </c>
      <c r="K154">
        <v>0</v>
      </c>
      <c r="L154">
        <v>2.5100000000000001E-3</v>
      </c>
      <c r="M154">
        <v>0</v>
      </c>
      <c r="N154">
        <v>0</v>
      </c>
      <c r="O154">
        <v>0</v>
      </c>
      <c r="P154">
        <v>0</v>
      </c>
      <c r="Q154">
        <v>0</v>
      </c>
      <c r="R154">
        <v>0</v>
      </c>
      <c r="S154">
        <f>SUM(Table6[[#This Row],[TiO2 (A, p25)]:[CoO]])</f>
        <v>2.5100000000000001E-3</v>
      </c>
      <c r="T154" s="2">
        <v>45163.585428240738</v>
      </c>
      <c r="U154" t="s">
        <v>654</v>
      </c>
      <c r="V154">
        <v>0.78082700000000005</v>
      </c>
      <c r="W154">
        <v>99.502871496759838</v>
      </c>
      <c r="X154">
        <v>1.9152113452704431E-2</v>
      </c>
      <c r="Y154">
        <v>3.634575029123966E-4</v>
      </c>
      <c r="Z154">
        <v>5.2201264958173697E-2</v>
      </c>
      <c r="AA154">
        <v>1.3050316239543421E-2</v>
      </c>
      <c r="AB154">
        <f>Table6[[#This Row],[calc_%_H2_umol/h]]/Table6[[#This Row],[Cat mass]]</f>
        <v>5.1993291791009639</v>
      </c>
      <c r="AC154">
        <v>0.37254249479015228</v>
      </c>
      <c r="AD154">
        <v>5.9833342640498244E-3</v>
      </c>
      <c r="AE154">
        <v>1.015406969405442</v>
      </c>
      <c r="AF154">
        <v>0.25385174235136038</v>
      </c>
      <c r="AG154">
        <v>3.9816385393068622E-2</v>
      </c>
      <c r="AH154">
        <v>6.5617509604233501E-2</v>
      </c>
    </row>
    <row r="155" spans="1:34" hidden="1" x14ac:dyDescent="0.25">
      <c r="A155">
        <v>1419</v>
      </c>
      <c r="B155" t="s">
        <v>460</v>
      </c>
      <c r="C155" t="s">
        <v>470</v>
      </c>
      <c r="D155" s="20" t="s">
        <v>1252</v>
      </c>
      <c r="E155" t="s">
        <v>57</v>
      </c>
      <c r="F155" t="s">
        <v>21</v>
      </c>
      <c r="G155">
        <v>2</v>
      </c>
      <c r="H155">
        <v>2</v>
      </c>
      <c r="I155">
        <v>1</v>
      </c>
      <c r="J155">
        <v>0</v>
      </c>
      <c r="K155">
        <v>0</v>
      </c>
      <c r="L155">
        <v>0</v>
      </c>
      <c r="M155">
        <v>2E-3</v>
      </c>
      <c r="N155">
        <v>0</v>
      </c>
      <c r="O155">
        <v>0</v>
      </c>
      <c r="P155">
        <v>0</v>
      </c>
      <c r="Q155">
        <v>0</v>
      </c>
      <c r="R155">
        <v>0</v>
      </c>
      <c r="S155">
        <f>SUM(Table6[[#This Row],[TiO2 (A, p25)]:[CoO]])</f>
        <v>2E-3</v>
      </c>
      <c r="T155" s="2">
        <v>45163.592685185176</v>
      </c>
      <c r="U155" t="s">
        <v>656</v>
      </c>
      <c r="V155">
        <v>0.78360200000000002</v>
      </c>
      <c r="W155">
        <v>99.199489238247466</v>
      </c>
      <c r="X155">
        <v>0.16707626179570159</v>
      </c>
      <c r="Y155">
        <v>2.008356906410979E-3</v>
      </c>
      <c r="Z155">
        <v>0.45538536682942699</v>
      </c>
      <c r="AA155">
        <v>0.1138463417073568</v>
      </c>
      <c r="AB155">
        <f>Table6[[#This Row],[calc_%_H2_umol/h]]/Table6[[#This Row],[Cat mass]]</f>
        <v>56.9231708536784</v>
      </c>
      <c r="AC155">
        <v>0.4561208234198541</v>
      </c>
      <c r="AD155">
        <v>5.0967163786884394E-3</v>
      </c>
      <c r="AE155">
        <v>1.2432092163133039</v>
      </c>
      <c r="AF155">
        <v>0.31080230407832599</v>
      </c>
      <c r="AG155">
        <v>4.9883494874626517E-2</v>
      </c>
      <c r="AH155">
        <v>0.12743018166235279</v>
      </c>
    </row>
    <row r="156" spans="1:34" hidden="1" x14ac:dyDescent="0.25">
      <c r="A156">
        <v>1419</v>
      </c>
      <c r="B156" t="s">
        <v>460</v>
      </c>
      <c r="C156" t="s">
        <v>470</v>
      </c>
      <c r="D156" s="20" t="s">
        <v>1253</v>
      </c>
      <c r="E156" t="s">
        <v>60</v>
      </c>
      <c r="F156" t="s">
        <v>21</v>
      </c>
      <c r="G156">
        <v>2</v>
      </c>
      <c r="H156">
        <v>2</v>
      </c>
      <c r="I156">
        <v>1</v>
      </c>
      <c r="J156">
        <v>0</v>
      </c>
      <c r="K156">
        <v>0</v>
      </c>
      <c r="L156">
        <v>0</v>
      </c>
      <c r="M156">
        <v>1.98E-3</v>
      </c>
      <c r="N156">
        <v>0</v>
      </c>
      <c r="O156">
        <v>0</v>
      </c>
      <c r="P156">
        <v>0</v>
      </c>
      <c r="Q156">
        <v>0</v>
      </c>
      <c r="R156">
        <v>0</v>
      </c>
      <c r="S156">
        <f>SUM(Table6[[#This Row],[TiO2 (A, p25)]:[CoO]])</f>
        <v>1.98E-3</v>
      </c>
      <c r="T156" s="2">
        <v>45163.662939814807</v>
      </c>
      <c r="U156" t="s">
        <v>658</v>
      </c>
      <c r="V156">
        <v>0.77797700000000003</v>
      </c>
      <c r="W156">
        <v>99.441229417427934</v>
      </c>
      <c r="X156">
        <v>0.21560353741592461</v>
      </c>
      <c r="Y156">
        <v>3.3839377050307491E-3</v>
      </c>
      <c r="Z156">
        <v>0.58765197952495085</v>
      </c>
      <c r="AA156">
        <v>0.14691299488123771</v>
      </c>
      <c r="AB156">
        <f>Table6[[#This Row],[calc_%_H2_umol/h]]/Table6[[#This Row],[Cat mass]]</f>
        <v>74.198482263251364</v>
      </c>
      <c r="AC156">
        <v>0.1929226858353417</v>
      </c>
      <c r="AD156">
        <v>3.204563442517292E-3</v>
      </c>
      <c r="AE156">
        <v>0.52583273718604129</v>
      </c>
      <c r="AF156">
        <v>0.13145818429651029</v>
      </c>
      <c r="AG156">
        <v>3.3072640064602823E-2</v>
      </c>
      <c r="AH156">
        <v>0.1171717192561933</v>
      </c>
    </row>
    <row r="157" spans="1:34" hidden="1" x14ac:dyDescent="0.25">
      <c r="A157">
        <v>1419</v>
      </c>
      <c r="B157" t="s">
        <v>460</v>
      </c>
      <c r="C157" t="s">
        <v>470</v>
      </c>
      <c r="D157" s="20" t="s">
        <v>1254</v>
      </c>
      <c r="E157" t="s">
        <v>63</v>
      </c>
      <c r="F157" t="s">
        <v>21</v>
      </c>
      <c r="G157">
        <v>2</v>
      </c>
      <c r="H157">
        <v>2</v>
      </c>
      <c r="I157">
        <v>1</v>
      </c>
      <c r="J157">
        <v>0</v>
      </c>
      <c r="K157">
        <v>0</v>
      </c>
      <c r="L157">
        <v>0</v>
      </c>
      <c r="M157">
        <v>2E-3</v>
      </c>
      <c r="N157">
        <v>0</v>
      </c>
      <c r="O157">
        <v>0</v>
      </c>
      <c r="P157">
        <v>0</v>
      </c>
      <c r="Q157">
        <v>0</v>
      </c>
      <c r="R157">
        <v>0</v>
      </c>
      <c r="S157">
        <f>SUM(Table6[[#This Row],[TiO2 (A, p25)]:[CoO]])</f>
        <v>2E-3</v>
      </c>
      <c r="T157" s="2">
        <v>45163.670624999999</v>
      </c>
      <c r="U157" t="s">
        <v>660</v>
      </c>
      <c r="V157">
        <v>0.78082700000000005</v>
      </c>
      <c r="W157">
        <v>99.371919900747542</v>
      </c>
      <c r="X157">
        <v>0.15802445477977861</v>
      </c>
      <c r="Y157">
        <v>2.072044988563602E-3</v>
      </c>
      <c r="Z157">
        <v>0.43071363660209139</v>
      </c>
      <c r="AA157">
        <v>0.10767840915052281</v>
      </c>
      <c r="AB157">
        <f>Table6[[#This Row],[calc_%_H2_umol/h]]/Table6[[#This Row],[Cat mass]]</f>
        <v>53.839204575261398</v>
      </c>
      <c r="AC157">
        <v>0.33039608897553191</v>
      </c>
      <c r="AD157">
        <v>3.986618767670376E-3</v>
      </c>
      <c r="AE157">
        <v>0.90053214358547173</v>
      </c>
      <c r="AF157">
        <v>0.22513303589636791</v>
      </c>
      <c r="AG157">
        <v>4.0850119173309322E-2</v>
      </c>
      <c r="AH157">
        <v>9.8809436323847866E-2</v>
      </c>
    </row>
    <row r="158" spans="1:34" hidden="1" x14ac:dyDescent="0.25">
      <c r="A158">
        <v>1419</v>
      </c>
      <c r="B158" t="s">
        <v>460</v>
      </c>
      <c r="C158" t="s">
        <v>472</v>
      </c>
      <c r="D158" s="20" t="s">
        <v>1255</v>
      </c>
      <c r="E158" t="s">
        <v>66</v>
      </c>
      <c r="F158" t="s">
        <v>21</v>
      </c>
      <c r="G158">
        <v>2</v>
      </c>
      <c r="H158">
        <v>2</v>
      </c>
      <c r="I158">
        <v>1</v>
      </c>
      <c r="J158">
        <v>0</v>
      </c>
      <c r="K158">
        <v>0</v>
      </c>
      <c r="L158">
        <v>0</v>
      </c>
      <c r="M158">
        <v>0</v>
      </c>
      <c r="N158">
        <v>1.92E-3</v>
      </c>
      <c r="O158">
        <v>0</v>
      </c>
      <c r="P158">
        <v>0</v>
      </c>
      <c r="Q158">
        <v>0</v>
      </c>
      <c r="R158">
        <v>0</v>
      </c>
      <c r="S158">
        <f>SUM(Table6[[#This Row],[TiO2 (A, p25)]:[CoO]])</f>
        <v>1.92E-3</v>
      </c>
      <c r="T158" s="2">
        <v>45163.827175925922</v>
      </c>
      <c r="U158" t="s">
        <v>869</v>
      </c>
      <c r="V158">
        <v>0.78082700000000005</v>
      </c>
      <c r="W158">
        <v>99.305791470780704</v>
      </c>
      <c r="X158">
        <v>2.571272146145917E-2</v>
      </c>
      <c r="Y158">
        <v>3.7555836926910473E-4</v>
      </c>
      <c r="Z158">
        <v>7.0082948762806893E-2</v>
      </c>
      <c r="AA158">
        <v>1.752073719070172E-2</v>
      </c>
      <c r="AB158">
        <f>Table6[[#This Row],[calc_%_H2_umol/h]]/Table6[[#This Row],[Cat mass]]</f>
        <v>9.1253839534904788</v>
      </c>
      <c r="AC158">
        <v>0.5797849539742127</v>
      </c>
      <c r="AD158">
        <v>6.8980112854660214E-3</v>
      </c>
      <c r="AE158">
        <v>1.580269878617323</v>
      </c>
      <c r="AF158">
        <v>0.39506746965433059</v>
      </c>
      <c r="AG158">
        <v>4.6199423397609497E-2</v>
      </c>
      <c r="AH158">
        <v>4.2511430386013342E-2</v>
      </c>
    </row>
    <row r="159" spans="1:34" hidden="1" x14ac:dyDescent="0.25">
      <c r="A159">
        <v>1419</v>
      </c>
      <c r="B159" t="s">
        <v>460</v>
      </c>
      <c r="C159" t="s">
        <v>472</v>
      </c>
      <c r="D159" s="20" t="s">
        <v>1256</v>
      </c>
      <c r="E159" t="s">
        <v>69</v>
      </c>
      <c r="F159" t="s">
        <v>21</v>
      </c>
      <c r="G159">
        <v>2</v>
      </c>
      <c r="H159">
        <v>2</v>
      </c>
      <c r="I159">
        <v>1</v>
      </c>
      <c r="J159">
        <v>0</v>
      </c>
      <c r="K159">
        <v>0</v>
      </c>
      <c r="L159">
        <v>0</v>
      </c>
      <c r="M159">
        <v>0</v>
      </c>
      <c r="N159">
        <v>1.9599999999999999E-3</v>
      </c>
      <c r="O159">
        <v>0</v>
      </c>
      <c r="P159">
        <v>0</v>
      </c>
      <c r="Q159">
        <v>0</v>
      </c>
      <c r="R159">
        <v>0</v>
      </c>
      <c r="S159">
        <f>SUM(Table6[[#This Row],[TiO2 (A, p25)]:[CoO]])</f>
        <v>1.9599999999999999E-3</v>
      </c>
      <c r="T159" s="2">
        <v>45163.834814814807</v>
      </c>
      <c r="U159" t="s">
        <v>871</v>
      </c>
      <c r="V159">
        <v>0.78360200000000002</v>
      </c>
      <c r="W159">
        <v>99.664714638465938</v>
      </c>
      <c r="X159">
        <v>2.1919639196214331E-2</v>
      </c>
      <c r="Y159">
        <v>4.5290102622050522E-4</v>
      </c>
      <c r="Z159">
        <v>5.9744471350109879E-2</v>
      </c>
      <c r="AA159">
        <v>1.493611783752747E-2</v>
      </c>
      <c r="AB159">
        <f>Table6[[#This Row],[calc_%_H2_umol/h]]/Table6[[#This Row],[Cat mass]]</f>
        <v>7.6204682844527909</v>
      </c>
      <c r="AC159">
        <v>0.24715136480812311</v>
      </c>
      <c r="AD159">
        <v>2.3456442369101339E-3</v>
      </c>
      <c r="AE159">
        <v>0.67363917360782288</v>
      </c>
      <c r="AF159">
        <v>0.16840979340195569</v>
      </c>
      <c r="AG159">
        <v>3.1759642422391599E-2</v>
      </c>
      <c r="AH159">
        <v>3.4454715107332543E-2</v>
      </c>
    </row>
    <row r="160" spans="1:34" hidden="1" x14ac:dyDescent="0.25">
      <c r="A160">
        <v>1419</v>
      </c>
      <c r="B160" t="s">
        <v>460</v>
      </c>
      <c r="C160" t="s">
        <v>472</v>
      </c>
      <c r="D160" s="20" t="s">
        <v>1257</v>
      </c>
      <c r="E160" t="s">
        <v>72</v>
      </c>
      <c r="F160" t="s">
        <v>21</v>
      </c>
      <c r="G160">
        <v>2</v>
      </c>
      <c r="H160">
        <v>2</v>
      </c>
      <c r="I160">
        <v>1</v>
      </c>
      <c r="J160">
        <v>0</v>
      </c>
      <c r="K160">
        <v>0</v>
      </c>
      <c r="L160">
        <v>0</v>
      </c>
      <c r="M160">
        <v>0</v>
      </c>
      <c r="N160">
        <v>1.83E-3</v>
      </c>
      <c r="O160">
        <v>0</v>
      </c>
      <c r="P160">
        <v>0</v>
      </c>
      <c r="Q160">
        <v>0</v>
      </c>
      <c r="R160">
        <v>0</v>
      </c>
      <c r="S160">
        <f>SUM(Table6[[#This Row],[TiO2 (A, p25)]:[CoO]])</f>
        <v>1.83E-3</v>
      </c>
      <c r="T160" s="2">
        <v>45163.842453703714</v>
      </c>
      <c r="U160" t="s">
        <v>873</v>
      </c>
      <c r="V160">
        <v>0.78915199999999996</v>
      </c>
      <c r="W160">
        <v>99.533498832504392</v>
      </c>
      <c r="X160">
        <v>2.1172565555823988E-2</v>
      </c>
      <c r="Y160">
        <v>6.4197892548475564E-4</v>
      </c>
      <c r="Z160">
        <v>5.7708237117183661E-2</v>
      </c>
      <c r="AA160">
        <v>1.442705927929592E-2</v>
      </c>
      <c r="AB160">
        <f>Table6[[#This Row],[calc_%_H2_umol/h]]/Table6[[#This Row],[Cat mass]]</f>
        <v>7.8836389504349293</v>
      </c>
      <c r="AC160">
        <v>0.37251356152996179</v>
      </c>
      <c r="AD160">
        <v>5.1912455258396502E-3</v>
      </c>
      <c r="AE160">
        <v>1.015328108511836</v>
      </c>
      <c r="AF160">
        <v>0.25383202712795899</v>
      </c>
      <c r="AG160">
        <v>3.7553454491726083E-2</v>
      </c>
      <c r="AH160">
        <v>3.5261585918087528E-2</v>
      </c>
    </row>
    <row r="161" spans="1:34" hidden="1" x14ac:dyDescent="0.25">
      <c r="A161">
        <v>1419</v>
      </c>
      <c r="B161" t="s">
        <v>460</v>
      </c>
      <c r="C161" t="s">
        <v>473</v>
      </c>
      <c r="D161" s="20" t="s">
        <v>1258</v>
      </c>
      <c r="E161" t="s">
        <v>75</v>
      </c>
      <c r="F161" t="s">
        <v>21</v>
      </c>
      <c r="G161">
        <v>2</v>
      </c>
      <c r="H161">
        <v>2</v>
      </c>
      <c r="I161">
        <v>1</v>
      </c>
      <c r="J161">
        <v>0</v>
      </c>
      <c r="K161">
        <v>0</v>
      </c>
      <c r="L161">
        <v>0</v>
      </c>
      <c r="M161">
        <v>0</v>
      </c>
      <c r="N161">
        <v>0</v>
      </c>
      <c r="O161">
        <v>1.6999999999999999E-3</v>
      </c>
      <c r="P161">
        <v>0</v>
      </c>
      <c r="Q161">
        <v>0</v>
      </c>
      <c r="R161">
        <v>0</v>
      </c>
      <c r="S161">
        <f>SUM(Table6[[#This Row],[TiO2 (A, p25)]:[CoO]])</f>
        <v>1.6999999999999999E-3</v>
      </c>
      <c r="T161" s="2">
        <v>45163.850902777784</v>
      </c>
      <c r="U161" t="s">
        <v>875</v>
      </c>
      <c r="V161">
        <v>0.77520100000000003</v>
      </c>
      <c r="W161">
        <v>99.879700648066844</v>
      </c>
      <c r="X161">
        <v>2.0508375269647831E-2</v>
      </c>
      <c r="Y161">
        <v>2.3518082266584112E-3</v>
      </c>
      <c r="Z161">
        <v>5.5897910899299283E-2</v>
      </c>
      <c r="AA161">
        <v>1.3974477724824821E-2</v>
      </c>
      <c r="AB161">
        <f>Table6[[#This Row],[calc_%_H2_umol/h]]/Table6[[#This Row],[Cat mass]]</f>
        <v>8.2202810146028362</v>
      </c>
      <c r="AC161">
        <v>1.326675768563499E-2</v>
      </c>
      <c r="AD161">
        <v>6.5975201051037026E-3</v>
      </c>
      <c r="AE161">
        <v>3.6160057990149742E-2</v>
      </c>
      <c r="AF161">
        <v>9.0400144975374356E-3</v>
      </c>
      <c r="AG161">
        <v>4.8380228732162252E-2</v>
      </c>
      <c r="AH161">
        <v>3.8143990245718712E-2</v>
      </c>
    </row>
    <row r="162" spans="1:34" hidden="1" x14ac:dyDescent="0.25">
      <c r="A162">
        <v>1419</v>
      </c>
      <c r="B162" t="s">
        <v>460</v>
      </c>
      <c r="C162" t="s">
        <v>473</v>
      </c>
      <c r="D162" s="20" t="s">
        <v>1259</v>
      </c>
      <c r="E162" t="s">
        <v>78</v>
      </c>
      <c r="F162" t="s">
        <v>21</v>
      </c>
      <c r="G162">
        <v>2</v>
      </c>
      <c r="H162">
        <v>2</v>
      </c>
      <c r="I162">
        <v>1</v>
      </c>
      <c r="J162">
        <v>0</v>
      </c>
      <c r="K162">
        <v>0</v>
      </c>
      <c r="L162">
        <v>0</v>
      </c>
      <c r="M162">
        <v>0</v>
      </c>
      <c r="N162">
        <v>0</v>
      </c>
      <c r="O162">
        <v>1.75E-3</v>
      </c>
      <c r="P162">
        <v>0</v>
      </c>
      <c r="Q162">
        <v>0</v>
      </c>
      <c r="R162">
        <v>0</v>
      </c>
      <c r="S162">
        <f>SUM(Table6[[#This Row],[TiO2 (A, p25)]:[CoO]])</f>
        <v>1.75E-3</v>
      </c>
      <c r="T162" s="2">
        <v>45163.859351851846</v>
      </c>
      <c r="U162" t="s">
        <v>877</v>
      </c>
      <c r="V162">
        <v>0.77520100000000003</v>
      </c>
      <c r="W162">
        <v>99.90565810037458</v>
      </c>
      <c r="X162">
        <v>2.089585453071223E-2</v>
      </c>
      <c r="Y162">
        <v>1.58257387685054E-3</v>
      </c>
      <c r="Z162">
        <v>5.6954029725170371E-2</v>
      </c>
      <c r="AA162">
        <v>1.4238507431292589E-2</v>
      </c>
      <c r="AB162">
        <f>Table6[[#This Row],[calc_%_H2_umol/h]]/Table6[[#This Row],[Cat mass]]</f>
        <v>8.1362899607386225</v>
      </c>
      <c r="AC162">
        <v>1.031148330910015E-2</v>
      </c>
      <c r="AD162">
        <v>6.1825215983949619E-3</v>
      </c>
      <c r="AE162">
        <v>2.8105121330832261E-2</v>
      </c>
      <c r="AF162">
        <v>7.0262803327080644E-3</v>
      </c>
      <c r="AG162">
        <v>3.1767531429258422E-2</v>
      </c>
      <c r="AH162">
        <v>3.1367030356351112E-2</v>
      </c>
    </row>
    <row r="163" spans="1:34" hidden="1" x14ac:dyDescent="0.25">
      <c r="A163">
        <v>1419</v>
      </c>
      <c r="B163" t="s">
        <v>460</v>
      </c>
      <c r="C163" t="s">
        <v>473</v>
      </c>
      <c r="D163" s="20" t="s">
        <v>1260</v>
      </c>
      <c r="E163" t="s">
        <v>81</v>
      </c>
      <c r="F163" t="s">
        <v>21</v>
      </c>
      <c r="G163">
        <v>2</v>
      </c>
      <c r="H163">
        <v>2</v>
      </c>
      <c r="I163">
        <v>1</v>
      </c>
      <c r="J163">
        <v>0</v>
      </c>
      <c r="K163">
        <v>0</v>
      </c>
      <c r="L163">
        <v>0</v>
      </c>
      <c r="M163">
        <v>0</v>
      </c>
      <c r="N163">
        <v>0</v>
      </c>
      <c r="O163">
        <v>1.75E-3</v>
      </c>
      <c r="P163">
        <v>0</v>
      </c>
      <c r="Q163">
        <v>0</v>
      </c>
      <c r="R163">
        <v>0</v>
      </c>
      <c r="S163">
        <f>SUM(Table6[[#This Row],[TiO2 (A, p25)]:[CoO]])</f>
        <v>1.75E-3</v>
      </c>
      <c r="T163" s="2">
        <v>45163.86787037037</v>
      </c>
      <c r="U163" t="s">
        <v>879</v>
      </c>
      <c r="V163">
        <v>0.77520100000000003</v>
      </c>
      <c r="W163">
        <v>99.895710215798971</v>
      </c>
      <c r="X163">
        <v>2.125151436837704E-2</v>
      </c>
      <c r="Y163">
        <v>1.3667955745957281E-3</v>
      </c>
      <c r="Z163">
        <v>5.7923421091129537E-2</v>
      </c>
      <c r="AA163">
        <v>1.4480855272782381E-2</v>
      </c>
      <c r="AB163">
        <f>Table6[[#This Row],[calc_%_H2_umol/h]]/Table6[[#This Row],[Cat mass]]</f>
        <v>8.2747744415899316</v>
      </c>
      <c r="AC163">
        <v>1.0373941222091849E-2</v>
      </c>
      <c r="AD163">
        <v>6.2582998266074857E-3</v>
      </c>
      <c r="AE163">
        <v>2.8275357481159238E-2</v>
      </c>
      <c r="AF163">
        <v>7.0688393702898096E-3</v>
      </c>
      <c r="AG163">
        <v>3.8238047603619513E-2</v>
      </c>
      <c r="AH163">
        <v>3.4426281006940951E-2</v>
      </c>
    </row>
    <row r="164" spans="1:34" hidden="1" x14ac:dyDescent="0.25">
      <c r="A164">
        <v>1419</v>
      </c>
      <c r="B164" t="s">
        <v>460</v>
      </c>
      <c r="C164" t="s">
        <v>471</v>
      </c>
      <c r="D164" s="20" t="s">
        <v>1261</v>
      </c>
      <c r="E164" t="s">
        <v>84</v>
      </c>
      <c r="F164" t="s">
        <v>21</v>
      </c>
      <c r="G164">
        <v>2</v>
      </c>
      <c r="H164">
        <v>2</v>
      </c>
      <c r="I164">
        <v>1</v>
      </c>
      <c r="J164">
        <v>0</v>
      </c>
      <c r="K164">
        <v>0</v>
      </c>
      <c r="L164">
        <v>0</v>
      </c>
      <c r="M164">
        <v>0</v>
      </c>
      <c r="N164">
        <v>0</v>
      </c>
      <c r="O164">
        <v>0</v>
      </c>
      <c r="P164">
        <v>1.9599999999999999E-3</v>
      </c>
      <c r="Q164">
        <v>0</v>
      </c>
      <c r="R164">
        <v>0</v>
      </c>
      <c r="S164">
        <f>SUM(Table6[[#This Row],[TiO2 (A, p25)]:[CoO]])</f>
        <v>1.9599999999999999E-3</v>
      </c>
      <c r="T164" s="2">
        <v>45163.875520833331</v>
      </c>
      <c r="U164" t="s">
        <v>881</v>
      </c>
      <c r="V164">
        <v>0.78082700000000005</v>
      </c>
      <c r="W164">
        <v>99.261556951298914</v>
      </c>
      <c r="X164">
        <v>2.0663024116467511E-2</v>
      </c>
      <c r="Y164">
        <v>4.1095482620844611E-4</v>
      </c>
      <c r="Z164">
        <v>5.6319423932221002E-2</v>
      </c>
      <c r="AA164">
        <v>1.4079855983055251E-2</v>
      </c>
      <c r="AB164">
        <f>Table6[[#This Row],[calc_%_H2_umol/h]]/Table6[[#This Row],[Cat mass]]</f>
        <v>7.1835999913547202</v>
      </c>
      <c r="AC164">
        <v>0.43212007606499508</v>
      </c>
      <c r="AD164">
        <v>6.3653060717588179E-3</v>
      </c>
      <c r="AE164">
        <v>1.1777924478214561</v>
      </c>
      <c r="AF164">
        <v>0.29444811195536402</v>
      </c>
      <c r="AG164">
        <v>4.968078531574481E-2</v>
      </c>
      <c r="AH164">
        <v>0.23597916320388049</v>
      </c>
    </row>
    <row r="165" spans="1:34" hidden="1" x14ac:dyDescent="0.25">
      <c r="A165">
        <v>1419</v>
      </c>
      <c r="B165" t="s">
        <v>460</v>
      </c>
      <c r="C165" t="s">
        <v>471</v>
      </c>
      <c r="D165" s="20" t="s">
        <v>1262</v>
      </c>
      <c r="E165" t="s">
        <v>87</v>
      </c>
      <c r="F165" t="s">
        <v>21</v>
      </c>
      <c r="G165">
        <v>2</v>
      </c>
      <c r="H165">
        <v>2</v>
      </c>
      <c r="I165">
        <v>1</v>
      </c>
      <c r="J165">
        <v>0</v>
      </c>
      <c r="K165">
        <v>0</v>
      </c>
      <c r="L165">
        <v>0</v>
      </c>
      <c r="M165">
        <v>0</v>
      </c>
      <c r="N165">
        <v>0</v>
      </c>
      <c r="O165">
        <v>0</v>
      </c>
      <c r="P165">
        <v>2.0300000000000001E-3</v>
      </c>
      <c r="Q165">
        <v>0</v>
      </c>
      <c r="R165">
        <v>0</v>
      </c>
      <c r="S165">
        <f>SUM(Table6[[#This Row],[TiO2 (A, p25)]:[CoO]])</f>
        <v>2.0300000000000001E-3</v>
      </c>
      <c r="T165" s="2">
        <v>45163.883159722223</v>
      </c>
      <c r="U165" t="s">
        <v>883</v>
      </c>
      <c r="V165">
        <v>0.78082700000000005</v>
      </c>
      <c r="W165">
        <v>99.626434328618046</v>
      </c>
      <c r="X165">
        <v>1.984797980486655E-2</v>
      </c>
      <c r="Y165">
        <v>6.7260214245002314E-4</v>
      </c>
      <c r="Z165">
        <v>5.409792789902336E-2</v>
      </c>
      <c r="AA165">
        <v>1.352448197475584E-2</v>
      </c>
      <c r="AB165">
        <f>Table6[[#This Row],[calc_%_H2_umol/h]]/Table6[[#This Row],[Cat mass]]</f>
        <v>6.6623063915053393</v>
      </c>
      <c r="AC165">
        <v>0.1443661517939272</v>
      </c>
      <c r="AD165">
        <v>2.467992913634161E-3</v>
      </c>
      <c r="AE165">
        <v>0.39348637733359698</v>
      </c>
      <c r="AF165">
        <v>9.8371594333399259E-2</v>
      </c>
      <c r="AG165">
        <v>3.2629636828590852E-2</v>
      </c>
      <c r="AH165">
        <v>0.17672190295458201</v>
      </c>
    </row>
    <row r="166" spans="1:34" hidden="1" x14ac:dyDescent="0.25">
      <c r="A166">
        <v>1419</v>
      </c>
      <c r="B166" t="s">
        <v>460</v>
      </c>
      <c r="C166" t="s">
        <v>471</v>
      </c>
      <c r="D166" s="20" t="s">
        <v>1263</v>
      </c>
      <c r="E166" t="s">
        <v>90</v>
      </c>
      <c r="F166" t="s">
        <v>21</v>
      </c>
      <c r="G166">
        <v>2</v>
      </c>
      <c r="H166">
        <v>2</v>
      </c>
      <c r="I166">
        <v>1</v>
      </c>
      <c r="J166">
        <v>0</v>
      </c>
      <c r="K166">
        <v>0</v>
      </c>
      <c r="L166">
        <v>0</v>
      </c>
      <c r="M166">
        <v>0</v>
      </c>
      <c r="N166">
        <v>0</v>
      </c>
      <c r="O166">
        <v>0</v>
      </c>
      <c r="P166">
        <v>1.99E-3</v>
      </c>
      <c r="Q166">
        <v>0</v>
      </c>
      <c r="R166">
        <v>0</v>
      </c>
      <c r="S166">
        <f>SUM(Table6[[#This Row],[TiO2 (A, p25)]:[CoO]])</f>
        <v>1.99E-3</v>
      </c>
      <c r="T166" s="2">
        <v>45163.890810185178</v>
      </c>
      <c r="U166" t="s">
        <v>885</v>
      </c>
      <c r="V166">
        <v>0.78082700000000005</v>
      </c>
      <c r="W166">
        <v>99.475891502918785</v>
      </c>
      <c r="X166">
        <v>1.9566477950829438E-2</v>
      </c>
      <c r="Y166">
        <v>3.2349719984297318E-4</v>
      </c>
      <c r="Z166">
        <v>5.3330662557519573E-2</v>
      </c>
      <c r="AA166">
        <v>1.333266563937989E-2</v>
      </c>
      <c r="AB166">
        <f>Table6[[#This Row],[calc_%_H2_umol/h]]/Table6[[#This Row],[Cat mass]]</f>
        <v>6.6998319795878842</v>
      </c>
      <c r="AC166">
        <v>0.26153416559959081</v>
      </c>
      <c r="AD166">
        <v>4.4213819587472347E-3</v>
      </c>
      <c r="AE166">
        <v>0.71284113410216288</v>
      </c>
      <c r="AF166">
        <v>0.17821028352554069</v>
      </c>
      <c r="AG166">
        <v>4.0379911470746953E-2</v>
      </c>
      <c r="AH166">
        <v>0.20262794206004639</v>
      </c>
    </row>
    <row r="167" spans="1:34" hidden="1" x14ac:dyDescent="0.25">
      <c r="A167">
        <v>1419</v>
      </c>
      <c r="B167" t="s">
        <v>460</v>
      </c>
      <c r="C167" t="s">
        <v>474</v>
      </c>
      <c r="D167" s="20" t="s">
        <v>1264</v>
      </c>
      <c r="E167" t="s">
        <v>93</v>
      </c>
      <c r="F167" t="s">
        <v>21</v>
      </c>
      <c r="G167">
        <v>2</v>
      </c>
      <c r="H167">
        <v>2</v>
      </c>
      <c r="I167">
        <v>1</v>
      </c>
      <c r="J167">
        <v>0</v>
      </c>
      <c r="K167">
        <v>0</v>
      </c>
      <c r="L167">
        <v>0</v>
      </c>
      <c r="M167">
        <v>0</v>
      </c>
      <c r="N167">
        <v>0</v>
      </c>
      <c r="O167">
        <v>0</v>
      </c>
      <c r="P167">
        <v>0</v>
      </c>
      <c r="Q167">
        <v>2.1800000000000001E-3</v>
      </c>
      <c r="R167">
        <v>0</v>
      </c>
      <c r="S167">
        <f>SUM(Table6[[#This Row],[TiO2 (A, p25)]:[CoO]])</f>
        <v>2.1800000000000001E-3</v>
      </c>
      <c r="T167" s="2">
        <v>45163.898449074077</v>
      </c>
      <c r="U167" t="s">
        <v>887</v>
      </c>
      <c r="V167">
        <v>0.77520100000000003</v>
      </c>
      <c r="W167">
        <v>99.460727858069603</v>
      </c>
      <c r="X167">
        <v>2.3288385131088739E-2</v>
      </c>
      <c r="Y167">
        <v>7.1256784027470506E-4</v>
      </c>
      <c r="Z167">
        <v>6.3475144175500486E-2</v>
      </c>
      <c r="AA167">
        <v>1.5868786043875122E-2</v>
      </c>
      <c r="AB167">
        <f>Table6[[#This Row],[calc_%_H2_umol/h]]/Table6[[#This Row],[Cat mass]]</f>
        <v>7.2792596531537255</v>
      </c>
      <c r="AC167">
        <v>0.40784449492853908</v>
      </c>
      <c r="AD167">
        <v>6.4422062864173887E-3</v>
      </c>
      <c r="AE167">
        <v>1.1116265885784471</v>
      </c>
      <c r="AF167">
        <v>0.27790664714461172</v>
      </c>
      <c r="AG167">
        <v>4.5416592884994937E-2</v>
      </c>
      <c r="AH167">
        <v>6.2722668985777053E-2</v>
      </c>
    </row>
    <row r="168" spans="1:34" hidden="1" x14ac:dyDescent="0.25">
      <c r="A168">
        <v>1419</v>
      </c>
      <c r="B168" t="s">
        <v>460</v>
      </c>
      <c r="C168" t="s">
        <v>474</v>
      </c>
      <c r="D168" s="20" t="s">
        <v>1265</v>
      </c>
      <c r="E168" t="s">
        <v>96</v>
      </c>
      <c r="F168" t="s">
        <v>21</v>
      </c>
      <c r="G168">
        <v>2</v>
      </c>
      <c r="H168">
        <v>2</v>
      </c>
      <c r="I168">
        <v>1</v>
      </c>
      <c r="J168">
        <v>0</v>
      </c>
      <c r="K168">
        <v>0</v>
      </c>
      <c r="L168">
        <v>0</v>
      </c>
      <c r="M168">
        <v>0</v>
      </c>
      <c r="N168">
        <v>0</v>
      </c>
      <c r="O168">
        <v>0</v>
      </c>
      <c r="P168">
        <v>0</v>
      </c>
      <c r="Q168">
        <v>1.9599999999999999E-3</v>
      </c>
      <c r="R168">
        <v>0</v>
      </c>
      <c r="S168">
        <f>SUM(Table6[[#This Row],[TiO2 (A, p25)]:[CoO]])</f>
        <v>1.9599999999999999E-3</v>
      </c>
      <c r="T168" s="2">
        <v>45163.906157407408</v>
      </c>
      <c r="U168" t="s">
        <v>889</v>
      </c>
      <c r="V168">
        <v>0.77520100000000003</v>
      </c>
      <c r="W168">
        <v>99.72426116057008</v>
      </c>
      <c r="X168">
        <v>2.6533481490740921E-2</v>
      </c>
      <c r="Y168">
        <v>2.5543316214635261E-4</v>
      </c>
      <c r="Z168">
        <v>7.2320023635061528E-2</v>
      </c>
      <c r="AA168">
        <v>1.8080005908765379E-2</v>
      </c>
      <c r="AB168">
        <f>Table6[[#This Row],[calc_%_H2_umol/h]]/Table6[[#This Row],[Cat mass]]</f>
        <v>9.2244928105945814</v>
      </c>
      <c r="AC168">
        <v>0.1622916848613879</v>
      </c>
      <c r="AD168">
        <v>2.793011723447968E-3</v>
      </c>
      <c r="AE168">
        <v>0.44234445785206272</v>
      </c>
      <c r="AF168">
        <v>0.11058611446301569</v>
      </c>
      <c r="AG168">
        <v>3.0494767984386901E-2</v>
      </c>
      <c r="AH168">
        <v>5.6418905093411229E-2</v>
      </c>
    </row>
    <row r="169" spans="1:34" hidden="1" x14ac:dyDescent="0.25">
      <c r="A169">
        <v>1419</v>
      </c>
      <c r="B169" t="s">
        <v>460</v>
      </c>
      <c r="C169" t="s">
        <v>474</v>
      </c>
      <c r="D169" s="20" t="s">
        <v>1266</v>
      </c>
      <c r="E169" t="s">
        <v>99</v>
      </c>
      <c r="F169" t="s">
        <v>21</v>
      </c>
      <c r="G169">
        <v>2</v>
      </c>
      <c r="H169">
        <v>2</v>
      </c>
      <c r="I169">
        <v>1</v>
      </c>
      <c r="J169">
        <v>0</v>
      </c>
      <c r="K169">
        <v>0</v>
      </c>
      <c r="L169">
        <v>0</v>
      </c>
      <c r="M169">
        <v>0</v>
      </c>
      <c r="N169">
        <v>0</v>
      </c>
      <c r="O169">
        <v>0</v>
      </c>
      <c r="P169">
        <v>0</v>
      </c>
      <c r="Q169">
        <v>2.1099999999999999E-3</v>
      </c>
      <c r="R169">
        <v>0</v>
      </c>
      <c r="S169">
        <f>SUM(Table6[[#This Row],[TiO2 (A, p25)]:[CoO]])</f>
        <v>2.1099999999999999E-3</v>
      </c>
      <c r="T169" s="2">
        <v>45163.913877314822</v>
      </c>
      <c r="U169" t="s">
        <v>891</v>
      </c>
      <c r="V169">
        <v>0.77250099999999999</v>
      </c>
      <c r="W169">
        <v>99.6115741698205</v>
      </c>
      <c r="X169">
        <v>2.177037733264198E-2</v>
      </c>
      <c r="Y169">
        <v>7.6622257813558313E-4</v>
      </c>
      <c r="Z169">
        <v>5.9337641153132822E-2</v>
      </c>
      <c r="AA169">
        <v>1.48344102882832E-2</v>
      </c>
      <c r="AB169">
        <f>Table6[[#This Row],[calc_%_H2_umol/h]]/Table6[[#This Row],[Cat mass]]</f>
        <v>7.0305262029778204</v>
      </c>
      <c r="AC169">
        <v>0.27635546369282221</v>
      </c>
      <c r="AD169">
        <v>5.1546582508489114E-3</v>
      </c>
      <c r="AE169">
        <v>0.75323826889877166</v>
      </c>
      <c r="AF169">
        <v>0.18830956722469289</v>
      </c>
      <c r="AG169">
        <v>3.7302181178904832E-2</v>
      </c>
      <c r="AH169">
        <v>5.2997807975131012E-2</v>
      </c>
    </row>
    <row r="170" spans="1:34" hidden="1" x14ac:dyDescent="0.25">
      <c r="A170">
        <v>1419</v>
      </c>
      <c r="B170" t="s">
        <v>460</v>
      </c>
      <c r="C170" t="s">
        <v>470</v>
      </c>
      <c r="D170" s="20" t="s">
        <v>1267</v>
      </c>
      <c r="E170" t="s">
        <v>102</v>
      </c>
      <c r="F170" t="s">
        <v>21</v>
      </c>
      <c r="G170">
        <v>2</v>
      </c>
      <c r="H170">
        <v>2</v>
      </c>
      <c r="I170">
        <v>1</v>
      </c>
      <c r="J170">
        <v>0</v>
      </c>
      <c r="K170">
        <v>0</v>
      </c>
      <c r="L170">
        <v>0</v>
      </c>
      <c r="M170">
        <v>2.0999999999999999E-3</v>
      </c>
      <c r="N170">
        <v>0</v>
      </c>
      <c r="O170">
        <v>0</v>
      </c>
      <c r="P170">
        <v>0</v>
      </c>
      <c r="Q170">
        <v>0</v>
      </c>
      <c r="R170">
        <v>0</v>
      </c>
      <c r="S170">
        <f>SUM(Table6[[#This Row],[TiO2 (A, p25)]:[CoO]])</f>
        <v>2.0999999999999999E-3</v>
      </c>
      <c r="T170" s="2">
        <v>45163.921319444453</v>
      </c>
      <c r="U170" t="s">
        <v>893</v>
      </c>
      <c r="V170">
        <v>0.78637699999999999</v>
      </c>
      <c r="W170">
        <v>99.274105176411894</v>
      </c>
      <c r="X170">
        <v>0.1223817520368255</v>
      </c>
      <c r="Y170">
        <v>1.841129331470164E-3</v>
      </c>
      <c r="Z170">
        <v>0.33356539370425131</v>
      </c>
      <c r="AA170">
        <v>8.3391348426062828E-2</v>
      </c>
      <c r="AB170">
        <f>Table6[[#This Row],[calc_%_H2_umol/h]]/Table6[[#This Row],[Cat mass]]</f>
        <v>39.71016591717278</v>
      </c>
      <c r="AC170">
        <v>0.47096632918377951</v>
      </c>
      <c r="AD170">
        <v>5.1772684367851467E-3</v>
      </c>
      <c r="AE170">
        <v>1.283672331871516</v>
      </c>
      <c r="AF170">
        <v>0.32091808296787899</v>
      </c>
      <c r="AG170">
        <v>4.79069490609038E-2</v>
      </c>
      <c r="AH170">
        <v>8.4639793306595545E-2</v>
      </c>
    </row>
    <row r="171" spans="1:34" hidden="1" x14ac:dyDescent="0.25">
      <c r="A171">
        <v>1419</v>
      </c>
      <c r="B171" t="s">
        <v>460</v>
      </c>
      <c r="C171" t="s">
        <v>470</v>
      </c>
      <c r="D171" s="20" t="s">
        <v>1268</v>
      </c>
      <c r="E171" t="s">
        <v>105</v>
      </c>
      <c r="F171" t="s">
        <v>21</v>
      </c>
      <c r="G171">
        <v>2</v>
      </c>
      <c r="H171">
        <v>2</v>
      </c>
      <c r="I171">
        <v>1</v>
      </c>
      <c r="J171">
        <v>0</v>
      </c>
      <c r="K171">
        <v>0</v>
      </c>
      <c r="L171">
        <v>0</v>
      </c>
      <c r="M171">
        <v>1.9499999999999999E-3</v>
      </c>
      <c r="N171">
        <v>0</v>
      </c>
      <c r="O171">
        <v>0</v>
      </c>
      <c r="P171">
        <v>0</v>
      </c>
      <c r="Q171">
        <v>0</v>
      </c>
      <c r="R171">
        <v>0</v>
      </c>
      <c r="S171">
        <f>SUM(Table6[[#This Row],[TiO2 (A, p25)]:[CoO]])</f>
        <v>1.9499999999999999E-3</v>
      </c>
      <c r="T171" s="2">
        <v>45163.928969907407</v>
      </c>
      <c r="U171" t="s">
        <v>895</v>
      </c>
      <c r="V171">
        <v>0.78360200000000002</v>
      </c>
      <c r="W171">
        <v>99.557235970088342</v>
      </c>
      <c r="X171">
        <v>0.1409690564811158</v>
      </c>
      <c r="Y171">
        <v>1.981730318843597E-3</v>
      </c>
      <c r="Z171">
        <v>0.38422720742787603</v>
      </c>
      <c r="AA171">
        <v>9.6056801856968993E-2</v>
      </c>
      <c r="AB171">
        <f>Table6[[#This Row],[calc_%_H2_umol/h]]/Table6[[#This Row],[Cat mass]]</f>
        <v>49.259898388189228</v>
      </c>
      <c r="AC171">
        <v>0.19869932794341599</v>
      </c>
      <c r="AD171">
        <v>3.2227233211720549E-3</v>
      </c>
      <c r="AE171">
        <v>0.5415776327035412</v>
      </c>
      <c r="AF171">
        <v>0.1353944081758853</v>
      </c>
      <c r="AG171">
        <v>3.1426243000372667E-2</v>
      </c>
      <c r="AH171">
        <v>7.1669402486760819E-2</v>
      </c>
    </row>
    <row r="172" spans="1:34" hidden="1" x14ac:dyDescent="0.25">
      <c r="A172">
        <v>1419</v>
      </c>
      <c r="B172" t="s">
        <v>460</v>
      </c>
      <c r="C172" t="s">
        <v>470</v>
      </c>
      <c r="D172" s="21" t="s">
        <v>1269</v>
      </c>
      <c r="E172" t="s">
        <v>108</v>
      </c>
      <c r="F172" t="s">
        <v>21</v>
      </c>
      <c r="G172">
        <v>2</v>
      </c>
      <c r="H172">
        <v>2</v>
      </c>
      <c r="I172">
        <v>1</v>
      </c>
      <c r="J172">
        <v>0</v>
      </c>
      <c r="K172">
        <v>0</v>
      </c>
      <c r="L172">
        <v>0</v>
      </c>
      <c r="M172">
        <v>1.9400000000000001E-3</v>
      </c>
      <c r="N172">
        <v>0</v>
      </c>
      <c r="O172">
        <v>0</v>
      </c>
      <c r="P172">
        <v>0</v>
      </c>
      <c r="Q172">
        <v>0</v>
      </c>
      <c r="R172">
        <v>0</v>
      </c>
      <c r="S172">
        <f>SUM(Table6[[#This Row],[TiO2 (A, p25)]:[CoO]])</f>
        <v>1.9400000000000001E-3</v>
      </c>
      <c r="T172" s="2">
        <v>45163.936620370368</v>
      </c>
      <c r="U172" t="s">
        <v>897</v>
      </c>
      <c r="V172">
        <v>0.78637699999999999</v>
      </c>
      <c r="W172">
        <v>99.426291522264975</v>
      </c>
      <c r="X172">
        <v>0.1337957632763436</v>
      </c>
      <c r="Y172">
        <v>1.480306698243998E-3</v>
      </c>
      <c r="Z172">
        <v>0.36467558039049008</v>
      </c>
      <c r="AA172">
        <v>9.1168895097622521E-2</v>
      </c>
      <c r="AB172">
        <f>Table6[[#This Row],[calc_%_H2_umol/h]]/Table6[[#This Row],[Cat mass]]</f>
        <v>46.994275823516759</v>
      </c>
      <c r="AC172">
        <v>0.3268642277052809</v>
      </c>
      <c r="AD172">
        <v>4.2674809566558966E-3</v>
      </c>
      <c r="AE172">
        <v>0.8909056537247485</v>
      </c>
      <c r="AF172">
        <v>0.2227264134311871</v>
      </c>
      <c r="AG172">
        <v>3.8054991041611162E-2</v>
      </c>
      <c r="AH172">
        <v>7.499349571179792E-2</v>
      </c>
    </row>
    <row r="173" spans="1:34" hidden="1" x14ac:dyDescent="0.25">
      <c r="A173">
        <v>1420</v>
      </c>
      <c r="B173" t="s">
        <v>458</v>
      </c>
      <c r="C173" t="s">
        <v>466</v>
      </c>
      <c r="D173" s="20" t="s">
        <v>1210</v>
      </c>
      <c r="E173" t="s">
        <v>20</v>
      </c>
      <c r="F173" t="s">
        <v>21</v>
      </c>
      <c r="G173">
        <v>2</v>
      </c>
      <c r="H173">
        <v>2</v>
      </c>
      <c r="I173">
        <v>1</v>
      </c>
      <c r="J173">
        <v>0</v>
      </c>
      <c r="K173">
        <v>0</v>
      </c>
      <c r="L173">
        <v>0</v>
      </c>
      <c r="M173">
        <v>0</v>
      </c>
      <c r="N173">
        <v>0</v>
      </c>
      <c r="O173">
        <v>0</v>
      </c>
      <c r="P173">
        <v>0</v>
      </c>
      <c r="Q173">
        <v>0</v>
      </c>
      <c r="R173">
        <v>1.9499999999999999E-3</v>
      </c>
      <c r="S173">
        <f>SUM(Table6[[#This Row],[TiO2 (A, p25)]:[CoO]])</f>
        <v>1.9499999999999999E-3</v>
      </c>
      <c r="T173" s="2">
        <v>45163.679016203707</v>
      </c>
      <c r="U173" t="s">
        <v>322</v>
      </c>
      <c r="V173">
        <v>0.78360200000000002</v>
      </c>
      <c r="W173">
        <v>98.982292496638195</v>
      </c>
      <c r="X173">
        <v>2.277523977403571E-2</v>
      </c>
      <c r="Y173">
        <v>3.3100303770003159E-4</v>
      </c>
      <c r="Z173">
        <v>6.2076508102686327E-2</v>
      </c>
      <c r="AA173">
        <v>1.551912702567158E-2</v>
      </c>
      <c r="AB173">
        <f>Table6[[#This Row],[calc_%_H2_umol/h]]/Table6[[#This Row],[Cat mass]]</f>
        <v>7.9585266798315795</v>
      </c>
      <c r="AC173">
        <v>0.52321274672115436</v>
      </c>
      <c r="AD173">
        <v>3.664467778310026E-3</v>
      </c>
      <c r="AE173">
        <v>1.426075889145701</v>
      </c>
      <c r="AF173">
        <v>0.35651897228642521</v>
      </c>
      <c r="AG173">
        <v>4.5269133886768953E-2</v>
      </c>
      <c r="AH173">
        <v>0.42645038297985072</v>
      </c>
    </row>
    <row r="174" spans="1:34" hidden="1" x14ac:dyDescent="0.25">
      <c r="A174">
        <v>1420</v>
      </c>
      <c r="B174" t="s">
        <v>458</v>
      </c>
      <c r="C174" t="s">
        <v>466</v>
      </c>
      <c r="D174" s="20" t="s">
        <v>1211</v>
      </c>
      <c r="E174" t="s">
        <v>24</v>
      </c>
      <c r="F174" t="s">
        <v>21</v>
      </c>
      <c r="G174">
        <v>2</v>
      </c>
      <c r="H174">
        <v>2</v>
      </c>
      <c r="I174">
        <v>1</v>
      </c>
      <c r="J174">
        <v>0</v>
      </c>
      <c r="K174">
        <v>0</v>
      </c>
      <c r="L174">
        <v>0</v>
      </c>
      <c r="M174">
        <v>0</v>
      </c>
      <c r="N174">
        <v>0</v>
      </c>
      <c r="O174">
        <v>0</v>
      </c>
      <c r="P174">
        <v>0</v>
      </c>
      <c r="Q174">
        <v>0</v>
      </c>
      <c r="R174">
        <v>1.97E-3</v>
      </c>
      <c r="S174">
        <f>SUM(Table6[[#This Row],[TiO2 (A, p25)]:[CoO]])</f>
        <v>1.97E-3</v>
      </c>
      <c r="T174" s="2">
        <v>45163.686701388891</v>
      </c>
      <c r="U174" t="s">
        <v>324</v>
      </c>
      <c r="V174">
        <v>0.78082700000000005</v>
      </c>
      <c r="W174">
        <v>99.289695020560828</v>
      </c>
      <c r="X174">
        <v>1.9341154547446209E-2</v>
      </c>
      <c r="Y174">
        <v>4.7050090950297391E-4</v>
      </c>
      <c r="Z174">
        <v>5.2716517977062102E-2</v>
      </c>
      <c r="AA174">
        <v>1.317912949426552E-2</v>
      </c>
      <c r="AB174">
        <f>Table6[[#This Row],[calc_%_H2_umol/h]]/Table6[[#This Row],[Cat mass]]</f>
        <v>6.6899134488657461</v>
      </c>
      <c r="AC174">
        <v>0.23415397117894049</v>
      </c>
      <c r="AD174">
        <v>2.2193973105137299E-3</v>
      </c>
      <c r="AE174">
        <v>0.63821329801043125</v>
      </c>
      <c r="AF174">
        <v>0.15955332450260781</v>
      </c>
      <c r="AG174">
        <v>3.24680760443153E-2</v>
      </c>
      <c r="AH174">
        <v>0.4243417776684657</v>
      </c>
    </row>
    <row r="175" spans="1:34" hidden="1" x14ac:dyDescent="0.25">
      <c r="A175">
        <v>1420</v>
      </c>
      <c r="B175" t="s">
        <v>458</v>
      </c>
      <c r="C175" t="s">
        <v>466</v>
      </c>
      <c r="D175" s="20" t="s">
        <v>1212</v>
      </c>
      <c r="E175" t="s">
        <v>27</v>
      </c>
      <c r="F175" t="s">
        <v>21</v>
      </c>
      <c r="G175">
        <v>2</v>
      </c>
      <c r="H175">
        <v>2</v>
      </c>
      <c r="I175">
        <v>1</v>
      </c>
      <c r="J175">
        <v>0</v>
      </c>
      <c r="K175">
        <v>0</v>
      </c>
      <c r="L175">
        <v>0</v>
      </c>
      <c r="M175">
        <v>0</v>
      </c>
      <c r="N175">
        <v>0</v>
      </c>
      <c r="O175">
        <v>0</v>
      </c>
      <c r="P175">
        <v>0</v>
      </c>
      <c r="Q175">
        <v>0</v>
      </c>
      <c r="R175">
        <v>1.92E-3</v>
      </c>
      <c r="S175">
        <f>SUM(Table6[[#This Row],[TiO2 (A, p25)]:[CoO]])</f>
        <v>1.92E-3</v>
      </c>
      <c r="T175" s="2">
        <v>45163.694212962961</v>
      </c>
      <c r="U175" t="s">
        <v>326</v>
      </c>
      <c r="V175">
        <v>0.77520100000000003</v>
      </c>
      <c r="W175">
        <v>99.138383007890667</v>
      </c>
      <c r="X175">
        <v>1.8707873531717479E-2</v>
      </c>
      <c r="Y175">
        <v>4.9379638016310435E-4</v>
      </c>
      <c r="Z175">
        <v>5.0990438493632079E-2</v>
      </c>
      <c r="AA175">
        <v>1.274760962340802E-2</v>
      </c>
      <c r="AB175">
        <f>Table6[[#This Row],[calc_%_H2_umol/h]]/Table6[[#This Row],[Cat mass]]</f>
        <v>6.6393800121916771</v>
      </c>
      <c r="AC175">
        <v>0.35738005689255181</v>
      </c>
      <c r="AD175">
        <v>2.547240680944671E-3</v>
      </c>
      <c r="AE175">
        <v>0.9740800192461766</v>
      </c>
      <c r="AF175">
        <v>0.24352000481154409</v>
      </c>
      <c r="AG175">
        <v>3.6521879175505943E-2</v>
      </c>
      <c r="AH175">
        <v>0.44900718250955279</v>
      </c>
    </row>
    <row r="176" spans="1:34" hidden="1" x14ac:dyDescent="0.25">
      <c r="A176">
        <v>1420</v>
      </c>
      <c r="B176" t="s">
        <v>458</v>
      </c>
      <c r="C176" t="s">
        <v>467</v>
      </c>
      <c r="D176" s="20" t="s">
        <v>1213</v>
      </c>
      <c r="E176" t="s">
        <v>30</v>
      </c>
      <c r="F176" t="s">
        <v>21</v>
      </c>
      <c r="G176">
        <v>2</v>
      </c>
      <c r="H176">
        <v>2</v>
      </c>
      <c r="I176">
        <v>1</v>
      </c>
      <c r="J176">
        <v>2.3E-3</v>
      </c>
      <c r="K176">
        <v>0</v>
      </c>
      <c r="L176">
        <v>0</v>
      </c>
      <c r="M176">
        <v>0</v>
      </c>
      <c r="N176">
        <v>0</v>
      </c>
      <c r="O176">
        <v>0</v>
      </c>
      <c r="P176">
        <v>0</v>
      </c>
      <c r="Q176">
        <v>0</v>
      </c>
      <c r="R176">
        <v>0</v>
      </c>
      <c r="S176">
        <f>SUM(Table6[[#This Row],[TiO2 (A, p25)]:[CoO]])</f>
        <v>2.3E-3</v>
      </c>
      <c r="T176" s="2">
        <v>45163.70239583333</v>
      </c>
      <c r="U176" t="s">
        <v>328</v>
      </c>
      <c r="V176">
        <v>0.83377699999999999</v>
      </c>
      <c r="W176">
        <v>93.81764019277341</v>
      </c>
      <c r="X176">
        <v>2.9876433953772401</v>
      </c>
      <c r="Y176">
        <v>6.1500702498698517E-2</v>
      </c>
      <c r="Z176">
        <v>8.143162104159444</v>
      </c>
      <c r="AA176">
        <v>2.035790526039861</v>
      </c>
      <c r="AB176">
        <f>Table6[[#This Row],[calc_%_H2_umol/h]]/Table6[[#This Row],[Cat mass]]</f>
        <v>885.12631566950483</v>
      </c>
      <c r="AC176">
        <v>1.8881878041618699E-2</v>
      </c>
      <c r="AD176">
        <v>5.1284728241320814E-3</v>
      </c>
      <c r="AE176">
        <v>5.1464707589191791E-2</v>
      </c>
      <c r="AF176">
        <v>1.2866176897297949E-2</v>
      </c>
      <c r="AG176">
        <v>4.2838806063644312E-2</v>
      </c>
      <c r="AH176">
        <v>3.1329957277440879</v>
      </c>
    </row>
    <row r="177" spans="1:34" hidden="1" x14ac:dyDescent="0.25">
      <c r="A177">
        <v>1420</v>
      </c>
      <c r="B177" t="s">
        <v>458</v>
      </c>
      <c r="C177" t="s">
        <v>467</v>
      </c>
      <c r="D177" s="20" t="s">
        <v>1214</v>
      </c>
      <c r="E177" t="s">
        <v>33</v>
      </c>
      <c r="F177" t="s">
        <v>21</v>
      </c>
      <c r="G177">
        <v>2</v>
      </c>
      <c r="H177">
        <v>2</v>
      </c>
      <c r="I177">
        <v>1</v>
      </c>
      <c r="J177">
        <v>2.5400000000000002E-3</v>
      </c>
      <c r="K177">
        <v>0</v>
      </c>
      <c r="L177">
        <v>0</v>
      </c>
      <c r="M177">
        <v>0</v>
      </c>
      <c r="N177">
        <v>0</v>
      </c>
      <c r="O177">
        <v>0</v>
      </c>
      <c r="P177">
        <v>0</v>
      </c>
      <c r="Q177">
        <v>0</v>
      </c>
      <c r="R177">
        <v>0</v>
      </c>
      <c r="S177">
        <f>SUM(Table6[[#This Row],[TiO2 (A, p25)]:[CoO]])</f>
        <v>2.5400000000000002E-3</v>
      </c>
      <c r="T177" s="2">
        <v>45163.710509259261</v>
      </c>
      <c r="U177" t="s">
        <v>330</v>
      </c>
      <c r="V177">
        <v>0.83377699999999999</v>
      </c>
      <c r="W177">
        <v>94.750482566304342</v>
      </c>
      <c r="X177">
        <v>2.7975405717539892</v>
      </c>
      <c r="Y177">
        <v>5.4563165652035138E-2</v>
      </c>
      <c r="Z177">
        <v>7.6250152223669803</v>
      </c>
      <c r="AA177">
        <v>1.9062538055917451</v>
      </c>
      <c r="AB177">
        <f>Table6[[#This Row],[calc_%_H2_umol/h]]/Table6[[#This Row],[Cat mass]]</f>
        <v>750.49362424871845</v>
      </c>
      <c r="AC177">
        <v>1.284446709113982E-2</v>
      </c>
      <c r="AD177">
        <v>4.1905163095777931E-3</v>
      </c>
      <c r="AE177">
        <v>3.5009056913061082E-2</v>
      </c>
      <c r="AF177">
        <v>8.7522642282652705E-3</v>
      </c>
      <c r="AG177">
        <v>2.9481679041772551E-2</v>
      </c>
      <c r="AH177">
        <v>2.4096507158087679</v>
      </c>
    </row>
    <row r="178" spans="1:34" hidden="1" x14ac:dyDescent="0.25">
      <c r="A178">
        <v>1420</v>
      </c>
      <c r="B178" t="s">
        <v>458</v>
      </c>
      <c r="C178" t="s">
        <v>467</v>
      </c>
      <c r="D178" s="20" t="s">
        <v>1215</v>
      </c>
      <c r="E178" t="s">
        <v>36</v>
      </c>
      <c r="F178" t="s">
        <v>21</v>
      </c>
      <c r="G178">
        <v>2</v>
      </c>
      <c r="H178">
        <v>2</v>
      </c>
      <c r="I178">
        <v>1</v>
      </c>
      <c r="J178">
        <v>1.7700000000000001E-3</v>
      </c>
      <c r="K178">
        <v>0</v>
      </c>
      <c r="L178">
        <v>0</v>
      </c>
      <c r="M178">
        <v>0</v>
      </c>
      <c r="N178">
        <v>0</v>
      </c>
      <c r="O178">
        <v>0</v>
      </c>
      <c r="P178">
        <v>0</v>
      </c>
      <c r="Q178">
        <v>0</v>
      </c>
      <c r="R178">
        <v>0</v>
      </c>
      <c r="S178">
        <f>SUM(Table6[[#This Row],[TiO2 (A, p25)]:[CoO]])</f>
        <v>1.7700000000000001E-3</v>
      </c>
      <c r="T178" s="2">
        <v>45163.718680555547</v>
      </c>
      <c r="U178" t="s">
        <v>332</v>
      </c>
      <c r="V178">
        <v>0.817052</v>
      </c>
      <c r="W178">
        <v>95.500358223375287</v>
      </c>
      <c r="X178">
        <v>2.2137231778487552</v>
      </c>
      <c r="Y178">
        <v>5.2136750272452063E-2</v>
      </c>
      <c r="Z178">
        <v>6.0337544697770831</v>
      </c>
      <c r="AA178">
        <v>1.508438617444271</v>
      </c>
      <c r="AB178">
        <f>Table6[[#This Row],[calc_%_H2_umol/h]]/Table6[[#This Row],[Cat mass]]</f>
        <v>852.22520759563326</v>
      </c>
      <c r="AC178">
        <v>1.7165579225546689E-2</v>
      </c>
      <c r="AD178">
        <v>4.2221916208607596E-3</v>
      </c>
      <c r="AE178">
        <v>4.678673983036339E-2</v>
      </c>
      <c r="AF178">
        <v>1.1696684957590849E-2</v>
      </c>
      <c r="AG178">
        <v>3.5863793354880387E-2</v>
      </c>
      <c r="AH178">
        <v>2.2328892261955269</v>
      </c>
    </row>
    <row r="179" spans="1:34" hidden="1" x14ac:dyDescent="0.25">
      <c r="A179">
        <v>1420</v>
      </c>
      <c r="B179" t="s">
        <v>458</v>
      </c>
      <c r="C179" t="s">
        <v>468</v>
      </c>
      <c r="D179" s="20" t="s">
        <v>1216</v>
      </c>
      <c r="E179" t="s">
        <v>39</v>
      </c>
      <c r="F179" t="s">
        <v>21</v>
      </c>
      <c r="G179">
        <v>2</v>
      </c>
      <c r="H179">
        <v>2</v>
      </c>
      <c r="I179">
        <v>1</v>
      </c>
      <c r="J179">
        <v>0</v>
      </c>
      <c r="K179">
        <v>1.91E-3</v>
      </c>
      <c r="L179">
        <v>0</v>
      </c>
      <c r="M179">
        <v>0</v>
      </c>
      <c r="N179">
        <v>0</v>
      </c>
      <c r="O179">
        <v>0</v>
      </c>
      <c r="P179">
        <v>0</v>
      </c>
      <c r="Q179">
        <v>0</v>
      </c>
      <c r="R179">
        <v>0</v>
      </c>
      <c r="S179">
        <f>SUM(Table6[[#This Row],[TiO2 (A, p25)]:[CoO]])</f>
        <v>1.91E-3</v>
      </c>
      <c r="T179" s="2">
        <v>45163.728402777779</v>
      </c>
      <c r="U179" t="s">
        <v>334</v>
      </c>
      <c r="V179">
        <v>0.78360200000000002</v>
      </c>
      <c r="W179">
        <v>99.280173236218644</v>
      </c>
      <c r="X179">
        <v>2.5780284265374011E-2</v>
      </c>
      <c r="Y179">
        <v>5.4492516989696307E-4</v>
      </c>
      <c r="Z179">
        <v>7.0267098874343431E-2</v>
      </c>
      <c r="AA179">
        <v>1.7566774718585861E-2</v>
      </c>
      <c r="AB179">
        <f>Table6[[#This Row],[calc_%_H2_umol/h]]/Table6[[#This Row],[Cat mass]]</f>
        <v>9.197264250568514</v>
      </c>
      <c r="AC179">
        <v>0.59861332868784278</v>
      </c>
      <c r="AD179">
        <v>9.2161291507859081E-3</v>
      </c>
      <c r="AE179">
        <v>1.631588756796754</v>
      </c>
      <c r="AF179">
        <v>0.40789718919918838</v>
      </c>
      <c r="AG179">
        <v>4.9368030631647991E-2</v>
      </c>
      <c r="AH179">
        <v>4.6065120196498791E-2</v>
      </c>
    </row>
    <row r="180" spans="1:34" hidden="1" x14ac:dyDescent="0.25">
      <c r="A180">
        <v>1420</v>
      </c>
      <c r="B180" t="s">
        <v>458</v>
      </c>
      <c r="C180" t="s">
        <v>468</v>
      </c>
      <c r="D180" s="20" t="s">
        <v>1217</v>
      </c>
      <c r="E180" t="s">
        <v>42</v>
      </c>
      <c r="F180" t="s">
        <v>21</v>
      </c>
      <c r="G180">
        <v>2</v>
      </c>
      <c r="H180">
        <v>2</v>
      </c>
      <c r="I180">
        <v>1</v>
      </c>
      <c r="J180">
        <v>0</v>
      </c>
      <c r="K180">
        <v>2.0999999999999999E-3</v>
      </c>
      <c r="L180">
        <v>0</v>
      </c>
      <c r="M180">
        <v>0</v>
      </c>
      <c r="N180">
        <v>0</v>
      </c>
      <c r="O180">
        <v>0</v>
      </c>
      <c r="P180">
        <v>0</v>
      </c>
      <c r="Q180">
        <v>0</v>
      </c>
      <c r="R180">
        <v>0</v>
      </c>
      <c r="S180">
        <f>SUM(Table6[[#This Row],[TiO2 (A, p25)]:[CoO]])</f>
        <v>2.0999999999999999E-3</v>
      </c>
      <c r="T180" s="2">
        <v>45163.735891203702</v>
      </c>
      <c r="U180" t="s">
        <v>336</v>
      </c>
      <c r="V180">
        <v>0.77250099999999999</v>
      </c>
      <c r="W180">
        <v>99.775006923160447</v>
      </c>
      <c r="X180">
        <v>4.2192287773419247E-2</v>
      </c>
      <c r="Y180">
        <v>9.3780399730405701E-4</v>
      </c>
      <c r="Z180">
        <v>0.114999882320599</v>
      </c>
      <c r="AA180">
        <v>2.8749970580149761E-2</v>
      </c>
      <c r="AB180">
        <f>Table6[[#This Row],[calc_%_H2_umol/h]]/Table6[[#This Row],[Cat mass]]</f>
        <v>13.690462181023697</v>
      </c>
      <c r="AC180">
        <v>0.1013165423290137</v>
      </c>
      <c r="AD180">
        <v>1.556524141761984E-3</v>
      </c>
      <c r="AE180">
        <v>0.27614976716922263</v>
      </c>
      <c r="AF180">
        <v>6.9037441792305657E-2</v>
      </c>
      <c r="AG180">
        <v>3.2240408561668953E-2</v>
      </c>
      <c r="AH180">
        <v>4.9243838175452137E-2</v>
      </c>
    </row>
    <row r="181" spans="1:34" hidden="1" x14ac:dyDescent="0.25">
      <c r="A181">
        <v>1420</v>
      </c>
      <c r="B181" t="s">
        <v>458</v>
      </c>
      <c r="C181" t="s">
        <v>468</v>
      </c>
      <c r="D181" s="20" t="s">
        <v>1218</v>
      </c>
      <c r="E181" t="s">
        <v>45</v>
      </c>
      <c r="F181" t="s">
        <v>21</v>
      </c>
      <c r="G181">
        <v>2</v>
      </c>
      <c r="H181">
        <v>2</v>
      </c>
      <c r="I181">
        <v>1</v>
      </c>
      <c r="J181">
        <v>0</v>
      </c>
      <c r="K181">
        <v>1.9400000000000001E-3</v>
      </c>
      <c r="L181">
        <v>0</v>
      </c>
      <c r="M181">
        <v>0</v>
      </c>
      <c r="N181">
        <v>0</v>
      </c>
      <c r="O181">
        <v>0</v>
      </c>
      <c r="P181">
        <v>0</v>
      </c>
      <c r="Q181">
        <v>0</v>
      </c>
      <c r="R181">
        <v>0</v>
      </c>
      <c r="S181">
        <f>SUM(Table6[[#This Row],[TiO2 (A, p25)]:[CoO]])</f>
        <v>1.9400000000000001E-3</v>
      </c>
      <c r="T181" s="2">
        <v>45163.746562499997</v>
      </c>
      <c r="U181" t="s">
        <v>338</v>
      </c>
      <c r="V181">
        <v>0.77250099999999999</v>
      </c>
      <c r="W181">
        <v>99.681167502110554</v>
      </c>
      <c r="X181">
        <v>3.6280584235323772E-2</v>
      </c>
      <c r="Y181">
        <v>6.9042974114250761E-4</v>
      </c>
      <c r="Z181">
        <v>9.8886861503947654E-2</v>
      </c>
      <c r="AA181">
        <v>2.472171537598691E-2</v>
      </c>
      <c r="AB181">
        <f>Table6[[#This Row],[calc_%_H2_umol/h]]/Table6[[#This Row],[Cat mass]]</f>
        <v>12.743152255663356</v>
      </c>
      <c r="AC181">
        <v>0.19027705488061231</v>
      </c>
      <c r="AD181">
        <v>2.8882867860179251E-3</v>
      </c>
      <c r="AE181">
        <v>0.51862176891403211</v>
      </c>
      <c r="AF181">
        <v>0.129655442228508</v>
      </c>
      <c r="AG181">
        <v>4.0169653802074268E-2</v>
      </c>
      <c r="AH181">
        <v>5.2105204971421751E-2</v>
      </c>
    </row>
    <row r="182" spans="1:34" hidden="1" x14ac:dyDescent="0.25">
      <c r="A182">
        <v>1420</v>
      </c>
      <c r="B182" t="s">
        <v>458</v>
      </c>
      <c r="C182" t="s">
        <v>469</v>
      </c>
      <c r="D182" s="20" t="s">
        <v>1219</v>
      </c>
      <c r="E182" t="s">
        <v>48</v>
      </c>
      <c r="F182" t="s">
        <v>21</v>
      </c>
      <c r="G182">
        <v>2</v>
      </c>
      <c r="H182">
        <v>2</v>
      </c>
      <c r="I182">
        <v>1</v>
      </c>
      <c r="J182">
        <v>0</v>
      </c>
      <c r="K182">
        <v>0</v>
      </c>
      <c r="L182">
        <v>1.7600000000000001E-3</v>
      </c>
      <c r="M182">
        <v>0</v>
      </c>
      <c r="N182">
        <v>0</v>
      </c>
      <c r="O182">
        <v>0</v>
      </c>
      <c r="P182">
        <v>0</v>
      </c>
      <c r="Q182">
        <v>0</v>
      </c>
      <c r="R182">
        <v>0</v>
      </c>
      <c r="S182">
        <f>SUM(Table6[[#This Row],[TiO2 (A, p25)]:[CoO]])</f>
        <v>1.7600000000000001E-3</v>
      </c>
      <c r="T182" s="2">
        <v>45163.754004629627</v>
      </c>
      <c r="U182" t="s">
        <v>340</v>
      </c>
      <c r="V182">
        <v>0.77520100000000003</v>
      </c>
      <c r="W182">
        <v>99.338444421951749</v>
      </c>
      <c r="X182">
        <v>2.6030556192968499E-2</v>
      </c>
      <c r="Y182">
        <v>6.9062143639364983E-4</v>
      </c>
      <c r="Z182">
        <v>7.0949243496983394E-2</v>
      </c>
      <c r="AA182">
        <v>1.7737310874245849E-2</v>
      </c>
      <c r="AB182">
        <f>Table6[[#This Row],[calc_%_H2_umol/h]]/Table6[[#This Row],[Cat mass]]</f>
        <v>10.07801754218514</v>
      </c>
      <c r="AC182">
        <v>0.5116364304233525</v>
      </c>
      <c r="AD182">
        <v>4.0023761465017666E-3</v>
      </c>
      <c r="AE182">
        <v>1.394523321550825</v>
      </c>
      <c r="AF182">
        <v>0.34863083038770631</v>
      </c>
      <c r="AG182">
        <v>4.7285768219475707E-2</v>
      </c>
      <c r="AH182">
        <v>7.6602823212459883E-2</v>
      </c>
    </row>
    <row r="183" spans="1:34" hidden="1" x14ac:dyDescent="0.25">
      <c r="A183">
        <v>1420</v>
      </c>
      <c r="B183" t="s">
        <v>458</v>
      </c>
      <c r="C183" t="s">
        <v>469</v>
      </c>
      <c r="D183" s="20" t="s">
        <v>1220</v>
      </c>
      <c r="E183" t="s">
        <v>51</v>
      </c>
      <c r="F183" t="s">
        <v>21</v>
      </c>
      <c r="G183">
        <v>2</v>
      </c>
      <c r="H183">
        <v>2</v>
      </c>
      <c r="I183">
        <v>1</v>
      </c>
      <c r="J183">
        <v>0</v>
      </c>
      <c r="K183">
        <v>0</v>
      </c>
      <c r="L183">
        <v>2.5100000000000001E-3</v>
      </c>
      <c r="M183">
        <v>0</v>
      </c>
      <c r="N183">
        <v>0</v>
      </c>
      <c r="O183">
        <v>0</v>
      </c>
      <c r="P183">
        <v>0</v>
      </c>
      <c r="Q183">
        <v>0</v>
      </c>
      <c r="R183">
        <v>0</v>
      </c>
      <c r="S183">
        <f>SUM(Table6[[#This Row],[TiO2 (A, p25)]:[CoO]])</f>
        <v>2.5100000000000001E-3</v>
      </c>
      <c r="T183" s="2">
        <v>45163.761701388888</v>
      </c>
      <c r="U183" t="s">
        <v>342</v>
      </c>
      <c r="V183">
        <v>0.77250099999999999</v>
      </c>
      <c r="W183">
        <v>99.643510858343092</v>
      </c>
      <c r="X183">
        <v>1.996747813562242E-2</v>
      </c>
      <c r="Y183">
        <v>5.0301639492744416E-4</v>
      </c>
      <c r="Z183">
        <v>5.4423634199858052E-2</v>
      </c>
      <c r="AA183">
        <v>1.360590854996451E-2</v>
      </c>
      <c r="AB183">
        <f>Table6[[#This Row],[calc_%_H2_umol/h]]/Table6[[#This Row],[Cat mass]]</f>
        <v>5.4206806971970156</v>
      </c>
      <c r="AC183">
        <v>0.23435552785494551</v>
      </c>
      <c r="AD183">
        <v>3.2425710362222072E-3</v>
      </c>
      <c r="AE183">
        <v>0.6387626636704774</v>
      </c>
      <c r="AF183">
        <v>0.15969066591761941</v>
      </c>
      <c r="AG183">
        <v>3.1371918532600282E-2</v>
      </c>
      <c r="AH183">
        <v>7.0794217133729048E-2</v>
      </c>
    </row>
    <row r="184" spans="1:34" hidden="1" x14ac:dyDescent="0.25">
      <c r="A184">
        <v>1420</v>
      </c>
      <c r="B184" t="s">
        <v>458</v>
      </c>
      <c r="C184" t="s">
        <v>469</v>
      </c>
      <c r="D184" s="20" t="s">
        <v>1221</v>
      </c>
      <c r="E184" t="s">
        <v>54</v>
      </c>
      <c r="F184" t="s">
        <v>21</v>
      </c>
      <c r="G184">
        <v>2</v>
      </c>
      <c r="H184">
        <v>2</v>
      </c>
      <c r="I184">
        <v>1</v>
      </c>
      <c r="J184">
        <v>0</v>
      </c>
      <c r="K184">
        <v>0</v>
      </c>
      <c r="L184">
        <v>2.3800000000000002E-3</v>
      </c>
      <c r="M184">
        <v>0</v>
      </c>
      <c r="N184">
        <v>0</v>
      </c>
      <c r="O184">
        <v>0</v>
      </c>
      <c r="P184">
        <v>0</v>
      </c>
      <c r="Q184">
        <v>0</v>
      </c>
      <c r="R184">
        <v>0</v>
      </c>
      <c r="S184">
        <f>SUM(Table6[[#This Row],[TiO2 (A, p25)]:[CoO]])</f>
        <v>2.3800000000000002E-3</v>
      </c>
      <c r="T184" s="2">
        <v>45163.76935185185</v>
      </c>
      <c r="U184" t="s">
        <v>344</v>
      </c>
      <c r="V184">
        <v>0.78360200000000002</v>
      </c>
      <c r="W184">
        <v>99.50800554492028</v>
      </c>
      <c r="X184">
        <v>1.988282502030372E-2</v>
      </c>
      <c r="Y184">
        <v>7.1809666107472555E-4</v>
      </c>
      <c r="Z184">
        <v>5.4192902499505549E-2</v>
      </c>
      <c r="AA184">
        <v>1.3548225624876391E-2</v>
      </c>
      <c r="AB184">
        <f>Table6[[#This Row],[calc_%_H2_umol/h]]/Table6[[#This Row],[Cat mass]]</f>
        <v>5.6925317751581472</v>
      </c>
      <c r="AC184">
        <v>0.36061498426996907</v>
      </c>
      <c r="AD184">
        <v>4.3755109863868533E-3</v>
      </c>
      <c r="AE184">
        <v>0.98289718198730303</v>
      </c>
      <c r="AF184">
        <v>0.24572429549682581</v>
      </c>
      <c r="AG184">
        <v>3.7103591416983557E-2</v>
      </c>
      <c r="AH184">
        <v>7.4393054372454859E-2</v>
      </c>
    </row>
    <row r="185" spans="1:34" hidden="1" x14ac:dyDescent="0.25">
      <c r="A185">
        <v>1420</v>
      </c>
      <c r="B185" t="s">
        <v>458</v>
      </c>
      <c r="C185" t="s">
        <v>470</v>
      </c>
      <c r="D185" s="20" t="s">
        <v>1222</v>
      </c>
      <c r="E185" t="s">
        <v>57</v>
      </c>
      <c r="F185" t="s">
        <v>21</v>
      </c>
      <c r="G185">
        <v>2</v>
      </c>
      <c r="H185">
        <v>2</v>
      </c>
      <c r="I185">
        <v>1</v>
      </c>
      <c r="J185">
        <v>0</v>
      </c>
      <c r="K185">
        <v>0</v>
      </c>
      <c r="L185">
        <v>0</v>
      </c>
      <c r="M185">
        <v>2.0699999999999998E-3</v>
      </c>
      <c r="N185">
        <v>0</v>
      </c>
      <c r="O185">
        <v>0</v>
      </c>
      <c r="P185">
        <v>0</v>
      </c>
      <c r="Q185">
        <v>0</v>
      </c>
      <c r="R185">
        <v>0</v>
      </c>
      <c r="S185">
        <f>SUM(Table6[[#This Row],[TiO2 (A, p25)]:[CoO]])</f>
        <v>2.0699999999999998E-3</v>
      </c>
      <c r="T185" s="2">
        <v>45163.777002314811</v>
      </c>
      <c r="U185" t="s">
        <v>346</v>
      </c>
      <c r="V185">
        <v>0.77797700000000003</v>
      </c>
      <c r="W185">
        <v>98.865573613492472</v>
      </c>
      <c r="X185">
        <v>0.2314542506012966</v>
      </c>
      <c r="Y185">
        <v>4.0803860377448533E-3</v>
      </c>
      <c r="Z185">
        <v>0.63085490231511321</v>
      </c>
      <c r="AA185">
        <v>0.1577137255787783</v>
      </c>
      <c r="AB185">
        <f>Table6[[#This Row],[calc_%_H2_umol/h]]/Table6[[#This Row],[Cat mass]]</f>
        <v>76.190205593612717</v>
      </c>
      <c r="AC185">
        <v>0.41643583955313668</v>
      </c>
      <c r="AD185">
        <v>4.6540033354612216E-3</v>
      </c>
      <c r="AE185">
        <v>1.1350432761520191</v>
      </c>
      <c r="AF185">
        <v>0.28376081903800487</v>
      </c>
      <c r="AG185">
        <v>5.1798199119467821E-2</v>
      </c>
      <c r="AH185">
        <v>0.43473809723362589</v>
      </c>
    </row>
    <row r="186" spans="1:34" hidden="1" x14ac:dyDescent="0.25">
      <c r="A186">
        <v>1420</v>
      </c>
      <c r="B186" t="s">
        <v>458</v>
      </c>
      <c r="C186" t="s">
        <v>470</v>
      </c>
      <c r="D186" s="20" t="s">
        <v>1223</v>
      </c>
      <c r="E186" t="s">
        <v>60</v>
      </c>
      <c r="F186" t="s">
        <v>21</v>
      </c>
      <c r="G186">
        <v>2</v>
      </c>
      <c r="H186">
        <v>2</v>
      </c>
      <c r="I186">
        <v>1</v>
      </c>
      <c r="J186">
        <v>0</v>
      </c>
      <c r="K186">
        <v>0</v>
      </c>
      <c r="L186">
        <v>0</v>
      </c>
      <c r="M186">
        <v>1.9599999999999999E-3</v>
      </c>
      <c r="N186">
        <v>0</v>
      </c>
      <c r="O186">
        <v>0</v>
      </c>
      <c r="P186">
        <v>0</v>
      </c>
      <c r="Q186">
        <v>0</v>
      </c>
      <c r="R186">
        <v>0</v>
      </c>
      <c r="S186">
        <f>SUM(Table6[[#This Row],[TiO2 (A, p25)]:[CoO]])</f>
        <v>1.9599999999999999E-3</v>
      </c>
      <c r="T186" s="2">
        <v>45163.784710648149</v>
      </c>
      <c r="U186" t="s">
        <v>348</v>
      </c>
      <c r="V186">
        <v>0.78637699999999999</v>
      </c>
      <c r="W186">
        <v>99.147261839143084</v>
      </c>
      <c r="X186">
        <v>0.30386807514500341</v>
      </c>
      <c r="Y186">
        <v>5.5054252951489031E-3</v>
      </c>
      <c r="Z186">
        <v>0.82822702268060522</v>
      </c>
      <c r="AA186">
        <v>0.2070567556701513</v>
      </c>
      <c r="AB186">
        <f>Table6[[#This Row],[calc_%_H2_umol/h]]/Table6[[#This Row],[Cat mass]]</f>
        <v>105.64120187252618</v>
      </c>
      <c r="AC186">
        <v>0.1153215674305804</v>
      </c>
      <c r="AD186">
        <v>1.733058544836849E-3</v>
      </c>
      <c r="AE186">
        <v>0.31432205702528138</v>
      </c>
      <c r="AF186">
        <v>7.8580514256320358E-2</v>
      </c>
      <c r="AG186">
        <v>3.1159848534339209E-2</v>
      </c>
      <c r="AH186">
        <v>0.40238866974700133</v>
      </c>
    </row>
    <row r="187" spans="1:34" hidden="1" x14ac:dyDescent="0.25">
      <c r="A187">
        <v>1420</v>
      </c>
      <c r="B187" t="s">
        <v>458</v>
      </c>
      <c r="C187" t="s">
        <v>470</v>
      </c>
      <c r="D187" s="20" t="s">
        <v>1224</v>
      </c>
      <c r="E187" t="s">
        <v>63</v>
      </c>
      <c r="F187" t="s">
        <v>21</v>
      </c>
      <c r="G187">
        <v>2</v>
      </c>
      <c r="H187">
        <v>2</v>
      </c>
      <c r="I187">
        <v>1</v>
      </c>
      <c r="J187">
        <v>0</v>
      </c>
      <c r="K187">
        <v>0</v>
      </c>
      <c r="L187">
        <v>0</v>
      </c>
      <c r="M187">
        <v>2.0300000000000001E-3</v>
      </c>
      <c r="N187">
        <v>0</v>
      </c>
      <c r="O187">
        <v>0</v>
      </c>
      <c r="P187">
        <v>0</v>
      </c>
      <c r="Q187">
        <v>0</v>
      </c>
      <c r="R187">
        <v>0</v>
      </c>
      <c r="S187">
        <f>SUM(Table6[[#This Row],[TiO2 (A, p25)]:[CoO]])</f>
        <v>2.0300000000000001E-3</v>
      </c>
      <c r="T187" s="2">
        <v>45163.792361111111</v>
      </c>
      <c r="U187" t="s">
        <v>350</v>
      </c>
      <c r="V187">
        <v>0.78360200000000002</v>
      </c>
      <c r="W187">
        <v>99.106288430304417</v>
      </c>
      <c r="X187">
        <v>0.23543097221625681</v>
      </c>
      <c r="Y187">
        <v>3.7053501393718991E-3</v>
      </c>
      <c r="Z187">
        <v>0.64169390967584494</v>
      </c>
      <c r="AA187">
        <v>0.16042347741896121</v>
      </c>
      <c r="AB187">
        <f>Table6[[#This Row],[calc_%_H2_umol/h]]/Table6[[#This Row],[Cat mass]]</f>
        <v>79.026343556138528</v>
      </c>
      <c r="AC187">
        <v>0.24653283604618581</v>
      </c>
      <c r="AD187">
        <v>1.758936427818237E-3</v>
      </c>
      <c r="AE187">
        <v>0.67195330307108703</v>
      </c>
      <c r="AF187">
        <v>0.16798832576777181</v>
      </c>
      <c r="AG187">
        <v>4.0217763800945119E-2</v>
      </c>
      <c r="AH187">
        <v>0.37152999763219602</v>
      </c>
    </row>
    <row r="188" spans="1:34" hidden="1" x14ac:dyDescent="0.25">
      <c r="A188">
        <v>1420</v>
      </c>
      <c r="B188" t="s">
        <v>458</v>
      </c>
      <c r="C188" t="s">
        <v>472</v>
      </c>
      <c r="D188" s="20" t="s">
        <v>1225</v>
      </c>
      <c r="E188" t="s">
        <v>66</v>
      </c>
      <c r="F188" t="s">
        <v>21</v>
      </c>
      <c r="G188">
        <v>2</v>
      </c>
      <c r="H188">
        <v>2</v>
      </c>
      <c r="I188">
        <v>1</v>
      </c>
      <c r="J188">
        <v>0</v>
      </c>
      <c r="K188">
        <v>0</v>
      </c>
      <c r="L188">
        <v>0</v>
      </c>
      <c r="M188">
        <v>0</v>
      </c>
      <c r="N188">
        <v>2.0799999999999998E-3</v>
      </c>
      <c r="O188">
        <v>0</v>
      </c>
      <c r="P188">
        <v>0</v>
      </c>
      <c r="Q188">
        <v>0</v>
      </c>
      <c r="R188">
        <v>0</v>
      </c>
      <c r="S188">
        <f>SUM(Table6[[#This Row],[TiO2 (A, p25)]:[CoO]])</f>
        <v>2.0799999999999998E-3</v>
      </c>
      <c r="T188" s="2">
        <v>45163.984907407408</v>
      </c>
      <c r="U188" t="s">
        <v>352</v>
      </c>
      <c r="V188">
        <v>0.78082700000000005</v>
      </c>
      <c r="W188">
        <v>99.343207974145969</v>
      </c>
      <c r="X188">
        <v>2.4424843266602561E-2</v>
      </c>
      <c r="Y188">
        <v>3.0680887787870142E-4</v>
      </c>
      <c r="Z188">
        <v>6.6572690166564572E-2</v>
      </c>
      <c r="AA188">
        <v>1.6643172541641139E-2</v>
      </c>
      <c r="AB188">
        <f>Table6[[#This Row],[calc_%_H2_umol/h]]/Table6[[#This Row],[Cat mass]]</f>
        <v>8.001525260404394</v>
      </c>
      <c r="AC188">
        <v>0.52624315830984525</v>
      </c>
      <c r="AD188">
        <v>3.47192474885247E-3</v>
      </c>
      <c r="AE188">
        <v>1.434335620828276</v>
      </c>
      <c r="AF188">
        <v>0.35858390520706901</v>
      </c>
      <c r="AG188">
        <v>4.5636361845475377E-2</v>
      </c>
      <c r="AH188">
        <v>6.0487662432095378E-2</v>
      </c>
    </row>
    <row r="189" spans="1:34" hidden="1" x14ac:dyDescent="0.25">
      <c r="A189">
        <v>1420</v>
      </c>
      <c r="B189" t="s">
        <v>458</v>
      </c>
      <c r="C189" t="s">
        <v>472</v>
      </c>
      <c r="D189" s="20" t="s">
        <v>1226</v>
      </c>
      <c r="E189" t="s">
        <v>69</v>
      </c>
      <c r="F189" t="s">
        <v>21</v>
      </c>
      <c r="G189">
        <v>2</v>
      </c>
      <c r="H189">
        <v>2</v>
      </c>
      <c r="I189">
        <v>1</v>
      </c>
      <c r="J189">
        <v>0</v>
      </c>
      <c r="K189">
        <v>0</v>
      </c>
      <c r="L189">
        <v>0</v>
      </c>
      <c r="M189">
        <v>0</v>
      </c>
      <c r="N189">
        <v>1.9499999999999999E-3</v>
      </c>
      <c r="O189">
        <v>0</v>
      </c>
      <c r="P189">
        <v>0</v>
      </c>
      <c r="Q189">
        <v>0</v>
      </c>
      <c r="R189">
        <v>0</v>
      </c>
      <c r="S189">
        <f>SUM(Table6[[#This Row],[TiO2 (A, p25)]:[CoO]])</f>
        <v>1.9499999999999999E-3</v>
      </c>
      <c r="T189" s="2">
        <v>45163.992615740739</v>
      </c>
      <c r="U189" t="s">
        <v>354</v>
      </c>
      <c r="V189">
        <v>0.78360200000000002</v>
      </c>
      <c r="W189">
        <v>99.669877900207595</v>
      </c>
      <c r="X189">
        <v>2.2103770478651891E-2</v>
      </c>
      <c r="Y189">
        <v>8.7646378990633962E-4</v>
      </c>
      <c r="Z189">
        <v>6.0246342116766938E-2</v>
      </c>
      <c r="AA189">
        <v>1.5061585529191729E-2</v>
      </c>
      <c r="AB189">
        <f>Table6[[#This Row],[calc_%_H2_umol/h]]/Table6[[#This Row],[Cat mass]]</f>
        <v>7.7238900149701175</v>
      </c>
      <c r="AC189">
        <v>0.2308755634762483</v>
      </c>
      <c r="AD189">
        <v>2.8881643796834378E-3</v>
      </c>
      <c r="AE189">
        <v>0.6292776246941798</v>
      </c>
      <c r="AF189">
        <v>0.15731940617354501</v>
      </c>
      <c r="AG189">
        <v>3.044372774942912E-2</v>
      </c>
      <c r="AH189">
        <v>4.6699038088074678E-2</v>
      </c>
    </row>
    <row r="190" spans="1:34" hidden="1" x14ac:dyDescent="0.25">
      <c r="A190">
        <v>1420</v>
      </c>
      <c r="B190" t="s">
        <v>458</v>
      </c>
      <c r="C190" t="s">
        <v>472</v>
      </c>
      <c r="D190" s="20" t="s">
        <v>1227</v>
      </c>
      <c r="E190" t="s">
        <v>72</v>
      </c>
      <c r="F190" t="s">
        <v>21</v>
      </c>
      <c r="G190">
        <v>2</v>
      </c>
      <c r="H190">
        <v>2</v>
      </c>
      <c r="I190">
        <v>1</v>
      </c>
      <c r="J190">
        <v>0</v>
      </c>
      <c r="K190">
        <v>0</v>
      </c>
      <c r="L190">
        <v>0</v>
      </c>
      <c r="M190">
        <v>0</v>
      </c>
      <c r="N190">
        <v>1.9499999999999999E-3</v>
      </c>
      <c r="O190">
        <v>0</v>
      </c>
      <c r="P190">
        <v>0</v>
      </c>
      <c r="Q190">
        <v>0</v>
      </c>
      <c r="R190">
        <v>0</v>
      </c>
      <c r="S190">
        <f>SUM(Table6[[#This Row],[TiO2 (A, p25)]:[CoO]])</f>
        <v>1.9499999999999999E-3</v>
      </c>
      <c r="T190" s="2">
        <v>45164.000254629631</v>
      </c>
      <c r="U190" t="s">
        <v>356</v>
      </c>
      <c r="V190">
        <v>0.78637699999999999</v>
      </c>
      <c r="W190">
        <v>99.545974684468419</v>
      </c>
      <c r="X190">
        <v>2.1269031527706268E-2</v>
      </c>
      <c r="Y190">
        <v>6.5261574631634515E-4</v>
      </c>
      <c r="Z190">
        <v>5.7971166102546552E-2</v>
      </c>
      <c r="AA190">
        <v>1.449279152563664E-2</v>
      </c>
      <c r="AB190">
        <f>Table6[[#This Row],[calc_%_H2_umol/h]]/Table6[[#This Row],[Cat mass]]</f>
        <v>7.4322007823777643</v>
      </c>
      <c r="AC190">
        <v>0.34559739203157741</v>
      </c>
      <c r="AD190">
        <v>3.0036873374720868E-3</v>
      </c>
      <c r="AE190">
        <v>0.94196502515740477</v>
      </c>
      <c r="AF190">
        <v>0.23549125628935119</v>
      </c>
      <c r="AG190">
        <v>3.6661632939852168E-2</v>
      </c>
      <c r="AH190">
        <v>5.0497259032456263E-2</v>
      </c>
    </row>
    <row r="191" spans="1:34" hidden="1" x14ac:dyDescent="0.25">
      <c r="A191">
        <v>1420</v>
      </c>
      <c r="B191" t="s">
        <v>458</v>
      </c>
      <c r="C191" t="s">
        <v>473</v>
      </c>
      <c r="D191" s="20" t="s">
        <v>1228</v>
      </c>
      <c r="E191" t="s">
        <v>75</v>
      </c>
      <c r="F191" t="s">
        <v>21</v>
      </c>
      <c r="G191">
        <v>2</v>
      </c>
      <c r="H191">
        <v>2</v>
      </c>
      <c r="I191">
        <v>1</v>
      </c>
      <c r="J191">
        <v>0</v>
      </c>
      <c r="K191">
        <v>0</v>
      </c>
      <c r="L191">
        <v>0</v>
      </c>
      <c r="M191">
        <v>0</v>
      </c>
      <c r="N191">
        <v>0</v>
      </c>
      <c r="O191">
        <v>1.82E-3</v>
      </c>
      <c r="P191">
        <v>0</v>
      </c>
      <c r="Q191">
        <v>0</v>
      </c>
      <c r="R191">
        <v>0</v>
      </c>
      <c r="S191">
        <f>SUM(Table6[[#This Row],[TiO2 (A, p25)]:[CoO]])</f>
        <v>1.82E-3</v>
      </c>
      <c r="T191" s="2">
        <v>45164.007905092592</v>
      </c>
      <c r="U191" t="s">
        <v>358</v>
      </c>
      <c r="V191">
        <v>0.78082700000000005</v>
      </c>
      <c r="W191">
        <v>99.326782927047987</v>
      </c>
      <c r="X191">
        <v>2.1051952626897821E-2</v>
      </c>
      <c r="Y191">
        <v>6.7306606040152888E-4</v>
      </c>
      <c r="Z191">
        <v>5.7379492852181017E-2</v>
      </c>
      <c r="AA191">
        <v>1.434487321304526E-2</v>
      </c>
      <c r="AB191">
        <f>Table6[[#This Row],[calc_%_H2_umol/h]]/Table6[[#This Row],[Cat mass]]</f>
        <v>7.8817984687061866</v>
      </c>
      <c r="AC191">
        <v>0.33036917774549868</v>
      </c>
      <c r="AD191">
        <v>3.5761344895095569E-3</v>
      </c>
      <c r="AE191">
        <v>0.90045879396519191</v>
      </c>
      <c r="AF191">
        <v>0.225114698491298</v>
      </c>
      <c r="AG191">
        <v>5.1652780746360621E-2</v>
      </c>
      <c r="AH191">
        <v>0.27014316183325771</v>
      </c>
    </row>
    <row r="192" spans="1:34" hidden="1" x14ac:dyDescent="0.25">
      <c r="A192">
        <v>1420</v>
      </c>
      <c r="B192" t="s">
        <v>458</v>
      </c>
      <c r="C192" t="s">
        <v>473</v>
      </c>
      <c r="D192" s="20" t="s">
        <v>1229</v>
      </c>
      <c r="E192" t="s">
        <v>78</v>
      </c>
      <c r="F192" t="s">
        <v>21</v>
      </c>
      <c r="G192">
        <v>2</v>
      </c>
      <c r="H192">
        <v>2</v>
      </c>
      <c r="I192">
        <v>1</v>
      </c>
      <c r="J192">
        <v>0</v>
      </c>
      <c r="K192">
        <v>0</v>
      </c>
      <c r="L192">
        <v>0</v>
      </c>
      <c r="M192">
        <v>0</v>
      </c>
      <c r="N192">
        <v>0</v>
      </c>
      <c r="O192">
        <v>1.9E-3</v>
      </c>
      <c r="P192">
        <v>0</v>
      </c>
      <c r="Q192">
        <v>0</v>
      </c>
      <c r="R192">
        <v>0</v>
      </c>
      <c r="S192">
        <f>SUM(Table6[[#This Row],[TiO2 (A, p25)]:[CoO]])</f>
        <v>1.9E-3</v>
      </c>
      <c r="T192" s="2">
        <v>45164.015532407408</v>
      </c>
      <c r="U192" t="s">
        <v>360</v>
      </c>
      <c r="V192">
        <v>0.78082700000000005</v>
      </c>
      <c r="W192">
        <v>99.671369654946744</v>
      </c>
      <c r="X192">
        <v>2.090412195037707E-2</v>
      </c>
      <c r="Y192">
        <v>8.958298451042405E-4</v>
      </c>
      <c r="Z192">
        <v>5.697656351839956E-2</v>
      </c>
      <c r="AA192">
        <v>1.424414087959989E-2</v>
      </c>
      <c r="AB192">
        <f>Table6[[#This Row],[calc_%_H2_umol/h]]/Table6[[#This Row],[Cat mass]]</f>
        <v>7.4969162524209949</v>
      </c>
      <c r="AC192">
        <v>7.6114806255594802E-2</v>
      </c>
      <c r="AD192">
        <v>1.5703446335538539E-3</v>
      </c>
      <c r="AE192">
        <v>0.207459567237855</v>
      </c>
      <c r="AF192">
        <v>5.1864891809463742E-2</v>
      </c>
      <c r="AG192">
        <v>3.3799168865038032E-2</v>
      </c>
      <c r="AH192">
        <v>0.19781224798226679</v>
      </c>
    </row>
    <row r="193" spans="1:34" hidden="1" x14ac:dyDescent="0.25">
      <c r="A193">
        <v>1420</v>
      </c>
      <c r="B193" t="s">
        <v>458</v>
      </c>
      <c r="C193" t="s">
        <v>473</v>
      </c>
      <c r="D193" s="20" t="s">
        <v>1230</v>
      </c>
      <c r="E193" t="s">
        <v>81</v>
      </c>
      <c r="F193" t="s">
        <v>21</v>
      </c>
      <c r="G193">
        <v>2</v>
      </c>
      <c r="H193">
        <v>2</v>
      </c>
      <c r="I193">
        <v>1</v>
      </c>
      <c r="J193">
        <v>0</v>
      </c>
      <c r="K193">
        <v>0</v>
      </c>
      <c r="L193">
        <v>0</v>
      </c>
      <c r="M193">
        <v>0</v>
      </c>
      <c r="N193">
        <v>0</v>
      </c>
      <c r="O193">
        <v>2.33E-3</v>
      </c>
      <c r="P193">
        <v>0</v>
      </c>
      <c r="Q193">
        <v>0</v>
      </c>
      <c r="R193">
        <v>0</v>
      </c>
      <c r="S193">
        <f>SUM(Table6[[#This Row],[TiO2 (A, p25)]:[CoO]])</f>
        <v>2.33E-3</v>
      </c>
      <c r="T193" s="2">
        <v>45164.023229166669</v>
      </c>
      <c r="U193" t="s">
        <v>362</v>
      </c>
      <c r="V193">
        <v>0.78360200000000002</v>
      </c>
      <c r="W193">
        <v>99.547806987322957</v>
      </c>
      <c r="X193">
        <v>2.0651061703341269E-2</v>
      </c>
      <c r="Y193">
        <v>7.2346747425276812E-4</v>
      </c>
      <c r="Z193">
        <v>5.6286819013777717E-2</v>
      </c>
      <c r="AA193">
        <v>1.4071704753444429E-2</v>
      </c>
      <c r="AB193">
        <f>Table6[[#This Row],[calc_%_H2_umol/h]]/Table6[[#This Row],[Cat mass]]</f>
        <v>6.0393582632808709</v>
      </c>
      <c r="AC193">
        <v>0.1586048890143032</v>
      </c>
      <c r="AD193">
        <v>3.5540487155261342E-3</v>
      </c>
      <c r="AE193">
        <v>0.43229567616874492</v>
      </c>
      <c r="AF193">
        <v>0.1080739190421862</v>
      </c>
      <c r="AG193">
        <v>3.9918815836692392E-2</v>
      </c>
      <c r="AH193">
        <v>0.23301824612270211</v>
      </c>
    </row>
    <row r="194" spans="1:34" hidden="1" x14ac:dyDescent="0.25">
      <c r="A194">
        <v>1420</v>
      </c>
      <c r="B194" t="s">
        <v>458</v>
      </c>
      <c r="C194" t="s">
        <v>471</v>
      </c>
      <c r="D194" s="20" t="s">
        <v>1231</v>
      </c>
      <c r="E194" t="s">
        <v>84</v>
      </c>
      <c r="F194" t="s">
        <v>21</v>
      </c>
      <c r="G194">
        <v>2</v>
      </c>
      <c r="H194">
        <v>2</v>
      </c>
      <c r="I194">
        <v>1</v>
      </c>
      <c r="J194">
        <v>0</v>
      </c>
      <c r="K194">
        <v>0</v>
      </c>
      <c r="L194">
        <v>0</v>
      </c>
      <c r="M194">
        <v>0</v>
      </c>
      <c r="N194">
        <v>0</v>
      </c>
      <c r="O194">
        <v>0</v>
      </c>
      <c r="P194">
        <v>1.97E-3</v>
      </c>
      <c r="Q194">
        <v>0</v>
      </c>
      <c r="R194">
        <v>0</v>
      </c>
      <c r="S194">
        <f>SUM(Table6[[#This Row],[TiO2 (A, p25)]:[CoO]])</f>
        <v>1.97E-3</v>
      </c>
      <c r="T194" s="2">
        <v>45164.031643518523</v>
      </c>
      <c r="U194" t="s">
        <v>364</v>
      </c>
      <c r="V194">
        <v>0.78360200000000002</v>
      </c>
      <c r="W194">
        <v>99.072304114831283</v>
      </c>
      <c r="X194">
        <v>2.145558085438647E-2</v>
      </c>
      <c r="Y194">
        <v>7.5884739613857138E-4</v>
      </c>
      <c r="Z194">
        <v>5.8479627523989677E-2</v>
      </c>
      <c r="AA194">
        <v>1.4619906880997419E-2</v>
      </c>
      <c r="AB194">
        <f>Table6[[#This Row],[calc_%_H2_umol/h]]/Table6[[#This Row],[Cat mass]]</f>
        <v>7.421272528425086</v>
      </c>
      <c r="AC194">
        <v>3.9802950001967763E-2</v>
      </c>
      <c r="AD194">
        <v>4.4569217213746857E-3</v>
      </c>
      <c r="AE194">
        <v>0.10848747028888669</v>
      </c>
      <c r="AF194">
        <v>2.7121867572221681E-2</v>
      </c>
      <c r="AG194">
        <v>5.0292058083427717E-2</v>
      </c>
      <c r="AH194">
        <v>0.81614529622893728</v>
      </c>
    </row>
    <row r="195" spans="1:34" hidden="1" x14ac:dyDescent="0.25">
      <c r="A195">
        <v>1420</v>
      </c>
      <c r="B195" t="s">
        <v>458</v>
      </c>
      <c r="C195" t="s">
        <v>471</v>
      </c>
      <c r="D195" s="20" t="s">
        <v>1232</v>
      </c>
      <c r="E195" t="s">
        <v>87</v>
      </c>
      <c r="F195" t="s">
        <v>21</v>
      </c>
      <c r="G195">
        <v>2</v>
      </c>
      <c r="H195">
        <v>2</v>
      </c>
      <c r="I195">
        <v>1</v>
      </c>
      <c r="J195">
        <v>0</v>
      </c>
      <c r="K195">
        <v>0</v>
      </c>
      <c r="L195">
        <v>0</v>
      </c>
      <c r="M195">
        <v>0</v>
      </c>
      <c r="N195">
        <v>0</v>
      </c>
      <c r="O195">
        <v>0</v>
      </c>
      <c r="P195">
        <v>1.99E-3</v>
      </c>
      <c r="Q195">
        <v>0</v>
      </c>
      <c r="R195">
        <v>0</v>
      </c>
      <c r="S195">
        <f>SUM(Table6[[#This Row],[TiO2 (A, p25)]:[CoO]])</f>
        <v>1.99E-3</v>
      </c>
      <c r="T195" s="2">
        <v>45164.040150462963</v>
      </c>
      <c r="U195" t="s">
        <v>366</v>
      </c>
      <c r="V195">
        <v>0.78360200000000002</v>
      </c>
      <c r="W195">
        <v>99.422747533465866</v>
      </c>
      <c r="X195">
        <v>5.0260641796498917E-2</v>
      </c>
      <c r="Y195">
        <v>8.1768721203838196E-4</v>
      </c>
      <c r="Z195">
        <v>0.13699109948706031</v>
      </c>
      <c r="AA195">
        <v>3.4247774871765092E-2</v>
      </c>
      <c r="AB195">
        <f>Table6[[#This Row],[calc_%_H2_umol/h]]/Table6[[#This Row],[Cat mass]]</f>
        <v>17.209937121489997</v>
      </c>
      <c r="AC195">
        <v>1.4282585730385501E-2</v>
      </c>
      <c r="AD195">
        <v>5.3473955905088012E-3</v>
      </c>
      <c r="AE195">
        <v>3.8928812939670862E-2</v>
      </c>
      <c r="AF195">
        <v>9.7322032349177138E-3</v>
      </c>
      <c r="AG195">
        <v>3.2506058965054922E-2</v>
      </c>
      <c r="AH195">
        <v>0.4802031800421982</v>
      </c>
    </row>
    <row r="196" spans="1:34" hidden="1" x14ac:dyDescent="0.25">
      <c r="A196">
        <v>1420</v>
      </c>
      <c r="B196" t="s">
        <v>458</v>
      </c>
      <c r="C196" t="s">
        <v>471</v>
      </c>
      <c r="D196" s="20" t="s">
        <v>1233</v>
      </c>
      <c r="E196" t="s">
        <v>90</v>
      </c>
      <c r="F196" t="s">
        <v>21</v>
      </c>
      <c r="G196">
        <v>2</v>
      </c>
      <c r="H196">
        <v>2</v>
      </c>
      <c r="I196">
        <v>1</v>
      </c>
      <c r="J196">
        <v>0</v>
      </c>
      <c r="K196">
        <v>0</v>
      </c>
      <c r="L196">
        <v>0</v>
      </c>
      <c r="M196">
        <v>0</v>
      </c>
      <c r="N196">
        <v>0</v>
      </c>
      <c r="O196">
        <v>0</v>
      </c>
      <c r="P196">
        <v>2.0400000000000001E-3</v>
      </c>
      <c r="Q196">
        <v>0</v>
      </c>
      <c r="R196">
        <v>0</v>
      </c>
      <c r="S196">
        <f>SUM(Table6[[#This Row],[TiO2 (A, p25)]:[CoO]])</f>
        <v>2.0400000000000001E-3</v>
      </c>
      <c r="T196" s="2">
        <v>45164.04859953704</v>
      </c>
      <c r="U196" t="s">
        <v>368</v>
      </c>
      <c r="V196">
        <v>0.78360200000000002</v>
      </c>
      <c r="W196">
        <v>99.277633686869791</v>
      </c>
      <c r="X196">
        <v>3.1568010020512502E-2</v>
      </c>
      <c r="Y196">
        <v>8.1012892013849862E-4</v>
      </c>
      <c r="Z196">
        <v>8.6042204133369951E-2</v>
      </c>
      <c r="AA196">
        <v>2.1510551033342491E-2</v>
      </c>
      <c r="AB196">
        <f>Table6[[#This Row],[calc_%_H2_umol/h]]/Table6[[#This Row],[Cat mass]]</f>
        <v>10.544387761442398</v>
      </c>
      <c r="AC196">
        <v>3.4255792152568368E-2</v>
      </c>
      <c r="AD196">
        <v>4.6037071361229899E-3</v>
      </c>
      <c r="AE196">
        <v>9.3368060236497907E-2</v>
      </c>
      <c r="AF196">
        <v>2.334201505912448E-2</v>
      </c>
      <c r="AG196">
        <v>3.8882981486952822E-2</v>
      </c>
      <c r="AH196">
        <v>0.61765952947018143</v>
      </c>
    </row>
    <row r="197" spans="1:34" hidden="1" x14ac:dyDescent="0.25">
      <c r="A197">
        <v>1420</v>
      </c>
      <c r="B197" t="s">
        <v>458</v>
      </c>
      <c r="C197" t="s">
        <v>474</v>
      </c>
      <c r="D197" s="20" t="s">
        <v>1234</v>
      </c>
      <c r="E197" t="s">
        <v>93</v>
      </c>
      <c r="F197" t="s">
        <v>21</v>
      </c>
      <c r="G197">
        <v>2</v>
      </c>
      <c r="H197">
        <v>2</v>
      </c>
      <c r="I197">
        <v>1</v>
      </c>
      <c r="J197">
        <v>0</v>
      </c>
      <c r="K197">
        <v>0</v>
      </c>
      <c r="L197">
        <v>0</v>
      </c>
      <c r="M197">
        <v>0</v>
      </c>
      <c r="N197">
        <v>0</v>
      </c>
      <c r="O197">
        <v>0</v>
      </c>
      <c r="P197">
        <v>0</v>
      </c>
      <c r="Q197">
        <v>2.0899999999999998E-3</v>
      </c>
      <c r="R197">
        <v>0</v>
      </c>
      <c r="S197">
        <f>SUM(Table6[[#This Row],[TiO2 (A, p25)]:[CoO]])</f>
        <v>2.0899999999999998E-3</v>
      </c>
      <c r="T197" s="2">
        <v>45164.05605324074</v>
      </c>
      <c r="U197" t="s">
        <v>370</v>
      </c>
      <c r="V197">
        <v>0.77520100000000003</v>
      </c>
      <c r="W197">
        <v>98.768353201955279</v>
      </c>
      <c r="X197">
        <v>2.523114888433188E-2</v>
      </c>
      <c r="Y197">
        <v>4.3889969852091269E-4</v>
      </c>
      <c r="Z197">
        <v>6.8770367895045689E-2</v>
      </c>
      <c r="AA197">
        <v>1.7192591973761419E-2</v>
      </c>
      <c r="AB197">
        <f>Table6[[#This Row],[calc_%_H2_umol/h]]/Table6[[#This Row],[Cat mass]]</f>
        <v>8.2261205616083348</v>
      </c>
      <c r="AC197">
        <v>0.924023550641356</v>
      </c>
      <c r="AD197">
        <v>1.567233322957693E-2</v>
      </c>
      <c r="AE197">
        <v>2.5185313523615669</v>
      </c>
      <c r="AF197">
        <v>0.62963283809039183</v>
      </c>
      <c r="AG197">
        <v>7.3014661664226543E-2</v>
      </c>
      <c r="AH197">
        <v>0.20937743685481361</v>
      </c>
    </row>
    <row r="198" spans="1:34" hidden="1" x14ac:dyDescent="0.25">
      <c r="A198">
        <v>1420</v>
      </c>
      <c r="B198" t="s">
        <v>458</v>
      </c>
      <c r="C198" t="s">
        <v>474</v>
      </c>
      <c r="D198" s="20" t="s">
        <v>1235</v>
      </c>
      <c r="E198" t="s">
        <v>96</v>
      </c>
      <c r="F198" t="s">
        <v>21</v>
      </c>
      <c r="G198">
        <v>2</v>
      </c>
      <c r="H198">
        <v>2</v>
      </c>
      <c r="I198">
        <v>1</v>
      </c>
      <c r="J198">
        <v>0</v>
      </c>
      <c r="K198">
        <v>0</v>
      </c>
      <c r="L198">
        <v>0</v>
      </c>
      <c r="M198">
        <v>0</v>
      </c>
      <c r="N198">
        <v>0</v>
      </c>
      <c r="O198">
        <v>0</v>
      </c>
      <c r="P198">
        <v>0</v>
      </c>
      <c r="Q198">
        <v>1.9E-3</v>
      </c>
      <c r="R198">
        <v>0</v>
      </c>
      <c r="S198">
        <f>SUM(Table6[[#This Row],[TiO2 (A, p25)]:[CoO]])</f>
        <v>1.9E-3</v>
      </c>
      <c r="T198" s="2">
        <v>45164.063738425917</v>
      </c>
      <c r="U198" t="s">
        <v>372</v>
      </c>
      <c r="V198">
        <v>0.76402700000000001</v>
      </c>
      <c r="W198">
        <v>99.439463972820576</v>
      </c>
      <c r="X198">
        <v>2.6012536860211249E-2</v>
      </c>
      <c r="Y198">
        <v>8.1083791458579936E-4</v>
      </c>
      <c r="Z198">
        <v>7.0900129754734864E-2</v>
      </c>
      <c r="AA198">
        <v>1.7725032438683719E-2</v>
      </c>
      <c r="AB198">
        <f>Table6[[#This Row],[calc_%_H2_umol/h]]/Table6[[#This Row],[Cat mass]]</f>
        <v>9.3289644414124844</v>
      </c>
      <c r="AC198">
        <v>0.3469907132400134</v>
      </c>
      <c r="AD198">
        <v>4.6981918041569069E-3</v>
      </c>
      <c r="AE198">
        <v>0.94576268068785185</v>
      </c>
      <c r="AF198">
        <v>0.23644067017196299</v>
      </c>
      <c r="AG198">
        <v>4.3787548224501982E-2</v>
      </c>
      <c r="AH198">
        <v>0.14374522885469321</v>
      </c>
    </row>
    <row r="199" spans="1:34" hidden="1" x14ac:dyDescent="0.25">
      <c r="A199">
        <v>1420</v>
      </c>
      <c r="B199" t="s">
        <v>458</v>
      </c>
      <c r="C199" t="s">
        <v>474</v>
      </c>
      <c r="D199" s="20" t="s">
        <v>1236</v>
      </c>
      <c r="E199" t="s">
        <v>99</v>
      </c>
      <c r="F199" t="s">
        <v>21</v>
      </c>
      <c r="G199">
        <v>2</v>
      </c>
      <c r="H199">
        <v>2</v>
      </c>
      <c r="I199">
        <v>1</v>
      </c>
      <c r="J199">
        <v>0</v>
      </c>
      <c r="K199">
        <v>0</v>
      </c>
      <c r="L199">
        <v>0</v>
      </c>
      <c r="M199">
        <v>0</v>
      </c>
      <c r="N199">
        <v>0</v>
      </c>
      <c r="O199">
        <v>0</v>
      </c>
      <c r="P199">
        <v>0</v>
      </c>
      <c r="Q199">
        <v>1.9300000000000001E-3</v>
      </c>
      <c r="R199">
        <v>0</v>
      </c>
      <c r="S199">
        <f>SUM(Table6[[#This Row],[TiO2 (A, p25)]:[CoO]])</f>
        <v>1.9300000000000001E-3</v>
      </c>
      <c r="T199" s="2">
        <v>45164.071192129632</v>
      </c>
      <c r="U199" t="s">
        <v>374</v>
      </c>
      <c r="V199">
        <v>0.76132599999999995</v>
      </c>
      <c r="W199">
        <v>99.201433176553181</v>
      </c>
      <c r="X199">
        <v>2.637788106835209E-2</v>
      </c>
      <c r="Y199">
        <v>7.2181555064864994E-4</v>
      </c>
      <c r="Z199">
        <v>7.1895916974625274E-2</v>
      </c>
      <c r="AA199">
        <v>1.7973979243656318E-2</v>
      </c>
      <c r="AB199">
        <f>Table6[[#This Row],[calc_%_H2_umol/h]]/Table6[[#This Row],[Cat mass]]</f>
        <v>9.3129426132934281</v>
      </c>
      <c r="AC199">
        <v>0.51362912205771483</v>
      </c>
      <c r="AD199">
        <v>4.1682955089486348E-3</v>
      </c>
      <c r="AE199">
        <v>1.3999546293927589</v>
      </c>
      <c r="AF199">
        <v>0.34998865734818979</v>
      </c>
      <c r="AG199">
        <v>5.4327325505216809E-2</v>
      </c>
      <c r="AH199">
        <v>0.20423249481553421</v>
      </c>
    </row>
    <row r="200" spans="1:34" hidden="1" x14ac:dyDescent="0.25">
      <c r="A200">
        <v>1420</v>
      </c>
      <c r="B200" t="s">
        <v>458</v>
      </c>
      <c r="C200" t="s">
        <v>470</v>
      </c>
      <c r="D200" s="20" t="s">
        <v>1237</v>
      </c>
      <c r="E200" t="s">
        <v>102</v>
      </c>
      <c r="F200" t="s">
        <v>21</v>
      </c>
      <c r="G200">
        <v>2</v>
      </c>
      <c r="H200">
        <v>2</v>
      </c>
      <c r="I200">
        <v>1</v>
      </c>
      <c r="J200">
        <v>0</v>
      </c>
      <c r="K200">
        <v>0</v>
      </c>
      <c r="L200">
        <v>0</v>
      </c>
      <c r="M200">
        <v>1.98E-3</v>
      </c>
      <c r="N200">
        <v>0</v>
      </c>
      <c r="O200">
        <v>0</v>
      </c>
      <c r="P200">
        <v>0</v>
      </c>
      <c r="Q200">
        <v>0</v>
      </c>
      <c r="R200">
        <v>0</v>
      </c>
      <c r="S200">
        <f>SUM(Table6[[#This Row],[TiO2 (A, p25)]:[CoO]])</f>
        <v>1.98E-3</v>
      </c>
      <c r="T200" s="2">
        <v>45164.078703703701</v>
      </c>
      <c r="U200" t="s">
        <v>376</v>
      </c>
      <c r="V200">
        <v>0.76402700000000001</v>
      </c>
      <c r="W200">
        <v>98.769874743174</v>
      </c>
      <c r="X200">
        <v>0.20297659856894251</v>
      </c>
      <c r="Y200">
        <v>4.0325219103626584E-3</v>
      </c>
      <c r="Z200">
        <v>0.55323582059869436</v>
      </c>
      <c r="AA200">
        <v>0.13830895514967359</v>
      </c>
      <c r="AB200">
        <f>Table6[[#This Row],[calc_%_H2_umol/h]]/Table6[[#This Row],[Cat mass]]</f>
        <v>69.853007651350296</v>
      </c>
      <c r="AC200">
        <v>0.53340077107278105</v>
      </c>
      <c r="AD200">
        <v>5.542587518197215E-3</v>
      </c>
      <c r="AE200">
        <v>1.4538445090368119</v>
      </c>
      <c r="AF200">
        <v>0.36346112725920299</v>
      </c>
      <c r="AG200">
        <v>5.9126135778525893E-2</v>
      </c>
      <c r="AH200">
        <v>0.43462175140574077</v>
      </c>
    </row>
    <row r="201" spans="1:34" hidden="1" x14ac:dyDescent="0.25">
      <c r="A201">
        <v>1420</v>
      </c>
      <c r="B201" t="s">
        <v>458</v>
      </c>
      <c r="C201" t="s">
        <v>470</v>
      </c>
      <c r="D201" s="20" t="s">
        <v>1238</v>
      </c>
      <c r="E201" t="s">
        <v>105</v>
      </c>
      <c r="F201" t="s">
        <v>21</v>
      </c>
      <c r="G201">
        <v>2</v>
      </c>
      <c r="H201">
        <v>2</v>
      </c>
      <c r="I201">
        <v>1</v>
      </c>
      <c r="J201">
        <v>0</v>
      </c>
      <c r="K201">
        <v>0</v>
      </c>
      <c r="L201">
        <v>0</v>
      </c>
      <c r="M201">
        <v>2E-3</v>
      </c>
      <c r="N201">
        <v>0</v>
      </c>
      <c r="O201">
        <v>0</v>
      </c>
      <c r="P201">
        <v>0</v>
      </c>
      <c r="Q201">
        <v>0</v>
      </c>
      <c r="R201">
        <v>0</v>
      </c>
      <c r="S201">
        <f>SUM(Table6[[#This Row],[TiO2 (A, p25)]:[CoO]])</f>
        <v>2E-3</v>
      </c>
      <c r="T201" s="2">
        <v>45164.086354166669</v>
      </c>
      <c r="U201" t="s">
        <v>378</v>
      </c>
      <c r="V201">
        <v>0.76132599999999995</v>
      </c>
      <c r="W201">
        <v>99.052640540678297</v>
      </c>
      <c r="X201">
        <v>0.31997999828893298</v>
      </c>
      <c r="Y201">
        <v>7.1699328792787804E-3</v>
      </c>
      <c r="Z201">
        <v>0.87214190294167837</v>
      </c>
      <c r="AA201">
        <v>0.21803547573541959</v>
      </c>
      <c r="AB201">
        <f>Table6[[#This Row],[calc_%_H2_umol/h]]/Table6[[#This Row],[Cat mass]]</f>
        <v>109.0177378677098</v>
      </c>
      <c r="AC201">
        <v>0.19179424470503351</v>
      </c>
      <c r="AD201">
        <v>3.074102709190969E-3</v>
      </c>
      <c r="AE201">
        <v>0.52275704245509746</v>
      </c>
      <c r="AF201">
        <v>0.13068926061377439</v>
      </c>
      <c r="AG201">
        <v>3.695027117148228E-2</v>
      </c>
      <c r="AH201">
        <v>0.39863494515625608</v>
      </c>
    </row>
    <row r="202" spans="1:34" hidden="1" x14ac:dyDescent="0.25">
      <c r="A202">
        <v>1420</v>
      </c>
      <c r="B202" t="s">
        <v>458</v>
      </c>
      <c r="C202" t="s">
        <v>470</v>
      </c>
      <c r="D202" s="21" t="s">
        <v>1239</v>
      </c>
      <c r="E202" t="s">
        <v>108</v>
      </c>
      <c r="F202" t="s">
        <v>21</v>
      </c>
      <c r="G202">
        <v>2</v>
      </c>
      <c r="H202">
        <v>2</v>
      </c>
      <c r="I202">
        <v>1</v>
      </c>
      <c r="J202">
        <v>0</v>
      </c>
      <c r="K202">
        <v>0</v>
      </c>
      <c r="L202">
        <v>0</v>
      </c>
      <c r="M202">
        <v>1.99E-3</v>
      </c>
      <c r="N202">
        <v>0</v>
      </c>
      <c r="O202">
        <v>0</v>
      </c>
      <c r="P202">
        <v>0</v>
      </c>
      <c r="Q202">
        <v>0</v>
      </c>
      <c r="R202">
        <v>0</v>
      </c>
      <c r="S202">
        <f>SUM(Table6[[#This Row],[TiO2 (A, p25)]:[CoO]])</f>
        <v>1.99E-3</v>
      </c>
      <c r="T202" s="2">
        <v>45164.094004629631</v>
      </c>
      <c r="U202" t="s">
        <v>380</v>
      </c>
      <c r="V202">
        <v>0.75847600000000004</v>
      </c>
      <c r="W202">
        <v>99.021924034687686</v>
      </c>
      <c r="X202">
        <v>0.20575972297749581</v>
      </c>
      <c r="Y202">
        <v>3.5050462623115908E-3</v>
      </c>
      <c r="Z202">
        <v>0.56082154292752351</v>
      </c>
      <c r="AA202">
        <v>0.1402053857318809</v>
      </c>
      <c r="AB202">
        <f>Table6[[#This Row],[calc_%_H2_umol/h]]/Table6[[#This Row],[Cat mass]]</f>
        <v>70.45496770446276</v>
      </c>
      <c r="AC202">
        <v>0.39787984064902182</v>
      </c>
      <c r="AD202">
        <v>4.8120390374059088E-3</v>
      </c>
      <c r="AE202">
        <v>1.0844667892410931</v>
      </c>
      <c r="AF202">
        <v>0.27111669731027332</v>
      </c>
      <c r="AG202">
        <v>4.9049228688470101E-2</v>
      </c>
      <c r="AH202">
        <v>0.32538717299730752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2992-2190-4663-860D-A629E7CB9D5D}">
  <dimension ref="A3:E76"/>
  <sheetViews>
    <sheetView topLeftCell="F1" workbookViewId="0">
      <selection activeCell="S33" sqref="S33"/>
    </sheetView>
  </sheetViews>
  <sheetFormatPr defaultRowHeight="15" x14ac:dyDescent="0.25"/>
  <cols>
    <col min="1" max="1" width="14.140625" bestFit="1" customWidth="1"/>
    <col min="2" max="2" width="21.7109375" bestFit="1" customWidth="1"/>
    <col min="3" max="3" width="20.85546875" bestFit="1" customWidth="1"/>
    <col min="4" max="75" width="12" bestFit="1" customWidth="1"/>
  </cols>
  <sheetData>
    <row r="3" spans="1:5" x14ac:dyDescent="0.25">
      <c r="A3" s="10" t="s">
        <v>477</v>
      </c>
      <c r="B3" t="s">
        <v>479</v>
      </c>
    </row>
    <row r="4" spans="1:5" x14ac:dyDescent="0.25">
      <c r="A4" s="11" t="s">
        <v>470</v>
      </c>
      <c r="B4" s="22">
        <v>30.495576154906477</v>
      </c>
      <c r="C4" t="s">
        <v>788</v>
      </c>
    </row>
    <row r="5" spans="1:5" x14ac:dyDescent="0.25">
      <c r="A5" s="12" t="s">
        <v>464</v>
      </c>
      <c r="B5" s="22">
        <v>15.693408464339413</v>
      </c>
      <c r="C5" s="12" t="s">
        <v>464</v>
      </c>
      <c r="D5">
        <v>2.2631546436797434</v>
      </c>
      <c r="E5" s="16" t="s">
        <v>470</v>
      </c>
    </row>
    <row r="6" spans="1:5" x14ac:dyDescent="0.25">
      <c r="A6" s="12" t="s">
        <v>460</v>
      </c>
      <c r="B6" s="22">
        <v>116.40161135613785</v>
      </c>
      <c r="C6" s="12" t="s">
        <v>460</v>
      </c>
      <c r="D6">
        <v>11.42461202578273</v>
      </c>
    </row>
    <row r="7" spans="1:5" x14ac:dyDescent="0.25">
      <c r="A7" s="12" t="s">
        <v>458</v>
      </c>
      <c r="B7" s="22">
        <v>5.8353427158422866</v>
      </c>
      <c r="C7" s="12" t="s">
        <v>458</v>
      </c>
      <c r="D7">
        <v>0.478761752240978</v>
      </c>
    </row>
    <row r="8" spans="1:5" x14ac:dyDescent="0.25">
      <c r="A8" s="12" t="s">
        <v>463</v>
      </c>
      <c r="B8" s="22">
        <v>11.387233457029673</v>
      </c>
      <c r="C8" s="12" t="s">
        <v>459</v>
      </c>
      <c r="D8">
        <v>0.29872423515670554</v>
      </c>
    </row>
    <row r="9" spans="1:5" x14ac:dyDescent="0.25">
      <c r="A9" s="12" t="s">
        <v>461</v>
      </c>
      <c r="B9" s="22">
        <v>10.428384410652212</v>
      </c>
      <c r="C9" s="12" t="s">
        <v>463</v>
      </c>
      <c r="D9">
        <v>1.4439810535427646</v>
      </c>
    </row>
    <row r="10" spans="1:5" x14ac:dyDescent="0.25">
      <c r="A10" s="12" t="s">
        <v>462</v>
      </c>
      <c r="B10" s="22">
        <v>29.245300305292677</v>
      </c>
      <c r="C10" s="12" t="s">
        <v>461</v>
      </c>
      <c r="D10">
        <v>0.94892492167373066</v>
      </c>
    </row>
    <row r="11" spans="1:5" x14ac:dyDescent="0.25">
      <c r="A11" s="12" t="s">
        <v>3</v>
      </c>
      <c r="B11" s="22">
        <v>24.477752375051178</v>
      </c>
      <c r="C11" s="12" t="s">
        <v>462</v>
      </c>
      <c r="D11">
        <v>1.8787918273736623</v>
      </c>
    </row>
    <row r="12" spans="1:5" x14ac:dyDescent="0.25">
      <c r="A12" s="11" t="s">
        <v>473</v>
      </c>
      <c r="B12" s="22">
        <v>55.812028262711401</v>
      </c>
      <c r="C12" s="12" t="s">
        <v>3</v>
      </c>
      <c r="D12">
        <v>1.6003573306899948</v>
      </c>
    </row>
    <row r="13" spans="1:5" x14ac:dyDescent="0.25">
      <c r="A13" s="12" t="s">
        <v>464</v>
      </c>
      <c r="B13" s="22">
        <v>4.7030510128273102</v>
      </c>
      <c r="C13" s="12" t="s">
        <v>464</v>
      </c>
      <c r="D13">
        <v>4.9251653280049365E-2</v>
      </c>
      <c r="E13" s="16" t="s">
        <v>473</v>
      </c>
    </row>
    <row r="14" spans="1:5" x14ac:dyDescent="0.25">
      <c r="A14" s="12" t="s">
        <v>460</v>
      </c>
      <c r="B14" s="22">
        <v>365.84412287935811</v>
      </c>
      <c r="C14" s="12" t="s">
        <v>460</v>
      </c>
      <c r="D14">
        <v>87.747436028308002</v>
      </c>
    </row>
    <row r="15" spans="1:5" x14ac:dyDescent="0.25">
      <c r="A15" s="12" t="s">
        <v>458</v>
      </c>
      <c r="B15" s="22">
        <v>3.1311629909896013</v>
      </c>
      <c r="C15" s="12" t="s">
        <v>458</v>
      </c>
      <c r="D15">
        <v>5.589455771124658E-2</v>
      </c>
    </row>
    <row r="16" spans="1:5" x14ac:dyDescent="0.25">
      <c r="A16" s="12" t="s">
        <v>463</v>
      </c>
      <c r="B16" s="22">
        <v>4.654402472650486</v>
      </c>
      <c r="C16" s="12" t="s">
        <v>459</v>
      </c>
      <c r="D16">
        <v>0.42517805236832845</v>
      </c>
    </row>
    <row r="17" spans="1:5" x14ac:dyDescent="0.25">
      <c r="A17" s="12" t="s">
        <v>461</v>
      </c>
      <c r="B17" s="22">
        <v>3.5853693403494424</v>
      </c>
      <c r="C17" s="12" t="s">
        <v>463</v>
      </c>
      <c r="D17">
        <v>2.5470324097122625E-2</v>
      </c>
    </row>
    <row r="18" spans="1:5" x14ac:dyDescent="0.25">
      <c r="A18" s="12" t="s">
        <v>462</v>
      </c>
      <c r="B18" s="22">
        <v>4.8352017296497332</v>
      </c>
      <c r="C18" s="12" t="s">
        <v>461</v>
      </c>
      <c r="D18">
        <v>4.6176769914801997E-2</v>
      </c>
    </row>
    <row r="19" spans="1:5" x14ac:dyDescent="0.25">
      <c r="A19" s="12" t="s">
        <v>3</v>
      </c>
      <c r="B19" s="22">
        <v>3.9308874131551477</v>
      </c>
      <c r="C19" s="12" t="s">
        <v>462</v>
      </c>
      <c r="D19">
        <v>0.12982416415507697</v>
      </c>
    </row>
    <row r="20" spans="1:5" x14ac:dyDescent="0.25">
      <c r="A20" s="11" t="s">
        <v>468</v>
      </c>
      <c r="B20" s="22">
        <v>20.598359568047915</v>
      </c>
      <c r="C20" s="12" t="s">
        <v>3</v>
      </c>
      <c r="D20">
        <v>2.1805595551666498E-2</v>
      </c>
    </row>
    <row r="21" spans="1:5" x14ac:dyDescent="0.25">
      <c r="A21" s="12" t="s">
        <v>464</v>
      </c>
      <c r="B21" s="22">
        <v>5.3935342943861544</v>
      </c>
      <c r="C21" s="12" t="s">
        <v>464</v>
      </c>
      <c r="D21">
        <v>0.4167445410214981</v>
      </c>
      <c r="E21" s="16" t="s">
        <v>468</v>
      </c>
    </row>
    <row r="22" spans="1:5" x14ac:dyDescent="0.25">
      <c r="A22" s="12" t="s">
        <v>460</v>
      </c>
      <c r="B22" s="22">
        <v>114.63959650903307</v>
      </c>
      <c r="C22" s="12" t="s">
        <v>460</v>
      </c>
      <c r="D22">
        <v>9.8751396021302416</v>
      </c>
    </row>
    <row r="23" spans="1:5" x14ac:dyDescent="0.25">
      <c r="A23" s="12" t="s">
        <v>458</v>
      </c>
      <c r="B23" s="22">
        <v>3.3524719068711764</v>
      </c>
      <c r="C23" s="12" t="s">
        <v>458</v>
      </c>
      <c r="D23">
        <v>0.15419647263044553</v>
      </c>
    </row>
    <row r="24" spans="1:5" x14ac:dyDescent="0.25">
      <c r="A24" s="12" t="s">
        <v>463</v>
      </c>
      <c r="B24" s="22">
        <v>5.0733124503175206</v>
      </c>
      <c r="C24" s="12" t="s">
        <v>459</v>
      </c>
      <c r="D24">
        <v>0.10796240338261591</v>
      </c>
    </row>
    <row r="25" spans="1:5" x14ac:dyDescent="0.25">
      <c r="A25" s="12" t="s">
        <v>461</v>
      </c>
      <c r="B25" s="22">
        <v>5.522937383533848</v>
      </c>
      <c r="C25" s="12" t="s">
        <v>463</v>
      </c>
      <c r="D25">
        <v>0.24400520511101129</v>
      </c>
    </row>
    <row r="26" spans="1:5" x14ac:dyDescent="0.25">
      <c r="A26" s="12" t="s">
        <v>462</v>
      </c>
      <c r="B26" s="22">
        <v>5.6934393152010756</v>
      </c>
      <c r="C26" s="12" t="s">
        <v>461</v>
      </c>
      <c r="D26">
        <v>0.67697385897123374</v>
      </c>
    </row>
    <row r="27" spans="1:5" x14ac:dyDescent="0.25">
      <c r="A27" s="12" t="s">
        <v>3</v>
      </c>
      <c r="B27" s="22">
        <v>4.5132251169926043</v>
      </c>
      <c r="C27" s="12" t="s">
        <v>462</v>
      </c>
      <c r="D27">
        <v>0.42892646480636992</v>
      </c>
    </row>
    <row r="28" spans="1:5" x14ac:dyDescent="0.25">
      <c r="A28" s="11" t="s">
        <v>466</v>
      </c>
      <c r="B28" s="22">
        <v>41.293427513051995</v>
      </c>
      <c r="C28" s="12" t="s">
        <v>3</v>
      </c>
      <c r="D28">
        <v>0.23081733457231404</v>
      </c>
    </row>
    <row r="29" spans="1:5" x14ac:dyDescent="0.25">
      <c r="A29" s="12" t="s">
        <v>464</v>
      </c>
      <c r="B29" s="22">
        <v>4.8097707805604051</v>
      </c>
      <c r="C29" s="12" t="s">
        <v>464</v>
      </c>
      <c r="D29">
        <v>2.3192779791015049E-2</v>
      </c>
      <c r="E29" s="16" t="s">
        <v>466</v>
      </c>
    </row>
    <row r="30" spans="1:5" x14ac:dyDescent="0.25">
      <c r="A30" s="12" t="s">
        <v>460</v>
      </c>
      <c r="B30" s="22">
        <v>263.42080156617334</v>
      </c>
      <c r="C30" s="12" t="s">
        <v>460</v>
      </c>
      <c r="D30">
        <v>6.3873829464059941</v>
      </c>
    </row>
    <row r="31" spans="1:5" x14ac:dyDescent="0.25">
      <c r="A31" s="12" t="s">
        <v>458</v>
      </c>
      <c r="B31" s="22">
        <v>2.2127776285450294</v>
      </c>
      <c r="C31" s="12" t="s">
        <v>458</v>
      </c>
      <c r="D31">
        <v>9.5754618771902861E-2</v>
      </c>
    </row>
    <row r="32" spans="1:5" x14ac:dyDescent="0.25">
      <c r="A32" s="12" t="s">
        <v>463</v>
      </c>
      <c r="B32" s="22">
        <v>4.8503142467646034</v>
      </c>
      <c r="C32" s="12" t="s">
        <v>459</v>
      </c>
      <c r="D32">
        <v>0.11677754887238359</v>
      </c>
    </row>
    <row r="33" spans="1:5" x14ac:dyDescent="0.25">
      <c r="A33" s="12" t="s">
        <v>461</v>
      </c>
      <c r="B33" s="22">
        <v>4.1341664994932898</v>
      </c>
      <c r="C33" s="12" t="s">
        <v>463</v>
      </c>
      <c r="D33">
        <v>6.3098608922865312E-2</v>
      </c>
    </row>
    <row r="34" spans="1:5" x14ac:dyDescent="0.25">
      <c r="A34" s="12" t="s">
        <v>462</v>
      </c>
      <c r="B34" s="22">
        <v>5.2884394889445971</v>
      </c>
      <c r="C34" s="12" t="s">
        <v>461</v>
      </c>
      <c r="D34">
        <v>7.712971916891101E-2</v>
      </c>
    </row>
    <row r="35" spans="1:5" x14ac:dyDescent="0.25">
      <c r="A35" s="12" t="s">
        <v>3</v>
      </c>
      <c r="B35" s="22">
        <v>4.3377223808827337</v>
      </c>
      <c r="C35" s="12" t="s">
        <v>462</v>
      </c>
      <c r="D35">
        <v>7.4980712441476721E-2</v>
      </c>
    </row>
    <row r="36" spans="1:5" x14ac:dyDescent="0.25">
      <c r="A36" s="11" t="s">
        <v>467</v>
      </c>
      <c r="B36" s="22">
        <v>525.81824752954833</v>
      </c>
      <c r="C36" s="12" t="s">
        <v>3</v>
      </c>
      <c r="D36">
        <v>7.6192356422055713E-2</v>
      </c>
    </row>
    <row r="37" spans="1:5" x14ac:dyDescent="0.25">
      <c r="A37" s="12" t="s">
        <v>464</v>
      </c>
      <c r="B37" s="22">
        <v>1083.7614282632903</v>
      </c>
      <c r="C37" s="12" t="s">
        <v>464</v>
      </c>
      <c r="D37">
        <v>0.20920453547390991</v>
      </c>
      <c r="E37" s="16" t="s">
        <v>474</v>
      </c>
    </row>
    <row r="38" spans="1:5" x14ac:dyDescent="0.25">
      <c r="A38" s="12" t="s">
        <v>460</v>
      </c>
      <c r="B38" s="22">
        <v>305.40090832640504</v>
      </c>
      <c r="C38" s="12" t="s">
        <v>460</v>
      </c>
      <c r="D38">
        <v>9.961321359053904E-2</v>
      </c>
    </row>
    <row r="39" spans="1:5" x14ac:dyDescent="0.25">
      <c r="A39" s="12" t="s">
        <v>458</v>
      </c>
      <c r="B39" s="22">
        <v>476.61377744641294</v>
      </c>
      <c r="C39" s="12" t="s">
        <v>458</v>
      </c>
      <c r="D39">
        <v>0.14753370433580695</v>
      </c>
    </row>
    <row r="40" spans="1:5" x14ac:dyDescent="0.25">
      <c r="A40" s="12" t="s">
        <v>463</v>
      </c>
      <c r="B40" s="22">
        <v>455.68003092827331</v>
      </c>
      <c r="C40" s="12" t="s">
        <v>459</v>
      </c>
      <c r="D40">
        <v>0.11712666851026753</v>
      </c>
    </row>
    <row r="41" spans="1:5" x14ac:dyDescent="0.25">
      <c r="A41" s="12" t="s">
        <v>461</v>
      </c>
      <c r="B41" s="22">
        <v>4.005940367920835</v>
      </c>
      <c r="C41" s="12" t="s">
        <v>463</v>
      </c>
      <c r="D41">
        <v>0.11410005300182929</v>
      </c>
    </row>
    <row r="42" spans="1:5" x14ac:dyDescent="0.25">
      <c r="A42" s="12" t="s">
        <v>462</v>
      </c>
      <c r="B42" s="22">
        <v>899.92336979066249</v>
      </c>
      <c r="C42" s="12" t="s">
        <v>461</v>
      </c>
      <c r="D42">
        <v>0.1114315003362444</v>
      </c>
    </row>
    <row r="43" spans="1:5" x14ac:dyDescent="0.25">
      <c r="A43" s="12" t="s">
        <v>3</v>
      </c>
      <c r="B43" s="22">
        <v>455.34227758387209</v>
      </c>
      <c r="C43" s="12" t="s">
        <v>462</v>
      </c>
      <c r="D43">
        <v>0.22606843222405543</v>
      </c>
    </row>
    <row r="44" spans="1:5" x14ac:dyDescent="0.25">
      <c r="C44" s="12" t="s">
        <v>3</v>
      </c>
      <c r="D44">
        <v>0.20593213789680728</v>
      </c>
    </row>
    <row r="45" spans="1:5" x14ac:dyDescent="0.25">
      <c r="C45" s="12" t="s">
        <v>464</v>
      </c>
      <c r="D45">
        <v>5.5389327854332322</v>
      </c>
      <c r="E45" s="16" t="s">
        <v>471</v>
      </c>
    </row>
    <row r="46" spans="1:5" x14ac:dyDescent="0.25">
      <c r="C46" s="12" t="s">
        <v>460</v>
      </c>
      <c r="D46">
        <v>5.8602316428697421</v>
      </c>
    </row>
    <row r="47" spans="1:5" x14ac:dyDescent="0.25">
      <c r="C47" s="12" t="s">
        <v>458</v>
      </c>
      <c r="D47">
        <v>0.63421006066524699</v>
      </c>
    </row>
    <row r="48" spans="1:5" x14ac:dyDescent="0.25">
      <c r="C48" s="12" t="s">
        <v>459</v>
      </c>
      <c r="D48">
        <v>6.8288831146570167E-2</v>
      </c>
    </row>
    <row r="49" spans="3:5" x14ac:dyDescent="0.25">
      <c r="C49" s="12" t="s">
        <v>463</v>
      </c>
      <c r="D49">
        <v>5.0959697861163225</v>
      </c>
    </row>
    <row r="50" spans="3:5" x14ac:dyDescent="0.25">
      <c r="C50" s="12" t="s">
        <v>461</v>
      </c>
      <c r="D50">
        <v>1.4294493748184458</v>
      </c>
    </row>
    <row r="51" spans="3:5" x14ac:dyDescent="0.25">
      <c r="C51" s="12" t="s">
        <v>462</v>
      </c>
      <c r="D51">
        <v>0.34093914750223347</v>
      </c>
    </row>
    <row r="52" spans="3:5" x14ac:dyDescent="0.25">
      <c r="C52" s="12" t="s">
        <v>3</v>
      </c>
      <c r="D52">
        <v>1.9600841167756353</v>
      </c>
    </row>
    <row r="53" spans="3:5" x14ac:dyDescent="0.25">
      <c r="C53" s="12" t="s">
        <v>464</v>
      </c>
      <c r="D53">
        <v>114.94701342901465</v>
      </c>
      <c r="E53" s="16" t="s">
        <v>467</v>
      </c>
    </row>
    <row r="54" spans="3:5" x14ac:dyDescent="0.25">
      <c r="C54" s="12" t="s">
        <v>460</v>
      </c>
      <c r="D54">
        <v>64.814874438254009</v>
      </c>
    </row>
    <row r="55" spans="3:5" x14ac:dyDescent="0.25">
      <c r="C55" s="12" t="s">
        <v>458</v>
      </c>
      <c r="D55">
        <v>123.11612717021403</v>
      </c>
    </row>
    <row r="56" spans="3:5" x14ac:dyDescent="0.25">
      <c r="C56" s="12" t="s">
        <v>459</v>
      </c>
      <c r="D56">
        <v>1.717987767268315</v>
      </c>
    </row>
    <row r="57" spans="3:5" x14ac:dyDescent="0.25">
      <c r="C57" s="12" t="s">
        <v>463</v>
      </c>
      <c r="D57">
        <v>143.95275905105464</v>
      </c>
    </row>
    <row r="58" spans="3:5" x14ac:dyDescent="0.25">
      <c r="C58" s="12" t="s">
        <v>461</v>
      </c>
      <c r="D58">
        <v>4.575422823641688E-2</v>
      </c>
    </row>
    <row r="59" spans="3:5" x14ac:dyDescent="0.25">
      <c r="C59" s="12" t="s">
        <v>462</v>
      </c>
      <c r="D59">
        <v>254.56841195406088</v>
      </c>
    </row>
    <row r="60" spans="3:5" x14ac:dyDescent="0.25">
      <c r="C60" s="12" t="s">
        <v>3</v>
      </c>
      <c r="D60">
        <v>111.65463430376741</v>
      </c>
    </row>
    <row r="61" spans="3:5" x14ac:dyDescent="0.25">
      <c r="C61" s="12" t="s">
        <v>464</v>
      </c>
      <c r="D61">
        <v>4.8667360778098211E-2</v>
      </c>
      <c r="E61" s="16" t="s">
        <v>472</v>
      </c>
    </row>
    <row r="62" spans="3:5" x14ac:dyDescent="0.25">
      <c r="C62" s="12" t="s">
        <v>460</v>
      </c>
      <c r="D62">
        <v>72.819833723841754</v>
      </c>
    </row>
    <row r="63" spans="3:5" x14ac:dyDescent="0.25">
      <c r="C63" s="12" t="s">
        <v>458</v>
      </c>
      <c r="D63">
        <v>5.7547388788801765E-2</v>
      </c>
    </row>
    <row r="64" spans="3:5" x14ac:dyDescent="0.25">
      <c r="C64" s="12" t="s">
        <v>459</v>
      </c>
      <c r="D64">
        <v>0.51496815041909161</v>
      </c>
    </row>
    <row r="65" spans="3:5" x14ac:dyDescent="0.25">
      <c r="C65" s="12" t="s">
        <v>463</v>
      </c>
      <c r="D65">
        <v>0.15414673918534555</v>
      </c>
    </row>
    <row r="66" spans="3:5" x14ac:dyDescent="0.25">
      <c r="C66" s="12" t="s">
        <v>461</v>
      </c>
      <c r="D66">
        <v>7.2550203254211493E-2</v>
      </c>
    </row>
    <row r="67" spans="3:5" x14ac:dyDescent="0.25">
      <c r="C67" s="12" t="s">
        <v>462</v>
      </c>
      <c r="D67">
        <v>7.7021527185586011E-2</v>
      </c>
    </row>
    <row r="68" spans="3:5" x14ac:dyDescent="0.25">
      <c r="C68" s="12" t="s">
        <v>3</v>
      </c>
      <c r="D68">
        <v>0.14701532695022601</v>
      </c>
    </row>
    <row r="69" spans="3:5" x14ac:dyDescent="0.25">
      <c r="C69" s="12" t="s">
        <v>464</v>
      </c>
      <c r="D69">
        <v>0.36809555965084945</v>
      </c>
      <c r="E69" s="16" t="s">
        <v>469</v>
      </c>
    </row>
    <row r="70" spans="3:5" x14ac:dyDescent="0.25">
      <c r="C70" s="12" t="s">
        <v>460</v>
      </c>
      <c r="D70">
        <v>7.9217598670134143E-2</v>
      </c>
    </row>
    <row r="71" spans="3:5" x14ac:dyDescent="0.25">
      <c r="C71" s="12" t="s">
        <v>458</v>
      </c>
      <c r="D71">
        <v>0.49027714040489856</v>
      </c>
    </row>
    <row r="72" spans="3:5" x14ac:dyDescent="0.25">
      <c r="C72" s="12" t="s">
        <v>459</v>
      </c>
      <c r="D72">
        <v>0.33422786618942635</v>
      </c>
    </row>
    <row r="73" spans="3:5" x14ac:dyDescent="0.25">
      <c r="C73" s="12" t="s">
        <v>463</v>
      </c>
      <c r="D73">
        <v>0.41042918956387864</v>
      </c>
    </row>
    <row r="74" spans="3:5" x14ac:dyDescent="0.25">
      <c r="C74" s="12" t="s">
        <v>461</v>
      </c>
      <c r="D74">
        <v>0.11970684099260141</v>
      </c>
    </row>
    <row r="75" spans="3:5" x14ac:dyDescent="0.25">
      <c r="C75" s="12" t="s">
        <v>462</v>
      </c>
      <c r="D75">
        <v>0.15207056492952409</v>
      </c>
    </row>
    <row r="76" spans="3:5" x14ac:dyDescent="0.25">
      <c r="C76" s="12" t="s">
        <v>3</v>
      </c>
      <c r="D76">
        <v>0.61212584539371684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EAD07-C58E-4B81-A0DC-D4ADAA43D03A}">
  <dimension ref="A3:B85"/>
  <sheetViews>
    <sheetView workbookViewId="0">
      <selection activeCell="E95" sqref="E95"/>
    </sheetView>
  </sheetViews>
  <sheetFormatPr defaultRowHeight="15" x14ac:dyDescent="0.25"/>
  <cols>
    <col min="1" max="1" width="18" bestFit="1" customWidth="1"/>
    <col min="2" max="2" width="20.5703125" bestFit="1" customWidth="1"/>
  </cols>
  <sheetData>
    <row r="3" spans="1:2" x14ac:dyDescent="0.25">
      <c r="A3" s="10" t="s">
        <v>477</v>
      </c>
      <c r="B3" t="s">
        <v>787</v>
      </c>
    </row>
    <row r="4" spans="1:2" x14ac:dyDescent="0.25">
      <c r="A4" s="11" t="s">
        <v>470</v>
      </c>
      <c r="B4">
        <v>35.219733809144891</v>
      </c>
    </row>
    <row r="5" spans="1:2" x14ac:dyDescent="0.25">
      <c r="A5" s="12" t="s">
        <v>464</v>
      </c>
      <c r="B5">
        <v>2.2631546436797434</v>
      </c>
    </row>
    <row r="6" spans="1:2" x14ac:dyDescent="0.25">
      <c r="A6" s="12" t="s">
        <v>460</v>
      </c>
      <c r="B6">
        <v>11.42461202578273</v>
      </c>
    </row>
    <row r="7" spans="1:2" x14ac:dyDescent="0.25">
      <c r="A7" s="12" t="s">
        <v>458</v>
      </c>
      <c r="B7">
        <v>0.478761752240978</v>
      </c>
    </row>
    <row r="8" spans="1:2" x14ac:dyDescent="0.25">
      <c r="A8" s="12" t="s">
        <v>459</v>
      </c>
      <c r="B8">
        <v>0.29872423515670554</v>
      </c>
    </row>
    <row r="9" spans="1:2" x14ac:dyDescent="0.25">
      <c r="A9" s="12" t="s">
        <v>463</v>
      </c>
      <c r="B9">
        <v>1.4439810535427646</v>
      </c>
    </row>
    <row r="10" spans="1:2" x14ac:dyDescent="0.25">
      <c r="A10" s="12" t="s">
        <v>461</v>
      </c>
      <c r="B10">
        <v>0.94892492167373066</v>
      </c>
    </row>
    <row r="11" spans="1:2" x14ac:dyDescent="0.25">
      <c r="A11" s="12" t="s">
        <v>462</v>
      </c>
      <c r="B11">
        <v>1.8787918273736623</v>
      </c>
    </row>
    <row r="12" spans="1:2" x14ac:dyDescent="0.25">
      <c r="A12" s="12" t="s">
        <v>3</v>
      </c>
      <c r="B12">
        <v>1.6003573306899948</v>
      </c>
    </row>
    <row r="13" spans="1:2" x14ac:dyDescent="0.25">
      <c r="A13" s="11" t="s">
        <v>473</v>
      </c>
      <c r="B13">
        <v>124.89979487543827</v>
      </c>
    </row>
    <row r="14" spans="1:2" x14ac:dyDescent="0.25">
      <c r="A14" s="12" t="s">
        <v>464</v>
      </c>
      <c r="B14">
        <v>4.9251653280049365E-2</v>
      </c>
    </row>
    <row r="15" spans="1:2" x14ac:dyDescent="0.25">
      <c r="A15" s="12" t="s">
        <v>460</v>
      </c>
      <c r="B15">
        <v>87.747436028308002</v>
      </c>
    </row>
    <row r="16" spans="1:2" x14ac:dyDescent="0.25">
      <c r="A16" s="12" t="s">
        <v>458</v>
      </c>
      <c r="B16">
        <v>5.589455771124658E-2</v>
      </c>
    </row>
    <row r="17" spans="1:2" x14ac:dyDescent="0.25">
      <c r="A17" s="12" t="s">
        <v>459</v>
      </c>
      <c r="B17">
        <v>0.42517805236832845</v>
      </c>
    </row>
    <row r="18" spans="1:2" x14ac:dyDescent="0.25">
      <c r="A18" s="12" t="s">
        <v>463</v>
      </c>
      <c r="B18">
        <v>2.5470324097122625E-2</v>
      </c>
    </row>
    <row r="19" spans="1:2" x14ac:dyDescent="0.25">
      <c r="A19" s="12" t="s">
        <v>461</v>
      </c>
      <c r="B19">
        <v>4.6176769914801997E-2</v>
      </c>
    </row>
    <row r="20" spans="1:2" x14ac:dyDescent="0.25">
      <c r="A20" s="12" t="s">
        <v>462</v>
      </c>
      <c r="B20">
        <v>0.12982416415507697</v>
      </c>
    </row>
    <row r="21" spans="1:2" x14ac:dyDescent="0.25">
      <c r="A21" s="12" t="s">
        <v>3</v>
      </c>
      <c r="B21">
        <v>2.1805595551666498E-2</v>
      </c>
    </row>
    <row r="22" spans="1:2" x14ac:dyDescent="0.25">
      <c r="A22" s="11" t="s">
        <v>468</v>
      </c>
      <c r="B22">
        <v>37.232660666386316</v>
      </c>
    </row>
    <row r="23" spans="1:2" x14ac:dyDescent="0.25">
      <c r="A23" s="12" t="s">
        <v>464</v>
      </c>
      <c r="B23">
        <v>0.4167445410214981</v>
      </c>
    </row>
    <row r="24" spans="1:2" x14ac:dyDescent="0.25">
      <c r="A24" s="12" t="s">
        <v>460</v>
      </c>
      <c r="B24">
        <v>9.8751396021302416</v>
      </c>
    </row>
    <row r="25" spans="1:2" x14ac:dyDescent="0.25">
      <c r="A25" s="12" t="s">
        <v>458</v>
      </c>
      <c r="B25">
        <v>0.15419647263044553</v>
      </c>
    </row>
    <row r="26" spans="1:2" x14ac:dyDescent="0.25">
      <c r="A26" s="12" t="s">
        <v>459</v>
      </c>
      <c r="B26">
        <v>0.10796240338261591</v>
      </c>
    </row>
    <row r="27" spans="1:2" x14ac:dyDescent="0.25">
      <c r="A27" s="12" t="s">
        <v>463</v>
      </c>
      <c r="B27">
        <v>0.24400520511101129</v>
      </c>
    </row>
    <row r="28" spans="1:2" x14ac:dyDescent="0.25">
      <c r="A28" s="12" t="s">
        <v>461</v>
      </c>
      <c r="B28">
        <v>0.67697385897123374</v>
      </c>
    </row>
    <row r="29" spans="1:2" x14ac:dyDescent="0.25">
      <c r="A29" s="12" t="s">
        <v>462</v>
      </c>
      <c r="B29">
        <v>0.42892646480636992</v>
      </c>
    </row>
    <row r="30" spans="1:2" x14ac:dyDescent="0.25">
      <c r="A30" s="12" t="s">
        <v>3</v>
      </c>
      <c r="B30">
        <v>0.23081733457231404</v>
      </c>
    </row>
    <row r="31" spans="1:2" x14ac:dyDescent="0.25">
      <c r="A31" s="11" t="s">
        <v>466</v>
      </c>
      <c r="B31">
        <v>87.603097518518126</v>
      </c>
    </row>
    <row r="32" spans="1:2" x14ac:dyDescent="0.25">
      <c r="A32" s="12" t="s">
        <v>464</v>
      </c>
      <c r="B32">
        <v>2.3192779791015049E-2</v>
      </c>
    </row>
    <row r="33" spans="1:2" x14ac:dyDescent="0.25">
      <c r="A33" s="12" t="s">
        <v>460</v>
      </c>
      <c r="B33">
        <v>6.3873829464059941</v>
      </c>
    </row>
    <row r="34" spans="1:2" x14ac:dyDescent="0.25">
      <c r="A34" s="12" t="s">
        <v>458</v>
      </c>
      <c r="B34">
        <v>9.5754618771902861E-2</v>
      </c>
    </row>
    <row r="35" spans="1:2" x14ac:dyDescent="0.25">
      <c r="A35" s="12" t="s">
        <v>459</v>
      </c>
      <c r="B35">
        <v>0.11677754887238359</v>
      </c>
    </row>
    <row r="36" spans="1:2" x14ac:dyDescent="0.25">
      <c r="A36" s="12" t="s">
        <v>463</v>
      </c>
      <c r="B36">
        <v>6.3098608922865312E-2</v>
      </c>
    </row>
    <row r="37" spans="1:2" x14ac:dyDescent="0.25">
      <c r="A37" s="12" t="s">
        <v>461</v>
      </c>
      <c r="B37">
        <v>7.712971916891101E-2</v>
      </c>
    </row>
    <row r="38" spans="1:2" x14ac:dyDescent="0.25">
      <c r="A38" s="12" t="s">
        <v>462</v>
      </c>
      <c r="B38">
        <v>7.4980712441476721E-2</v>
      </c>
    </row>
    <row r="39" spans="1:2" x14ac:dyDescent="0.25">
      <c r="A39" s="12" t="s">
        <v>3</v>
      </c>
      <c r="B39">
        <v>7.6192356422055713E-2</v>
      </c>
    </row>
    <row r="40" spans="1:2" x14ac:dyDescent="0.25">
      <c r="A40" s="11" t="s">
        <v>474</v>
      </c>
      <c r="B40">
        <v>0.65941022256834225</v>
      </c>
    </row>
    <row r="41" spans="1:2" x14ac:dyDescent="0.25">
      <c r="A41" s="12" t="s">
        <v>464</v>
      </c>
      <c r="B41">
        <v>0.20920453547390991</v>
      </c>
    </row>
    <row r="42" spans="1:2" x14ac:dyDescent="0.25">
      <c r="A42" s="12" t="s">
        <v>460</v>
      </c>
      <c r="B42">
        <v>9.961321359053904E-2</v>
      </c>
    </row>
    <row r="43" spans="1:2" x14ac:dyDescent="0.25">
      <c r="A43" s="12" t="s">
        <v>458</v>
      </c>
      <c r="B43">
        <v>0.14753370433580695</v>
      </c>
    </row>
    <row r="44" spans="1:2" x14ac:dyDescent="0.25">
      <c r="A44" s="12" t="s">
        <v>459</v>
      </c>
      <c r="B44">
        <v>0.11712666851026753</v>
      </c>
    </row>
    <row r="45" spans="1:2" x14ac:dyDescent="0.25">
      <c r="A45" s="12" t="s">
        <v>463</v>
      </c>
      <c r="B45">
        <v>0.11410005300182929</v>
      </c>
    </row>
    <row r="46" spans="1:2" x14ac:dyDescent="0.25">
      <c r="A46" s="12" t="s">
        <v>461</v>
      </c>
      <c r="B46">
        <v>0.1114315003362444</v>
      </c>
    </row>
    <row r="47" spans="1:2" x14ac:dyDescent="0.25">
      <c r="A47" s="12" t="s">
        <v>462</v>
      </c>
      <c r="B47">
        <v>0.22606843222405543</v>
      </c>
    </row>
    <row r="48" spans="1:2" x14ac:dyDescent="0.25">
      <c r="A48" s="12" t="s">
        <v>3</v>
      </c>
      <c r="B48">
        <v>0.20593213789680728</v>
      </c>
    </row>
    <row r="49" spans="1:2" x14ac:dyDescent="0.25">
      <c r="A49" s="11" t="s">
        <v>471</v>
      </c>
      <c r="B49">
        <v>38.190389619428913</v>
      </c>
    </row>
    <row r="50" spans="1:2" x14ac:dyDescent="0.25">
      <c r="A50" s="12" t="s">
        <v>464</v>
      </c>
      <c r="B50">
        <v>5.5389327854332322</v>
      </c>
    </row>
    <row r="51" spans="1:2" x14ac:dyDescent="0.25">
      <c r="A51" s="12" t="s">
        <v>460</v>
      </c>
      <c r="B51">
        <v>5.8602316428697421</v>
      </c>
    </row>
    <row r="52" spans="1:2" x14ac:dyDescent="0.25">
      <c r="A52" s="12" t="s">
        <v>458</v>
      </c>
      <c r="B52">
        <v>0.63421006066524699</v>
      </c>
    </row>
    <row r="53" spans="1:2" x14ac:dyDescent="0.25">
      <c r="A53" s="12" t="s">
        <v>459</v>
      </c>
      <c r="B53">
        <v>6.8288831146570167E-2</v>
      </c>
    </row>
    <row r="54" spans="1:2" x14ac:dyDescent="0.25">
      <c r="A54" s="12" t="s">
        <v>463</v>
      </c>
      <c r="B54">
        <v>5.0959697861163225</v>
      </c>
    </row>
    <row r="55" spans="1:2" x14ac:dyDescent="0.25">
      <c r="A55" s="12" t="s">
        <v>461</v>
      </c>
      <c r="B55">
        <v>1.4294493748184458</v>
      </c>
    </row>
    <row r="56" spans="1:2" x14ac:dyDescent="0.25">
      <c r="A56" s="12" t="s">
        <v>462</v>
      </c>
      <c r="B56">
        <v>0.34093914750223347</v>
      </c>
    </row>
    <row r="57" spans="1:2" x14ac:dyDescent="0.25">
      <c r="A57" s="12" t="s">
        <v>3</v>
      </c>
      <c r="B57">
        <v>1.9600841167756353</v>
      </c>
    </row>
    <row r="58" spans="1:2" x14ac:dyDescent="0.25">
      <c r="A58" s="11" t="s">
        <v>467</v>
      </c>
      <c r="B58">
        <v>380.1840306963835</v>
      </c>
    </row>
    <row r="59" spans="1:2" x14ac:dyDescent="0.25">
      <c r="A59" s="12" t="s">
        <v>464</v>
      </c>
      <c r="B59">
        <v>114.94701342901465</v>
      </c>
    </row>
    <row r="60" spans="1:2" x14ac:dyDescent="0.25">
      <c r="A60" s="12" t="s">
        <v>460</v>
      </c>
      <c r="B60">
        <v>64.814874438254009</v>
      </c>
    </row>
    <row r="61" spans="1:2" x14ac:dyDescent="0.25">
      <c r="A61" s="12" t="s">
        <v>458</v>
      </c>
      <c r="B61">
        <v>123.11612717021403</v>
      </c>
    </row>
    <row r="62" spans="1:2" x14ac:dyDescent="0.25">
      <c r="A62" s="12" t="s">
        <v>459</v>
      </c>
      <c r="B62">
        <v>1.717987767268315</v>
      </c>
    </row>
    <row r="63" spans="1:2" x14ac:dyDescent="0.25">
      <c r="A63" s="12" t="s">
        <v>463</v>
      </c>
      <c r="B63">
        <v>143.95275905105464</v>
      </c>
    </row>
    <row r="64" spans="1:2" x14ac:dyDescent="0.25">
      <c r="A64" s="12" t="s">
        <v>461</v>
      </c>
      <c r="B64">
        <v>4.575422823641688E-2</v>
      </c>
    </row>
    <row r="65" spans="1:2" x14ac:dyDescent="0.25">
      <c r="A65" s="12" t="s">
        <v>462</v>
      </c>
      <c r="B65">
        <v>254.56841195406088</v>
      </c>
    </row>
    <row r="66" spans="1:2" x14ac:dyDescent="0.25">
      <c r="A66" s="12" t="s">
        <v>3</v>
      </c>
      <c r="B66">
        <v>111.65463430376741</v>
      </c>
    </row>
    <row r="67" spans="1:2" x14ac:dyDescent="0.25">
      <c r="A67" s="11" t="s">
        <v>472</v>
      </c>
      <c r="B67">
        <v>139.41721931952927</v>
      </c>
    </row>
    <row r="68" spans="1:2" x14ac:dyDescent="0.25">
      <c r="A68" s="12" t="s">
        <v>464</v>
      </c>
      <c r="B68">
        <v>4.8667360778098211E-2</v>
      </c>
    </row>
    <row r="69" spans="1:2" x14ac:dyDescent="0.25">
      <c r="A69" s="12" t="s">
        <v>460</v>
      </c>
      <c r="B69">
        <v>72.819833723841754</v>
      </c>
    </row>
    <row r="70" spans="1:2" x14ac:dyDescent="0.25">
      <c r="A70" s="12" t="s">
        <v>458</v>
      </c>
      <c r="B70">
        <v>5.7547388788801765E-2</v>
      </c>
    </row>
    <row r="71" spans="1:2" x14ac:dyDescent="0.25">
      <c r="A71" s="12" t="s">
        <v>459</v>
      </c>
      <c r="B71">
        <v>0.51496815041909161</v>
      </c>
    </row>
    <row r="72" spans="1:2" x14ac:dyDescent="0.25">
      <c r="A72" s="12" t="s">
        <v>463</v>
      </c>
      <c r="B72">
        <v>0.15414673918534555</v>
      </c>
    </row>
    <row r="73" spans="1:2" x14ac:dyDescent="0.25">
      <c r="A73" s="12" t="s">
        <v>461</v>
      </c>
      <c r="B73">
        <v>7.2550203254211493E-2</v>
      </c>
    </row>
    <row r="74" spans="1:2" x14ac:dyDescent="0.25">
      <c r="A74" s="12" t="s">
        <v>462</v>
      </c>
      <c r="B74">
        <v>7.7021527185586011E-2</v>
      </c>
    </row>
    <row r="75" spans="1:2" x14ac:dyDescent="0.25">
      <c r="A75" s="12" t="s">
        <v>3</v>
      </c>
      <c r="B75">
        <v>0.14701532695022601</v>
      </c>
    </row>
    <row r="76" spans="1:2" x14ac:dyDescent="0.25">
      <c r="A76" s="11" t="s">
        <v>469</v>
      </c>
      <c r="B76">
        <v>1.1057563506505059</v>
      </c>
    </row>
    <row r="77" spans="1:2" x14ac:dyDescent="0.25">
      <c r="A77" s="12" t="s">
        <v>464</v>
      </c>
      <c r="B77">
        <v>0.36809555965084945</v>
      </c>
    </row>
    <row r="78" spans="1:2" x14ac:dyDescent="0.25">
      <c r="A78" s="12" t="s">
        <v>460</v>
      </c>
      <c r="B78">
        <v>7.9217598670134143E-2</v>
      </c>
    </row>
    <row r="79" spans="1:2" x14ac:dyDescent="0.25">
      <c r="A79" s="12" t="s">
        <v>458</v>
      </c>
      <c r="B79">
        <v>0.49027714040489856</v>
      </c>
    </row>
    <row r="80" spans="1:2" x14ac:dyDescent="0.25">
      <c r="A80" s="12" t="s">
        <v>459</v>
      </c>
      <c r="B80">
        <v>0.33422786618942635</v>
      </c>
    </row>
    <row r="81" spans="1:2" x14ac:dyDescent="0.25">
      <c r="A81" s="12" t="s">
        <v>463</v>
      </c>
      <c r="B81">
        <v>0.41042918956387864</v>
      </c>
    </row>
    <row r="82" spans="1:2" x14ac:dyDescent="0.25">
      <c r="A82" s="12" t="s">
        <v>461</v>
      </c>
      <c r="B82">
        <v>0.11970684099260141</v>
      </c>
    </row>
    <row r="83" spans="1:2" x14ac:dyDescent="0.25">
      <c r="A83" s="12" t="s">
        <v>462</v>
      </c>
      <c r="B83">
        <v>0.15207056492952409</v>
      </c>
    </row>
    <row r="84" spans="1:2" x14ac:dyDescent="0.25">
      <c r="A84" s="12" t="s">
        <v>3</v>
      </c>
      <c r="B84">
        <v>0.61212584539371684</v>
      </c>
    </row>
    <row r="85" spans="1:2" x14ac:dyDescent="0.25">
      <c r="A85" s="11" t="s">
        <v>478</v>
      </c>
      <c r="B85">
        <v>188.98628840227903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2476-3D6B-40EA-8308-6E8CD6680E0B}">
  <dimension ref="A3:I76"/>
  <sheetViews>
    <sheetView tabSelected="1" topLeftCell="B16" workbookViewId="0">
      <selection activeCell="O41" sqref="O41"/>
    </sheetView>
  </sheetViews>
  <sheetFormatPr defaultRowHeight="15" x14ac:dyDescent="0.25"/>
  <cols>
    <col min="1" max="1" width="14.140625" bestFit="1" customWidth="1"/>
    <col min="2" max="2" width="21.5703125" bestFit="1" customWidth="1"/>
    <col min="5" max="5" width="11" customWidth="1"/>
    <col min="6" max="6" width="16" bestFit="1" customWidth="1"/>
    <col min="7" max="7" width="11" customWidth="1"/>
  </cols>
  <sheetData>
    <row r="3" spans="1:9" x14ac:dyDescent="0.25">
      <c r="A3" s="10" t="s">
        <v>477</v>
      </c>
      <c r="B3" t="s">
        <v>722</v>
      </c>
    </row>
    <row r="4" spans="1:9" x14ac:dyDescent="0.25">
      <c r="A4" s="11" t="s">
        <v>470</v>
      </c>
      <c r="B4" s="22">
        <v>116.6065798609085</v>
      </c>
      <c r="D4" t="s">
        <v>381</v>
      </c>
      <c r="E4" t="s">
        <v>789</v>
      </c>
      <c r="F4" t="s">
        <v>791</v>
      </c>
      <c r="G4" t="s">
        <v>792</v>
      </c>
      <c r="H4" t="s">
        <v>793</v>
      </c>
      <c r="I4" t="s">
        <v>794</v>
      </c>
    </row>
    <row r="5" spans="1:9" x14ac:dyDescent="0.25">
      <c r="A5" s="12" t="s">
        <v>464</v>
      </c>
      <c r="B5" s="22">
        <v>24.452404970095071</v>
      </c>
      <c r="D5" s="12" t="s">
        <v>464</v>
      </c>
      <c r="E5">
        <v>28.217681259169691</v>
      </c>
      <c r="F5" s="16" t="s">
        <v>470</v>
      </c>
      <c r="G5">
        <v>1</v>
      </c>
      <c r="H5">
        <v>1</v>
      </c>
    </row>
    <row r="6" spans="1:9" x14ac:dyDescent="0.25">
      <c r="A6" s="12" t="s">
        <v>460</v>
      </c>
      <c r="B6" s="22">
        <v>396.70064911341024</v>
      </c>
      <c r="D6" s="12" t="s">
        <v>460</v>
      </c>
      <c r="E6">
        <v>67.245564499178101</v>
      </c>
      <c r="F6" s="16" t="s">
        <v>470</v>
      </c>
      <c r="G6">
        <v>1</v>
      </c>
      <c r="H6">
        <v>2</v>
      </c>
    </row>
    <row r="7" spans="1:9" x14ac:dyDescent="0.25">
      <c r="A7" s="12" t="s">
        <v>458</v>
      </c>
      <c r="B7" s="22">
        <v>102.09200289304236</v>
      </c>
      <c r="D7" s="12" t="s">
        <v>458</v>
      </c>
      <c r="E7">
        <v>21.121314751468706</v>
      </c>
      <c r="F7" s="16" t="s">
        <v>470</v>
      </c>
      <c r="G7">
        <v>1</v>
      </c>
      <c r="H7">
        <v>3</v>
      </c>
    </row>
    <row r="8" spans="1:9" x14ac:dyDescent="0.25">
      <c r="A8" s="12" t="s">
        <v>463</v>
      </c>
      <c r="B8" s="22">
        <v>40.487631315479199</v>
      </c>
      <c r="D8" s="12" t="s">
        <v>459</v>
      </c>
      <c r="E8">
        <v>14.977210805453872</v>
      </c>
      <c r="F8" s="16" t="s">
        <v>470</v>
      </c>
      <c r="G8">
        <v>1</v>
      </c>
      <c r="H8">
        <v>4</v>
      </c>
    </row>
    <row r="9" spans="1:9" x14ac:dyDescent="0.25">
      <c r="A9" s="12" t="s">
        <v>461</v>
      </c>
      <c r="B9" s="22">
        <v>146.21085966395097</v>
      </c>
      <c r="D9" s="12" t="s">
        <v>463</v>
      </c>
      <c r="E9">
        <v>79.56321999905542</v>
      </c>
      <c r="F9" s="16" t="s">
        <v>470</v>
      </c>
      <c r="G9">
        <v>1</v>
      </c>
      <c r="H9">
        <v>5</v>
      </c>
    </row>
    <row r="10" spans="1:9" x14ac:dyDescent="0.25">
      <c r="A10" s="12" t="s">
        <v>462</v>
      </c>
      <c r="B10" s="22">
        <v>67.274107874334319</v>
      </c>
      <c r="D10" s="12" t="s">
        <v>461</v>
      </c>
      <c r="E10">
        <v>214.31725317754476</v>
      </c>
      <c r="F10" s="16" t="s">
        <v>470</v>
      </c>
      <c r="G10">
        <v>1</v>
      </c>
      <c r="H10">
        <v>6</v>
      </c>
    </row>
    <row r="11" spans="1:9" x14ac:dyDescent="0.25">
      <c r="A11" s="12" t="s">
        <v>3</v>
      </c>
      <c r="B11" s="22">
        <v>39.028403196047364</v>
      </c>
      <c r="D11" s="12" t="s">
        <v>462</v>
      </c>
      <c r="E11">
        <v>122.66409742001696</v>
      </c>
      <c r="F11" s="16" t="s">
        <v>470</v>
      </c>
      <c r="G11">
        <v>1</v>
      </c>
      <c r="H11">
        <v>7</v>
      </c>
    </row>
    <row r="12" spans="1:9" x14ac:dyDescent="0.25">
      <c r="A12" s="11" t="s">
        <v>473</v>
      </c>
      <c r="B12" s="22">
        <v>27.782853004012185</v>
      </c>
      <c r="D12" s="12" t="s">
        <v>3</v>
      </c>
      <c r="E12">
        <v>50.737123727549324</v>
      </c>
      <c r="F12" s="16" t="s">
        <v>470</v>
      </c>
      <c r="G12">
        <v>1</v>
      </c>
      <c r="H12">
        <v>8</v>
      </c>
    </row>
    <row r="13" spans="1:9" x14ac:dyDescent="0.25">
      <c r="A13" s="12" t="s">
        <v>464</v>
      </c>
      <c r="B13" s="22">
        <v>152.83106376540968</v>
      </c>
      <c r="D13" s="12" t="s">
        <v>464</v>
      </c>
      <c r="E13">
        <v>43.774507806238304</v>
      </c>
      <c r="F13" s="16" t="s">
        <v>473</v>
      </c>
      <c r="G13">
        <v>2</v>
      </c>
      <c r="H13">
        <v>1</v>
      </c>
    </row>
    <row r="14" spans="1:9" x14ac:dyDescent="0.25">
      <c r="A14" s="12" t="s">
        <v>460</v>
      </c>
      <c r="B14" s="22">
        <v>5.6092781899332733</v>
      </c>
      <c r="D14" s="12" t="s">
        <v>460</v>
      </c>
      <c r="E14">
        <v>2.9526641554822555E-2</v>
      </c>
      <c r="F14" s="16" t="s">
        <v>473</v>
      </c>
      <c r="G14">
        <v>2</v>
      </c>
      <c r="H14">
        <v>2</v>
      </c>
    </row>
    <row r="15" spans="1:9" x14ac:dyDescent="0.25">
      <c r="A15" s="12" t="s">
        <v>458</v>
      </c>
      <c r="B15" s="22">
        <v>6.737217737905393</v>
      </c>
      <c r="D15" s="12" t="s">
        <v>458</v>
      </c>
      <c r="E15">
        <v>0.20260121645508714</v>
      </c>
      <c r="F15" s="16" t="s">
        <v>473</v>
      </c>
      <c r="G15">
        <v>2</v>
      </c>
      <c r="H15">
        <v>3</v>
      </c>
    </row>
    <row r="16" spans="1:9" x14ac:dyDescent="0.25">
      <c r="A16" s="12" t="s">
        <v>463</v>
      </c>
      <c r="B16" s="22">
        <v>6.7234024346120904</v>
      </c>
      <c r="D16" s="12" t="s">
        <v>459</v>
      </c>
      <c r="E16">
        <v>0.22678764108369215</v>
      </c>
      <c r="F16" s="16" t="s">
        <v>473</v>
      </c>
      <c r="G16">
        <v>2</v>
      </c>
      <c r="H16">
        <v>4</v>
      </c>
    </row>
    <row r="17" spans="1:8" x14ac:dyDescent="0.25">
      <c r="A17" s="12" t="s">
        <v>461</v>
      </c>
      <c r="B17" s="22">
        <v>6.9244252451775017</v>
      </c>
      <c r="D17" s="12" t="s">
        <v>463</v>
      </c>
      <c r="E17">
        <v>0.4971677124578236</v>
      </c>
      <c r="F17" s="16" t="s">
        <v>473</v>
      </c>
      <c r="G17">
        <v>2</v>
      </c>
      <c r="H17">
        <v>5</v>
      </c>
    </row>
    <row r="18" spans="1:8" x14ac:dyDescent="0.25">
      <c r="A18" s="12" t="s">
        <v>462</v>
      </c>
      <c r="B18" s="22">
        <v>9.7006684491276705</v>
      </c>
      <c r="D18" s="12" t="s">
        <v>461</v>
      </c>
      <c r="E18">
        <v>0.1311607074218471</v>
      </c>
      <c r="F18" s="16" t="s">
        <v>473</v>
      </c>
      <c r="G18">
        <v>2</v>
      </c>
      <c r="H18">
        <v>6</v>
      </c>
    </row>
    <row r="19" spans="1:8" x14ac:dyDescent="0.25">
      <c r="A19" s="12" t="s">
        <v>3</v>
      </c>
      <c r="B19" s="22">
        <v>5.953915205919734</v>
      </c>
      <c r="D19" s="12" t="s">
        <v>462</v>
      </c>
      <c r="E19">
        <v>6.2568442315146129</v>
      </c>
      <c r="F19" s="16" t="s">
        <v>473</v>
      </c>
      <c r="G19">
        <v>2</v>
      </c>
      <c r="H19">
        <v>7</v>
      </c>
    </row>
    <row r="20" spans="1:8" x14ac:dyDescent="0.25">
      <c r="A20" s="11" t="s">
        <v>468</v>
      </c>
      <c r="B20" s="22">
        <v>179.85177870299663</v>
      </c>
      <c r="D20" s="12" t="s">
        <v>3</v>
      </c>
      <c r="E20">
        <v>1.2672553954350605</v>
      </c>
      <c r="F20" s="16" t="s">
        <v>473</v>
      </c>
      <c r="G20">
        <v>2</v>
      </c>
      <c r="H20">
        <v>8</v>
      </c>
    </row>
    <row r="21" spans="1:8" x14ac:dyDescent="0.25">
      <c r="A21" s="12" t="s">
        <v>464</v>
      </c>
      <c r="B21" s="22">
        <v>10.244789528569825</v>
      </c>
      <c r="D21" s="12" t="s">
        <v>464</v>
      </c>
      <c r="E21">
        <v>5.3237689106480648</v>
      </c>
      <c r="F21" s="16" t="s">
        <v>468</v>
      </c>
      <c r="G21">
        <v>3</v>
      </c>
      <c r="H21">
        <v>1</v>
      </c>
    </row>
    <row r="22" spans="1:8" x14ac:dyDescent="0.25">
      <c r="A22" s="12" t="s">
        <v>460</v>
      </c>
      <c r="B22" s="22">
        <v>1177.9243746420209</v>
      </c>
      <c r="D22" s="12" t="s">
        <v>460</v>
      </c>
      <c r="E22">
        <v>47.922080744645022</v>
      </c>
      <c r="F22" s="16" t="s">
        <v>468</v>
      </c>
      <c r="G22">
        <v>3</v>
      </c>
      <c r="H22">
        <v>2</v>
      </c>
    </row>
    <row r="23" spans="1:8" x14ac:dyDescent="0.25">
      <c r="A23" s="12" t="s">
        <v>458</v>
      </c>
      <c r="B23" s="22">
        <v>8.911104594095983</v>
      </c>
      <c r="D23" s="12" t="s">
        <v>458</v>
      </c>
      <c r="E23">
        <v>1.2055006122141536</v>
      </c>
      <c r="F23" s="16" t="s">
        <v>468</v>
      </c>
      <c r="G23">
        <v>3</v>
      </c>
      <c r="H23">
        <v>3</v>
      </c>
    </row>
    <row r="24" spans="1:8" x14ac:dyDescent="0.25">
      <c r="A24" s="12" t="s">
        <v>463</v>
      </c>
      <c r="B24" s="22">
        <v>8.1980539045860592</v>
      </c>
      <c r="D24" s="12" t="s">
        <v>459</v>
      </c>
      <c r="E24">
        <v>0.32486354667468587</v>
      </c>
      <c r="F24" s="16" t="s">
        <v>468</v>
      </c>
      <c r="G24">
        <v>3</v>
      </c>
      <c r="H24">
        <v>4</v>
      </c>
    </row>
    <row r="25" spans="1:8" x14ac:dyDescent="0.25">
      <c r="A25" s="12" t="s">
        <v>461</v>
      </c>
      <c r="B25" s="22">
        <v>30.029017319869372</v>
      </c>
      <c r="D25" s="12" t="s">
        <v>463</v>
      </c>
      <c r="E25">
        <v>0.77500359770781879</v>
      </c>
      <c r="F25" s="16" t="s">
        <v>468</v>
      </c>
      <c r="G25">
        <v>3</v>
      </c>
      <c r="H25">
        <v>5</v>
      </c>
    </row>
    <row r="26" spans="1:8" x14ac:dyDescent="0.25">
      <c r="A26" s="12" t="s">
        <v>462</v>
      </c>
      <c r="B26" s="22">
        <v>12.480697738147741</v>
      </c>
      <c r="D26" s="12" t="s">
        <v>461</v>
      </c>
      <c r="E26">
        <v>19.332391835227877</v>
      </c>
      <c r="F26" s="16" t="s">
        <v>468</v>
      </c>
      <c r="G26">
        <v>3</v>
      </c>
      <c r="H26">
        <v>6</v>
      </c>
    </row>
    <row r="27" spans="1:8" x14ac:dyDescent="0.25">
      <c r="A27" s="12" t="s">
        <v>3</v>
      </c>
      <c r="B27" s="22">
        <v>11.174413193686449</v>
      </c>
      <c r="D27" s="12" t="s">
        <v>462</v>
      </c>
      <c r="E27">
        <v>8.5901548300214543</v>
      </c>
      <c r="F27" s="16" t="s">
        <v>468</v>
      </c>
      <c r="G27">
        <v>3</v>
      </c>
      <c r="H27">
        <v>7</v>
      </c>
    </row>
    <row r="28" spans="1:8" x14ac:dyDescent="0.25">
      <c r="A28" s="11" t="s">
        <v>466</v>
      </c>
      <c r="B28" s="22">
        <v>43.164167836932762</v>
      </c>
      <c r="D28" s="12" t="s">
        <v>3</v>
      </c>
      <c r="E28">
        <v>0.55538945686056207</v>
      </c>
      <c r="F28" s="16" t="s">
        <v>468</v>
      </c>
      <c r="G28">
        <v>3</v>
      </c>
      <c r="H28">
        <v>8</v>
      </c>
    </row>
    <row r="29" spans="1:8" x14ac:dyDescent="0.25">
      <c r="A29" s="12" t="s">
        <v>464</v>
      </c>
      <c r="B29" s="22">
        <v>8.4742844278900602</v>
      </c>
      <c r="D29" s="12" t="s">
        <v>464</v>
      </c>
      <c r="E29">
        <v>3.0415160807360979</v>
      </c>
      <c r="F29" s="16" t="s">
        <v>466</v>
      </c>
      <c r="G29">
        <v>4</v>
      </c>
      <c r="H29">
        <v>1</v>
      </c>
    </row>
    <row r="30" spans="1:8" x14ac:dyDescent="0.25">
      <c r="A30" s="12" t="s">
        <v>460</v>
      </c>
      <c r="B30" s="22">
        <v>259.37276026251021</v>
      </c>
      <c r="D30" s="12" t="s">
        <v>460</v>
      </c>
      <c r="E30">
        <v>25.844537975554502</v>
      </c>
      <c r="F30" s="16" t="s">
        <v>466</v>
      </c>
      <c r="G30">
        <v>4</v>
      </c>
      <c r="H30">
        <v>2</v>
      </c>
    </row>
    <row r="31" spans="1:8" x14ac:dyDescent="0.25">
      <c r="A31" s="12" t="s">
        <v>458</v>
      </c>
      <c r="B31" s="22">
        <v>5.9941460823076147</v>
      </c>
      <c r="D31" s="12" t="s">
        <v>458</v>
      </c>
      <c r="E31">
        <v>0.40276811793935879</v>
      </c>
      <c r="F31" s="16" t="s">
        <v>466</v>
      </c>
      <c r="G31">
        <v>4</v>
      </c>
      <c r="H31">
        <v>3</v>
      </c>
    </row>
    <row r="32" spans="1:8" x14ac:dyDescent="0.25">
      <c r="A32" s="12" t="s">
        <v>463</v>
      </c>
      <c r="B32" s="22">
        <v>7.3692505287261056</v>
      </c>
      <c r="D32" s="12" t="s">
        <v>459</v>
      </c>
      <c r="E32">
        <v>7.4238962627874043</v>
      </c>
      <c r="F32" s="16" t="s">
        <v>466</v>
      </c>
      <c r="G32">
        <v>4</v>
      </c>
      <c r="H32">
        <v>4</v>
      </c>
    </row>
    <row r="33" spans="1:8" x14ac:dyDescent="0.25">
      <c r="A33" s="12" t="s">
        <v>461</v>
      </c>
      <c r="B33" s="22">
        <v>8.5222793176473086</v>
      </c>
      <c r="D33" s="12" t="s">
        <v>463</v>
      </c>
      <c r="E33">
        <v>1.6942287163814058</v>
      </c>
      <c r="F33" s="16" t="s">
        <v>466</v>
      </c>
      <c r="G33">
        <v>4</v>
      </c>
      <c r="H33">
        <v>5</v>
      </c>
    </row>
    <row r="34" spans="1:8" x14ac:dyDescent="0.25">
      <c r="A34" s="12" t="s">
        <v>462</v>
      </c>
      <c r="B34" s="22">
        <v>5.9456130280782764</v>
      </c>
      <c r="D34" s="12" t="s">
        <v>461</v>
      </c>
      <c r="E34">
        <v>0.9217191006598493</v>
      </c>
      <c r="F34" s="16" t="s">
        <v>466</v>
      </c>
      <c r="G34">
        <v>4</v>
      </c>
      <c r="H34">
        <v>6</v>
      </c>
    </row>
    <row r="35" spans="1:8" x14ac:dyDescent="0.25">
      <c r="A35" s="12" t="s">
        <v>3</v>
      </c>
      <c r="B35" s="22">
        <v>6.4708412113696427</v>
      </c>
      <c r="D35" s="12" t="s">
        <v>462</v>
      </c>
      <c r="E35">
        <v>0.24989145874574997</v>
      </c>
      <c r="F35" s="16" t="s">
        <v>466</v>
      </c>
      <c r="G35">
        <v>4</v>
      </c>
      <c r="H35">
        <v>7</v>
      </c>
    </row>
    <row r="36" spans="1:8" x14ac:dyDescent="0.25">
      <c r="A36" s="11" t="s">
        <v>467</v>
      </c>
      <c r="B36" s="22">
        <v>280.52752054978197</v>
      </c>
      <c r="D36" s="12" t="s">
        <v>3</v>
      </c>
      <c r="E36">
        <v>0.76608760672419896</v>
      </c>
      <c r="F36" s="16" t="s">
        <v>466</v>
      </c>
      <c r="G36">
        <v>4</v>
      </c>
      <c r="H36">
        <v>8</v>
      </c>
    </row>
    <row r="37" spans="1:8" x14ac:dyDescent="0.25">
      <c r="A37" s="12" t="s">
        <v>464</v>
      </c>
      <c r="B37" s="22">
        <v>5.5364306611640286</v>
      </c>
      <c r="D37" s="12" t="s">
        <v>464</v>
      </c>
      <c r="E37">
        <v>0.4335851525077391</v>
      </c>
      <c r="F37" s="16" t="s">
        <v>474</v>
      </c>
      <c r="G37">
        <v>5</v>
      </c>
      <c r="H37">
        <v>1</v>
      </c>
    </row>
    <row r="38" spans="1:8" x14ac:dyDescent="0.25">
      <c r="A38" s="12" t="s">
        <v>460</v>
      </c>
      <c r="B38" s="22">
        <v>770.31251427144889</v>
      </c>
      <c r="D38" s="12" t="s">
        <v>460</v>
      </c>
      <c r="E38">
        <v>11.169554919227645</v>
      </c>
      <c r="F38" s="16" t="s">
        <v>474</v>
      </c>
      <c r="G38">
        <v>5</v>
      </c>
      <c r="H38">
        <v>2</v>
      </c>
    </row>
    <row r="39" spans="1:8" x14ac:dyDescent="0.25">
      <c r="A39" s="12" t="s">
        <v>458</v>
      </c>
      <c r="B39" s="22">
        <v>1083.3932232096236</v>
      </c>
      <c r="D39" s="12" t="s">
        <v>458</v>
      </c>
      <c r="E39">
        <v>1.2794230930083097</v>
      </c>
      <c r="F39" s="16" t="s">
        <v>474</v>
      </c>
      <c r="G39">
        <v>5</v>
      </c>
      <c r="H39">
        <v>3</v>
      </c>
    </row>
    <row r="40" spans="1:8" x14ac:dyDescent="0.25">
      <c r="A40" s="12" t="s">
        <v>463</v>
      </c>
      <c r="B40" s="22">
        <v>5.8333091119812863</v>
      </c>
      <c r="D40" s="12" t="s">
        <v>459</v>
      </c>
      <c r="E40">
        <v>0.23782247941405255</v>
      </c>
      <c r="F40" s="16" t="s">
        <v>474</v>
      </c>
      <c r="G40">
        <v>5</v>
      </c>
      <c r="H40">
        <v>4</v>
      </c>
    </row>
    <row r="41" spans="1:8" x14ac:dyDescent="0.25">
      <c r="A41" s="12" t="s">
        <v>461</v>
      </c>
      <c r="B41" s="22">
        <v>621.93458103042008</v>
      </c>
      <c r="D41" s="12" t="s">
        <v>463</v>
      </c>
      <c r="E41">
        <v>0.43806505858367506</v>
      </c>
      <c r="F41" s="16" t="s">
        <v>474</v>
      </c>
      <c r="G41">
        <v>5</v>
      </c>
      <c r="H41">
        <v>5</v>
      </c>
    </row>
    <row r="42" spans="1:8" x14ac:dyDescent="0.25">
      <c r="A42" s="12" t="s">
        <v>462</v>
      </c>
      <c r="B42" s="22">
        <v>5.6575088669295708</v>
      </c>
      <c r="D42" s="12" t="s">
        <v>461</v>
      </c>
      <c r="E42">
        <v>7.0288251395544634</v>
      </c>
      <c r="F42" s="16" t="s">
        <v>474</v>
      </c>
      <c r="G42">
        <v>5</v>
      </c>
      <c r="H42">
        <v>6</v>
      </c>
    </row>
    <row r="43" spans="1:8" x14ac:dyDescent="0.25">
      <c r="A43" s="12" t="s">
        <v>3</v>
      </c>
      <c r="B43" s="22">
        <v>6.2688784701342017</v>
      </c>
      <c r="D43" s="12" t="s">
        <v>462</v>
      </c>
      <c r="E43">
        <v>19.679965638772963</v>
      </c>
      <c r="F43" s="16" t="s">
        <v>474</v>
      </c>
      <c r="G43">
        <v>5</v>
      </c>
      <c r="H43">
        <v>7</v>
      </c>
    </row>
    <row r="44" spans="1:8" x14ac:dyDescent="0.25">
      <c r="A44" s="11" t="s">
        <v>478</v>
      </c>
      <c r="B44" s="22">
        <v>124.9538228631192</v>
      </c>
      <c r="D44" s="12" t="s">
        <v>3</v>
      </c>
      <c r="E44">
        <v>0.54565588256484399</v>
      </c>
      <c r="F44" s="16" t="s">
        <v>474</v>
      </c>
      <c r="G44">
        <v>5</v>
      </c>
      <c r="H44">
        <v>8</v>
      </c>
    </row>
    <row r="45" spans="1:8" x14ac:dyDescent="0.25">
      <c r="D45" s="12" t="s">
        <v>464</v>
      </c>
      <c r="E45">
        <v>0.62376095062537906</v>
      </c>
      <c r="F45" s="16" t="s">
        <v>471</v>
      </c>
      <c r="G45">
        <v>6</v>
      </c>
      <c r="H45">
        <v>1</v>
      </c>
    </row>
    <row r="46" spans="1:8" x14ac:dyDescent="0.25">
      <c r="D46" s="12" t="s">
        <v>460</v>
      </c>
      <c r="E46">
        <v>6.357398331985805</v>
      </c>
      <c r="F46" s="16" t="s">
        <v>471</v>
      </c>
      <c r="G46">
        <v>6</v>
      </c>
      <c r="H46">
        <v>2</v>
      </c>
    </row>
    <row r="47" spans="1:8" x14ac:dyDescent="0.25">
      <c r="D47" s="12" t="s">
        <v>458</v>
      </c>
      <c r="E47">
        <v>0.60532622587163365</v>
      </c>
      <c r="F47" s="16" t="s">
        <v>471</v>
      </c>
      <c r="G47">
        <v>6</v>
      </c>
      <c r="H47">
        <v>3</v>
      </c>
    </row>
    <row r="48" spans="1:8" x14ac:dyDescent="0.25">
      <c r="D48" s="12" t="s">
        <v>459</v>
      </c>
      <c r="E48">
        <v>0.34166480203864297</v>
      </c>
      <c r="F48" s="16" t="s">
        <v>471</v>
      </c>
      <c r="G48">
        <v>6</v>
      </c>
      <c r="H48">
        <v>4</v>
      </c>
    </row>
    <row r="49" spans="4:9" x14ac:dyDescent="0.25">
      <c r="D49" s="12" t="s">
        <v>463</v>
      </c>
      <c r="E49">
        <v>10.386227709501751</v>
      </c>
      <c r="F49" s="16" t="s">
        <v>471</v>
      </c>
      <c r="G49">
        <v>6</v>
      </c>
      <c r="H49">
        <v>5</v>
      </c>
    </row>
    <row r="50" spans="4:9" x14ac:dyDescent="0.25">
      <c r="D50" s="12" t="s">
        <v>461</v>
      </c>
      <c r="E50">
        <v>52.514560714572248</v>
      </c>
      <c r="F50" s="16" t="s">
        <v>471</v>
      </c>
      <c r="G50">
        <v>6</v>
      </c>
      <c r="H50">
        <v>6</v>
      </c>
    </row>
    <row r="51" spans="4:9" x14ac:dyDescent="0.25">
      <c r="D51" s="12" t="s">
        <v>462</v>
      </c>
      <c r="E51">
        <v>0.57379971086887382</v>
      </c>
      <c r="F51" s="16" t="s">
        <v>471</v>
      </c>
      <c r="G51">
        <v>6</v>
      </c>
      <c r="H51">
        <v>7</v>
      </c>
    </row>
    <row r="52" spans="4:9" x14ac:dyDescent="0.25">
      <c r="D52" s="12" t="s">
        <v>3</v>
      </c>
      <c r="E52">
        <v>7.9638531576070868</v>
      </c>
      <c r="F52" s="16" t="s">
        <v>471</v>
      </c>
      <c r="G52">
        <v>6</v>
      </c>
      <c r="H52">
        <v>8</v>
      </c>
    </row>
    <row r="53" spans="4:9" x14ac:dyDescent="0.25">
      <c r="D53" s="12" t="s">
        <v>464</v>
      </c>
      <c r="E53">
        <v>0.19933832166634016</v>
      </c>
      <c r="F53" s="16" t="s">
        <v>467</v>
      </c>
      <c r="G53">
        <v>7</v>
      </c>
      <c r="H53">
        <v>1</v>
      </c>
    </row>
    <row r="54" spans="4:9" x14ac:dyDescent="0.25">
      <c r="D54" s="12" t="s">
        <v>460</v>
      </c>
      <c r="E54">
        <v>51.946512057403076</v>
      </c>
      <c r="F54" s="16" t="s">
        <v>467</v>
      </c>
      <c r="G54">
        <v>7</v>
      </c>
      <c r="H54">
        <v>2</v>
      </c>
    </row>
    <row r="55" spans="4:9" x14ac:dyDescent="0.25">
      <c r="D55" s="12" t="s">
        <v>458</v>
      </c>
      <c r="E55">
        <v>0</v>
      </c>
      <c r="F55" s="16" t="s">
        <v>467</v>
      </c>
      <c r="G55">
        <v>7</v>
      </c>
      <c r="H55">
        <v>3</v>
      </c>
      <c r="I55" t="s">
        <v>795</v>
      </c>
    </row>
    <row r="56" spans="4:9" x14ac:dyDescent="0.25">
      <c r="D56" s="12" t="s">
        <v>459</v>
      </c>
      <c r="E56">
        <v>1.2093710020711148</v>
      </c>
      <c r="F56" s="16" t="s">
        <v>467</v>
      </c>
      <c r="G56">
        <v>7</v>
      </c>
      <c r="H56">
        <v>4</v>
      </c>
    </row>
    <row r="57" spans="4:9" x14ac:dyDescent="0.25">
      <c r="D57" s="12" t="s">
        <v>463</v>
      </c>
      <c r="E57">
        <v>0.20568632545760709</v>
      </c>
      <c r="F57" s="16" t="s">
        <v>467</v>
      </c>
      <c r="G57">
        <v>7</v>
      </c>
      <c r="H57">
        <v>5</v>
      </c>
    </row>
    <row r="58" spans="4:9" x14ac:dyDescent="0.25">
      <c r="D58" s="12" t="s">
        <v>461</v>
      </c>
      <c r="E58">
        <v>261.92156546177756</v>
      </c>
      <c r="F58" s="16" t="s">
        <v>467</v>
      </c>
      <c r="G58">
        <v>7</v>
      </c>
      <c r="H58">
        <v>6</v>
      </c>
    </row>
    <row r="59" spans="4:9" x14ac:dyDescent="0.25">
      <c r="D59" s="12" t="s">
        <v>462</v>
      </c>
      <c r="E59">
        <v>0.19319281415620793</v>
      </c>
      <c r="F59" s="16" t="s">
        <v>467</v>
      </c>
      <c r="G59">
        <v>7</v>
      </c>
      <c r="H59">
        <v>7</v>
      </c>
    </row>
    <row r="60" spans="4:9" x14ac:dyDescent="0.25">
      <c r="D60" s="12" t="s">
        <v>3</v>
      </c>
      <c r="E60">
        <v>0.5255487516124302</v>
      </c>
      <c r="F60" s="16" t="s">
        <v>467</v>
      </c>
      <c r="G60">
        <v>7</v>
      </c>
      <c r="H60">
        <v>8</v>
      </c>
    </row>
    <row r="61" spans="4:9" x14ac:dyDescent="0.25">
      <c r="D61" s="12" t="s">
        <v>464</v>
      </c>
      <c r="E61">
        <v>1.0818136788560753</v>
      </c>
      <c r="F61" s="16" t="s">
        <v>472</v>
      </c>
      <c r="G61">
        <v>8</v>
      </c>
      <c r="H61">
        <v>1</v>
      </c>
    </row>
    <row r="62" spans="4:9" x14ac:dyDescent="0.25">
      <c r="D62" s="12" t="s">
        <v>460</v>
      </c>
      <c r="E62">
        <v>0.58010427897890093</v>
      </c>
      <c r="F62" s="16" t="s">
        <v>472</v>
      </c>
      <c r="G62">
        <v>8</v>
      </c>
      <c r="H62">
        <v>2</v>
      </c>
    </row>
    <row r="63" spans="4:9" x14ac:dyDescent="0.25">
      <c r="D63" s="12" t="s">
        <v>458</v>
      </c>
      <c r="E63">
        <v>0.35462172368190914</v>
      </c>
      <c r="F63" s="16" t="s">
        <v>472</v>
      </c>
      <c r="G63">
        <v>8</v>
      </c>
      <c r="H63">
        <v>3</v>
      </c>
    </row>
    <row r="64" spans="4:9" x14ac:dyDescent="0.25">
      <c r="D64" s="12" t="s">
        <v>459</v>
      </c>
      <c r="E64">
        <v>0.54446126058051802</v>
      </c>
      <c r="F64" s="16" t="s">
        <v>472</v>
      </c>
      <c r="G64">
        <v>8</v>
      </c>
      <c r="H64">
        <v>4</v>
      </c>
    </row>
    <row r="65" spans="4:8" x14ac:dyDescent="0.25">
      <c r="D65" s="12" t="s">
        <v>463</v>
      </c>
      <c r="E65">
        <v>1.1606203632897505</v>
      </c>
      <c r="F65" s="16" t="s">
        <v>472</v>
      </c>
      <c r="G65">
        <v>8</v>
      </c>
      <c r="H65">
        <v>5</v>
      </c>
    </row>
    <row r="66" spans="4:8" x14ac:dyDescent="0.25">
      <c r="D66" s="12" t="s">
        <v>461</v>
      </c>
      <c r="E66">
        <v>1.4225470888572986</v>
      </c>
      <c r="F66" s="16" t="s">
        <v>472</v>
      </c>
      <c r="G66">
        <v>8</v>
      </c>
      <c r="H66">
        <v>6</v>
      </c>
    </row>
    <row r="67" spans="4:8" x14ac:dyDescent="0.25">
      <c r="D67" s="12" t="s">
        <v>462</v>
      </c>
      <c r="E67">
        <v>4.3938854098663347</v>
      </c>
      <c r="F67" s="16" t="s">
        <v>472</v>
      </c>
      <c r="G67">
        <v>8</v>
      </c>
      <c r="H67">
        <v>7</v>
      </c>
    </row>
    <row r="68" spans="4:8" x14ac:dyDescent="0.25">
      <c r="D68" s="12" t="s">
        <v>3</v>
      </c>
      <c r="E68">
        <v>0.78119435760942035</v>
      </c>
      <c r="F68" s="16" t="s">
        <v>472</v>
      </c>
      <c r="G68">
        <v>8</v>
      </c>
      <c r="H68">
        <v>8</v>
      </c>
    </row>
    <row r="69" spans="4:8" x14ac:dyDescent="0.25">
      <c r="D69" s="12" t="s">
        <v>464</v>
      </c>
      <c r="E69">
        <v>0.36830528191106443</v>
      </c>
      <c r="F69" s="16" t="s">
        <v>469</v>
      </c>
      <c r="G69">
        <v>9</v>
      </c>
      <c r="H69">
        <v>1</v>
      </c>
    </row>
    <row r="70" spans="4:8" x14ac:dyDescent="0.25">
      <c r="D70" s="12" t="s">
        <v>460</v>
      </c>
      <c r="E70">
        <v>0.86196511081270699</v>
      </c>
      <c r="F70" s="16" t="s">
        <v>469</v>
      </c>
      <c r="G70">
        <v>9</v>
      </c>
      <c r="H70">
        <v>2</v>
      </c>
    </row>
    <row r="71" spans="4:8" x14ac:dyDescent="0.25">
      <c r="D71" s="12" t="s">
        <v>458</v>
      </c>
      <c r="E71">
        <v>10.666465430541944</v>
      </c>
      <c r="F71" s="16" t="s">
        <v>469</v>
      </c>
      <c r="G71">
        <v>9</v>
      </c>
      <c r="H71">
        <v>3</v>
      </c>
    </row>
    <row r="72" spans="4:8" x14ac:dyDescent="0.25">
      <c r="D72" s="12" t="s">
        <v>459</v>
      </c>
      <c r="E72">
        <v>11.267188785327606</v>
      </c>
      <c r="F72" s="16" t="s">
        <v>469</v>
      </c>
      <c r="G72">
        <v>9</v>
      </c>
      <c r="H72">
        <v>4</v>
      </c>
    </row>
    <row r="73" spans="4:8" x14ac:dyDescent="0.25">
      <c r="D73" s="12" t="s">
        <v>463</v>
      </c>
      <c r="E73">
        <v>0.38677326037204002</v>
      </c>
      <c r="F73" s="16" t="s">
        <v>469</v>
      </c>
      <c r="G73">
        <v>9</v>
      </c>
      <c r="H73">
        <v>5</v>
      </c>
    </row>
    <row r="74" spans="4:8" x14ac:dyDescent="0.25">
      <c r="D74" s="12" t="s">
        <v>461</v>
      </c>
      <c r="E74">
        <v>1.2633461874921246</v>
      </c>
      <c r="F74" s="16" t="s">
        <v>469</v>
      </c>
      <c r="G74">
        <v>9</v>
      </c>
      <c r="H74">
        <v>6</v>
      </c>
    </row>
    <row r="75" spans="4:8" x14ac:dyDescent="0.25">
      <c r="D75" s="12" t="s">
        <v>462</v>
      </c>
      <c r="E75">
        <v>2.0008621378596594</v>
      </c>
      <c r="F75" s="16" t="s">
        <v>469</v>
      </c>
      <c r="G75">
        <v>9</v>
      </c>
      <c r="H75">
        <v>7</v>
      </c>
    </row>
    <row r="76" spans="4:8" x14ac:dyDescent="0.25">
      <c r="D76" s="12" t="s">
        <v>3</v>
      </c>
      <c r="E76">
        <v>1.4487789074521031</v>
      </c>
      <c r="F76" s="16" t="s">
        <v>469</v>
      </c>
      <c r="G76">
        <v>9</v>
      </c>
      <c r="H76">
        <v>8</v>
      </c>
    </row>
  </sheetData>
  <phoneticPr fontId="5"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4CD2A-52F0-4F60-8283-5CD60ADBCE0E}">
  <dimension ref="A3:F85"/>
  <sheetViews>
    <sheetView workbookViewId="0">
      <selection activeCell="B8" sqref="B8"/>
    </sheetView>
  </sheetViews>
  <sheetFormatPr defaultRowHeight="15" x14ac:dyDescent="0.25"/>
  <cols>
    <col min="1" max="1" width="18" bestFit="1" customWidth="1"/>
    <col min="2" max="2" width="20.42578125" bestFit="1" customWidth="1"/>
  </cols>
  <sheetData>
    <row r="3" spans="1:6" x14ac:dyDescent="0.25">
      <c r="A3" s="10" t="s">
        <v>477</v>
      </c>
      <c r="B3" t="s">
        <v>790</v>
      </c>
    </row>
    <row r="4" spans="1:6" x14ac:dyDescent="0.25">
      <c r="A4" s="11" t="s">
        <v>470</v>
      </c>
      <c r="B4">
        <v>149.44218231288119</v>
      </c>
    </row>
    <row r="5" spans="1:6" x14ac:dyDescent="0.25">
      <c r="A5" s="12" t="s">
        <v>464</v>
      </c>
      <c r="B5">
        <v>28.217681259169691</v>
      </c>
      <c r="D5" s="12"/>
      <c r="E5" s="12" t="s">
        <v>464</v>
      </c>
      <c r="F5">
        <v>28.217681259169691</v>
      </c>
    </row>
    <row r="6" spans="1:6" x14ac:dyDescent="0.25">
      <c r="A6" s="12" t="s">
        <v>460</v>
      </c>
      <c r="B6">
        <v>67.245564499178101</v>
      </c>
      <c r="D6" s="12"/>
      <c r="E6" s="12" t="s">
        <v>460</v>
      </c>
      <c r="F6">
        <v>67.245564499178101</v>
      </c>
    </row>
    <row r="7" spans="1:6" x14ac:dyDescent="0.25">
      <c r="A7" s="12" t="s">
        <v>458</v>
      </c>
      <c r="B7">
        <v>21.121314751468706</v>
      </c>
      <c r="D7" s="12"/>
      <c r="E7" s="12" t="s">
        <v>458</v>
      </c>
      <c r="F7">
        <v>21.121314751468706</v>
      </c>
    </row>
    <row r="8" spans="1:6" x14ac:dyDescent="0.25">
      <c r="A8" s="12" t="s">
        <v>459</v>
      </c>
      <c r="B8">
        <v>14.977210805453872</v>
      </c>
      <c r="D8" s="12"/>
      <c r="E8" s="12" t="s">
        <v>459</v>
      </c>
      <c r="F8">
        <v>14.977210805453872</v>
      </c>
    </row>
    <row r="9" spans="1:6" x14ac:dyDescent="0.25">
      <c r="A9" s="12" t="s">
        <v>463</v>
      </c>
      <c r="B9">
        <v>79.56321999905542</v>
      </c>
      <c r="D9" s="12"/>
      <c r="E9" s="12" t="s">
        <v>463</v>
      </c>
      <c r="F9">
        <v>79.56321999905542</v>
      </c>
    </row>
    <row r="10" spans="1:6" x14ac:dyDescent="0.25">
      <c r="A10" s="12" t="s">
        <v>461</v>
      </c>
      <c r="B10">
        <v>214.31725317754476</v>
      </c>
      <c r="D10" s="12"/>
      <c r="E10" s="12" t="s">
        <v>461</v>
      </c>
      <c r="F10">
        <v>214.31725317754476</v>
      </c>
    </row>
    <row r="11" spans="1:6" x14ac:dyDescent="0.25">
      <c r="A11" s="12" t="s">
        <v>462</v>
      </c>
      <c r="B11">
        <v>122.66409742001696</v>
      </c>
      <c r="D11" s="12"/>
      <c r="E11" s="12" t="s">
        <v>462</v>
      </c>
      <c r="F11">
        <v>122.66409742001696</v>
      </c>
    </row>
    <row r="12" spans="1:6" x14ac:dyDescent="0.25">
      <c r="A12" s="12" t="s">
        <v>3</v>
      </c>
      <c r="B12">
        <v>50.737123727549324</v>
      </c>
      <c r="D12" s="12"/>
      <c r="E12" s="12" t="s">
        <v>3</v>
      </c>
      <c r="F12">
        <v>50.737123727549324</v>
      </c>
    </row>
    <row r="13" spans="1:6" x14ac:dyDescent="0.25">
      <c r="A13" s="11" t="s">
        <v>473</v>
      </c>
      <c r="B13">
        <v>51.035530342408073</v>
      </c>
      <c r="D13" s="12"/>
      <c r="E13" s="12" t="s">
        <v>464</v>
      </c>
      <c r="F13">
        <v>43.774507806238304</v>
      </c>
    </row>
    <row r="14" spans="1:6" x14ac:dyDescent="0.25">
      <c r="A14" s="12" t="s">
        <v>464</v>
      </c>
      <c r="B14">
        <v>43.774507806238304</v>
      </c>
      <c r="D14" s="12"/>
      <c r="E14" s="12" t="s">
        <v>460</v>
      </c>
      <c r="F14">
        <v>2.9526641554822555E-2</v>
      </c>
    </row>
    <row r="15" spans="1:6" x14ac:dyDescent="0.25">
      <c r="A15" s="12" t="s">
        <v>460</v>
      </c>
      <c r="B15">
        <v>2.9526641554822555E-2</v>
      </c>
      <c r="D15" s="12"/>
      <c r="E15" s="12" t="s">
        <v>458</v>
      </c>
      <c r="F15">
        <v>0.20260121645508714</v>
      </c>
    </row>
    <row r="16" spans="1:6" x14ac:dyDescent="0.25">
      <c r="A16" s="12" t="s">
        <v>458</v>
      </c>
      <c r="B16">
        <v>0.20260121645508714</v>
      </c>
      <c r="D16" s="12"/>
      <c r="E16" s="12" t="s">
        <v>459</v>
      </c>
      <c r="F16">
        <v>0.22678764108369215</v>
      </c>
    </row>
    <row r="17" spans="1:6" x14ac:dyDescent="0.25">
      <c r="A17" s="12" t="s">
        <v>459</v>
      </c>
      <c r="B17">
        <v>0.22678764108369215</v>
      </c>
      <c r="D17" s="12"/>
      <c r="E17" s="12" t="s">
        <v>463</v>
      </c>
      <c r="F17">
        <v>0.4971677124578236</v>
      </c>
    </row>
    <row r="18" spans="1:6" x14ac:dyDescent="0.25">
      <c r="A18" s="12" t="s">
        <v>463</v>
      </c>
      <c r="B18">
        <v>0.4971677124578236</v>
      </c>
      <c r="D18" s="12"/>
      <c r="E18" s="12" t="s">
        <v>461</v>
      </c>
      <c r="F18">
        <v>0.1311607074218471</v>
      </c>
    </row>
    <row r="19" spans="1:6" x14ac:dyDescent="0.25">
      <c r="A19" s="12" t="s">
        <v>461</v>
      </c>
      <c r="B19">
        <v>0.1311607074218471</v>
      </c>
      <c r="D19" s="12"/>
      <c r="E19" s="12" t="s">
        <v>462</v>
      </c>
      <c r="F19">
        <v>6.2568442315146129</v>
      </c>
    </row>
    <row r="20" spans="1:6" x14ac:dyDescent="0.25">
      <c r="A20" s="12" t="s">
        <v>462</v>
      </c>
      <c r="B20">
        <v>6.2568442315146129</v>
      </c>
      <c r="D20" s="12"/>
      <c r="E20" s="12" t="s">
        <v>3</v>
      </c>
      <c r="F20">
        <v>1.2672553954350605</v>
      </c>
    </row>
    <row r="21" spans="1:6" x14ac:dyDescent="0.25">
      <c r="A21" s="12" t="s">
        <v>3</v>
      </c>
      <c r="B21">
        <v>1.2672553954350605</v>
      </c>
      <c r="D21" s="12"/>
      <c r="E21" s="12" t="s">
        <v>464</v>
      </c>
      <c r="F21">
        <v>5.3237689106480648</v>
      </c>
    </row>
    <row r="22" spans="1:6" x14ac:dyDescent="0.25">
      <c r="A22" s="11" t="s">
        <v>468</v>
      </c>
      <c r="B22">
        <v>394.10505303935395</v>
      </c>
      <c r="D22" s="12"/>
      <c r="E22" s="12" t="s">
        <v>460</v>
      </c>
      <c r="F22">
        <v>47.922080744645022</v>
      </c>
    </row>
    <row r="23" spans="1:6" x14ac:dyDescent="0.25">
      <c r="A23" s="12" t="s">
        <v>464</v>
      </c>
      <c r="B23">
        <v>5.3237689106480648</v>
      </c>
      <c r="D23" s="12"/>
      <c r="E23" s="12" t="s">
        <v>458</v>
      </c>
      <c r="F23">
        <v>1.2055006122141536</v>
      </c>
    </row>
    <row r="24" spans="1:6" x14ac:dyDescent="0.25">
      <c r="A24" s="12" t="s">
        <v>460</v>
      </c>
      <c r="B24">
        <v>47.922080744645022</v>
      </c>
      <c r="D24" s="12"/>
      <c r="E24" s="12" t="s">
        <v>459</v>
      </c>
      <c r="F24">
        <v>0.32486354667468587</v>
      </c>
    </row>
    <row r="25" spans="1:6" x14ac:dyDescent="0.25">
      <c r="A25" s="12" t="s">
        <v>458</v>
      </c>
      <c r="B25">
        <v>1.2055006122141536</v>
      </c>
      <c r="D25" s="12"/>
      <c r="E25" s="12" t="s">
        <v>463</v>
      </c>
      <c r="F25">
        <v>0.77500359770781879</v>
      </c>
    </row>
    <row r="26" spans="1:6" x14ac:dyDescent="0.25">
      <c r="A26" s="12" t="s">
        <v>459</v>
      </c>
      <c r="B26">
        <v>0.32486354667468587</v>
      </c>
      <c r="D26" s="12"/>
      <c r="E26" s="12" t="s">
        <v>461</v>
      </c>
      <c r="F26">
        <v>19.332391835227877</v>
      </c>
    </row>
    <row r="27" spans="1:6" x14ac:dyDescent="0.25">
      <c r="A27" s="12" t="s">
        <v>463</v>
      </c>
      <c r="B27">
        <v>0.77500359770781879</v>
      </c>
      <c r="D27" s="12"/>
      <c r="E27" s="12" t="s">
        <v>462</v>
      </c>
      <c r="F27">
        <v>8.5901548300214543</v>
      </c>
    </row>
    <row r="28" spans="1:6" x14ac:dyDescent="0.25">
      <c r="A28" s="12" t="s">
        <v>461</v>
      </c>
      <c r="B28">
        <v>19.332391835227877</v>
      </c>
      <c r="D28" s="12"/>
      <c r="E28" s="12" t="s">
        <v>3</v>
      </c>
      <c r="F28">
        <v>0.55538945686056207</v>
      </c>
    </row>
    <row r="29" spans="1:6" x14ac:dyDescent="0.25">
      <c r="A29" s="12" t="s">
        <v>462</v>
      </c>
      <c r="B29">
        <v>8.5901548300214543</v>
      </c>
      <c r="D29" s="12"/>
      <c r="E29" s="12" t="s">
        <v>464</v>
      </c>
      <c r="F29">
        <v>3.0415160807360979</v>
      </c>
    </row>
    <row r="30" spans="1:6" x14ac:dyDescent="0.25">
      <c r="A30" s="12" t="s">
        <v>3</v>
      </c>
      <c r="B30">
        <v>0.55538945686056207</v>
      </c>
      <c r="D30" s="12"/>
      <c r="E30" s="12" t="s">
        <v>460</v>
      </c>
      <c r="F30">
        <v>25.844537975554502</v>
      </c>
    </row>
    <row r="31" spans="1:6" x14ac:dyDescent="0.25">
      <c r="A31" s="11" t="s">
        <v>466</v>
      </c>
      <c r="B31">
        <v>85.434892347124091</v>
      </c>
      <c r="D31" s="12"/>
      <c r="E31" s="12" t="s">
        <v>458</v>
      </c>
      <c r="F31">
        <v>0.40276811793935879</v>
      </c>
    </row>
    <row r="32" spans="1:6" x14ac:dyDescent="0.25">
      <c r="A32" s="12" t="s">
        <v>464</v>
      </c>
      <c r="B32">
        <v>3.0415160807360979</v>
      </c>
      <c r="D32" s="12"/>
      <c r="E32" s="12" t="s">
        <v>459</v>
      </c>
      <c r="F32">
        <v>7.4238962627874043</v>
      </c>
    </row>
    <row r="33" spans="1:6" x14ac:dyDescent="0.25">
      <c r="A33" s="12" t="s">
        <v>460</v>
      </c>
      <c r="B33">
        <v>25.844537975554502</v>
      </c>
      <c r="D33" s="12"/>
      <c r="E33" s="12" t="s">
        <v>463</v>
      </c>
      <c r="F33">
        <v>1.6942287163814058</v>
      </c>
    </row>
    <row r="34" spans="1:6" x14ac:dyDescent="0.25">
      <c r="A34" s="12" t="s">
        <v>458</v>
      </c>
      <c r="B34">
        <v>0.40276811793935879</v>
      </c>
      <c r="D34" s="12"/>
      <c r="E34" s="12" t="s">
        <v>461</v>
      </c>
      <c r="F34">
        <v>0.9217191006598493</v>
      </c>
    </row>
    <row r="35" spans="1:6" x14ac:dyDescent="0.25">
      <c r="A35" s="12" t="s">
        <v>459</v>
      </c>
      <c r="B35">
        <v>7.4238962627874043</v>
      </c>
      <c r="D35" s="12"/>
      <c r="E35" s="12" t="s">
        <v>462</v>
      </c>
      <c r="F35">
        <v>0.24989145874574997</v>
      </c>
    </row>
    <row r="36" spans="1:6" x14ac:dyDescent="0.25">
      <c r="A36" s="12" t="s">
        <v>463</v>
      </c>
      <c r="B36">
        <v>1.6942287163814058</v>
      </c>
      <c r="D36" s="12"/>
      <c r="E36" s="12" t="s">
        <v>3</v>
      </c>
      <c r="F36">
        <v>0.76608760672419896</v>
      </c>
    </row>
    <row r="37" spans="1:6" x14ac:dyDescent="0.25">
      <c r="A37" s="12" t="s">
        <v>461</v>
      </c>
      <c r="B37">
        <v>0.9217191006598493</v>
      </c>
      <c r="D37" s="12"/>
      <c r="E37" s="12" t="s">
        <v>464</v>
      </c>
      <c r="F37">
        <v>0.4335851525077391</v>
      </c>
    </row>
    <row r="38" spans="1:6" x14ac:dyDescent="0.25">
      <c r="A38" s="12" t="s">
        <v>462</v>
      </c>
      <c r="B38">
        <v>0.24989145874574997</v>
      </c>
      <c r="D38" s="12"/>
      <c r="E38" s="12" t="s">
        <v>460</v>
      </c>
      <c r="F38">
        <v>11.169554919227645</v>
      </c>
    </row>
    <row r="39" spans="1:6" x14ac:dyDescent="0.25">
      <c r="A39" s="12" t="s">
        <v>3</v>
      </c>
      <c r="B39">
        <v>0.76608760672419896</v>
      </c>
      <c r="D39" s="12"/>
      <c r="E39" s="12" t="s">
        <v>458</v>
      </c>
      <c r="F39">
        <v>1.2794230930083097</v>
      </c>
    </row>
    <row r="40" spans="1:6" x14ac:dyDescent="0.25">
      <c r="A40" s="11" t="s">
        <v>474</v>
      </c>
      <c r="B40">
        <v>20.474002840050279</v>
      </c>
      <c r="D40" s="12"/>
      <c r="E40" s="12" t="s">
        <v>459</v>
      </c>
      <c r="F40">
        <v>0.23782247941405255</v>
      </c>
    </row>
    <row r="41" spans="1:6" x14ac:dyDescent="0.25">
      <c r="A41" s="12" t="s">
        <v>464</v>
      </c>
      <c r="B41">
        <v>0.4335851525077391</v>
      </c>
      <c r="D41" s="12"/>
      <c r="E41" s="12" t="s">
        <v>463</v>
      </c>
      <c r="F41">
        <v>0.43806505858367506</v>
      </c>
    </row>
    <row r="42" spans="1:6" x14ac:dyDescent="0.25">
      <c r="A42" s="12" t="s">
        <v>460</v>
      </c>
      <c r="B42">
        <v>11.169554919227645</v>
      </c>
      <c r="D42" s="12"/>
      <c r="E42" s="12" t="s">
        <v>461</v>
      </c>
      <c r="F42">
        <v>7.0288251395544634</v>
      </c>
    </row>
    <row r="43" spans="1:6" x14ac:dyDescent="0.25">
      <c r="A43" s="12" t="s">
        <v>458</v>
      </c>
      <c r="B43">
        <v>1.2794230930083097</v>
      </c>
      <c r="D43" s="12"/>
      <c r="E43" s="12" t="s">
        <v>462</v>
      </c>
      <c r="F43">
        <v>19.679965638772963</v>
      </c>
    </row>
    <row r="44" spans="1:6" x14ac:dyDescent="0.25">
      <c r="A44" s="12" t="s">
        <v>459</v>
      </c>
      <c r="B44">
        <v>0.23782247941405255</v>
      </c>
      <c r="D44" s="12"/>
      <c r="E44" s="12" t="s">
        <v>3</v>
      </c>
      <c r="F44">
        <v>0.54565588256484399</v>
      </c>
    </row>
    <row r="45" spans="1:6" x14ac:dyDescent="0.25">
      <c r="A45" s="12" t="s">
        <v>463</v>
      </c>
      <c r="B45">
        <v>0.43806505858367506</v>
      </c>
      <c r="D45" s="12"/>
      <c r="E45" s="12" t="s">
        <v>464</v>
      </c>
      <c r="F45">
        <v>0.62376095062537906</v>
      </c>
    </row>
    <row r="46" spans="1:6" x14ac:dyDescent="0.25">
      <c r="A46" s="12" t="s">
        <v>461</v>
      </c>
      <c r="B46">
        <v>7.0288251395544634</v>
      </c>
      <c r="D46" s="12"/>
      <c r="E46" s="12" t="s">
        <v>460</v>
      </c>
      <c r="F46">
        <v>6.357398331985805</v>
      </c>
    </row>
    <row r="47" spans="1:6" x14ac:dyDescent="0.25">
      <c r="A47" s="12" t="s">
        <v>462</v>
      </c>
      <c r="B47">
        <v>19.679965638772963</v>
      </c>
      <c r="D47" s="12"/>
      <c r="E47" s="12" t="s">
        <v>458</v>
      </c>
      <c r="F47">
        <v>0.60532622587163365</v>
      </c>
    </row>
    <row r="48" spans="1:6" x14ac:dyDescent="0.25">
      <c r="A48" s="12" t="s">
        <v>3</v>
      </c>
      <c r="B48">
        <v>0.54565588256484399</v>
      </c>
      <c r="D48" s="12"/>
      <c r="E48" s="12" t="s">
        <v>459</v>
      </c>
      <c r="F48">
        <v>0.34166480203864297</v>
      </c>
    </row>
    <row r="49" spans="1:6" x14ac:dyDescent="0.25">
      <c r="A49" s="11" t="s">
        <v>471</v>
      </c>
      <c r="B49">
        <v>42.682674155902831</v>
      </c>
      <c r="D49" s="12"/>
      <c r="E49" s="12" t="s">
        <v>463</v>
      </c>
      <c r="F49">
        <v>10.386227709501751</v>
      </c>
    </row>
    <row r="50" spans="1:6" x14ac:dyDescent="0.25">
      <c r="A50" s="12" t="s">
        <v>464</v>
      </c>
      <c r="B50">
        <v>0.62376095062537906</v>
      </c>
      <c r="D50" s="12"/>
      <c r="E50" s="12" t="s">
        <v>461</v>
      </c>
      <c r="F50">
        <v>52.514560714572248</v>
      </c>
    </row>
    <row r="51" spans="1:6" x14ac:dyDescent="0.25">
      <c r="A51" s="12" t="s">
        <v>460</v>
      </c>
      <c r="B51">
        <v>6.357398331985805</v>
      </c>
      <c r="D51" s="12"/>
      <c r="E51" s="12" t="s">
        <v>462</v>
      </c>
      <c r="F51">
        <v>0.57379971086887382</v>
      </c>
    </row>
    <row r="52" spans="1:6" x14ac:dyDescent="0.25">
      <c r="A52" s="12" t="s">
        <v>458</v>
      </c>
      <c r="B52">
        <v>0.60532622587163365</v>
      </c>
      <c r="D52" s="12"/>
      <c r="E52" s="12" t="s">
        <v>3</v>
      </c>
      <c r="F52">
        <v>7.9638531576070868</v>
      </c>
    </row>
    <row r="53" spans="1:6" x14ac:dyDescent="0.25">
      <c r="A53" s="12" t="s">
        <v>459</v>
      </c>
      <c r="B53">
        <v>0.34166480203864297</v>
      </c>
      <c r="D53" s="12"/>
      <c r="E53" s="12" t="s">
        <v>464</v>
      </c>
      <c r="F53">
        <v>0.19933832166634016</v>
      </c>
    </row>
    <row r="54" spans="1:6" x14ac:dyDescent="0.25">
      <c r="A54" s="12" t="s">
        <v>463</v>
      </c>
      <c r="B54">
        <v>10.386227709501751</v>
      </c>
      <c r="D54" s="12"/>
      <c r="E54" s="12" t="s">
        <v>460</v>
      </c>
      <c r="F54">
        <v>51.946512057403076</v>
      </c>
    </row>
    <row r="55" spans="1:6" x14ac:dyDescent="0.25">
      <c r="A55" s="12" t="s">
        <v>461</v>
      </c>
      <c r="B55">
        <v>52.514560714572248</v>
      </c>
      <c r="D55" s="12"/>
      <c r="E55" s="12" t="s">
        <v>458</v>
      </c>
      <c r="F55">
        <v>622.28000032096691</v>
      </c>
    </row>
    <row r="56" spans="1:6" x14ac:dyDescent="0.25">
      <c r="A56" s="12" t="s">
        <v>462</v>
      </c>
      <c r="B56">
        <v>0.57379971086887382</v>
      </c>
      <c r="D56" s="12"/>
      <c r="E56" s="12" t="s">
        <v>459</v>
      </c>
      <c r="F56">
        <v>1.2093710020711148</v>
      </c>
    </row>
    <row r="57" spans="1:6" x14ac:dyDescent="0.25">
      <c r="A57" s="12" t="s">
        <v>3</v>
      </c>
      <c r="B57">
        <v>7.9638531576070868</v>
      </c>
      <c r="D57" s="12"/>
      <c r="E57" s="12" t="s">
        <v>463</v>
      </c>
      <c r="F57">
        <v>0.20568632545760709</v>
      </c>
    </row>
    <row r="58" spans="1:6" x14ac:dyDescent="0.25">
      <c r="A58" s="11" t="s">
        <v>467</v>
      </c>
      <c r="B58">
        <v>364.87601772316356</v>
      </c>
      <c r="D58" s="12"/>
      <c r="E58" s="12" t="s">
        <v>461</v>
      </c>
      <c r="F58">
        <v>261.92156546177756</v>
      </c>
    </row>
    <row r="59" spans="1:6" x14ac:dyDescent="0.25">
      <c r="A59" s="12" t="s">
        <v>464</v>
      </c>
      <c r="B59">
        <v>0.19933832166634016</v>
      </c>
      <c r="D59" s="12"/>
      <c r="E59" s="12" t="s">
        <v>462</v>
      </c>
      <c r="F59">
        <v>0.19319281415620793</v>
      </c>
    </row>
    <row r="60" spans="1:6" x14ac:dyDescent="0.25">
      <c r="A60" s="12" t="s">
        <v>460</v>
      </c>
      <c r="B60">
        <v>51.946512057403076</v>
      </c>
      <c r="D60" s="12"/>
      <c r="E60" s="12" t="s">
        <v>3</v>
      </c>
      <c r="F60">
        <v>0.5255487516124302</v>
      </c>
    </row>
    <row r="61" spans="1:6" x14ac:dyDescent="0.25">
      <c r="A61" s="12" t="s">
        <v>458</v>
      </c>
      <c r="B61">
        <v>622.28000032096691</v>
      </c>
      <c r="D61" s="12"/>
      <c r="E61" s="12" t="s">
        <v>464</v>
      </c>
      <c r="F61">
        <v>1.0818136788560753</v>
      </c>
    </row>
    <row r="62" spans="1:6" x14ac:dyDescent="0.25">
      <c r="A62" s="12" t="s">
        <v>459</v>
      </c>
      <c r="B62">
        <v>1.2093710020711148</v>
      </c>
      <c r="D62" s="12"/>
      <c r="E62" s="12" t="s">
        <v>460</v>
      </c>
      <c r="F62">
        <v>0.58010427897890093</v>
      </c>
    </row>
    <row r="63" spans="1:6" x14ac:dyDescent="0.25">
      <c r="A63" s="12" t="s">
        <v>463</v>
      </c>
      <c r="B63">
        <v>0.20568632545760709</v>
      </c>
      <c r="D63" s="12"/>
      <c r="E63" s="12" t="s">
        <v>458</v>
      </c>
      <c r="F63">
        <v>0.35462172368190914</v>
      </c>
    </row>
    <row r="64" spans="1:6" x14ac:dyDescent="0.25">
      <c r="A64" s="12" t="s">
        <v>461</v>
      </c>
      <c r="B64">
        <v>261.92156546177756</v>
      </c>
      <c r="D64" s="12"/>
      <c r="E64" s="12" t="s">
        <v>459</v>
      </c>
      <c r="F64">
        <v>0.54446126058051802</v>
      </c>
    </row>
    <row r="65" spans="1:6" x14ac:dyDescent="0.25">
      <c r="A65" s="12" t="s">
        <v>462</v>
      </c>
      <c r="B65">
        <v>0.19319281415620793</v>
      </c>
      <c r="D65" s="12"/>
      <c r="E65" s="12" t="s">
        <v>463</v>
      </c>
      <c r="F65">
        <v>1.1606203632897505</v>
      </c>
    </row>
    <row r="66" spans="1:6" x14ac:dyDescent="0.25">
      <c r="A66" s="12" t="s">
        <v>3</v>
      </c>
      <c r="B66">
        <v>0.5255487516124302</v>
      </c>
      <c r="D66" s="12"/>
      <c r="E66" s="12" t="s">
        <v>461</v>
      </c>
      <c r="F66">
        <v>1.4225470888572986</v>
      </c>
    </row>
    <row r="67" spans="1:6" x14ac:dyDescent="0.25">
      <c r="A67" s="11" t="s">
        <v>472</v>
      </c>
      <c r="B67">
        <v>1.8562421665638682</v>
      </c>
      <c r="D67" s="12"/>
      <c r="E67" s="12" t="s">
        <v>462</v>
      </c>
      <c r="F67">
        <v>4.3938854098663347</v>
      </c>
    </row>
    <row r="68" spans="1:6" x14ac:dyDescent="0.25">
      <c r="A68" s="12" t="s">
        <v>464</v>
      </c>
      <c r="B68">
        <v>1.0818136788560753</v>
      </c>
      <c r="D68" s="12"/>
      <c r="E68" s="12" t="s">
        <v>3</v>
      </c>
      <c r="F68">
        <v>0.78119435760942035</v>
      </c>
    </row>
    <row r="69" spans="1:6" x14ac:dyDescent="0.25">
      <c r="A69" s="12" t="s">
        <v>460</v>
      </c>
      <c r="B69">
        <v>0.58010427897890093</v>
      </c>
      <c r="D69" s="12"/>
      <c r="E69" s="12" t="s">
        <v>464</v>
      </c>
      <c r="F69">
        <v>0.36830528191106443</v>
      </c>
    </row>
    <row r="70" spans="1:6" x14ac:dyDescent="0.25">
      <c r="A70" s="12" t="s">
        <v>458</v>
      </c>
      <c r="B70">
        <v>0.35462172368190914</v>
      </c>
      <c r="D70" s="12"/>
      <c r="E70" s="12" t="s">
        <v>460</v>
      </c>
      <c r="F70">
        <v>0.86196511081270699</v>
      </c>
    </row>
    <row r="71" spans="1:6" x14ac:dyDescent="0.25">
      <c r="A71" s="12" t="s">
        <v>459</v>
      </c>
      <c r="B71">
        <v>0.54446126058051802</v>
      </c>
      <c r="D71" s="12"/>
      <c r="E71" s="12" t="s">
        <v>458</v>
      </c>
      <c r="F71">
        <v>10.666465430541944</v>
      </c>
    </row>
    <row r="72" spans="1:6" x14ac:dyDescent="0.25">
      <c r="A72" s="12" t="s">
        <v>463</v>
      </c>
      <c r="B72">
        <v>1.1606203632897505</v>
      </c>
      <c r="D72" s="12"/>
      <c r="E72" s="12" t="s">
        <v>459</v>
      </c>
      <c r="F72">
        <v>11.267188785327606</v>
      </c>
    </row>
    <row r="73" spans="1:6" x14ac:dyDescent="0.25">
      <c r="A73" s="12" t="s">
        <v>461</v>
      </c>
      <c r="B73">
        <v>1.4225470888572986</v>
      </c>
      <c r="D73" s="12"/>
      <c r="E73" s="12" t="s">
        <v>463</v>
      </c>
      <c r="F73">
        <v>0.38677326037204002</v>
      </c>
    </row>
    <row r="74" spans="1:6" x14ac:dyDescent="0.25">
      <c r="A74" s="12" t="s">
        <v>462</v>
      </c>
      <c r="B74">
        <v>4.3938854098663347</v>
      </c>
      <c r="D74" s="12"/>
      <c r="E74" s="12" t="s">
        <v>461</v>
      </c>
      <c r="F74">
        <v>1.2633461874921246</v>
      </c>
    </row>
    <row r="75" spans="1:6" x14ac:dyDescent="0.25">
      <c r="A75" s="12" t="s">
        <v>3</v>
      </c>
      <c r="B75">
        <v>0.78119435760942035</v>
      </c>
      <c r="D75" s="12"/>
      <c r="E75" s="12" t="s">
        <v>462</v>
      </c>
      <c r="F75">
        <v>2.0008621378596594</v>
      </c>
    </row>
    <row r="76" spans="1:6" x14ac:dyDescent="0.25">
      <c r="A76" s="11" t="s">
        <v>469</v>
      </c>
      <c r="B76">
        <v>5.3530217397657989</v>
      </c>
      <c r="D76" s="12"/>
      <c r="E76" s="12" t="s">
        <v>3</v>
      </c>
      <c r="F76">
        <v>1.4487789074521031</v>
      </c>
    </row>
    <row r="77" spans="1:6" x14ac:dyDescent="0.25">
      <c r="A77" s="12" t="s">
        <v>464</v>
      </c>
      <c r="B77">
        <v>0.36830528191106443</v>
      </c>
    </row>
    <row r="78" spans="1:6" x14ac:dyDescent="0.25">
      <c r="A78" s="12" t="s">
        <v>460</v>
      </c>
      <c r="B78">
        <v>0.86196511081270699</v>
      </c>
    </row>
    <row r="79" spans="1:6" x14ac:dyDescent="0.25">
      <c r="A79" s="12" t="s">
        <v>458</v>
      </c>
      <c r="B79">
        <v>10.666465430541944</v>
      </c>
    </row>
    <row r="80" spans="1:6" x14ac:dyDescent="0.25">
      <c r="A80" s="12" t="s">
        <v>459</v>
      </c>
      <c r="B80">
        <v>11.267188785327606</v>
      </c>
    </row>
    <row r="81" spans="1:2" x14ac:dyDescent="0.25">
      <c r="A81" s="12" t="s">
        <v>463</v>
      </c>
      <c r="B81">
        <v>0.38677326037204002</v>
      </c>
    </row>
    <row r="82" spans="1:2" x14ac:dyDescent="0.25">
      <c r="A82" s="12" t="s">
        <v>461</v>
      </c>
      <c r="B82">
        <v>1.2633461874921246</v>
      </c>
    </row>
    <row r="83" spans="1:2" x14ac:dyDescent="0.25">
      <c r="A83" s="12" t="s">
        <v>462</v>
      </c>
      <c r="B83">
        <v>2.0008621378596594</v>
      </c>
    </row>
    <row r="84" spans="1:2" x14ac:dyDescent="0.25">
      <c r="A84" s="12" t="s">
        <v>3</v>
      </c>
      <c r="B84">
        <v>1.4487789074521031</v>
      </c>
    </row>
    <row r="85" spans="1:2" x14ac:dyDescent="0.25">
      <c r="A85" s="11" t="s">
        <v>478</v>
      </c>
      <c r="B85">
        <v>195.41407620551783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D595-AA97-4B11-959F-F394F57E60C4}">
  <dimension ref="A3:G85"/>
  <sheetViews>
    <sheetView workbookViewId="0">
      <selection activeCell="A36" activeCellId="3" sqref="A5:A12 A14:A21 A23:A30 A32:A39 A41:A48 A50:A57 A59:A66 A68:A75 A77:A84"/>
    </sheetView>
  </sheetViews>
  <sheetFormatPr defaultRowHeight="15" x14ac:dyDescent="0.25"/>
  <cols>
    <col min="1" max="1" width="18" bestFit="1" customWidth="1"/>
    <col min="2" max="2" width="21.5703125" bestFit="1" customWidth="1"/>
  </cols>
  <sheetData>
    <row r="3" spans="1:7" x14ac:dyDescent="0.25">
      <c r="A3" s="10" t="s">
        <v>477</v>
      </c>
      <c r="B3" t="s">
        <v>722</v>
      </c>
    </row>
    <row r="4" spans="1:7" x14ac:dyDescent="0.25">
      <c r="A4" s="11" t="s">
        <v>470</v>
      </c>
      <c r="B4">
        <v>21.196690496987355</v>
      </c>
    </row>
    <row r="5" spans="1:7" x14ac:dyDescent="0.25">
      <c r="A5" s="12" t="s">
        <v>464</v>
      </c>
      <c r="B5">
        <v>23.456724919980335</v>
      </c>
      <c r="D5" t="s">
        <v>791</v>
      </c>
      <c r="E5" t="s">
        <v>381</v>
      </c>
      <c r="F5" t="s">
        <v>788</v>
      </c>
      <c r="G5" t="s">
        <v>792</v>
      </c>
    </row>
    <row r="6" spans="1:7" x14ac:dyDescent="0.25">
      <c r="A6" s="12" t="s">
        <v>460</v>
      </c>
      <c r="B6">
        <v>31.270515553976594</v>
      </c>
      <c r="D6" t="s">
        <v>470</v>
      </c>
      <c r="E6" s="12" t="s">
        <v>460</v>
      </c>
      <c r="F6">
        <v>30.338872632416138</v>
      </c>
      <c r="G6">
        <v>1</v>
      </c>
    </row>
    <row r="7" spans="1:7" x14ac:dyDescent="0.25">
      <c r="A7" s="12" t="s">
        <v>458</v>
      </c>
      <c r="B7">
        <v>17.347696398108518</v>
      </c>
      <c r="D7" t="s">
        <v>470</v>
      </c>
      <c r="E7" s="12" t="s">
        <v>458</v>
      </c>
      <c r="F7">
        <v>11.66117568264179</v>
      </c>
      <c r="G7">
        <v>2</v>
      </c>
    </row>
    <row r="8" spans="1:7" x14ac:dyDescent="0.25">
      <c r="A8" s="12" t="s">
        <v>459</v>
      </c>
      <c r="B8">
        <v>9.0066855261871783</v>
      </c>
      <c r="D8" t="s">
        <v>470</v>
      </c>
      <c r="E8" s="12" t="s">
        <v>459</v>
      </c>
      <c r="F8">
        <v>1.5199604778103233</v>
      </c>
      <c r="G8">
        <v>3</v>
      </c>
    </row>
    <row r="9" spans="1:7" x14ac:dyDescent="0.25">
      <c r="A9" s="12" t="s">
        <v>463</v>
      </c>
      <c r="B9">
        <v>17.298771731345148</v>
      </c>
      <c r="D9" t="s">
        <v>470</v>
      </c>
      <c r="E9" s="12" t="s">
        <v>463</v>
      </c>
      <c r="F9">
        <v>14.22322716049287</v>
      </c>
      <c r="G9">
        <v>4</v>
      </c>
    </row>
    <row r="10" spans="1:7" x14ac:dyDescent="0.25">
      <c r="A10" s="12" t="s">
        <v>461</v>
      </c>
      <c r="B10">
        <v>7.40627930259339</v>
      </c>
      <c r="D10" t="s">
        <v>470</v>
      </c>
      <c r="E10" s="12" t="s">
        <v>461</v>
      </c>
      <c r="F10">
        <v>0.9294974372899949</v>
      </c>
      <c r="G10">
        <v>5</v>
      </c>
    </row>
    <row r="11" spans="1:7" x14ac:dyDescent="0.25">
      <c r="A11" s="12" t="s">
        <v>462</v>
      </c>
      <c r="B11">
        <v>7.3974910958146731</v>
      </c>
      <c r="D11" t="s">
        <v>470</v>
      </c>
      <c r="E11" s="12" t="s">
        <v>462</v>
      </c>
      <c r="F11">
        <v>0.8102360558687649</v>
      </c>
      <c r="G11">
        <v>6</v>
      </c>
    </row>
    <row r="12" spans="1:7" x14ac:dyDescent="0.25">
      <c r="A12" s="12" t="s">
        <v>3</v>
      </c>
      <c r="B12">
        <v>56.389359447892986</v>
      </c>
      <c r="D12" t="s">
        <v>470</v>
      </c>
      <c r="E12" s="12" t="s">
        <v>464</v>
      </c>
      <c r="F12">
        <v>14.665579732977994</v>
      </c>
      <c r="G12">
        <v>7</v>
      </c>
    </row>
    <row r="13" spans="1:7" x14ac:dyDescent="0.25">
      <c r="A13" s="11" t="s">
        <v>473</v>
      </c>
      <c r="B13">
        <v>7.0349174319960825</v>
      </c>
      <c r="D13" t="s">
        <v>470</v>
      </c>
      <c r="E13" s="12" t="s">
        <v>3</v>
      </c>
      <c r="F13">
        <v>18.130127792409723</v>
      </c>
      <c r="G13">
        <v>8</v>
      </c>
    </row>
    <row r="14" spans="1:7" x14ac:dyDescent="0.25">
      <c r="A14" s="12" t="s">
        <v>464</v>
      </c>
      <c r="B14">
        <v>6.5602722133591174</v>
      </c>
      <c r="D14" s="11" t="s">
        <v>1064</v>
      </c>
      <c r="E14" s="12" t="s">
        <v>460</v>
      </c>
      <c r="F14">
        <v>0.42765504284311495</v>
      </c>
      <c r="G14">
        <v>1</v>
      </c>
    </row>
    <row r="15" spans="1:7" x14ac:dyDescent="0.25">
      <c r="A15" s="12" t="s">
        <v>460</v>
      </c>
      <c r="B15">
        <v>8.8497675276428271</v>
      </c>
      <c r="D15" s="11" t="s">
        <v>1064</v>
      </c>
      <c r="E15" s="12" t="s">
        <v>458</v>
      </c>
      <c r="F15">
        <v>1.0576552387987785</v>
      </c>
      <c r="G15">
        <v>2</v>
      </c>
    </row>
    <row r="16" spans="1:7" x14ac:dyDescent="0.25">
      <c r="A16" s="12" t="s">
        <v>458</v>
      </c>
      <c r="B16">
        <v>9.4409968313067267</v>
      </c>
      <c r="D16" s="11" t="s">
        <v>1064</v>
      </c>
      <c r="E16" s="12" t="s">
        <v>459</v>
      </c>
      <c r="F16">
        <v>2.0861874254272279</v>
      </c>
      <c r="G16">
        <v>3</v>
      </c>
    </row>
    <row r="17" spans="1:7" x14ac:dyDescent="0.25">
      <c r="A17" s="12" t="s">
        <v>459</v>
      </c>
      <c r="B17">
        <v>7.4538614143864903</v>
      </c>
      <c r="D17" s="11" t="s">
        <v>1064</v>
      </c>
      <c r="E17" s="12" t="s">
        <v>463</v>
      </c>
      <c r="F17">
        <v>9.1431586010702642E-2</v>
      </c>
      <c r="G17">
        <v>4</v>
      </c>
    </row>
    <row r="18" spans="1:7" x14ac:dyDescent="0.25">
      <c r="A18" s="12" t="s">
        <v>463</v>
      </c>
      <c r="B18">
        <v>5.6414086041679967</v>
      </c>
      <c r="D18" s="11" t="s">
        <v>1064</v>
      </c>
      <c r="E18" s="12" t="s">
        <v>461</v>
      </c>
      <c r="F18">
        <v>1.845372095376751</v>
      </c>
      <c r="G18">
        <v>5</v>
      </c>
    </row>
    <row r="19" spans="1:7" x14ac:dyDescent="0.25">
      <c r="A19" s="12" t="s">
        <v>461</v>
      </c>
      <c r="B19">
        <v>6.4197010806486796</v>
      </c>
      <c r="D19" s="11" t="s">
        <v>1064</v>
      </c>
      <c r="E19" s="12" t="s">
        <v>462</v>
      </c>
      <c r="F19">
        <v>1.4211355911912353</v>
      </c>
      <c r="G19">
        <v>6</v>
      </c>
    </row>
    <row r="20" spans="1:7" x14ac:dyDescent="0.25">
      <c r="A20" s="12" t="s">
        <v>462</v>
      </c>
      <c r="B20">
        <v>5.6454111626092107</v>
      </c>
      <c r="D20" s="11" t="s">
        <v>1064</v>
      </c>
      <c r="E20" s="12" t="s">
        <v>464</v>
      </c>
      <c r="F20">
        <v>5.5394536500719876E-2</v>
      </c>
      <c r="G20">
        <v>7</v>
      </c>
    </row>
    <row r="21" spans="1:7" x14ac:dyDescent="0.25">
      <c r="A21" s="12" t="s">
        <v>3</v>
      </c>
      <c r="B21">
        <v>6.2679206218476189</v>
      </c>
      <c r="D21" s="11" t="s">
        <v>1064</v>
      </c>
      <c r="E21" s="12" t="s">
        <v>3</v>
      </c>
      <c r="F21">
        <v>0.79925910044574577</v>
      </c>
      <c r="G21">
        <v>8</v>
      </c>
    </row>
    <row r="22" spans="1:7" x14ac:dyDescent="0.25">
      <c r="A22" s="11" t="s">
        <v>468</v>
      </c>
      <c r="B22">
        <v>7.5789570119167893</v>
      </c>
      <c r="D22" s="11" t="s">
        <v>468</v>
      </c>
      <c r="E22" s="12" t="s">
        <v>460</v>
      </c>
      <c r="F22">
        <v>0.70387888657605024</v>
      </c>
      <c r="G22">
        <v>1</v>
      </c>
    </row>
    <row r="23" spans="1:7" x14ac:dyDescent="0.25">
      <c r="A23" s="12" t="s">
        <v>464</v>
      </c>
      <c r="B23">
        <v>8.9874876345249106</v>
      </c>
      <c r="D23" s="11" t="s">
        <v>468</v>
      </c>
      <c r="E23" s="12" t="s">
        <v>458</v>
      </c>
      <c r="F23">
        <v>0.48626114601000459</v>
      </c>
      <c r="G23">
        <v>2</v>
      </c>
    </row>
    <row r="24" spans="1:7" x14ac:dyDescent="0.25">
      <c r="A24" s="12" t="s">
        <v>460</v>
      </c>
      <c r="B24">
        <v>6.9414395009106933</v>
      </c>
      <c r="D24" s="11" t="s">
        <v>468</v>
      </c>
      <c r="E24" s="12" t="s">
        <v>459</v>
      </c>
      <c r="F24">
        <v>0.59086626588863067</v>
      </c>
      <c r="G24">
        <v>3</v>
      </c>
    </row>
    <row r="25" spans="1:7" x14ac:dyDescent="0.25">
      <c r="A25" s="12" t="s">
        <v>458</v>
      </c>
      <c r="B25">
        <v>7.3681315894523349</v>
      </c>
      <c r="D25" s="11" t="s">
        <v>468</v>
      </c>
      <c r="E25" s="12" t="s">
        <v>463</v>
      </c>
      <c r="F25">
        <v>0.56121431676722788</v>
      </c>
      <c r="G25">
        <v>4</v>
      </c>
    </row>
    <row r="26" spans="1:7" x14ac:dyDescent="0.25">
      <c r="A26" s="12" t="s">
        <v>459</v>
      </c>
      <c r="B26">
        <v>7.2528359435743903</v>
      </c>
      <c r="D26" s="11" t="s">
        <v>468</v>
      </c>
      <c r="E26" s="12" t="s">
        <v>461</v>
      </c>
      <c r="F26">
        <v>0.87130066059464673</v>
      </c>
      <c r="G26">
        <v>5</v>
      </c>
    </row>
    <row r="27" spans="1:7" x14ac:dyDescent="0.25">
      <c r="A27" s="12" t="s">
        <v>463</v>
      </c>
      <c r="B27">
        <v>6.1839900096034413</v>
      </c>
      <c r="D27" s="11" t="s">
        <v>468</v>
      </c>
      <c r="E27" s="12" t="s">
        <v>462</v>
      </c>
      <c r="F27">
        <v>0.87418539248875449</v>
      </c>
      <c r="G27">
        <v>6</v>
      </c>
    </row>
    <row r="28" spans="1:7" x14ac:dyDescent="0.25">
      <c r="A28" s="12" t="s">
        <v>461</v>
      </c>
      <c r="B28">
        <v>7.3188024893382471</v>
      </c>
      <c r="D28" s="11" t="s">
        <v>468</v>
      </c>
      <c r="E28" s="12" t="s">
        <v>464</v>
      </c>
      <c r="F28">
        <v>0.29407854974831371</v>
      </c>
      <c r="G28">
        <v>7</v>
      </c>
    </row>
    <row r="29" spans="1:7" x14ac:dyDescent="0.25">
      <c r="A29" s="12" t="s">
        <v>462</v>
      </c>
      <c r="B29">
        <v>8.7317098674786546</v>
      </c>
      <c r="D29" s="11" t="s">
        <v>468</v>
      </c>
      <c r="E29" s="12" t="s">
        <v>3</v>
      </c>
      <c r="F29">
        <v>0.45033219678367198</v>
      </c>
      <c r="G29">
        <v>8</v>
      </c>
    </row>
    <row r="30" spans="1:7" x14ac:dyDescent="0.25">
      <c r="A30" s="12" t="s">
        <v>3</v>
      </c>
      <c r="B30">
        <v>7.8472590604516341</v>
      </c>
      <c r="D30" s="11" t="s">
        <v>466</v>
      </c>
      <c r="E30" s="12" t="s">
        <v>460</v>
      </c>
      <c r="F30">
        <v>0.47810719594626627</v>
      </c>
      <c r="G30">
        <v>1</v>
      </c>
    </row>
    <row r="31" spans="1:7" x14ac:dyDescent="0.25">
      <c r="A31" s="11" t="s">
        <v>466</v>
      </c>
      <c r="B31">
        <v>7.7195645623917892</v>
      </c>
      <c r="D31" s="11" t="s">
        <v>466</v>
      </c>
      <c r="E31" s="12" t="s">
        <v>458</v>
      </c>
      <c r="F31">
        <v>0.49784392228832081</v>
      </c>
      <c r="G31">
        <v>2</v>
      </c>
    </row>
    <row r="32" spans="1:7" x14ac:dyDescent="0.25">
      <c r="A32" s="12" t="s">
        <v>464</v>
      </c>
      <c r="B32">
        <v>7.957844287576588</v>
      </c>
      <c r="D32" s="11" t="s">
        <v>466</v>
      </c>
      <c r="E32" s="12" t="s">
        <v>459</v>
      </c>
      <c r="F32">
        <v>2.0416299544548968</v>
      </c>
      <c r="G32">
        <v>3</v>
      </c>
    </row>
    <row r="33" spans="1:7" x14ac:dyDescent="0.25">
      <c r="A33" s="12" t="s">
        <v>460</v>
      </c>
      <c r="B33">
        <v>7.6139845293528756</v>
      </c>
      <c r="D33" s="11" t="s">
        <v>466</v>
      </c>
      <c r="E33" s="12" t="s">
        <v>463</v>
      </c>
      <c r="F33">
        <v>0.23331820767066014</v>
      </c>
      <c r="G33">
        <v>4</v>
      </c>
    </row>
    <row r="34" spans="1:7" x14ac:dyDescent="0.25">
      <c r="A34" s="12" t="s">
        <v>458</v>
      </c>
      <c r="B34">
        <v>8.4474984092541288</v>
      </c>
      <c r="D34" s="11" t="s">
        <v>466</v>
      </c>
      <c r="E34" s="12" t="s">
        <v>461</v>
      </c>
      <c r="F34">
        <v>1.02640466041492</v>
      </c>
      <c r="G34">
        <v>5</v>
      </c>
    </row>
    <row r="35" spans="1:7" x14ac:dyDescent="0.25">
      <c r="A35" s="12" t="s">
        <v>459</v>
      </c>
      <c r="B35">
        <v>6.545169680059324</v>
      </c>
      <c r="D35" s="11" t="s">
        <v>466</v>
      </c>
      <c r="E35" s="12" t="s">
        <v>462</v>
      </c>
      <c r="F35">
        <v>0.64059333263086082</v>
      </c>
      <c r="G35">
        <v>6</v>
      </c>
    </row>
    <row r="36" spans="1:7" x14ac:dyDescent="0.25">
      <c r="A36" s="12" t="s">
        <v>463</v>
      </c>
      <c r="B36">
        <v>6.2837341489751717</v>
      </c>
      <c r="D36" s="11" t="s">
        <v>466</v>
      </c>
      <c r="E36" s="12" t="s">
        <v>464</v>
      </c>
      <c r="F36">
        <v>0.28902114710603732</v>
      </c>
      <c r="G36">
        <v>7</v>
      </c>
    </row>
    <row r="37" spans="1:7" x14ac:dyDescent="0.25">
      <c r="A37" s="12" t="s">
        <v>461</v>
      </c>
      <c r="B37">
        <v>8.6017424923341697</v>
      </c>
      <c r="D37" s="11" t="s">
        <v>466</v>
      </c>
      <c r="E37" s="12" t="s">
        <v>3</v>
      </c>
      <c r="F37">
        <v>0.29690541575080176</v>
      </c>
      <c r="G37">
        <v>8</v>
      </c>
    </row>
    <row r="38" spans="1:7" x14ac:dyDescent="0.25">
      <c r="A38" s="12" t="s">
        <v>462</v>
      </c>
      <c r="B38">
        <v>8.8204395810630061</v>
      </c>
      <c r="D38" s="11" t="s">
        <v>474</v>
      </c>
      <c r="E38" s="12" t="s">
        <v>460</v>
      </c>
      <c r="F38">
        <v>0.51384525570683715</v>
      </c>
      <c r="G38">
        <v>1</v>
      </c>
    </row>
    <row r="39" spans="1:7" x14ac:dyDescent="0.25">
      <c r="A39" s="12" t="s">
        <v>3</v>
      </c>
      <c r="B39">
        <v>7.4861033705190545</v>
      </c>
      <c r="D39" s="11" t="s">
        <v>474</v>
      </c>
      <c r="E39" s="12" t="s">
        <v>458</v>
      </c>
      <c r="F39">
        <v>0.16549929191254173</v>
      </c>
      <c r="G39">
        <v>2</v>
      </c>
    </row>
    <row r="40" spans="1:7" x14ac:dyDescent="0.25">
      <c r="A40" s="11" t="s">
        <v>474</v>
      </c>
      <c r="B40">
        <v>6.9256103948552941</v>
      </c>
      <c r="D40" s="11" t="s">
        <v>474</v>
      </c>
      <c r="E40" s="12" t="s">
        <v>459</v>
      </c>
      <c r="F40">
        <v>0.11907865491495519</v>
      </c>
      <c r="G40">
        <v>3</v>
      </c>
    </row>
    <row r="41" spans="1:7" x14ac:dyDescent="0.25">
      <c r="A41" s="12" t="s">
        <v>464</v>
      </c>
      <c r="B41">
        <v>6.8616214784497958</v>
      </c>
      <c r="D41" s="11" t="s">
        <v>474</v>
      </c>
      <c r="E41" s="12" t="s">
        <v>463</v>
      </c>
      <c r="F41">
        <v>0.12491236016534961</v>
      </c>
      <c r="G41">
        <v>4</v>
      </c>
    </row>
    <row r="42" spans="1:7" x14ac:dyDescent="0.25">
      <c r="A42" s="12" t="s">
        <v>460</v>
      </c>
      <c r="B42">
        <v>7.2662469469047322</v>
      </c>
      <c r="D42" s="11" t="s">
        <v>474</v>
      </c>
      <c r="E42" s="12" t="s">
        <v>461</v>
      </c>
      <c r="F42">
        <v>0.31381048500065573</v>
      </c>
      <c r="G42">
        <v>5</v>
      </c>
    </row>
    <row r="43" spans="1:7" x14ac:dyDescent="0.25">
      <c r="A43" s="12" t="s">
        <v>458</v>
      </c>
      <c r="B43">
        <v>7.6788534209204542</v>
      </c>
      <c r="D43" s="11" t="s">
        <v>474</v>
      </c>
      <c r="E43" s="12" t="s">
        <v>462</v>
      </c>
      <c r="F43">
        <v>8.1092807244631415E-2</v>
      </c>
      <c r="G43">
        <v>6</v>
      </c>
    </row>
    <row r="44" spans="1:7" x14ac:dyDescent="0.25">
      <c r="A44" s="12" t="s">
        <v>459</v>
      </c>
      <c r="B44">
        <v>7.2745098693970718</v>
      </c>
      <c r="D44" s="11" t="s">
        <v>474</v>
      </c>
      <c r="E44" s="12" t="s">
        <v>464</v>
      </c>
      <c r="F44">
        <v>0.2844880453182001</v>
      </c>
      <c r="G44">
        <v>7</v>
      </c>
    </row>
    <row r="45" spans="1:7" x14ac:dyDescent="0.25">
      <c r="A45" s="12" t="s">
        <v>463</v>
      </c>
      <c r="B45">
        <v>6.1852220239973716</v>
      </c>
      <c r="D45" s="11" t="s">
        <v>474</v>
      </c>
      <c r="E45" s="12" t="s">
        <v>3</v>
      </c>
      <c r="F45">
        <v>0.73661521776611361</v>
      </c>
      <c r="G45">
        <v>8</v>
      </c>
    </row>
    <row r="46" spans="1:7" x14ac:dyDescent="0.25">
      <c r="A46" s="12" t="s">
        <v>461</v>
      </c>
      <c r="B46">
        <v>6.6756249190981052</v>
      </c>
      <c r="D46" s="11" t="s">
        <v>471</v>
      </c>
      <c r="E46" s="12" t="s">
        <v>460</v>
      </c>
      <c r="F46">
        <v>0.45167920924510729</v>
      </c>
      <c r="G46">
        <v>1</v>
      </c>
    </row>
    <row r="47" spans="1:7" x14ac:dyDescent="0.25">
      <c r="A47" s="12" t="s">
        <v>462</v>
      </c>
      <c r="B47">
        <v>6.6457565363203246</v>
      </c>
      <c r="D47" s="11" t="s">
        <v>471</v>
      </c>
      <c r="E47" s="12" t="s">
        <v>458</v>
      </c>
      <c r="F47">
        <v>0.19617273577471064</v>
      </c>
      <c r="G47">
        <v>2</v>
      </c>
    </row>
    <row r="48" spans="1:7" x14ac:dyDescent="0.25">
      <c r="A48" s="12" t="s">
        <v>3</v>
      </c>
      <c r="B48">
        <v>6.8170479637545069</v>
      </c>
      <c r="D48" s="11" t="s">
        <v>471</v>
      </c>
      <c r="E48" s="12" t="s">
        <v>459</v>
      </c>
      <c r="F48">
        <v>0.24821056383148907</v>
      </c>
      <c r="G48">
        <v>3</v>
      </c>
    </row>
    <row r="49" spans="1:7" x14ac:dyDescent="0.25">
      <c r="A49" s="11" t="s">
        <v>471</v>
      </c>
      <c r="B49">
        <v>6.899506722281818</v>
      </c>
      <c r="D49" s="11" t="s">
        <v>471</v>
      </c>
      <c r="E49" s="12" t="s">
        <v>463</v>
      </c>
      <c r="F49">
        <v>0.84837019566976868</v>
      </c>
      <c r="G49">
        <v>4</v>
      </c>
    </row>
    <row r="50" spans="1:7" x14ac:dyDescent="0.25">
      <c r="A50" s="12" t="s">
        <v>464</v>
      </c>
      <c r="B50">
        <v>6.4773170210650548</v>
      </c>
      <c r="D50" s="11" t="s">
        <v>471</v>
      </c>
      <c r="E50" s="12" t="s">
        <v>461</v>
      </c>
      <c r="F50">
        <v>0.53391105787180893</v>
      </c>
      <c r="G50">
        <v>5</v>
      </c>
    </row>
    <row r="51" spans="1:7" x14ac:dyDescent="0.25">
      <c r="A51" s="12" t="s">
        <v>460</v>
      </c>
      <c r="B51">
        <v>7.1147831145204705</v>
      </c>
      <c r="D51" s="11" t="s">
        <v>471</v>
      </c>
      <c r="E51" s="12" t="s">
        <v>462</v>
      </c>
      <c r="F51">
        <v>1.1378861517674876</v>
      </c>
      <c r="G51">
        <v>6</v>
      </c>
    </row>
    <row r="52" spans="1:7" x14ac:dyDescent="0.25">
      <c r="A52" s="12" t="s">
        <v>458</v>
      </c>
      <c r="B52">
        <v>7.5376638620921748</v>
      </c>
      <c r="D52" s="11" t="s">
        <v>471</v>
      </c>
      <c r="E52" s="12" t="s">
        <v>464</v>
      </c>
      <c r="F52">
        <v>4.8814253819418736E-2</v>
      </c>
      <c r="G52">
        <v>7</v>
      </c>
    </row>
    <row r="53" spans="1:7" x14ac:dyDescent="0.25">
      <c r="A53" s="12" t="s">
        <v>459</v>
      </c>
      <c r="B53">
        <v>7.7727877925637516</v>
      </c>
      <c r="D53" s="11" t="s">
        <v>471</v>
      </c>
      <c r="E53" s="12" t="s">
        <v>3</v>
      </c>
      <c r="F53">
        <v>7.2917727859479406E-2</v>
      </c>
      <c r="G53">
        <v>8</v>
      </c>
    </row>
    <row r="54" spans="1:7" x14ac:dyDescent="0.25">
      <c r="A54" s="12" t="s">
        <v>463</v>
      </c>
      <c r="B54">
        <v>6.3246070781800405</v>
      </c>
      <c r="D54" s="11" t="s">
        <v>467</v>
      </c>
      <c r="E54" s="12" t="s">
        <v>460</v>
      </c>
      <c r="F54">
        <v>19.430072280438676</v>
      </c>
      <c r="G54">
        <v>1</v>
      </c>
    </row>
    <row r="55" spans="1:7" x14ac:dyDescent="0.25">
      <c r="A55" s="12" t="s">
        <v>461</v>
      </c>
      <c r="B55">
        <v>6.361627463326383</v>
      </c>
      <c r="D55" s="11" t="s">
        <v>467</v>
      </c>
      <c r="E55" s="12" t="s">
        <v>458</v>
      </c>
      <c r="F55">
        <v>215.24057738134633</v>
      </c>
      <c r="G55">
        <v>2</v>
      </c>
    </row>
    <row r="56" spans="1:7" x14ac:dyDescent="0.25">
      <c r="A56" s="12" t="s">
        <v>462</v>
      </c>
      <c r="B56">
        <v>7.3358384808878183</v>
      </c>
      <c r="D56" s="11" t="s">
        <v>467</v>
      </c>
      <c r="E56" s="12" t="s">
        <v>459</v>
      </c>
      <c r="F56">
        <v>18.968573882770247</v>
      </c>
      <c r="G56">
        <v>3</v>
      </c>
    </row>
    <row r="57" spans="1:7" x14ac:dyDescent="0.25">
      <c r="A57" s="12" t="s">
        <v>3</v>
      </c>
      <c r="B57">
        <v>6.2714289656188571</v>
      </c>
      <c r="D57" s="11" t="s">
        <v>467</v>
      </c>
      <c r="E57" s="12" t="s">
        <v>463</v>
      </c>
      <c r="F57">
        <v>9.0390875793185934</v>
      </c>
      <c r="G57">
        <v>4</v>
      </c>
    </row>
    <row r="58" spans="1:7" x14ac:dyDescent="0.25">
      <c r="A58" s="11" t="s">
        <v>467</v>
      </c>
      <c r="B58">
        <v>163.80498754186138</v>
      </c>
      <c r="D58" s="11" t="s">
        <v>467</v>
      </c>
      <c r="E58" s="12" t="s">
        <v>461</v>
      </c>
      <c r="F58">
        <v>18.35420003468586</v>
      </c>
      <c r="G58">
        <v>5</v>
      </c>
    </row>
    <row r="59" spans="1:7" x14ac:dyDescent="0.25">
      <c r="A59" s="12" t="s">
        <v>464</v>
      </c>
      <c r="B59">
        <v>428.08881821133599</v>
      </c>
      <c r="D59" s="11" t="s">
        <v>467</v>
      </c>
      <c r="E59" s="12" t="s">
        <v>462</v>
      </c>
      <c r="F59">
        <v>6.1581180171993219</v>
      </c>
      <c r="G59">
        <v>6</v>
      </c>
    </row>
    <row r="60" spans="1:7" x14ac:dyDescent="0.25">
      <c r="A60" s="12" t="s">
        <v>460</v>
      </c>
      <c r="B60">
        <v>29.825089715776965</v>
      </c>
      <c r="D60" s="11" t="s">
        <v>467</v>
      </c>
      <c r="E60" s="12" t="s">
        <v>464</v>
      </c>
      <c r="F60">
        <v>65.629997232677226</v>
      </c>
      <c r="G60">
        <v>7</v>
      </c>
    </row>
    <row r="61" spans="1:7" x14ac:dyDescent="0.25">
      <c r="A61" s="12" t="s">
        <v>458</v>
      </c>
      <c r="B61">
        <v>284.44685730859749</v>
      </c>
      <c r="D61" s="11" t="s">
        <v>467</v>
      </c>
      <c r="E61" s="12" t="s">
        <v>3</v>
      </c>
      <c r="F61">
        <v>65.917792695845279</v>
      </c>
      <c r="G61">
        <v>8</v>
      </c>
    </row>
    <row r="62" spans="1:7" x14ac:dyDescent="0.25">
      <c r="A62" s="12" t="s">
        <v>459</v>
      </c>
      <c r="B62">
        <v>29.579052761518707</v>
      </c>
      <c r="D62" s="11" t="s">
        <v>472</v>
      </c>
      <c r="E62" s="12" t="s">
        <v>460</v>
      </c>
      <c r="F62">
        <v>0.53506732684555791</v>
      </c>
      <c r="G62">
        <v>1</v>
      </c>
    </row>
    <row r="63" spans="1:7" x14ac:dyDescent="0.25">
      <c r="A63" s="12" t="s">
        <v>463</v>
      </c>
      <c r="B63">
        <v>40.563868666022756</v>
      </c>
      <c r="D63" s="11" t="s">
        <v>472</v>
      </c>
      <c r="E63" s="12" t="s">
        <v>458</v>
      </c>
      <c r="F63">
        <v>1.4803352371711092</v>
      </c>
      <c r="G63">
        <v>2</v>
      </c>
    </row>
    <row r="64" spans="1:7" x14ac:dyDescent="0.25">
      <c r="A64" s="12" t="s">
        <v>461</v>
      </c>
      <c r="B64">
        <v>50.693961531324483</v>
      </c>
      <c r="D64" s="11" t="s">
        <v>472</v>
      </c>
      <c r="E64" s="12" t="s">
        <v>459</v>
      </c>
      <c r="F64">
        <v>1.1099761019780172</v>
      </c>
      <c r="G64">
        <v>3</v>
      </c>
    </row>
    <row r="65" spans="1:7" x14ac:dyDescent="0.25">
      <c r="A65" s="12" t="s">
        <v>462</v>
      </c>
      <c r="B65">
        <v>36.230177049565249</v>
      </c>
      <c r="D65" s="11" t="s">
        <v>472</v>
      </c>
      <c r="E65" s="12" t="s">
        <v>463</v>
      </c>
      <c r="F65">
        <v>0.43897073976111961</v>
      </c>
      <c r="G65">
        <v>4</v>
      </c>
    </row>
    <row r="66" spans="1:7" x14ac:dyDescent="0.25">
      <c r="A66" s="12" t="s">
        <v>3</v>
      </c>
      <c r="B66">
        <v>411.01207509074925</v>
      </c>
      <c r="D66" s="11" t="s">
        <v>472</v>
      </c>
      <c r="E66" s="12" t="s">
        <v>461</v>
      </c>
      <c r="F66">
        <v>0.87238855739325705</v>
      </c>
      <c r="G66">
        <v>5</v>
      </c>
    </row>
    <row r="67" spans="1:7" x14ac:dyDescent="0.25">
      <c r="A67" s="11" t="s">
        <v>472</v>
      </c>
      <c r="B67">
        <v>7.6136840139450568</v>
      </c>
      <c r="D67" s="11" t="s">
        <v>472</v>
      </c>
      <c r="E67" s="12" t="s">
        <v>462</v>
      </c>
      <c r="F67">
        <v>0.24228967719866065</v>
      </c>
      <c r="G67">
        <v>6</v>
      </c>
    </row>
    <row r="68" spans="1:7" x14ac:dyDescent="0.25">
      <c r="A68" s="12" t="s">
        <v>464</v>
      </c>
      <c r="B68">
        <v>7.1164879776015333</v>
      </c>
      <c r="D68" s="11" t="s">
        <v>472</v>
      </c>
      <c r="E68" s="12" t="s">
        <v>464</v>
      </c>
      <c r="F68">
        <v>0.45807165784523185</v>
      </c>
      <c r="G68">
        <v>7</v>
      </c>
    </row>
    <row r="69" spans="1:7" x14ac:dyDescent="0.25">
      <c r="A69" s="12" t="s">
        <v>460</v>
      </c>
      <c r="B69">
        <v>7.7916910367563572</v>
      </c>
      <c r="D69" s="11" t="s">
        <v>472</v>
      </c>
      <c r="E69" s="12" t="s">
        <v>3</v>
      </c>
      <c r="F69">
        <v>0.31585765591917686</v>
      </c>
      <c r="G69">
        <v>8</v>
      </c>
    </row>
    <row r="70" spans="1:7" x14ac:dyDescent="0.25">
      <c r="A70" s="12" t="s">
        <v>458</v>
      </c>
      <c r="B70">
        <v>7.8243721934763322</v>
      </c>
      <c r="D70" s="11" t="s">
        <v>469</v>
      </c>
      <c r="E70" s="12" t="s">
        <v>460</v>
      </c>
      <c r="F70">
        <v>0.2207389749226196</v>
      </c>
      <c r="G70">
        <v>1</v>
      </c>
    </row>
    <row r="71" spans="1:7" x14ac:dyDescent="0.25">
      <c r="A71" s="12" t="s">
        <v>459</v>
      </c>
      <c r="B71">
        <v>8.6172833236021642</v>
      </c>
      <c r="D71" s="11" t="s">
        <v>469</v>
      </c>
      <c r="E71" s="12" t="s">
        <v>458</v>
      </c>
      <c r="F71">
        <v>0.22375086556062018</v>
      </c>
      <c r="G71">
        <v>2</v>
      </c>
    </row>
    <row r="72" spans="1:7" x14ac:dyDescent="0.25">
      <c r="A72" s="12" t="s">
        <v>463</v>
      </c>
      <c r="B72">
        <v>6.1674803052602014</v>
      </c>
      <c r="D72" s="11" t="s">
        <v>469</v>
      </c>
      <c r="E72" s="12" t="s">
        <v>459</v>
      </c>
      <c r="F72">
        <v>0.26850064493652631</v>
      </c>
      <c r="G72">
        <v>3</v>
      </c>
    </row>
    <row r="73" spans="1:7" x14ac:dyDescent="0.25">
      <c r="A73" s="12" t="s">
        <v>461</v>
      </c>
      <c r="B73">
        <v>8.7440027296551666</v>
      </c>
      <c r="D73" s="11" t="s">
        <v>469</v>
      </c>
      <c r="E73" s="12" t="s">
        <v>463</v>
      </c>
      <c r="F73">
        <v>2.0730416623809416</v>
      </c>
      <c r="G73">
        <v>4</v>
      </c>
    </row>
    <row r="74" spans="1:7" x14ac:dyDescent="0.25">
      <c r="A74" s="12" t="s">
        <v>462</v>
      </c>
      <c r="B74">
        <v>6.8190347772060607</v>
      </c>
      <c r="D74" s="11" t="s">
        <v>469</v>
      </c>
      <c r="E74" s="12" t="s">
        <v>461</v>
      </c>
      <c r="F74">
        <v>0.12377256427449609</v>
      </c>
      <c r="G74">
        <v>5</v>
      </c>
    </row>
    <row r="75" spans="1:7" x14ac:dyDescent="0.25">
      <c r="A75" s="12" t="s">
        <v>3</v>
      </c>
      <c r="B75">
        <v>7.8291197680026201</v>
      </c>
      <c r="D75" s="11" t="s">
        <v>469</v>
      </c>
      <c r="E75" s="12" t="s">
        <v>462</v>
      </c>
      <c r="F75">
        <v>0.19911341827162032</v>
      </c>
      <c r="G75">
        <v>6</v>
      </c>
    </row>
    <row r="76" spans="1:7" x14ac:dyDescent="0.25">
      <c r="A76" s="11" t="s">
        <v>469</v>
      </c>
      <c r="B76">
        <v>6.1544827729920319</v>
      </c>
      <c r="D76" s="11" t="s">
        <v>469</v>
      </c>
      <c r="E76" s="12" t="s">
        <v>464</v>
      </c>
      <c r="F76">
        <v>0.30557673021865484</v>
      </c>
      <c r="G76">
        <v>7</v>
      </c>
    </row>
    <row r="77" spans="1:7" x14ac:dyDescent="0.25">
      <c r="A77" s="12" t="s">
        <v>464</v>
      </c>
      <c r="B77">
        <v>7.1510248572834945</v>
      </c>
      <c r="D77" s="11" t="s">
        <v>469</v>
      </c>
      <c r="E77" s="12" t="s">
        <v>3</v>
      </c>
      <c r="F77">
        <v>0.22705462262304263</v>
      </c>
      <c r="G77">
        <v>8</v>
      </c>
    </row>
    <row r="78" spans="1:7" x14ac:dyDescent="0.25">
      <c r="A78" s="12" t="s">
        <v>460</v>
      </c>
      <c r="B78">
        <v>6.0507917244942142</v>
      </c>
    </row>
    <row r="79" spans="1:7" x14ac:dyDescent="0.25">
      <c r="A79" s="12" t="s">
        <v>458</v>
      </c>
      <c r="B79">
        <v>5.9383543289210126</v>
      </c>
    </row>
    <row r="80" spans="1:7" x14ac:dyDescent="0.25">
      <c r="A80" s="12" t="s">
        <v>459</v>
      </c>
      <c r="B80">
        <v>6.5863229221800248</v>
      </c>
    </row>
    <row r="81" spans="1:2" x14ac:dyDescent="0.25">
      <c r="A81" s="12" t="s">
        <v>463</v>
      </c>
      <c r="B81">
        <v>3.3902944788473639</v>
      </c>
    </row>
    <row r="82" spans="1:2" x14ac:dyDescent="0.25">
      <c r="A82" s="12" t="s">
        <v>461</v>
      </c>
      <c r="B82">
        <v>6.6377881163011532</v>
      </c>
    </row>
    <row r="83" spans="1:2" x14ac:dyDescent="0.25">
      <c r="A83" s="12" t="s">
        <v>462</v>
      </c>
      <c r="B83">
        <v>6.7379756444461734</v>
      </c>
    </row>
    <row r="84" spans="1:2" x14ac:dyDescent="0.25">
      <c r="A84" s="12" t="s">
        <v>3</v>
      </c>
      <c r="B84">
        <v>6.7433101114628187</v>
      </c>
    </row>
    <row r="85" spans="1:2" x14ac:dyDescent="0.25">
      <c r="A85" s="11" t="s">
        <v>478</v>
      </c>
      <c r="B85">
        <v>25.612509144621491</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Neutral</vt:lpstr>
      <vt:lpstr>High</vt:lpstr>
      <vt:lpstr>Low AcOH</vt:lpstr>
      <vt:lpstr>Low Citric</vt:lpstr>
      <vt:lpstr>Neutral Pivot</vt:lpstr>
      <vt:lpstr>Neutral stdev</vt:lpstr>
      <vt:lpstr>High Pivot</vt:lpstr>
      <vt:lpstr>High stdev</vt:lpstr>
      <vt:lpstr>Low AcOH Pivot</vt:lpstr>
      <vt:lpstr>Low Citric Pivot</vt:lpstr>
      <vt:lpstr>Low AcOH stdev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 Jack [sgjgee2]</cp:lastModifiedBy>
  <dcterms:created xsi:type="dcterms:W3CDTF">2023-07-26T13:52:39Z</dcterms:created>
  <dcterms:modified xsi:type="dcterms:W3CDTF">2023-09-07T13:29:56Z</dcterms:modified>
</cp:coreProperties>
</file>