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32" documentId="13_ncr:40009_{3ACE09B7-5323-4FF3-ABEC-BAA834427EE6}" xr6:coauthVersionLast="47" xr6:coauthVersionMax="47" xr10:uidLastSave="{7127BBFC-E72C-4A70-81EA-EEF87E27E552}"/>
  <bookViews>
    <workbookView xWindow="-120" yWindow="-120" windowWidth="51840" windowHeight="21240" xr2:uid="{00000000-000D-0000-FFFF-FFFF00000000}"/>
  </bookViews>
  <sheets>
    <sheet name="76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1" l="1"/>
  <c r="G137" i="1"/>
  <c r="U131" i="1"/>
  <c r="P122" i="1"/>
  <c r="V131" i="1"/>
  <c r="U132" i="1" s="1"/>
  <c r="W122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 l="1"/>
  <c r="P127" i="1"/>
  <c r="Q127" i="1"/>
  <c r="Q128" i="1" l="1"/>
</calcChain>
</file>

<file path=xl/sharedStrings.xml><?xml version="1.0" encoding="utf-8"?>
<sst xmlns="http://schemas.openxmlformats.org/spreadsheetml/2006/main" count="512" uniqueCount="274">
  <si>
    <t>form_id</t>
  </si>
  <si>
    <t>form_name</t>
  </si>
  <si>
    <t>form_status</t>
  </si>
  <si>
    <t>PCAT_Gee-pt/g-c3n4</t>
  </si>
  <si>
    <t>PCAT_Gee-T/M/W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</si>
  <si>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</si>
  <si>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</si>
  <si>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</si>
  <si>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</si>
  <si>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</si>
  <si>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</si>
  <si>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</si>
  <si>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</si>
  <si>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</si>
  <si>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</si>
  <si>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</si>
  <si>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</si>
  <si>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</si>
  <si>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</si>
  <si>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 xml:space="preserve">270521_JCG_8plate_4hour_1 </t>
  </si>
  <si>
    <t>Complete</t>
  </si>
  <si>
    <t>PlateAgilent 9_Vial1</t>
  </si>
  <si>
    <t>270521_JCG_8plate_4hour_2</t>
  </si>
  <si>
    <t>PlateAgilent 9_Vial2</t>
  </si>
  <si>
    <t>270521_JCG_8plate_4hour_3</t>
  </si>
  <si>
    <t>PlateAgilent 9_Vial3</t>
  </si>
  <si>
    <t>270521_JCG_8plate_4hour_4</t>
  </si>
  <si>
    <t>PlateAgilent 9_Vial4</t>
  </si>
  <si>
    <t>270521_JCG_8plate_4hour_5</t>
  </si>
  <si>
    <t>PlateAgilent 9_Vial5</t>
  </si>
  <si>
    <t>270521_JCG_8plate_4hour_6</t>
  </si>
  <si>
    <t>PlateAgilent 9_Vial6</t>
  </si>
  <si>
    <t>270521_JCG_8plate_4hour_7</t>
  </si>
  <si>
    <t>PlateAgilent 9_Vial7</t>
  </si>
  <si>
    <t>270521_JCG_8plate_4hour_8</t>
  </si>
  <si>
    <t>PlateAgilent 9_Vial8</t>
  </si>
  <si>
    <t>270521_JCG_8plate_4hour_9</t>
  </si>
  <si>
    <t>PlateAgilent 9_Vial9</t>
  </si>
  <si>
    <t>270521_JCG_8plate_4hour_10</t>
  </si>
  <si>
    <t>PlateAgilent 9_Vial10</t>
  </si>
  <si>
    <t>270521_JCG_8plate_4hour_11</t>
  </si>
  <si>
    <t>PlateAgilent 9_Vial11</t>
  </si>
  <si>
    <t>270521_JCG_8plate_4hour_12</t>
  </si>
  <si>
    <t>PlateAgilent 9_Vial12</t>
  </si>
  <si>
    <t>270521_JCG_8plate_4hour_13</t>
  </si>
  <si>
    <t>PlateAgilent 9_Vial13</t>
  </si>
  <si>
    <t>270521_JCG_8plate_4hour_14</t>
  </si>
  <si>
    <t>PlateAgilent 9_Vial14</t>
  </si>
  <si>
    <t>270521_JCG_8plate_4hour_15</t>
  </si>
  <si>
    <t>PlateAgilent 9_Vial15</t>
  </si>
  <si>
    <t>270521_JCG_8plate_4hour_16</t>
  </si>
  <si>
    <t>PlateAgilent 10_Vial1</t>
  </si>
  <si>
    <t>270521_JCG_8plate_4hour_17</t>
  </si>
  <si>
    <t>PlateAgilent 10_Vial2</t>
  </si>
  <si>
    <t>270521_JCG_8plate_4hour_18</t>
  </si>
  <si>
    <t>PlateAgilent 10_Vial3</t>
  </si>
  <si>
    <t>270521_JCG_8plate_4hour_19</t>
  </si>
  <si>
    <t>PlateAgilent 10_Vial4</t>
  </si>
  <si>
    <t>270521_JCG_8plate_4hour_20</t>
  </si>
  <si>
    <t>PlateAgilent 10_Vial5</t>
  </si>
  <si>
    <t>270521_JCG_8plate_4hour_21</t>
  </si>
  <si>
    <t>PlateAgilent 10_Vial6</t>
  </si>
  <si>
    <t>270521_JCG_8plate_4hour_22</t>
  </si>
  <si>
    <t>PlateAgilent 10_Vial7</t>
  </si>
  <si>
    <t>270521_JCG_8plate_4hour_23</t>
  </si>
  <si>
    <t>PlateAgilent 10_Vial8</t>
  </si>
  <si>
    <t>270521_JCG_8plate_4hour_24</t>
  </si>
  <si>
    <t>PlateAgilent 10_Vial9</t>
  </si>
  <si>
    <t>270521_JCG_8plate_4hour_25</t>
  </si>
  <si>
    <t>PlateAgilent 10_Vial10</t>
  </si>
  <si>
    <t>270521_JCG_8plate_4hour_26</t>
  </si>
  <si>
    <t>PlateAgilent 10_Vial11</t>
  </si>
  <si>
    <t>270521_JCG_8plate_4hour_27</t>
  </si>
  <si>
    <t>PlateAgilent 10_Vial12</t>
  </si>
  <si>
    <t>270521_JCG_8plate_4hour_28</t>
  </si>
  <si>
    <t>PlateAgilent 10_Vial13</t>
  </si>
  <si>
    <t>270521_JCG_8plate_4hour_29</t>
  </si>
  <si>
    <t>PlateAgilent 10_Vial14</t>
  </si>
  <si>
    <t>270521_JCG_8plate_4hour_30</t>
  </si>
  <si>
    <t>PlateAgilent 10_Vial15</t>
  </si>
  <si>
    <t>270521_JCG_8plate_4hour_31</t>
  </si>
  <si>
    <t>PlateAgilent 11_Vial1</t>
  </si>
  <si>
    <t>270521_JCG_8plate_4hour_32</t>
  </si>
  <si>
    <t>PlateAgilent 11_Vial2</t>
  </si>
  <si>
    <t>270521_JCG_8plate_4hour_33</t>
  </si>
  <si>
    <t>PlateAgilent 11_Vial3</t>
  </si>
  <si>
    <t>270521_JCG_8plate_4hour_34</t>
  </si>
  <si>
    <t>PlateAgilent 11_Vial4</t>
  </si>
  <si>
    <t>270521_JCG_8plate_4hour_35</t>
  </si>
  <si>
    <t>PlateAgilent 11_Vial5</t>
  </si>
  <si>
    <t>270521_JCG_8plate_4hour_36</t>
  </si>
  <si>
    <t>PlateAgilent 11_Vial6</t>
  </si>
  <si>
    <t>270521_JCG_8plate_4hour_37</t>
  </si>
  <si>
    <t>PlateAgilent 11_Vial7</t>
  </si>
  <si>
    <t>270521_JCG_8plate_4hour_38</t>
  </si>
  <si>
    <t>PlateAgilent 11_Vial8</t>
  </si>
  <si>
    <t>270521_JCG_8plate_4hour_39</t>
  </si>
  <si>
    <t>PlateAgilent 11_Vial9</t>
  </si>
  <si>
    <t>270521_JCG_8plate_4hour_40</t>
  </si>
  <si>
    <t>PlateAgilent 11_Vial10</t>
  </si>
  <si>
    <t>270521_JCG_8plate_4hour_41</t>
  </si>
  <si>
    <t>PlateAgilent 11_Vial11</t>
  </si>
  <si>
    <t>270521_JCG_8plate_4hour_42</t>
  </si>
  <si>
    <t>PlateAgilent 11_Vial12</t>
  </si>
  <si>
    <t>270521_JCG_8plate_4hour_43</t>
  </si>
  <si>
    <t>PlateAgilent 11_Vial13</t>
  </si>
  <si>
    <t>270521_JCG_8plate_4hour_44</t>
  </si>
  <si>
    <t>PlateAgilent 11_Vial14</t>
  </si>
  <si>
    <t>270521_JCG_8plate_4hour_45</t>
  </si>
  <si>
    <t>PlateAgilent 11_Vial15</t>
  </si>
  <si>
    <t>270521_JCG_8plate_4hour_46</t>
  </si>
  <si>
    <t>PlateAgilent 12_Vial1</t>
  </si>
  <si>
    <t>270521_JCG_8plate_4hour_47</t>
  </si>
  <si>
    <t>PlateAgilent 12_Vial2</t>
  </si>
  <si>
    <t>270521_JCG_8plate_4hour_48</t>
  </si>
  <si>
    <t>PlateAgilent 12_Vial3</t>
  </si>
  <si>
    <t>270521_JCG_8plate_4hour_49</t>
  </si>
  <si>
    <t>PlateAgilent 12_Vial4</t>
  </si>
  <si>
    <t>270521_JCG_8plate_4hour_50</t>
  </si>
  <si>
    <t>PlateAgilent 12_Vial5</t>
  </si>
  <si>
    <t>270521_JCG_8plate_4hour_51</t>
  </si>
  <si>
    <t>PlateAgilent 12_Vial6</t>
  </si>
  <si>
    <t>270521_JCG_8plate_4hour_52</t>
  </si>
  <si>
    <t>PlateAgilent 12_Vial7</t>
  </si>
  <si>
    <t>270521_JCG_8plate_4hour_53</t>
  </si>
  <si>
    <t>PlateAgilent 12_Vial8</t>
  </si>
  <si>
    <t>270521_JCG_8plate_4hour_54</t>
  </si>
  <si>
    <t>PlateAgilent 12_Vial9</t>
  </si>
  <si>
    <t>270521_JCG_8plate_4hour_55</t>
  </si>
  <si>
    <t>PlateAgilent 12_Vial10</t>
  </si>
  <si>
    <t>270521_JCG_8plate_4hour_56</t>
  </si>
  <si>
    <t>PlateAgilent 12_Vial11</t>
  </si>
  <si>
    <t>270521_JCG_8plate_4hour_57</t>
  </si>
  <si>
    <t>PlateAgilent 12_Vial12</t>
  </si>
  <si>
    <t>270521_JCG_8plate_4hour_58</t>
  </si>
  <si>
    <t>PlateAgilent 12_Vial13</t>
  </si>
  <si>
    <t>270521_JCG_8plate_4hour_59</t>
  </si>
  <si>
    <t>PlateAgilent 12_Vial14</t>
  </si>
  <si>
    <t>270521_JCG_8plate_4hour_60</t>
  </si>
  <si>
    <t>PlateAgilent 12_Vial15</t>
  </si>
  <si>
    <t>270521_JCG_8plate_4hour_61</t>
  </si>
  <si>
    <t>PlateAgilent 13_Vial1</t>
  </si>
  <si>
    <t>270521_JCG_8plate_4hour_62</t>
  </si>
  <si>
    <t>PlateAgilent 13_Vial2</t>
  </si>
  <si>
    <t>270521_JCG_8plate_4hour_63</t>
  </si>
  <si>
    <t>PlateAgilent 13_Vial3</t>
  </si>
  <si>
    <t>270521_JCG_8plate_4hour_64</t>
  </si>
  <si>
    <t>PlateAgilent 13_Vial4</t>
  </si>
  <si>
    <t>270521_JCG_8plate_4hour_65</t>
  </si>
  <si>
    <t>PlateAgilent 13_Vial5</t>
  </si>
  <si>
    <t>270521_JCG_8plate_4hour_66</t>
  </si>
  <si>
    <t>PlateAgilent 13_Vial6</t>
  </si>
  <si>
    <t>270521_JCG_8plate_4hour_67</t>
  </si>
  <si>
    <t>PlateAgilent 13_Vial7</t>
  </si>
  <si>
    <t>270521_JCG_8plate_4hour_68</t>
  </si>
  <si>
    <t>PlateAgilent 13_Vial8</t>
  </si>
  <si>
    <t>270521_JCG_8plate_4hour_69</t>
  </si>
  <si>
    <t>PlateAgilent 13_Vial9</t>
  </si>
  <si>
    <t>270521_JCG_8plate_4hour_70</t>
  </si>
  <si>
    <t>PlateAgilent 13_Vial10</t>
  </si>
  <si>
    <t>270521_JCG_8plate_4hour_71</t>
  </si>
  <si>
    <t>PlateAgilent 13_Vial11</t>
  </si>
  <si>
    <t>270521_JCG_8plate_4hour_72</t>
  </si>
  <si>
    <t>PlateAgilent 13_Vial12</t>
  </si>
  <si>
    <t>270521_JCG_8plate_4hour_73</t>
  </si>
  <si>
    <t>PlateAgilent 13_Vial13</t>
  </si>
  <si>
    <t>270521_JCG_8plate_4hour_74</t>
  </si>
  <si>
    <t>PlateAgilent 13_Vial14</t>
  </si>
  <si>
    <t>270521_JCG_8plate_4hour_75</t>
  </si>
  <si>
    <t>PlateAgilent 13_Vial15</t>
  </si>
  <si>
    <t>270521_JCG_8plate_4hour_76</t>
  </si>
  <si>
    <t>PlateAgilent 14_Vial1</t>
  </si>
  <si>
    <t>270521_JCG_8plate_4hour_77</t>
  </si>
  <si>
    <t>PlateAgilent 14_Vial2</t>
  </si>
  <si>
    <t>270521_JCG_8plate_4hour_78</t>
  </si>
  <si>
    <t>PlateAgilent 14_Vial3</t>
  </si>
  <si>
    <t>270521_JCG_8plate_4hour_79</t>
  </si>
  <si>
    <t>PlateAgilent 14_Vial4</t>
  </si>
  <si>
    <t>270521_JCG_8plate_4hour_80</t>
  </si>
  <si>
    <t>PlateAgilent 14_Vial5</t>
  </si>
  <si>
    <t>270521_JCG_8plate_4hour_81</t>
  </si>
  <si>
    <t>PlateAgilent 14_Vial6</t>
  </si>
  <si>
    <t>270521_JCG_8plate_4hour_82</t>
  </si>
  <si>
    <t>PlateAgilent 14_Vial7</t>
  </si>
  <si>
    <t>270521_JCG_8plate_4hour_83</t>
  </si>
  <si>
    <t>PlateAgilent 14_Vial8</t>
  </si>
  <si>
    <t>270521_JCG_8plate_4hour_84</t>
  </si>
  <si>
    <t>PlateAgilent 14_Vial9</t>
  </si>
  <si>
    <t>270521_JCG_8plate_4hour_85</t>
  </si>
  <si>
    <t>PlateAgilent 14_Vial10</t>
  </si>
  <si>
    <t>270521_JCG_8plate_4hour_86</t>
  </si>
  <si>
    <t>PlateAgilent 14_Vial11</t>
  </si>
  <si>
    <t>270521_JCG_8plate_4hour_87</t>
  </si>
  <si>
    <t>PlateAgilent 14_Vial12</t>
  </si>
  <si>
    <t>270521_JCG_8plate_4hour_88</t>
  </si>
  <si>
    <t>PlateAgilent 14_Vial13</t>
  </si>
  <si>
    <t>270521_JCG_8plate_4hour_89</t>
  </si>
  <si>
    <t>PlateAgilent 14_Vial14</t>
  </si>
  <si>
    <t>270521_JCG_8plate_4hour_90</t>
  </si>
  <si>
    <t>PlateAgilent 14_Vial15</t>
  </si>
  <si>
    <t>270521_JCG_8plate_4hour_91</t>
  </si>
  <si>
    <t>PlateAgilent 15_Vial1</t>
  </si>
  <si>
    <t>270521_JCG_8plate_4hour_92</t>
  </si>
  <si>
    <t>PlateAgilent 15_Vial2</t>
  </si>
  <si>
    <t>270521_JCG_8plate_4hour_93</t>
  </si>
  <si>
    <t>PlateAgilent 15_Vial3</t>
  </si>
  <si>
    <t>270521_JCG_8plate_4hour_94</t>
  </si>
  <si>
    <t>PlateAgilent 15_Vial4</t>
  </si>
  <si>
    <t>270521_JCG_8plate_4hour_95</t>
  </si>
  <si>
    <t>PlateAgilent 15_Vial5</t>
  </si>
  <si>
    <t>270521_JCG_8plate_4hour_96</t>
  </si>
  <si>
    <t>PlateAgilent 15_Vial6</t>
  </si>
  <si>
    <t>270521_JCG_8plate_4hour_97</t>
  </si>
  <si>
    <t>PlateAgilent 15_Vial7</t>
  </si>
  <si>
    <t>270521_JCG_8plate_4hour_98</t>
  </si>
  <si>
    <t>PlateAgilent 15_Vial8</t>
  </si>
  <si>
    <t>270521_JCG_8plate_4hour_99</t>
  </si>
  <si>
    <t>PlateAgilent 15_Vial9</t>
  </si>
  <si>
    <t>270521_JCG_8plate_4hour_100</t>
  </si>
  <si>
    <t>PlateAgilent 15_Vial10</t>
  </si>
  <si>
    <t>270521_JCG_8plate_4hour_101</t>
  </si>
  <si>
    <t>PlateAgilent 15_Vial11</t>
  </si>
  <si>
    <t>270521_JCG_8plate_4hour_102</t>
  </si>
  <si>
    <t>PlateAgilent 15_Vial12</t>
  </si>
  <si>
    <t>270521_JCG_8plate_4hour_103</t>
  </si>
  <si>
    <t>PlateAgilent 15_Vial13</t>
  </si>
  <si>
    <t>270521_JCG_8plate_4hour_104</t>
  </si>
  <si>
    <t>PlateAgilent 15_Vial14</t>
  </si>
  <si>
    <t>270521_JCG_8plate_4hour_105</t>
  </si>
  <si>
    <t>PlateAgilent 15_Vial15</t>
  </si>
  <si>
    <t>270521_JCG_8plate_4hour_106</t>
  </si>
  <si>
    <t>PlateAgilent 16_Vial1</t>
  </si>
  <si>
    <t>270521_JCG_8plate_4hour_107</t>
  </si>
  <si>
    <t>PlateAgilent 16_Vial2</t>
  </si>
  <si>
    <t>270521_JCG_8plate_4hour_108</t>
  </si>
  <si>
    <t>PlateAgilent 16_Vial3</t>
  </si>
  <si>
    <t>270521_JCG_8plate_4hour_109</t>
  </si>
  <si>
    <t>PlateAgilent 16_Vial4</t>
  </si>
  <si>
    <t>270521_JCG_8plate_4hour_110</t>
  </si>
  <si>
    <t>PlateAgilent 16_Vial5</t>
  </si>
  <si>
    <t>270521_JCG_8plate_4hour_111</t>
  </si>
  <si>
    <t>PlateAgilent 16_Vial6</t>
  </si>
  <si>
    <t>270521_JCG_8plate_4hour_112</t>
  </si>
  <si>
    <t>PlateAgilent 16_Vial7</t>
  </si>
  <si>
    <t>270521_JCG_8plate_4hour_113</t>
  </si>
  <si>
    <t>PlateAgilent 16_Vial8</t>
  </si>
  <si>
    <t>270521_JCG_8plate_4hour_114</t>
  </si>
  <si>
    <t>PlateAgilent 16_Vial9</t>
  </si>
  <si>
    <t>270521_JCG_8plate_4hour_115</t>
  </si>
  <si>
    <t>PlateAgilent 16_Vial10</t>
  </si>
  <si>
    <t>270521_JCG_8plate_4hour_116</t>
  </si>
  <si>
    <t>PlateAgilent 16_Vial11</t>
  </si>
  <si>
    <t>270521_JCG_8plate_4hour_117</t>
  </si>
  <si>
    <t>PlateAgilent 16_Vial12</t>
  </si>
  <si>
    <t>270521_JCG_8plate_4hour_118</t>
  </si>
  <si>
    <t>PlateAgilent 16_Vial13</t>
  </si>
  <si>
    <t>270521_JCG_8plate_4hour_119</t>
  </si>
  <si>
    <t>PlateAgilent 16_Vial14</t>
  </si>
  <si>
    <t>270521_JCG_8plate_4hour_120</t>
  </si>
  <si>
    <t>PlateAgilent 16_Vial15</t>
  </si>
  <si>
    <t>h2 umol/gh</t>
  </si>
  <si>
    <t>Plate</t>
  </si>
  <si>
    <t>Vial</t>
  </si>
  <si>
    <t>Type</t>
  </si>
  <si>
    <t>Cat</t>
  </si>
  <si>
    <t>Blank</t>
  </si>
  <si>
    <t>Total</t>
  </si>
  <si>
    <t xml:space="preserve">Plate </t>
  </si>
  <si>
    <t>2td</t>
  </si>
  <si>
    <t>avg</t>
  </si>
  <si>
    <t>Pos</t>
  </si>
  <si>
    <t xml:space="preserve">Overall </t>
  </si>
  <si>
    <t>First 4 plates</t>
  </si>
  <si>
    <t>Last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</si>
</sst>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10" xfId="0" applyFont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 normalised 768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'768'!$Q$2:$Q$119</c:f>
              <c:numCache>
                <c:formatCode>General</c:formatCode>
                <c:ptCount val="118"/>
                <c:pt idx="0">
                  <c:v>237.54207343419543</c:v>
                </c:pt>
                <c:pt idx="1">
                  <c:v>236.32155072389389</c:v>
                </c:pt>
                <c:pt idx="2">
                  <c:v>261.78316105574294</c:v>
                </c:pt>
                <c:pt idx="3">
                  <c:v>253.22854191901965</c:v>
                </c:pt>
                <c:pt idx="4">
                  <c:v>276.82028264220747</c:v>
                </c:pt>
                <c:pt idx="5">
                  <c:v>256.31353285096463</c:v>
                </c:pt>
                <c:pt idx="6">
                  <c:v>270.84355048878723</c:v>
                </c:pt>
                <c:pt idx="7">
                  <c:v>254.89006438096783</c:v>
                </c:pt>
                <c:pt idx="8">
                  <c:v>265.12417119528305</c:v>
                </c:pt>
                <c:pt idx="9">
                  <c:v>275.8161041525845</c:v>
                </c:pt>
                <c:pt idx="10">
                  <c:v>256.93044460025214</c:v>
                </c:pt>
                <c:pt idx="11">
                  <c:v>253.2360186310882</c:v>
                </c:pt>
                <c:pt idx="12">
                  <c:v>262.77552263214619</c:v>
                </c:pt>
                <c:pt idx="13">
                  <c:v>0</c:v>
                </c:pt>
                <c:pt idx="14">
                  <c:v>0</c:v>
                </c:pt>
                <c:pt idx="15">
                  <c:v>278.15689241631691</c:v>
                </c:pt>
                <c:pt idx="16">
                  <c:v>270.66623234165411</c:v>
                </c:pt>
                <c:pt idx="17">
                  <c:v>253.90871178354678</c:v>
                </c:pt>
                <c:pt idx="18">
                  <c:v>252.70598389168751</c:v>
                </c:pt>
                <c:pt idx="19">
                  <c:v>248.17086519965386</c:v>
                </c:pt>
                <c:pt idx="20">
                  <c:v>302.38604206342643</c:v>
                </c:pt>
                <c:pt idx="21">
                  <c:v>291.45575208537679</c:v>
                </c:pt>
                <c:pt idx="22">
                  <c:v>287.66943878611812</c:v>
                </c:pt>
                <c:pt idx="23">
                  <c:v>256.93869174538736</c:v>
                </c:pt>
                <c:pt idx="24">
                  <c:v>252.08467018607129</c:v>
                </c:pt>
                <c:pt idx="25">
                  <c:v>289.94062458780212</c:v>
                </c:pt>
                <c:pt idx="26">
                  <c:v>275.84396639718813</c:v>
                </c:pt>
                <c:pt idx="27">
                  <c:v>251.20625029792677</c:v>
                </c:pt>
                <c:pt idx="28">
                  <c:v>0</c:v>
                </c:pt>
                <c:pt idx="29">
                  <c:v>0</c:v>
                </c:pt>
                <c:pt idx="30">
                  <c:v>266.03911374166597</c:v>
                </c:pt>
                <c:pt idx="31">
                  <c:v>265.90892943610868</c:v>
                </c:pt>
                <c:pt idx="32">
                  <c:v>271.82992200989764</c:v>
                </c:pt>
                <c:pt idx="33">
                  <c:v>246.30177804513772</c:v>
                </c:pt>
                <c:pt idx="34">
                  <c:v>237.51769597060377</c:v>
                </c:pt>
                <c:pt idx="35">
                  <c:v>257.86686408548985</c:v>
                </c:pt>
                <c:pt idx="36">
                  <c:v>260.55461351602929</c:v>
                </c:pt>
                <c:pt idx="37">
                  <c:v>256.49230798401447</c:v>
                </c:pt>
                <c:pt idx="38">
                  <c:v>234.63793210641853</c:v>
                </c:pt>
                <c:pt idx="39">
                  <c:v>221.4788053390935</c:v>
                </c:pt>
                <c:pt idx="40">
                  <c:v>262.35756651789217</c:v>
                </c:pt>
                <c:pt idx="41">
                  <c:v>249.46412122008081</c:v>
                </c:pt>
                <c:pt idx="42">
                  <c:v>262.71331528659874</c:v>
                </c:pt>
                <c:pt idx="43">
                  <c:v>0</c:v>
                </c:pt>
                <c:pt idx="44">
                  <c:v>0</c:v>
                </c:pt>
                <c:pt idx="45">
                  <c:v>229.98706003482982</c:v>
                </c:pt>
                <c:pt idx="46">
                  <c:v>251.98030823936932</c:v>
                </c:pt>
                <c:pt idx="47">
                  <c:v>246.4301287819508</c:v>
                </c:pt>
                <c:pt idx="48">
                  <c:v>252.17659720758812</c:v>
                </c:pt>
                <c:pt idx="49">
                  <c:v>277.11432983268986</c:v>
                </c:pt>
                <c:pt idx="50">
                  <c:v>263.62467966512935</c:v>
                </c:pt>
                <c:pt idx="51">
                  <c:v>262.9402151813992</c:v>
                </c:pt>
                <c:pt idx="52">
                  <c:v>261.15897558829829</c:v>
                </c:pt>
                <c:pt idx="53">
                  <c:v>273.33013532536103</c:v>
                </c:pt>
                <c:pt idx="54">
                  <c:v>291.64779922355331</c:v>
                </c:pt>
                <c:pt idx="55">
                  <c:v>250.07489009491911</c:v>
                </c:pt>
                <c:pt idx="56">
                  <c:v>263.32919657630657</c:v>
                </c:pt>
                <c:pt idx="57">
                  <c:v>257.11766349111997</c:v>
                </c:pt>
                <c:pt idx="58">
                  <c:v>0</c:v>
                </c:pt>
                <c:pt idx="59">
                  <c:v>0</c:v>
                </c:pt>
                <c:pt idx="60">
                  <c:v>226.18425501063547</c:v>
                </c:pt>
                <c:pt idx="61">
                  <c:v>253.63859455710389</c:v>
                </c:pt>
                <c:pt idx="62">
                  <c:v>252.72464278914978</c:v>
                </c:pt>
                <c:pt idx="63">
                  <c:v>246.73899808444489</c:v>
                </c:pt>
                <c:pt idx="64">
                  <c:v>240.95364345169028</c:v>
                </c:pt>
                <c:pt idx="65">
                  <c:v>235.48536741221821</c:v>
                </c:pt>
                <c:pt idx="66">
                  <c:v>227.69620791001387</c:v>
                </c:pt>
                <c:pt idx="67">
                  <c:v>232.42948880934506</c:v>
                </c:pt>
                <c:pt idx="68">
                  <c:v>245.69698468912554</c:v>
                </c:pt>
                <c:pt idx="69">
                  <c:v>241.14413233231809</c:v>
                </c:pt>
                <c:pt idx="70">
                  <c:v>220.39786864107114</c:v>
                </c:pt>
                <c:pt idx="71">
                  <c:v>253.84957038859662</c:v>
                </c:pt>
                <c:pt idx="72">
                  <c:v>249.79060408855605</c:v>
                </c:pt>
                <c:pt idx="73">
                  <c:v>0</c:v>
                </c:pt>
                <c:pt idx="74">
                  <c:v>0</c:v>
                </c:pt>
                <c:pt idx="75">
                  <c:v>242.02347495874599</c:v>
                </c:pt>
                <c:pt idx="76">
                  <c:v>239.41761663385626</c:v>
                </c:pt>
                <c:pt idx="77">
                  <c:v>232.17398328278585</c:v>
                </c:pt>
                <c:pt idx="78">
                  <c:v>215.95252473324905</c:v>
                </c:pt>
                <c:pt idx="79">
                  <c:v>211.19700255470846</c:v>
                </c:pt>
                <c:pt idx="80">
                  <c:v>266.52059031117102</c:v>
                </c:pt>
                <c:pt idx="81">
                  <c:v>263.6282571912505</c:v>
                </c:pt>
                <c:pt idx="82">
                  <c:v>253.63809481467246</c:v>
                </c:pt>
                <c:pt idx="83">
                  <c:v>240.66584217169438</c:v>
                </c:pt>
                <c:pt idx="84">
                  <c:v>216.27057503415253</c:v>
                </c:pt>
                <c:pt idx="85">
                  <c:v>273.80376407996386</c:v>
                </c:pt>
                <c:pt idx="86">
                  <c:v>252.18330421606299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250.52987221923857</c:v>
                </c:pt>
                <c:pt idx="91">
                  <c:v>258.08325094851011</c:v>
                </c:pt>
                <c:pt idx="92">
                  <c:v>258.4516024430846</c:v>
                </c:pt>
                <c:pt idx="93">
                  <c:v>231.48746496401006</c:v>
                </c:pt>
                <c:pt idx="94">
                  <c:v>233.36574572564822</c:v>
                </c:pt>
                <c:pt idx="95">
                  <c:v>268.98727877692812</c:v>
                </c:pt>
                <c:pt idx="96">
                  <c:v>243.78759136698795</c:v>
                </c:pt>
                <c:pt idx="97">
                  <c:v>241.14776966514125</c:v>
                </c:pt>
                <c:pt idx="98">
                  <c:v>218.4938372004012</c:v>
                </c:pt>
                <c:pt idx="99">
                  <c:v>173.9561207956983</c:v>
                </c:pt>
                <c:pt idx="100">
                  <c:v>247.36976940227194</c:v>
                </c:pt>
                <c:pt idx="101">
                  <c:v>237.3816053995746</c:v>
                </c:pt>
                <c:pt idx="102">
                  <c:v>241.59136885862299</c:v>
                </c:pt>
                <c:pt idx="103">
                  <c:v>0</c:v>
                </c:pt>
                <c:pt idx="104">
                  <c:v>0</c:v>
                </c:pt>
                <c:pt idx="105">
                  <c:v>176.49457626189357</c:v>
                </c:pt>
                <c:pt idx="106">
                  <c:v>180.47604630581503</c:v>
                </c:pt>
                <c:pt idx="107">
                  <c:v>227.22140127782367</c:v>
                </c:pt>
                <c:pt idx="108">
                  <c:v>255.64925297166596</c:v>
                </c:pt>
                <c:pt idx="109">
                  <c:v>264.23050048657853</c:v>
                </c:pt>
                <c:pt idx="110">
                  <c:v>251.03892353130513</c:v>
                </c:pt>
                <c:pt idx="111">
                  <c:v>245.74607832885806</c:v>
                </c:pt>
                <c:pt idx="112">
                  <c:v>232.38114568437879</c:v>
                </c:pt>
                <c:pt idx="113">
                  <c:v>260.26589055657649</c:v>
                </c:pt>
                <c:pt idx="114">
                  <c:v>269.66977985057542</c:v>
                </c:pt>
                <c:pt idx="115">
                  <c:v>231.89535785428652</c:v>
                </c:pt>
                <c:pt idx="116">
                  <c:v>253.04576835505947</c:v>
                </c:pt>
                <c:pt idx="117">
                  <c:v>244.40416171939839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7-45D7-B3C7-8F37BD79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33663"/>
        <c:axId val="1312936575"/>
      </c:scatterChart>
      <c:valAx>
        <c:axId val="13129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36575"/>
        <c:crosses val="autoZero"/>
        <c:crossBetween val="midCat"/>
      </c:valAx>
      <c:valAx>
        <c:axId val="1312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3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768 2nd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'768'!$Q$62:$Q$119</c:f>
              <c:numCache>
                <c:formatCode>General</c:formatCode>
                <c:ptCount val="58"/>
                <c:pt idx="0">
                  <c:v>226.18425501063547</c:v>
                </c:pt>
                <c:pt idx="1">
                  <c:v>253.63859455710389</c:v>
                </c:pt>
                <c:pt idx="2">
                  <c:v>252.72464278914978</c:v>
                </c:pt>
                <c:pt idx="3">
                  <c:v>246.73899808444489</c:v>
                </c:pt>
                <c:pt idx="4">
                  <c:v>240.95364345169028</c:v>
                </c:pt>
                <c:pt idx="5">
                  <c:v>235.48536741221821</c:v>
                </c:pt>
                <c:pt idx="6">
                  <c:v>227.69620791001387</c:v>
                </c:pt>
                <c:pt idx="7">
                  <c:v>232.42948880934506</c:v>
                </c:pt>
                <c:pt idx="8">
                  <c:v>245.69698468912554</c:v>
                </c:pt>
                <c:pt idx="9">
                  <c:v>241.14413233231809</c:v>
                </c:pt>
                <c:pt idx="10">
                  <c:v>220.39786864107114</c:v>
                </c:pt>
                <c:pt idx="11">
                  <c:v>253.84957038859662</c:v>
                </c:pt>
                <c:pt idx="12">
                  <c:v>249.79060408855605</c:v>
                </c:pt>
                <c:pt idx="13">
                  <c:v>0</c:v>
                </c:pt>
                <c:pt idx="14">
                  <c:v>0</c:v>
                </c:pt>
                <c:pt idx="15">
                  <c:v>242.02347495874599</c:v>
                </c:pt>
                <c:pt idx="16">
                  <c:v>239.41761663385626</c:v>
                </c:pt>
                <c:pt idx="17">
                  <c:v>232.17398328278585</c:v>
                </c:pt>
                <c:pt idx="18">
                  <c:v>215.95252473324905</c:v>
                </c:pt>
                <c:pt idx="19">
                  <c:v>211.19700255470846</c:v>
                </c:pt>
                <c:pt idx="20">
                  <c:v>266.52059031117102</c:v>
                </c:pt>
                <c:pt idx="21">
                  <c:v>263.6282571912505</c:v>
                </c:pt>
                <c:pt idx="22">
                  <c:v>253.63809481467246</c:v>
                </c:pt>
                <c:pt idx="23">
                  <c:v>240.66584217169438</c:v>
                </c:pt>
                <c:pt idx="24">
                  <c:v>216.27057503415253</c:v>
                </c:pt>
                <c:pt idx="25">
                  <c:v>273.80376407996386</c:v>
                </c:pt>
                <c:pt idx="26">
                  <c:v>252.18330421606299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250.52987221923857</c:v>
                </c:pt>
                <c:pt idx="31">
                  <c:v>258.08325094851011</c:v>
                </c:pt>
                <c:pt idx="32">
                  <c:v>258.4516024430846</c:v>
                </c:pt>
                <c:pt idx="33">
                  <c:v>231.48746496401006</c:v>
                </c:pt>
                <c:pt idx="34">
                  <c:v>233.36574572564822</c:v>
                </c:pt>
                <c:pt idx="35">
                  <c:v>268.98727877692812</c:v>
                </c:pt>
                <c:pt idx="36">
                  <c:v>243.78759136698795</c:v>
                </c:pt>
                <c:pt idx="37">
                  <c:v>241.14776966514125</c:v>
                </c:pt>
                <c:pt idx="38">
                  <c:v>218.4938372004012</c:v>
                </c:pt>
                <c:pt idx="39">
                  <c:v>173.9561207956983</c:v>
                </c:pt>
                <c:pt idx="40">
                  <c:v>247.36976940227194</c:v>
                </c:pt>
                <c:pt idx="41">
                  <c:v>237.3816053995746</c:v>
                </c:pt>
                <c:pt idx="42">
                  <c:v>241.59136885862299</c:v>
                </c:pt>
                <c:pt idx="43">
                  <c:v>0</c:v>
                </c:pt>
                <c:pt idx="44">
                  <c:v>0</c:v>
                </c:pt>
                <c:pt idx="45">
                  <c:v>176.49457626189357</c:v>
                </c:pt>
                <c:pt idx="46">
                  <c:v>180.47604630581503</c:v>
                </c:pt>
                <c:pt idx="47">
                  <c:v>227.22140127782367</c:v>
                </c:pt>
                <c:pt idx="48">
                  <c:v>255.64925297166596</c:v>
                </c:pt>
                <c:pt idx="49">
                  <c:v>264.23050048657853</c:v>
                </c:pt>
                <c:pt idx="50">
                  <c:v>251.03892353130513</c:v>
                </c:pt>
                <c:pt idx="51">
                  <c:v>245.74607832885806</c:v>
                </c:pt>
                <c:pt idx="52">
                  <c:v>232.38114568437879</c:v>
                </c:pt>
                <c:pt idx="53">
                  <c:v>260.26589055657649</c:v>
                </c:pt>
                <c:pt idx="54">
                  <c:v>269.66977985057542</c:v>
                </c:pt>
                <c:pt idx="55">
                  <c:v>231.89535785428652</c:v>
                </c:pt>
                <c:pt idx="56">
                  <c:v>253.04576835505947</c:v>
                </c:pt>
                <c:pt idx="57">
                  <c:v>244.40416171939839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2F6-8C89-FF896984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34656"/>
        <c:axId val="799235072"/>
      </c:scatterChart>
      <c:valAx>
        <c:axId val="7992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72"/>
        <c:crosses val="autoZero"/>
        <c:crossBetween val="midCat"/>
      </c:valAx>
      <c:valAx>
        <c:axId val="799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MN 768 1st half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'768'!$Q$2:$Q$59</c:f>
              <c:numCache>
                <c:formatCode>General</c:formatCode>
                <c:ptCount val="58"/>
                <c:pt idx="0">
                  <c:v>237.54207343419543</c:v>
                </c:pt>
                <c:pt idx="1">
                  <c:v>236.32155072389389</c:v>
                </c:pt>
                <c:pt idx="2">
                  <c:v>261.78316105574294</c:v>
                </c:pt>
                <c:pt idx="3">
                  <c:v>253.22854191901965</c:v>
                </c:pt>
                <c:pt idx="4">
                  <c:v>276.82028264220747</c:v>
                </c:pt>
                <c:pt idx="5">
                  <c:v>256.31353285096463</c:v>
                </c:pt>
                <c:pt idx="6">
                  <c:v>270.84355048878723</c:v>
                </c:pt>
                <c:pt idx="7">
                  <c:v>254.89006438096783</c:v>
                </c:pt>
                <c:pt idx="8">
                  <c:v>265.12417119528305</c:v>
                </c:pt>
                <c:pt idx="9">
                  <c:v>275.8161041525845</c:v>
                </c:pt>
                <c:pt idx="10">
                  <c:v>256.93044460025214</c:v>
                </c:pt>
                <c:pt idx="11">
                  <c:v>253.2360186310882</c:v>
                </c:pt>
                <c:pt idx="12">
                  <c:v>262.77552263214619</c:v>
                </c:pt>
                <c:pt idx="13">
                  <c:v>0</c:v>
                </c:pt>
                <c:pt idx="14">
                  <c:v>0</c:v>
                </c:pt>
                <c:pt idx="15">
                  <c:v>278.15689241631691</c:v>
                </c:pt>
                <c:pt idx="16">
                  <c:v>270.66623234165411</c:v>
                </c:pt>
                <c:pt idx="17">
                  <c:v>253.90871178354678</c:v>
                </c:pt>
                <c:pt idx="18">
                  <c:v>252.70598389168751</c:v>
                </c:pt>
                <c:pt idx="19">
                  <c:v>248.17086519965386</c:v>
                </c:pt>
                <c:pt idx="20">
                  <c:v>302.38604206342643</c:v>
                </c:pt>
                <c:pt idx="21">
                  <c:v>291.45575208537679</c:v>
                </c:pt>
                <c:pt idx="22">
                  <c:v>287.66943878611812</c:v>
                </c:pt>
                <c:pt idx="23">
                  <c:v>256.93869174538736</c:v>
                </c:pt>
                <c:pt idx="24">
                  <c:v>252.08467018607129</c:v>
                </c:pt>
                <c:pt idx="25">
                  <c:v>289.94062458780212</c:v>
                </c:pt>
                <c:pt idx="26">
                  <c:v>275.84396639718813</c:v>
                </c:pt>
                <c:pt idx="27">
                  <c:v>251.20625029792677</c:v>
                </c:pt>
                <c:pt idx="28">
                  <c:v>0</c:v>
                </c:pt>
                <c:pt idx="29">
                  <c:v>0</c:v>
                </c:pt>
                <c:pt idx="30">
                  <c:v>266.03911374166597</c:v>
                </c:pt>
                <c:pt idx="31">
                  <c:v>265.90892943610868</c:v>
                </c:pt>
                <c:pt idx="32">
                  <c:v>271.82992200989764</c:v>
                </c:pt>
                <c:pt idx="33">
                  <c:v>246.30177804513772</c:v>
                </c:pt>
                <c:pt idx="34">
                  <c:v>237.51769597060377</c:v>
                </c:pt>
                <c:pt idx="35">
                  <c:v>257.86686408548985</c:v>
                </c:pt>
                <c:pt idx="36">
                  <c:v>260.55461351602929</c:v>
                </c:pt>
                <c:pt idx="37">
                  <c:v>256.49230798401447</c:v>
                </c:pt>
                <c:pt idx="38">
                  <c:v>234.63793210641853</c:v>
                </c:pt>
                <c:pt idx="39">
                  <c:v>221.4788053390935</c:v>
                </c:pt>
                <c:pt idx="40">
                  <c:v>262.35756651789217</c:v>
                </c:pt>
                <c:pt idx="41">
                  <c:v>249.46412122008081</c:v>
                </c:pt>
                <c:pt idx="42">
                  <c:v>262.71331528659874</c:v>
                </c:pt>
                <c:pt idx="43">
                  <c:v>0</c:v>
                </c:pt>
                <c:pt idx="44">
                  <c:v>0</c:v>
                </c:pt>
                <c:pt idx="45">
                  <c:v>229.98706003482982</c:v>
                </c:pt>
                <c:pt idx="46">
                  <c:v>251.98030823936932</c:v>
                </c:pt>
                <c:pt idx="47">
                  <c:v>246.4301287819508</c:v>
                </c:pt>
                <c:pt idx="48">
                  <c:v>252.17659720758812</c:v>
                </c:pt>
                <c:pt idx="49">
                  <c:v>277.11432983268986</c:v>
                </c:pt>
                <c:pt idx="50">
                  <c:v>263.62467966512935</c:v>
                </c:pt>
                <c:pt idx="51">
                  <c:v>262.9402151813992</c:v>
                </c:pt>
                <c:pt idx="52">
                  <c:v>261.15897558829829</c:v>
                </c:pt>
                <c:pt idx="53">
                  <c:v>273.33013532536103</c:v>
                </c:pt>
                <c:pt idx="54">
                  <c:v>291.64779922355331</c:v>
                </c:pt>
                <c:pt idx="55">
                  <c:v>250.07489009491911</c:v>
                </c:pt>
                <c:pt idx="56">
                  <c:v>263.32919657630657</c:v>
                </c:pt>
                <c:pt idx="57">
                  <c:v>257.11766349111997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4-4D9F-8DE8-66F7BE52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12096"/>
        <c:axId val="797108768"/>
      </c:scatterChart>
      <c:valAx>
        <c:axId val="7971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08768"/>
        <c:crosses val="autoZero"/>
        <c:crossBetween val="midCat"/>
      </c:valAx>
      <c:valAx>
        <c:axId val="797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161925</xdr:colOff>
      <xdr:row>55</xdr:row>
      <xdr:rowOff>42862</xdr:rowOff>
    </xdr:from>
    <xdr:to>
      <xdr:col>31</xdr:col>
      <xdr:colOff>466725</xdr:colOff>
      <xdr:row>71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E2041-2F29-470D-9A11-C9832E2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33</xdr:row>
      <xdr:rowOff>147637</xdr:rowOff>
    </xdr:from>
    <xdr:to>
      <xdr:col>32</xdr:col>
      <xdr:colOff>133350</xdr:colOff>
      <xdr:row>51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D5A83-C32D-491B-8B08-0981F44E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485775</xdr:colOff>
      <xdr:row>8</xdr:row>
      <xdr:rowOff>100012</xdr:rowOff>
    </xdr:from>
    <xdr:to>
      <xdr:col>32</xdr:col>
      <xdr:colOff>180975</xdr:colOff>
      <xdr:row>27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2F147-ADF5-4290-BE3E-6E029D3E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22" totalsRowCount="1">
  <autoFilter ref="A1:W121" xr:uid="{00000000-0009-0000-0100-000001000000}"/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22" xr3:uid="{00000000-0010-0000-0000-000016000000}" name="Plate"/>
    <tableColumn id="23" xr3:uid="{00000000-0010-0000-0000-000017000000}" name="Vial"/>
    <tableColumn id="24" xr3:uid="{00000000-0010-0000-0000-000018000000}" name="Type"/>
    <tableColumn id="6" xr3:uid="{00000000-0010-0000-0000-000006000000}" name="form_datetime" dataDxfId="1"/>
    <tableColumn id="7" xr3:uid="{00000000-0010-0000-0000-000007000000}" name="sample_name"/>
    <tableColumn id="8" xr3:uid="{00000000-0010-0000-0000-000008000000}" name="Baratron Avg"/>
    <tableColumn id="9" xr3:uid="{00000000-0010-0000-0000-000009000000}" name="calc % N2 Avg"/>
    <tableColumn id="10" xr3:uid="{00000000-0010-0000-0000-00000A000000}" name="calc % H2 Avg"/>
    <tableColumn id="11" xr3:uid="{00000000-0010-0000-0000-00000B000000}" name="calc % H2 2STD"/>
    <tableColumn id="12" xr3:uid="{00000000-0010-0000-0000-00000C000000}" name="calc % H2 umol"/>
    <tableColumn id="13" xr3:uid="{00000000-0010-0000-0000-00000D000000}" name="calc % H2 umol/h" totalsRowFunction="average"/>
    <tableColumn id="21" xr3:uid="{00000000-0010-0000-0000-000015000000}" name="h2 umol/gh" totalsRowFunction="average" dataDxfId="0">
      <calculatedColumnFormula>Table1[[#This Row],[calc % H2 umol/h]]/Table1[[#This Row],[PCAT_Gee-pt/g-c3n4]]</calculatedColumnFormula>
    </tableColumn>
    <tableColumn id="14" xr3:uid="{00000000-0010-0000-0000-00000E000000}" name="calc % O2 Avg"/>
    <tableColumn id="15" xr3:uid="{00000000-0010-0000-0000-00000F000000}" name="calc % O2 2STD"/>
    <tableColumn id="16" xr3:uid="{00000000-0010-0000-0000-000010000000}" name="calc % O2 umol"/>
    <tableColumn id="17" xr3:uid="{00000000-0010-0000-0000-000011000000}" name="calc % O2 umol/h"/>
    <tableColumn id="18" xr3:uid="{00000000-0010-0000-0000-000012000000}" name="calc % Ar Avg"/>
    <tableColumn id="19" xr3:uid="{00000000-0010-0000-0000-000013000000}" name="calc % CO2 Avg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28:H137" totalsRowCount="1">
  <autoFilter ref="E128:H136" xr:uid="{00000000-0009-0000-0100-000002000000}"/>
  <tableColumns count="4">
    <tableColumn id="1" xr3:uid="{00000000-0010-0000-0100-000001000000}" name="Plate " totalsRowLabel="Total"/>
    <tableColumn id="3" xr3:uid="{00000000-0010-0000-0100-000003000000}" name="avg" totalsRowFunction="average"/>
    <tableColumn id="2" xr3:uid="{00000000-0010-0000-0100-000002000000}" name="2td" totalsRowFunction="average"/>
    <tableColumn id="4" xr3:uid="{00000000-0010-0000-0100-000004000000}" name="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workbookViewId="0">
      <selection sqref="A1:A104857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8" width="19.7109375" customWidth="1"/>
    <col min="9" max="9" width="16.5703125" customWidth="1"/>
    <col min="10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261</v>
      </c>
      <c r="G1" t="s">
        <v>262</v>
      </c>
      <c r="H1" t="s">
        <v>263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260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322757</v>
      </c>
      <c r="B2" t="s">
        <v>19</v>
      </c>
      <c r="C2" t="s">
        <v>20</v>
      </c>
      <c r="D2">
        <v>5.2199999999999998E-3</v>
      </c>
      <c r="E2">
        <v>5</v>
      </c>
      <c r="F2">
        <v>9</v>
      </c>
      <c r="G2">
        <v>1</v>
      </c>
      <c r="H2" t="s">
        <v>264</v>
      </c>
      <c r="I2" s="1">
        <v>44343.974803240744</v>
      </c>
      <c r="J2" t="s">
        <v>21</v>
      </c>
      <c r="K2">
        <v>0.80872699999999997</v>
      </c>
      <c r="L2">
        <v>91.046658108195203</v>
      </c>
      <c r="M2">
        <v>1.8197289987424301</v>
      </c>
      <c r="N2">
        <v>5.09953451899411E-3</v>
      </c>
      <c r="O2">
        <v>4.9598784933060296</v>
      </c>
      <c r="P2">
        <v>1.2399696233265001</v>
      </c>
      <c r="Q2">
        <f>Table1[[#This Row],[calc % H2 umol/h]]/Table1[[#This Row],[PCAT_Gee-pt/g-c3n4]]</f>
        <v>237.54207343419543</v>
      </c>
      <c r="R2">
        <v>5.58288454579061</v>
      </c>
      <c r="S2">
        <v>0.24298917675919501</v>
      </c>
      <c r="T2">
        <v>15.2167872295345</v>
      </c>
      <c r="U2">
        <v>3.8041968073836299</v>
      </c>
      <c r="V2">
        <v>9.5654226719067398E-2</v>
      </c>
      <c r="W2">
        <v>1.4550741205525899</v>
      </c>
    </row>
    <row r="3" spans="1:23" x14ac:dyDescent="0.25">
      <c r="A3">
        <v>322758</v>
      </c>
      <c r="B3" t="s">
        <v>22</v>
      </c>
      <c r="C3" t="s">
        <v>20</v>
      </c>
      <c r="D3">
        <v>4.8999999999999998E-3</v>
      </c>
      <c r="E3">
        <v>5</v>
      </c>
      <c r="F3">
        <v>9</v>
      </c>
      <c r="G3">
        <v>2</v>
      </c>
      <c r="H3" t="s">
        <v>264</v>
      </c>
      <c r="I3" s="1">
        <v>44343.989953703705</v>
      </c>
      <c r="J3" t="s">
        <v>23</v>
      </c>
      <c r="K3">
        <v>0.81562699999999999</v>
      </c>
      <c r="L3">
        <v>91.275321698960497</v>
      </c>
      <c r="M3">
        <v>1.6993979020705201</v>
      </c>
      <c r="N3">
        <v>5.2761509414605201E-3</v>
      </c>
      <c r="O3">
        <v>4.6319023941883204</v>
      </c>
      <c r="P3">
        <v>1.1579755985470801</v>
      </c>
      <c r="Q3">
        <f>Table1[[#This Row],[calc % H2 umol/h]]/Table1[[#This Row],[PCAT_Gee-pt/g-c3n4]]</f>
        <v>236.32155072389389</v>
      </c>
      <c r="R3">
        <v>5.5079000698917904</v>
      </c>
      <c r="S3">
        <v>0.234543561956087</v>
      </c>
      <c r="T3">
        <v>15.012408506329299</v>
      </c>
      <c r="U3">
        <v>3.7531021265823301</v>
      </c>
      <c r="V3">
        <v>8.5268131487973894E-2</v>
      </c>
      <c r="W3">
        <v>1.43211219758912</v>
      </c>
    </row>
    <row r="4" spans="1:23" x14ac:dyDescent="0.25">
      <c r="A4">
        <v>322759</v>
      </c>
      <c r="B4" t="s">
        <v>24</v>
      </c>
      <c r="C4" t="s">
        <v>20</v>
      </c>
      <c r="D4">
        <v>4.9399999999999999E-3</v>
      </c>
      <c r="E4">
        <v>5</v>
      </c>
      <c r="F4">
        <v>9</v>
      </c>
      <c r="G4">
        <v>3</v>
      </c>
      <c r="H4" t="s">
        <v>264</v>
      </c>
      <c r="I4" s="1">
        <v>44344.005069444444</v>
      </c>
      <c r="J4" t="s">
        <v>25</v>
      </c>
      <c r="K4">
        <v>0.80872699999999997</v>
      </c>
      <c r="L4">
        <v>91.087491527329902</v>
      </c>
      <c r="M4">
        <v>1.89786067249889</v>
      </c>
      <c r="N4">
        <v>4.4700861003869599E-3</v>
      </c>
      <c r="O4">
        <v>5.1728352624614802</v>
      </c>
      <c r="P4">
        <v>1.29320881561537</v>
      </c>
      <c r="Q4">
        <f>Table1[[#This Row],[calc % H2 umol/h]]/Table1[[#This Row],[PCAT_Gee-pt/g-c3n4]]</f>
        <v>261.78316105574294</v>
      </c>
      <c r="R4">
        <v>5.5047350437372904</v>
      </c>
      <c r="S4">
        <v>0.23995752323522099</v>
      </c>
      <c r="T4">
        <v>15.0037818673269</v>
      </c>
      <c r="U4">
        <v>3.7509454668317201</v>
      </c>
      <c r="V4">
        <v>8.0716376550337601E-2</v>
      </c>
      <c r="W4">
        <v>1.4291963798835099</v>
      </c>
    </row>
    <row r="5" spans="1:23" x14ac:dyDescent="0.25">
      <c r="A5">
        <v>322760</v>
      </c>
      <c r="B5" t="s">
        <v>26</v>
      </c>
      <c r="C5" t="s">
        <v>20</v>
      </c>
      <c r="D5">
        <v>5.0899999999999999E-3</v>
      </c>
      <c r="E5">
        <v>5</v>
      </c>
      <c r="F5">
        <v>9</v>
      </c>
      <c r="G5">
        <v>4</v>
      </c>
      <c r="H5" t="s">
        <v>264</v>
      </c>
      <c r="I5" s="1">
        <v>44344.020231481481</v>
      </c>
      <c r="J5" t="s">
        <v>27</v>
      </c>
      <c r="K5">
        <v>0.81427700000000003</v>
      </c>
      <c r="L5">
        <v>91.140215198035094</v>
      </c>
      <c r="M5">
        <v>1.8915860678890499</v>
      </c>
      <c r="N5">
        <v>8.8097170151641702E-3</v>
      </c>
      <c r="O5">
        <v>5.1557331134712596</v>
      </c>
      <c r="P5">
        <v>1.28893327836781</v>
      </c>
      <c r="Q5">
        <f>Table1[[#This Row],[calc % H2 umol/h]]/Table1[[#This Row],[PCAT_Gee-pt/g-c3n4]]</f>
        <v>253.22854191901965</v>
      </c>
      <c r="R5">
        <v>5.4682826482862401</v>
      </c>
      <c r="S5">
        <v>0.227044138512972</v>
      </c>
      <c r="T5">
        <v>14.9044267148002</v>
      </c>
      <c r="U5">
        <v>3.7261066787000701</v>
      </c>
      <c r="V5">
        <v>7.8193835818300098E-2</v>
      </c>
      <c r="W5">
        <v>1.42172224997128</v>
      </c>
    </row>
    <row r="6" spans="1:23" x14ac:dyDescent="0.25">
      <c r="A6">
        <v>322761</v>
      </c>
      <c r="B6" t="s">
        <v>28</v>
      </c>
      <c r="C6" t="s">
        <v>20</v>
      </c>
      <c r="D6">
        <v>4.8199999999999996E-3</v>
      </c>
      <c r="E6">
        <v>5</v>
      </c>
      <c r="F6">
        <v>9</v>
      </c>
      <c r="G6">
        <v>5</v>
      </c>
      <c r="H6" t="s">
        <v>264</v>
      </c>
      <c r="I6" s="1">
        <v>44344.035462962966</v>
      </c>
      <c r="J6" t="s">
        <v>29</v>
      </c>
      <c r="K6">
        <v>0.80310199999999998</v>
      </c>
      <c r="L6">
        <v>90.997889396159195</v>
      </c>
      <c r="M6">
        <v>1.9581259184956901</v>
      </c>
      <c r="N6">
        <v>8.5615588924309004E-3</v>
      </c>
      <c r="O6">
        <v>5.3370950493417704</v>
      </c>
      <c r="P6">
        <v>1.3342737623354399</v>
      </c>
      <c r="Q6">
        <f>Table1[[#This Row],[calc % H2 umol/h]]/Table1[[#This Row],[PCAT_Gee-pt/g-c3n4]]</f>
        <v>276.82028264220747</v>
      </c>
      <c r="R6">
        <v>5.5260183910819798</v>
      </c>
      <c r="S6">
        <v>0.231188604981761</v>
      </c>
      <c r="T6">
        <v>15.0617920528179</v>
      </c>
      <c r="U6">
        <v>3.7654480132044799</v>
      </c>
      <c r="V6">
        <v>7.7995060158256593E-2</v>
      </c>
      <c r="W6">
        <v>1.4399712341047901</v>
      </c>
    </row>
    <row r="7" spans="1:23" x14ac:dyDescent="0.25">
      <c r="A7">
        <v>322762</v>
      </c>
      <c r="B7" t="s">
        <v>30</v>
      </c>
      <c r="C7" t="s">
        <v>20</v>
      </c>
      <c r="D7">
        <v>4.81E-3</v>
      </c>
      <c r="E7">
        <v>5</v>
      </c>
      <c r="F7">
        <v>9</v>
      </c>
      <c r="G7">
        <v>6</v>
      </c>
      <c r="H7" t="s">
        <v>264</v>
      </c>
      <c r="I7" s="1">
        <v>44344.05059027778</v>
      </c>
      <c r="J7" t="s">
        <v>31</v>
      </c>
      <c r="K7">
        <v>0.80310199999999998</v>
      </c>
      <c r="L7">
        <v>91.196309038526195</v>
      </c>
      <c r="M7">
        <v>1.8093070816215899</v>
      </c>
      <c r="N7">
        <v>5.9165873582836996E-3</v>
      </c>
      <c r="O7">
        <v>4.9314723720525899</v>
      </c>
      <c r="P7">
        <v>1.2328680930131399</v>
      </c>
      <c r="Q7">
        <f>Table1[[#This Row],[calc % H2 umol/h]]/Table1[[#This Row],[PCAT_Gee-pt/g-c3n4]]</f>
        <v>256.31353285096463</v>
      </c>
      <c r="R7">
        <v>5.4929515275601597</v>
      </c>
      <c r="S7">
        <v>0.234242870905055</v>
      </c>
      <c r="T7">
        <v>14.971664552879</v>
      </c>
      <c r="U7">
        <v>3.7429161382197602</v>
      </c>
      <c r="V7">
        <v>7.6687654002974198E-2</v>
      </c>
      <c r="W7">
        <v>1.42474469828902</v>
      </c>
    </row>
    <row r="8" spans="1:23" x14ac:dyDescent="0.25">
      <c r="A8">
        <v>322763</v>
      </c>
      <c r="B8" t="s">
        <v>32</v>
      </c>
      <c r="C8" t="s">
        <v>20</v>
      </c>
      <c r="D8">
        <v>4.7000000000000002E-3</v>
      </c>
      <c r="E8">
        <v>5</v>
      </c>
      <c r="F8">
        <v>9</v>
      </c>
      <c r="G8">
        <v>7</v>
      </c>
      <c r="H8" t="s">
        <v>264</v>
      </c>
      <c r="I8" s="1">
        <v>44344.065694444442</v>
      </c>
      <c r="J8" t="s">
        <v>33</v>
      </c>
      <c r="K8">
        <v>0.805952</v>
      </c>
      <c r="L8">
        <v>91.117586063202594</v>
      </c>
      <c r="M8">
        <v>1.8681512129592199</v>
      </c>
      <c r="N8">
        <v>5.3148075625039102E-3</v>
      </c>
      <c r="O8">
        <v>5.09185874918923</v>
      </c>
      <c r="P8">
        <v>1.2729646872972999</v>
      </c>
      <c r="Q8">
        <f>Table1[[#This Row],[calc % H2 umol/h]]/Table1[[#This Row],[PCAT_Gee-pt/g-c3n4]]</f>
        <v>270.84355048878723</v>
      </c>
      <c r="R8">
        <v>5.5099718553216999</v>
      </c>
      <c r="S8">
        <v>0.24966437214656001</v>
      </c>
      <c r="T8">
        <v>15.0180553933128</v>
      </c>
      <c r="U8">
        <v>3.7545138483282199</v>
      </c>
      <c r="V8">
        <v>7.7042470992189596E-2</v>
      </c>
      <c r="W8">
        <v>1.4272483975242101</v>
      </c>
    </row>
    <row r="9" spans="1:23" x14ac:dyDescent="0.25">
      <c r="A9">
        <v>322764</v>
      </c>
      <c r="B9" t="s">
        <v>34</v>
      </c>
      <c r="C9" t="s">
        <v>20</v>
      </c>
      <c r="D9">
        <v>4.9699999999999996E-3</v>
      </c>
      <c r="E9">
        <v>5</v>
      </c>
      <c r="F9">
        <v>9</v>
      </c>
      <c r="G9">
        <v>8</v>
      </c>
      <c r="H9" t="s">
        <v>264</v>
      </c>
      <c r="I9" s="1">
        <v>44344.08084490741</v>
      </c>
      <c r="J9" t="s">
        <v>35</v>
      </c>
      <c r="K9">
        <v>0.81142700000000001</v>
      </c>
      <c r="L9">
        <v>91.161864206905406</v>
      </c>
      <c r="M9">
        <v>1.85910948107999</v>
      </c>
      <c r="N9">
        <v>2.99451057703544E-3</v>
      </c>
      <c r="O9">
        <v>5.0672144798936403</v>
      </c>
      <c r="P9">
        <v>1.2668036199734101</v>
      </c>
      <c r="Q9">
        <f>Table1[[#This Row],[calc % H2 umol/h]]/Table1[[#This Row],[PCAT_Gee-pt/g-c3n4]]</f>
        <v>254.89006438096783</v>
      </c>
      <c r="R9">
        <v>5.4845772836840396</v>
      </c>
      <c r="S9">
        <v>0.25302075820452602</v>
      </c>
      <c r="T9">
        <v>14.948839598104099</v>
      </c>
      <c r="U9">
        <v>3.7372098995260399</v>
      </c>
      <c r="V9">
        <v>7.6706451047589705E-2</v>
      </c>
      <c r="W9">
        <v>1.41774257728286</v>
      </c>
    </row>
    <row r="10" spans="1:23" x14ac:dyDescent="0.25">
      <c r="A10">
        <v>322765</v>
      </c>
      <c r="B10" t="s">
        <v>36</v>
      </c>
      <c r="C10" t="s">
        <v>20</v>
      </c>
      <c r="D10">
        <v>4.7699999999999999E-3</v>
      </c>
      <c r="E10">
        <v>5</v>
      </c>
      <c r="F10">
        <v>9</v>
      </c>
      <c r="G10">
        <v>9</v>
      </c>
      <c r="H10" t="s">
        <v>264</v>
      </c>
      <c r="I10" s="1">
        <v>44344.095972222225</v>
      </c>
      <c r="J10" t="s">
        <v>37</v>
      </c>
      <c r="K10">
        <v>0.80872699999999997</v>
      </c>
      <c r="L10">
        <v>91.202313443981396</v>
      </c>
      <c r="M10">
        <v>1.85593761078452</v>
      </c>
      <c r="N10">
        <v>5.8344951489840598E-3</v>
      </c>
      <c r="O10">
        <v>5.0585691864060101</v>
      </c>
      <c r="P10">
        <v>1.2646422966015001</v>
      </c>
      <c r="Q10">
        <f>Table1[[#This Row],[calc % H2 umol/h]]/Table1[[#This Row],[PCAT_Gee-pt/g-c3n4]]</f>
        <v>265.12417119528305</v>
      </c>
      <c r="R10">
        <v>5.4542863137600097</v>
      </c>
      <c r="S10">
        <v>0.22847052095884399</v>
      </c>
      <c r="T10">
        <v>14.866278112096399</v>
      </c>
      <c r="U10">
        <v>3.7165695280240998</v>
      </c>
      <c r="V10">
        <v>7.71122346717035E-2</v>
      </c>
      <c r="W10">
        <v>1.4103503968023099</v>
      </c>
    </row>
    <row r="11" spans="1:23" x14ac:dyDescent="0.25">
      <c r="A11">
        <v>322766</v>
      </c>
      <c r="B11" t="s">
        <v>38</v>
      </c>
      <c r="C11" t="s">
        <v>20</v>
      </c>
      <c r="D11">
        <v>5.0299999999999997E-3</v>
      </c>
      <c r="E11">
        <v>5</v>
      </c>
      <c r="F11">
        <v>9</v>
      </c>
      <c r="G11">
        <v>10</v>
      </c>
      <c r="H11" t="s">
        <v>264</v>
      </c>
      <c r="I11" s="1">
        <v>44344.111180555556</v>
      </c>
      <c r="J11" t="s">
        <v>39</v>
      </c>
      <c r="K11">
        <v>0.805952</v>
      </c>
      <c r="L11">
        <v>91.008932681629503</v>
      </c>
      <c r="M11">
        <v>2.0360257901735199</v>
      </c>
      <c r="N11">
        <v>1.06389136036791E-2</v>
      </c>
      <c r="O11">
        <v>5.5494200155500302</v>
      </c>
      <c r="P11">
        <v>1.3873550038875</v>
      </c>
      <c r="Q11">
        <f>Table1[[#This Row],[calc % H2 umol/h]]/Table1[[#This Row],[PCAT_Gee-pt/g-c3n4]]</f>
        <v>275.8161041525845</v>
      </c>
      <c r="R11">
        <v>5.4570688396425604</v>
      </c>
      <c r="S11">
        <v>0.233410782468011</v>
      </c>
      <c r="T11">
        <v>14.8738622030745</v>
      </c>
      <c r="U11">
        <v>3.7184655507686202</v>
      </c>
      <c r="V11">
        <v>7.7504166310676206E-2</v>
      </c>
      <c r="W11">
        <v>1.4204685222436899</v>
      </c>
    </row>
    <row r="12" spans="1:23" x14ac:dyDescent="0.25">
      <c r="A12">
        <v>322767</v>
      </c>
      <c r="B12" t="s">
        <v>40</v>
      </c>
      <c r="C12" t="s">
        <v>20</v>
      </c>
      <c r="D12">
        <v>4.7999999999999996E-3</v>
      </c>
      <c r="E12">
        <v>5</v>
      </c>
      <c r="F12">
        <v>9</v>
      </c>
      <c r="G12">
        <v>11</v>
      </c>
      <c r="H12" t="s">
        <v>264</v>
      </c>
      <c r="I12" s="1">
        <v>44344.126342592594</v>
      </c>
      <c r="J12" t="s">
        <v>41</v>
      </c>
      <c r="K12">
        <v>0.77250099999999999</v>
      </c>
      <c r="L12">
        <v>91.379547189018297</v>
      </c>
      <c r="M12">
        <v>1.80989123050767</v>
      </c>
      <c r="N12">
        <v>5.36390686596145E-3</v>
      </c>
      <c r="O12">
        <v>4.9330645363248404</v>
      </c>
      <c r="P12">
        <v>1.2332661340812101</v>
      </c>
      <c r="Q12">
        <f>Table1[[#This Row],[calc % H2 umol/h]]/Table1[[#This Row],[PCAT_Gee-pt/g-c3n4]]</f>
        <v>256.93044460025214</v>
      </c>
      <c r="R12">
        <v>5.3491845955660198</v>
      </c>
      <c r="S12">
        <v>0.23865780532324801</v>
      </c>
      <c r="T12">
        <v>14.5798114173082</v>
      </c>
      <c r="U12">
        <v>3.6449528543270602</v>
      </c>
      <c r="V12">
        <v>7.7596629181204593E-2</v>
      </c>
      <c r="W12">
        <v>1.3837803557267001</v>
      </c>
    </row>
    <row r="13" spans="1:23" x14ac:dyDescent="0.25">
      <c r="A13">
        <v>322768</v>
      </c>
      <c r="B13" t="s">
        <v>42</v>
      </c>
      <c r="C13" t="s">
        <v>20</v>
      </c>
      <c r="D13">
        <v>4.9899999999999996E-3</v>
      </c>
      <c r="E13">
        <v>5</v>
      </c>
      <c r="F13">
        <v>9</v>
      </c>
      <c r="G13">
        <v>12</v>
      </c>
      <c r="H13" t="s">
        <v>264</v>
      </c>
      <c r="I13" s="1">
        <v>44344.141388888886</v>
      </c>
      <c r="J13" t="s">
        <v>43</v>
      </c>
      <c r="K13">
        <v>0.75292599999999998</v>
      </c>
      <c r="L13">
        <v>91.4666451678209</v>
      </c>
      <c r="M13">
        <v>1.85447802963924</v>
      </c>
      <c r="N13">
        <v>4.8662886303892598E-3</v>
      </c>
      <c r="O13">
        <v>5.0545909318765201</v>
      </c>
      <c r="P13">
        <v>1.26364773296913</v>
      </c>
      <c r="Q13">
        <f>Table1[[#This Row],[calc % H2 umol/h]]/Table1[[#This Row],[PCAT_Gee-pt/g-c3n4]]</f>
        <v>253.2360186310882</v>
      </c>
      <c r="R13">
        <v>5.2401143850258904</v>
      </c>
      <c r="S13">
        <v>0.22215185673592999</v>
      </c>
      <c r="T13">
        <v>14.282528144968101</v>
      </c>
      <c r="U13">
        <v>3.5706320362420398</v>
      </c>
      <c r="V13">
        <v>7.6948959149403806E-2</v>
      </c>
      <c r="W13">
        <v>1.3618134583645101</v>
      </c>
    </row>
    <row r="14" spans="1:23" x14ac:dyDescent="0.25">
      <c r="A14">
        <v>322769</v>
      </c>
      <c r="B14" t="s">
        <v>44</v>
      </c>
      <c r="C14" t="s">
        <v>20</v>
      </c>
      <c r="D14">
        <v>4.7200000000000002E-3</v>
      </c>
      <c r="E14">
        <v>5</v>
      </c>
      <c r="F14">
        <v>9</v>
      </c>
      <c r="G14">
        <v>13</v>
      </c>
      <c r="H14" t="s">
        <v>264</v>
      </c>
      <c r="I14" s="1">
        <v>44344.156504629631</v>
      </c>
      <c r="J14" t="s">
        <v>45</v>
      </c>
      <c r="K14">
        <v>0.73687225000000001</v>
      </c>
      <c r="L14">
        <v>91.821372315349606</v>
      </c>
      <c r="M14">
        <v>1.8202145312059801</v>
      </c>
      <c r="N14">
        <v>5.9438667826106498E-3</v>
      </c>
      <c r="O14">
        <v>4.9612018672949398</v>
      </c>
      <c r="P14">
        <v>1.2403004668237301</v>
      </c>
      <c r="Q14">
        <f>Table1[[#This Row],[calc % H2 umol/h]]/Table1[[#This Row],[PCAT_Gee-pt/g-c3n4]]</f>
        <v>262.77552263214619</v>
      </c>
      <c r="R14">
        <v>4.9724170743179599</v>
      </c>
      <c r="S14">
        <v>0.24251002716561401</v>
      </c>
      <c r="T14">
        <v>13.552888657432501</v>
      </c>
      <c r="U14">
        <v>3.3882221643581301</v>
      </c>
      <c r="V14">
        <v>7.5321870360812504E-2</v>
      </c>
      <c r="W14">
        <v>1.31067420876563</v>
      </c>
    </row>
    <row r="15" spans="1:23" x14ac:dyDescent="0.25">
      <c r="A15">
        <v>322770</v>
      </c>
      <c r="B15" t="s">
        <v>46</v>
      </c>
      <c r="C15" t="s">
        <v>20</v>
      </c>
      <c r="E15">
        <v>5</v>
      </c>
      <c r="F15">
        <v>9</v>
      </c>
      <c r="G15">
        <v>14</v>
      </c>
      <c r="H15" t="s">
        <v>265</v>
      </c>
      <c r="I15" s="1">
        <v>44344.171805555554</v>
      </c>
      <c r="J15" t="s">
        <v>47</v>
      </c>
      <c r="K15">
        <v>0.69994599999999996</v>
      </c>
      <c r="L15">
        <v>93.213655484455899</v>
      </c>
      <c r="M15">
        <v>0.25846236496129099</v>
      </c>
      <c r="N15">
        <v>3.5608291588044398E-2</v>
      </c>
      <c r="O15">
        <v>0.70446859185430299</v>
      </c>
      <c r="P15">
        <v>0.176117147963575</v>
      </c>
      <c r="Q15" t="e">
        <f>Table1[[#This Row],[calc % H2 umol/h]]/Table1[[#This Row],[PCAT_Gee-pt/g-c3n4]]</f>
        <v>#DIV/0!</v>
      </c>
      <c r="R15">
        <v>5.2027631849417304</v>
      </c>
      <c r="S15">
        <v>0.23447622614061001</v>
      </c>
      <c r="T15">
        <v>14.1807231981191</v>
      </c>
      <c r="U15">
        <v>3.5451807995297799</v>
      </c>
      <c r="V15">
        <v>8.9628628755019396E-2</v>
      </c>
      <c r="W15">
        <v>1.23549033688598</v>
      </c>
    </row>
    <row r="16" spans="1:23" x14ac:dyDescent="0.25">
      <c r="A16">
        <v>322771</v>
      </c>
      <c r="B16" t="s">
        <v>48</v>
      </c>
      <c r="C16" t="s">
        <v>20</v>
      </c>
      <c r="E16">
        <v>5</v>
      </c>
      <c r="F16">
        <v>9</v>
      </c>
      <c r="G16">
        <v>15</v>
      </c>
      <c r="H16" t="s">
        <v>265</v>
      </c>
      <c r="I16" s="1">
        <v>44344.187106481484</v>
      </c>
      <c r="J16" t="s">
        <v>49</v>
      </c>
      <c r="K16">
        <v>0.67761099999999996</v>
      </c>
      <c r="L16">
        <v>93.599498855338794</v>
      </c>
      <c r="M16">
        <v>0.24426536762368101</v>
      </c>
      <c r="N16">
        <v>3.40723232637044E-2</v>
      </c>
      <c r="O16">
        <v>0.66577305982014001</v>
      </c>
      <c r="P16">
        <v>0.166443264955035</v>
      </c>
      <c r="Q16" t="e">
        <f>Table1[[#This Row],[calc % H2 umol/h]]/Table1[[#This Row],[PCAT_Gee-pt/g-c3n4]]</f>
        <v>#DIV/0!</v>
      </c>
      <c r="R16">
        <v>4.90104811315154</v>
      </c>
      <c r="S16">
        <v>0.22817627408430299</v>
      </c>
      <c r="T16">
        <v>13.358364431119901</v>
      </c>
      <c r="U16">
        <v>3.3395911077799898</v>
      </c>
      <c r="V16">
        <v>8.3753635282719299E-2</v>
      </c>
      <c r="W16">
        <v>1.1714340286032101</v>
      </c>
    </row>
    <row r="17" spans="1:23" x14ac:dyDescent="0.25">
      <c r="A17">
        <v>322772</v>
      </c>
      <c r="B17" t="s">
        <v>50</v>
      </c>
      <c r="C17" t="s">
        <v>20</v>
      </c>
      <c r="D17">
        <v>4.8599999999999997E-3</v>
      </c>
      <c r="E17">
        <v>5</v>
      </c>
      <c r="F17">
        <v>10</v>
      </c>
      <c r="G17">
        <v>1</v>
      </c>
      <c r="H17" t="s">
        <v>264</v>
      </c>
      <c r="I17" s="1">
        <v>44344.203252314815</v>
      </c>
      <c r="J17" t="s">
        <v>51</v>
      </c>
      <c r="K17">
        <v>0.69505225000000004</v>
      </c>
      <c r="L17">
        <v>92.521698239570597</v>
      </c>
      <c r="M17">
        <v>1.98390907930837</v>
      </c>
      <c r="N17">
        <v>8.2300855157377995E-3</v>
      </c>
      <c r="O17">
        <v>5.4073699885732003</v>
      </c>
      <c r="P17">
        <v>1.3518424971433001</v>
      </c>
      <c r="Q17">
        <f>Table1[[#This Row],[calc % H2 umol/h]]/Table1[[#This Row],[PCAT_Gee-pt/g-c3n4]]</f>
        <v>278.15689241631691</v>
      </c>
      <c r="R17">
        <v>4.2729312763752496</v>
      </c>
      <c r="S17">
        <v>0.21151683385648501</v>
      </c>
      <c r="T17">
        <v>11.646360505171</v>
      </c>
      <c r="U17">
        <v>2.9115901262927602</v>
      </c>
      <c r="V17">
        <v>7.22504521809747E-2</v>
      </c>
      <c r="W17">
        <v>1.14921095256477</v>
      </c>
    </row>
    <row r="18" spans="1:23" x14ac:dyDescent="0.25">
      <c r="A18">
        <v>322773</v>
      </c>
      <c r="B18" t="s">
        <v>52</v>
      </c>
      <c r="C18" t="s">
        <v>20</v>
      </c>
      <c r="D18">
        <v>4.7699999999999999E-3</v>
      </c>
      <c r="E18">
        <v>5</v>
      </c>
      <c r="F18">
        <v>10</v>
      </c>
      <c r="G18">
        <v>2</v>
      </c>
      <c r="H18" t="s">
        <v>264</v>
      </c>
      <c r="I18" s="1">
        <v>44344.218449074076</v>
      </c>
      <c r="J18" t="s">
        <v>53</v>
      </c>
      <c r="K18">
        <v>0.69714100000000001</v>
      </c>
      <c r="L18">
        <v>92.427720512542805</v>
      </c>
      <c r="M18">
        <v>1.8947334688779001</v>
      </c>
      <c r="N18">
        <v>6.31713051499773E-3</v>
      </c>
      <c r="O18">
        <v>5.1643117130787797</v>
      </c>
      <c r="P18">
        <v>1.29107792826969</v>
      </c>
      <c r="Q18">
        <f>Table1[[#This Row],[calc % H2 umol/h]]/Table1[[#This Row],[PCAT_Gee-pt/g-c3n4]]</f>
        <v>270.66623234165411</v>
      </c>
      <c r="R18">
        <v>4.4284349558183997</v>
      </c>
      <c r="S18">
        <v>0.226526595898177</v>
      </c>
      <c r="T18">
        <v>12.0702034816983</v>
      </c>
      <c r="U18">
        <v>3.0175508704245799</v>
      </c>
      <c r="V18">
        <v>7.1547219084561395E-2</v>
      </c>
      <c r="W18">
        <v>1.1775638436762601</v>
      </c>
    </row>
    <row r="19" spans="1:23" x14ac:dyDescent="0.25">
      <c r="A19">
        <v>322774</v>
      </c>
      <c r="B19" t="s">
        <v>54</v>
      </c>
      <c r="C19" t="s">
        <v>20</v>
      </c>
      <c r="D19">
        <v>4.9199999999999999E-3</v>
      </c>
      <c r="E19">
        <v>5</v>
      </c>
      <c r="F19">
        <v>10</v>
      </c>
      <c r="G19">
        <v>3</v>
      </c>
      <c r="H19" t="s">
        <v>264</v>
      </c>
      <c r="I19" s="1">
        <v>44344.23369212963</v>
      </c>
      <c r="J19" t="s">
        <v>55</v>
      </c>
      <c r="K19">
        <v>0.71946100000000002</v>
      </c>
      <c r="L19">
        <v>92.386675234809303</v>
      </c>
      <c r="M19">
        <v>1.83332041599653</v>
      </c>
      <c r="N19">
        <v>4.5715712205782796E-3</v>
      </c>
      <c r="O19">
        <v>4.9969234479002198</v>
      </c>
      <c r="P19">
        <v>1.2492308619750501</v>
      </c>
      <c r="Q19">
        <f>Table1[[#This Row],[calc % H2 umol/h]]/Table1[[#This Row],[PCAT_Gee-pt/g-c3n4]]</f>
        <v>253.90871178354678</v>
      </c>
      <c r="R19">
        <v>4.5248701013992498</v>
      </c>
      <c r="S19">
        <v>0.21427025596091501</v>
      </c>
      <c r="T19">
        <v>12.333048446468201</v>
      </c>
      <c r="U19">
        <v>3.0832621116170702</v>
      </c>
      <c r="V19">
        <v>7.0349474902398096E-2</v>
      </c>
      <c r="W19">
        <v>1.1847847728925101</v>
      </c>
    </row>
    <row r="20" spans="1:23" x14ac:dyDescent="0.25">
      <c r="A20">
        <v>322775</v>
      </c>
      <c r="B20" t="s">
        <v>56</v>
      </c>
      <c r="C20" t="s">
        <v>20</v>
      </c>
      <c r="D20">
        <v>4.7999999999999996E-3</v>
      </c>
      <c r="E20">
        <v>5</v>
      </c>
      <c r="F20">
        <v>10</v>
      </c>
      <c r="G20">
        <v>4</v>
      </c>
      <c r="H20" t="s">
        <v>264</v>
      </c>
      <c r="I20" s="1">
        <v>44344.24894675926</v>
      </c>
      <c r="J20" t="s">
        <v>57</v>
      </c>
      <c r="K20">
        <v>0.73060599999999998</v>
      </c>
      <c r="L20">
        <v>92.238043237687506</v>
      </c>
      <c r="M20">
        <v>1.7801329260687</v>
      </c>
      <c r="N20">
        <v>4.8693965463475E-3</v>
      </c>
      <c r="O20">
        <v>4.8519548907204104</v>
      </c>
      <c r="P20">
        <v>1.2129887226800999</v>
      </c>
      <c r="Q20">
        <f>Table1[[#This Row],[calc % H2 umol/h]]/Table1[[#This Row],[PCAT_Gee-pt/g-c3n4]]</f>
        <v>252.70598389168751</v>
      </c>
      <c r="R20">
        <v>4.68487166499136</v>
      </c>
      <c r="S20">
        <v>0.23340470996196</v>
      </c>
      <c r="T20">
        <v>12.769150918157299</v>
      </c>
      <c r="U20">
        <v>3.1922877295393399</v>
      </c>
      <c r="V20">
        <v>7.2004291498608805E-2</v>
      </c>
      <c r="W20">
        <v>1.2249478797537801</v>
      </c>
    </row>
    <row r="21" spans="1:23" x14ac:dyDescent="0.25">
      <c r="A21">
        <v>322776</v>
      </c>
      <c r="B21" t="s">
        <v>58</v>
      </c>
      <c r="C21" t="s">
        <v>20</v>
      </c>
      <c r="D21">
        <v>4.9399999999999999E-3</v>
      </c>
      <c r="E21">
        <v>5</v>
      </c>
      <c r="F21">
        <v>10</v>
      </c>
      <c r="G21">
        <v>5</v>
      </c>
      <c r="H21" t="s">
        <v>264</v>
      </c>
      <c r="I21" s="1">
        <v>44344.264039351852</v>
      </c>
      <c r="J21" t="s">
        <v>59</v>
      </c>
      <c r="K21">
        <v>0.75082974999999996</v>
      </c>
      <c r="L21">
        <v>92.116786145870606</v>
      </c>
      <c r="M21">
        <v>1.79917502418025</v>
      </c>
      <c r="N21">
        <v>2.8198185579304501E-3</v>
      </c>
      <c r="O21">
        <v>4.90385629634517</v>
      </c>
      <c r="P21">
        <v>1.22596407408629</v>
      </c>
      <c r="Q21">
        <f>Table1[[#This Row],[calc % H2 umol/h]]/Table1[[#This Row],[PCAT_Gee-pt/g-c3n4]]</f>
        <v>248.17086519965386</v>
      </c>
      <c r="R21">
        <v>4.7684981135631501</v>
      </c>
      <c r="S21">
        <v>0.23332202326512499</v>
      </c>
      <c r="T21">
        <v>12.997084321443999</v>
      </c>
      <c r="U21">
        <v>3.2492710803609999</v>
      </c>
      <c r="V21">
        <v>7.3650000275005095E-2</v>
      </c>
      <c r="W21">
        <v>1.24189071611099</v>
      </c>
    </row>
    <row r="22" spans="1:23" x14ac:dyDescent="0.25">
      <c r="A22">
        <v>322777</v>
      </c>
      <c r="B22" t="s">
        <v>60</v>
      </c>
      <c r="C22" t="s">
        <v>20</v>
      </c>
      <c r="D22">
        <v>4.7600000000000003E-3</v>
      </c>
      <c r="E22">
        <v>5</v>
      </c>
      <c r="F22">
        <v>10</v>
      </c>
      <c r="G22">
        <v>6</v>
      </c>
      <c r="H22" t="s">
        <v>264</v>
      </c>
      <c r="I22" s="1">
        <v>44344.279247685183</v>
      </c>
      <c r="J22" t="s">
        <v>61</v>
      </c>
      <c r="K22">
        <v>0.75292599999999998</v>
      </c>
      <c r="L22">
        <v>91.737525577122796</v>
      </c>
      <c r="M22">
        <v>2.1123426272881098</v>
      </c>
      <c r="N22">
        <v>1.3310245375055201E-2</v>
      </c>
      <c r="O22">
        <v>5.7574302408876497</v>
      </c>
      <c r="P22">
        <v>1.43935756022191</v>
      </c>
      <c r="Q22">
        <f>Table1[[#This Row],[calc % H2 umol/h]]/Table1[[#This Row],[PCAT_Gee-pt/g-c3n4]]</f>
        <v>302.38604206342643</v>
      </c>
      <c r="R22">
        <v>4.8240947300045596</v>
      </c>
      <c r="S22">
        <v>0.22425168210191501</v>
      </c>
      <c r="T22">
        <v>13.148619227124399</v>
      </c>
      <c r="U22">
        <v>3.2871548067810998</v>
      </c>
      <c r="V22">
        <v>7.3396069835612393E-2</v>
      </c>
      <c r="W22">
        <v>1.25264099574889</v>
      </c>
    </row>
    <row r="23" spans="1:23" x14ac:dyDescent="0.25">
      <c r="A23">
        <v>322778</v>
      </c>
      <c r="B23" t="s">
        <v>62</v>
      </c>
      <c r="C23" t="s">
        <v>20</v>
      </c>
      <c r="D23">
        <v>4.9899999999999996E-3</v>
      </c>
      <c r="E23">
        <v>5</v>
      </c>
      <c r="F23">
        <v>10</v>
      </c>
      <c r="G23">
        <v>7</v>
      </c>
      <c r="H23" t="s">
        <v>264</v>
      </c>
      <c r="I23" s="1">
        <v>44344.294282407405</v>
      </c>
      <c r="J23" t="s">
        <v>63</v>
      </c>
      <c r="K23">
        <v>0.74734599999999995</v>
      </c>
      <c r="L23">
        <v>91.587703105913107</v>
      </c>
      <c r="M23">
        <v>2.1343657658814599</v>
      </c>
      <c r="N23">
        <v>1.5176703480789601E-2</v>
      </c>
      <c r="O23">
        <v>5.8174568116241296</v>
      </c>
      <c r="P23">
        <v>1.45436420290603</v>
      </c>
      <c r="Q23">
        <f>Table1[[#This Row],[calc % H2 umol/h]]/Table1[[#This Row],[PCAT_Gee-pt/g-c3n4]]</f>
        <v>291.45575208537679</v>
      </c>
      <c r="R23">
        <v>4.92373535837066</v>
      </c>
      <c r="S23">
        <v>0.21199057815143299</v>
      </c>
      <c r="T23">
        <v>13.420201100048301</v>
      </c>
      <c r="U23">
        <v>3.3550502750120899</v>
      </c>
      <c r="V23">
        <v>7.5133611956730406E-2</v>
      </c>
      <c r="W23">
        <v>1.2790621578779999</v>
      </c>
    </row>
    <row r="24" spans="1:23" x14ac:dyDescent="0.25">
      <c r="A24">
        <v>322779</v>
      </c>
      <c r="B24" t="s">
        <v>64</v>
      </c>
      <c r="C24" t="s">
        <v>20</v>
      </c>
      <c r="D24">
        <v>4.7400000000000003E-3</v>
      </c>
      <c r="E24">
        <v>5</v>
      </c>
      <c r="F24">
        <v>10</v>
      </c>
      <c r="G24">
        <v>8</v>
      </c>
      <c r="H24" t="s">
        <v>264</v>
      </c>
      <c r="I24" s="1">
        <v>44344.30940972222</v>
      </c>
      <c r="J24" t="s">
        <v>65</v>
      </c>
      <c r="K24">
        <v>0.75292599999999998</v>
      </c>
      <c r="L24">
        <v>91.668463839217296</v>
      </c>
      <c r="M24">
        <v>2.00109514235338</v>
      </c>
      <c r="N24">
        <v>6.1516066776245498E-3</v>
      </c>
      <c r="O24">
        <v>5.4542125593848096</v>
      </c>
      <c r="P24">
        <v>1.3635531398462</v>
      </c>
      <c r="Q24">
        <f>Table1[[#This Row],[calc % H2 umol/h]]/Table1[[#This Row],[PCAT_Gee-pt/g-c3n4]]</f>
        <v>287.66943878611812</v>
      </c>
      <c r="R24">
        <v>4.9631393181090404</v>
      </c>
      <c r="S24">
        <v>0.227377798836017</v>
      </c>
      <c r="T24">
        <v>13.527601076963901</v>
      </c>
      <c r="U24">
        <v>3.3819002692409699</v>
      </c>
      <c r="V24">
        <v>7.5017293700819304E-2</v>
      </c>
      <c r="W24">
        <v>1.2922844066193899</v>
      </c>
    </row>
    <row r="25" spans="1:23" x14ac:dyDescent="0.25">
      <c r="A25">
        <v>322780</v>
      </c>
      <c r="B25" t="s">
        <v>66</v>
      </c>
      <c r="C25" t="s">
        <v>20</v>
      </c>
      <c r="D25">
        <v>4.7499999999999999E-3</v>
      </c>
      <c r="E25">
        <v>5</v>
      </c>
      <c r="F25">
        <v>10</v>
      </c>
      <c r="G25">
        <v>9</v>
      </c>
      <c r="H25" t="s">
        <v>264</v>
      </c>
      <c r="I25" s="1">
        <v>44344.324571759258</v>
      </c>
      <c r="J25" t="s">
        <v>67</v>
      </c>
      <c r="K25">
        <v>0.75015100000000001</v>
      </c>
      <c r="L25">
        <v>91.790428346306498</v>
      </c>
      <c r="M25">
        <v>1.79109568693708</v>
      </c>
      <c r="N25">
        <v>5.7606695820955197E-3</v>
      </c>
      <c r="O25">
        <v>4.8818351431623599</v>
      </c>
      <c r="P25">
        <v>1.22045878579059</v>
      </c>
      <c r="Q25">
        <f>Table1[[#This Row],[calc % H2 umol/h]]/Table1[[#This Row],[PCAT_Gee-pt/g-c3n4]]</f>
        <v>256.93869174538736</v>
      </c>
      <c r="R25">
        <v>5.0328189146113802</v>
      </c>
      <c r="S25">
        <v>0.22144826131435899</v>
      </c>
      <c r="T25">
        <v>13.7175207476143</v>
      </c>
      <c r="U25">
        <v>3.4293801869035798</v>
      </c>
      <c r="V25">
        <v>7.6285704940256202E-2</v>
      </c>
      <c r="W25">
        <v>1.3093713472047399</v>
      </c>
    </row>
    <row r="26" spans="1:23" x14ac:dyDescent="0.25">
      <c r="A26">
        <v>322781</v>
      </c>
      <c r="B26" t="s">
        <v>68</v>
      </c>
      <c r="C26" t="s">
        <v>20</v>
      </c>
      <c r="D26">
        <v>4.9100000000000003E-3</v>
      </c>
      <c r="E26">
        <v>5</v>
      </c>
      <c r="F26">
        <v>10</v>
      </c>
      <c r="G26">
        <v>10</v>
      </c>
      <c r="H26" t="s">
        <v>264</v>
      </c>
      <c r="I26" s="1">
        <v>44344.339699074073</v>
      </c>
      <c r="J26" t="s">
        <v>69</v>
      </c>
      <c r="K26">
        <v>0.76298624999999998</v>
      </c>
      <c r="L26">
        <v>91.686389801373195</v>
      </c>
      <c r="M26">
        <v>1.81645062863298</v>
      </c>
      <c r="N26">
        <v>3.6247153830328998E-3</v>
      </c>
      <c r="O26">
        <v>4.9509429224544403</v>
      </c>
      <c r="P26">
        <v>1.2377357306136101</v>
      </c>
      <c r="Q26">
        <f>Table1[[#This Row],[calc % H2 umol/h]]/Table1[[#This Row],[PCAT_Gee-pt/g-c3n4]]</f>
        <v>252.08467018607129</v>
      </c>
      <c r="R26">
        <v>5.0959916144728501</v>
      </c>
      <c r="S26">
        <v>0.231526510089997</v>
      </c>
      <c r="T26">
        <v>13.8897051309063</v>
      </c>
      <c r="U26">
        <v>3.4724262827265799</v>
      </c>
      <c r="V26">
        <v>7.6818560320910501E-2</v>
      </c>
      <c r="W26">
        <v>1.3243493951999901</v>
      </c>
    </row>
    <row r="27" spans="1:23" x14ac:dyDescent="0.25">
      <c r="A27">
        <v>322782</v>
      </c>
      <c r="B27" t="s">
        <v>70</v>
      </c>
      <c r="C27" t="s">
        <v>20</v>
      </c>
      <c r="D27">
        <v>4.7999999999999996E-3</v>
      </c>
      <c r="E27">
        <v>5</v>
      </c>
      <c r="F27">
        <v>10</v>
      </c>
      <c r="G27">
        <v>11</v>
      </c>
      <c r="H27" t="s">
        <v>264</v>
      </c>
      <c r="I27" s="1">
        <v>44344.354791666665</v>
      </c>
      <c r="J27" t="s">
        <v>71</v>
      </c>
      <c r="K27">
        <v>0.76090475000000002</v>
      </c>
      <c r="L27">
        <v>91.514168064352305</v>
      </c>
      <c r="M27">
        <v>2.0424243402755802</v>
      </c>
      <c r="N27">
        <v>6.8112733566764996E-3</v>
      </c>
      <c r="O27">
        <v>5.5668599920858099</v>
      </c>
      <c r="P27">
        <v>1.39171499802145</v>
      </c>
      <c r="Q27">
        <f>Table1[[#This Row],[calc % H2 umol/h]]/Table1[[#This Row],[PCAT_Gee-pt/g-c3n4]]</f>
        <v>289.94062458780212</v>
      </c>
      <c r="R27">
        <v>5.0596154235451598</v>
      </c>
      <c r="S27">
        <v>0.233488564661718</v>
      </c>
      <c r="T27">
        <v>13.790557682481101</v>
      </c>
      <c r="U27">
        <v>3.4476394206202801</v>
      </c>
      <c r="V27">
        <v>7.60390766108828E-2</v>
      </c>
      <c r="W27">
        <v>1.3077530952160401</v>
      </c>
    </row>
    <row r="28" spans="1:23" x14ac:dyDescent="0.25">
      <c r="A28">
        <v>322783</v>
      </c>
      <c r="B28" t="s">
        <v>72</v>
      </c>
      <c r="C28" t="s">
        <v>20</v>
      </c>
      <c r="D28">
        <v>5.2100000000000002E-3</v>
      </c>
      <c r="E28">
        <v>5</v>
      </c>
      <c r="F28">
        <v>10</v>
      </c>
      <c r="G28">
        <v>12</v>
      </c>
      <c r="H28" t="s">
        <v>264</v>
      </c>
      <c r="I28" s="1">
        <v>44344.369895833333</v>
      </c>
      <c r="J28" t="s">
        <v>73</v>
      </c>
      <c r="K28">
        <v>0.71946100000000002</v>
      </c>
      <c r="L28">
        <v>91.559108931241596</v>
      </c>
      <c r="M28">
        <v>2.10909859428136</v>
      </c>
      <c r="N28">
        <v>8.5549319787888694E-3</v>
      </c>
      <c r="O28">
        <v>5.7485882597174296</v>
      </c>
      <c r="P28">
        <v>1.4371470649293501</v>
      </c>
      <c r="Q28">
        <f>Table1[[#This Row],[calc % H2 umol/h]]/Table1[[#This Row],[PCAT_Gee-pt/g-c3n4]]</f>
        <v>275.84396639718813</v>
      </c>
      <c r="R28">
        <v>4.9642141605247696</v>
      </c>
      <c r="S28">
        <v>0.24318530810894301</v>
      </c>
      <c r="T28">
        <v>13.5305306822981</v>
      </c>
      <c r="U28">
        <v>3.38263267057452</v>
      </c>
      <c r="V28">
        <v>7.61134803213174E-2</v>
      </c>
      <c r="W28">
        <v>1.29146483363093</v>
      </c>
    </row>
    <row r="29" spans="1:23" x14ac:dyDescent="0.25">
      <c r="A29">
        <v>322784</v>
      </c>
      <c r="B29" t="s">
        <v>74</v>
      </c>
      <c r="C29" t="s">
        <v>20</v>
      </c>
      <c r="D29">
        <v>5.1900000000000002E-3</v>
      </c>
      <c r="E29">
        <v>5</v>
      </c>
      <c r="F29">
        <v>10</v>
      </c>
      <c r="G29">
        <v>13</v>
      </c>
      <c r="H29" t="s">
        <v>264</v>
      </c>
      <c r="I29" s="1">
        <v>44344.385150462964</v>
      </c>
      <c r="J29" t="s">
        <v>75</v>
      </c>
      <c r="K29">
        <v>0.63022599999999995</v>
      </c>
      <c r="L29">
        <v>92.385222226178101</v>
      </c>
      <c r="M29">
        <v>1.91334580598906</v>
      </c>
      <c r="N29">
        <v>6.0575110006499599E-3</v>
      </c>
      <c r="O29">
        <v>5.2150417561849798</v>
      </c>
      <c r="P29">
        <v>1.3037604390462401</v>
      </c>
      <c r="Q29">
        <f>Table1[[#This Row],[calc % H2 umol/h]]/Table1[[#This Row],[PCAT_Gee-pt/g-c3n4]]</f>
        <v>251.20625029792677</v>
      </c>
      <c r="R29">
        <v>4.4391345688294601</v>
      </c>
      <c r="S29">
        <v>0.231749771634295</v>
      </c>
      <c r="T29">
        <v>12.0993664947057</v>
      </c>
      <c r="U29">
        <v>3.0248416236764299</v>
      </c>
      <c r="V29">
        <v>7.3324753123661393E-2</v>
      </c>
      <c r="W29">
        <v>1.1889726458796701</v>
      </c>
    </row>
    <row r="30" spans="1:23" x14ac:dyDescent="0.25">
      <c r="A30">
        <v>322785</v>
      </c>
      <c r="B30" t="s">
        <v>76</v>
      </c>
      <c r="C30" t="s">
        <v>20</v>
      </c>
      <c r="E30">
        <v>5</v>
      </c>
      <c r="F30">
        <v>10</v>
      </c>
      <c r="G30">
        <v>14</v>
      </c>
      <c r="H30" t="s">
        <v>265</v>
      </c>
      <c r="I30" s="1">
        <v>44344.400636574072</v>
      </c>
      <c r="J30" t="s">
        <v>77</v>
      </c>
      <c r="K30">
        <v>0.62743599999999999</v>
      </c>
      <c r="L30">
        <v>94.319740793590597</v>
      </c>
      <c r="M30">
        <v>0.224054846968854</v>
      </c>
      <c r="N30">
        <v>3.1863144567590498E-2</v>
      </c>
      <c r="O30">
        <v>0.61068698557300205</v>
      </c>
      <c r="P30">
        <v>0.15267174639325001</v>
      </c>
      <c r="Q30" t="e">
        <f>Table1[[#This Row],[calc % H2 umol/h]]/Table1[[#This Row],[PCAT_Gee-pt/g-c3n4]]</f>
        <v>#DIV/0!</v>
      </c>
      <c r="R30">
        <v>4.3047456811867502</v>
      </c>
      <c r="S30">
        <v>0.22855051721505101</v>
      </c>
      <c r="T30">
        <v>11.7330742863499</v>
      </c>
      <c r="U30">
        <v>2.9332685715874902</v>
      </c>
      <c r="V30">
        <v>7.3367956277864493E-2</v>
      </c>
      <c r="W30">
        <v>1.07809072197585</v>
      </c>
    </row>
    <row r="31" spans="1:23" x14ac:dyDescent="0.25">
      <c r="A31">
        <v>322786</v>
      </c>
      <c r="B31" t="s">
        <v>78</v>
      </c>
      <c r="C31" t="s">
        <v>20</v>
      </c>
      <c r="E31">
        <v>5</v>
      </c>
      <c r="F31">
        <v>10</v>
      </c>
      <c r="G31">
        <v>15</v>
      </c>
      <c r="H31" t="s">
        <v>265</v>
      </c>
      <c r="I31" s="1">
        <v>44344.416226851848</v>
      </c>
      <c r="J31" t="s">
        <v>79</v>
      </c>
      <c r="K31">
        <v>0.649756</v>
      </c>
      <c r="L31">
        <v>94.630678912565401</v>
      </c>
      <c r="M31">
        <v>0.21134748741738801</v>
      </c>
      <c r="N31">
        <v>2.96822518819564E-2</v>
      </c>
      <c r="O31">
        <v>0.57605163086382305</v>
      </c>
      <c r="P31">
        <v>0.14401290771595501</v>
      </c>
      <c r="Q31" t="e">
        <f>Table1[[#This Row],[calc % H2 umol/h]]/Table1[[#This Row],[PCAT_Gee-pt/g-c3n4]]</f>
        <v>#DIV/0!</v>
      </c>
      <c r="R31">
        <v>4.0596398715071098</v>
      </c>
      <c r="S31">
        <v>0.21330854085777401</v>
      </c>
      <c r="T31">
        <v>11.065010506053801</v>
      </c>
      <c r="U31">
        <v>2.7662526265134502</v>
      </c>
      <c r="V31">
        <v>6.86968815020991E-2</v>
      </c>
      <c r="W31">
        <v>1.029636847008</v>
      </c>
    </row>
    <row r="32" spans="1:23" x14ac:dyDescent="0.25">
      <c r="A32">
        <v>322787</v>
      </c>
      <c r="B32" t="s">
        <v>80</v>
      </c>
      <c r="C32" t="s">
        <v>20</v>
      </c>
      <c r="D32">
        <v>4.9100000000000003E-3</v>
      </c>
      <c r="E32">
        <v>5</v>
      </c>
      <c r="F32">
        <v>11</v>
      </c>
      <c r="G32">
        <v>1</v>
      </c>
      <c r="H32" t="s">
        <v>264</v>
      </c>
      <c r="I32" s="1">
        <v>44344.432314814818</v>
      </c>
      <c r="J32" t="s">
        <v>81</v>
      </c>
      <c r="K32">
        <v>0.649756</v>
      </c>
      <c r="L32">
        <v>93.333270809333897</v>
      </c>
      <c r="M32">
        <v>1.9170023906662499</v>
      </c>
      <c r="N32">
        <v>4.4021556286309898E-3</v>
      </c>
      <c r="O32">
        <v>5.22500819388633</v>
      </c>
      <c r="P32">
        <v>1.3062520484715801</v>
      </c>
      <c r="Q32">
        <f>Table1[[#This Row],[calc % H2 umol/h]]/Table1[[#This Row],[PCAT_Gee-pt/g-c3n4]]</f>
        <v>266.03911374166597</v>
      </c>
      <c r="R32">
        <v>3.6651075337713701</v>
      </c>
      <c r="S32">
        <v>0.21247501327502999</v>
      </c>
      <c r="T32">
        <v>9.98966771698929</v>
      </c>
      <c r="U32">
        <v>2.4974169292473198</v>
      </c>
      <c r="V32">
        <v>6.7964338936213106E-2</v>
      </c>
      <c r="W32">
        <v>1.0166549272922301</v>
      </c>
    </row>
    <row r="33" spans="1:23" x14ac:dyDescent="0.25">
      <c r="A33">
        <v>322788</v>
      </c>
      <c r="B33" t="s">
        <v>82</v>
      </c>
      <c r="C33" t="s">
        <v>20</v>
      </c>
      <c r="D33">
        <v>4.9699999999999996E-3</v>
      </c>
      <c r="E33">
        <v>5</v>
      </c>
      <c r="F33">
        <v>11</v>
      </c>
      <c r="G33">
        <v>2</v>
      </c>
      <c r="H33" t="s">
        <v>264</v>
      </c>
      <c r="I33" s="1">
        <v>44344.447662037041</v>
      </c>
      <c r="J33" t="s">
        <v>83</v>
      </c>
      <c r="K33">
        <v>0.66369100000000003</v>
      </c>
      <c r="L33">
        <v>92.974338552959097</v>
      </c>
      <c r="M33">
        <v>1.9394785474243601</v>
      </c>
      <c r="N33">
        <v>8.4145139447302196E-3</v>
      </c>
      <c r="O33">
        <v>5.2862695171898402</v>
      </c>
      <c r="P33">
        <v>1.32156737929746</v>
      </c>
      <c r="Q33">
        <f>Table1[[#This Row],[calc % H2 umol/h]]/Table1[[#This Row],[PCAT_Gee-pt/g-c3n4]]</f>
        <v>265.90892943610868</v>
      </c>
      <c r="R33">
        <v>3.95343706329672</v>
      </c>
      <c r="S33">
        <v>0.21825553086928501</v>
      </c>
      <c r="T33">
        <v>10.7755426651085</v>
      </c>
      <c r="U33">
        <v>2.69388566627714</v>
      </c>
      <c r="V33">
        <v>6.8997276262615606E-2</v>
      </c>
      <c r="W33">
        <v>1.0637485600571099</v>
      </c>
    </row>
    <row r="34" spans="1:23" x14ac:dyDescent="0.25">
      <c r="A34">
        <v>322789</v>
      </c>
      <c r="B34" t="s">
        <v>84</v>
      </c>
      <c r="C34" t="s">
        <v>20</v>
      </c>
      <c r="D34">
        <v>4.6899999999999997E-3</v>
      </c>
      <c r="E34">
        <v>5</v>
      </c>
      <c r="F34">
        <v>11</v>
      </c>
      <c r="G34">
        <v>3</v>
      </c>
      <c r="H34" t="s">
        <v>264</v>
      </c>
      <c r="I34" s="1">
        <v>44344.46292824074</v>
      </c>
      <c r="J34" t="s">
        <v>85</v>
      </c>
      <c r="K34">
        <v>0.67761099999999996</v>
      </c>
      <c r="L34">
        <v>92.829328952262301</v>
      </c>
      <c r="M34">
        <v>1.8709654736157799</v>
      </c>
      <c r="N34">
        <v>6.59344840147551E-3</v>
      </c>
      <c r="O34">
        <v>5.0995293369057002</v>
      </c>
      <c r="P34">
        <v>1.2748823342264199</v>
      </c>
      <c r="Q34">
        <f>Table1[[#This Row],[calc % H2 umol/h]]/Table1[[#This Row],[PCAT_Gee-pt/g-c3n4]]</f>
        <v>271.82992200989764</v>
      </c>
      <c r="R34">
        <v>4.1298892115334196</v>
      </c>
      <c r="S34">
        <v>0.20687402267503099</v>
      </c>
      <c r="T34">
        <v>11.2564830775225</v>
      </c>
      <c r="U34">
        <v>2.8141207693806298</v>
      </c>
      <c r="V34">
        <v>6.9639208572093506E-2</v>
      </c>
      <c r="W34">
        <v>1.1001771540163101</v>
      </c>
    </row>
    <row r="35" spans="1:23" x14ac:dyDescent="0.25">
      <c r="A35">
        <v>322790</v>
      </c>
      <c r="B35" t="s">
        <v>86</v>
      </c>
      <c r="C35" t="s">
        <v>20</v>
      </c>
      <c r="D35">
        <v>5.0099999999999997E-3</v>
      </c>
      <c r="E35">
        <v>5</v>
      </c>
      <c r="F35">
        <v>11</v>
      </c>
      <c r="G35">
        <v>4</v>
      </c>
      <c r="H35" t="s">
        <v>264</v>
      </c>
      <c r="I35" s="1">
        <v>44344.478113425925</v>
      </c>
      <c r="J35" t="s">
        <v>87</v>
      </c>
      <c r="K35">
        <v>0.69714100000000001</v>
      </c>
      <c r="L35">
        <v>92.709909671125004</v>
      </c>
      <c r="M35">
        <v>1.8109269956212699</v>
      </c>
      <c r="N35">
        <v>7.7951211492553896E-3</v>
      </c>
      <c r="O35">
        <v>4.9358876320245901</v>
      </c>
      <c r="P35">
        <v>1.23397190800614</v>
      </c>
      <c r="Q35">
        <f>Table1[[#This Row],[calc % H2 umol/h]]/Table1[[#This Row],[PCAT_Gee-pt/g-c3n4]]</f>
        <v>246.30177804513772</v>
      </c>
      <c r="R35">
        <v>4.27460195098804</v>
      </c>
      <c r="S35">
        <v>0.23148574341799</v>
      </c>
      <c r="T35">
        <v>11.650914118971199</v>
      </c>
      <c r="U35">
        <v>2.91272852974281</v>
      </c>
      <c r="V35">
        <v>7.0388577177754E-2</v>
      </c>
      <c r="W35">
        <v>1.1341728050878599</v>
      </c>
    </row>
    <row r="36" spans="1:23" x14ac:dyDescent="0.25">
      <c r="A36">
        <v>322791</v>
      </c>
      <c r="B36" t="s">
        <v>88</v>
      </c>
      <c r="C36" t="s">
        <v>20</v>
      </c>
      <c r="D36">
        <v>4.7699999999999999E-3</v>
      </c>
      <c r="E36">
        <v>5</v>
      </c>
      <c r="F36">
        <v>11</v>
      </c>
      <c r="G36">
        <v>5</v>
      </c>
      <c r="H36" t="s">
        <v>264</v>
      </c>
      <c r="I36" s="1">
        <v>44344.493379629632</v>
      </c>
      <c r="J36" t="s">
        <v>89</v>
      </c>
      <c r="K36">
        <v>0.67486599999999997</v>
      </c>
      <c r="L36">
        <v>92.663021838404106</v>
      </c>
      <c r="M36">
        <v>1.66268516066018</v>
      </c>
      <c r="N36">
        <v>9.0784375113576402E-3</v>
      </c>
      <c r="O36">
        <v>4.5318376391191402</v>
      </c>
      <c r="P36">
        <v>1.1329594097797799</v>
      </c>
      <c r="Q36">
        <f>Table1[[#This Row],[calc % H2 umol/h]]/Table1[[#This Row],[PCAT_Gee-pt/g-c3n4]]</f>
        <v>237.51769597060377</v>
      </c>
      <c r="R36">
        <v>4.42576171525943</v>
      </c>
      <c r="S36">
        <v>0.22485863501647699</v>
      </c>
      <c r="T36">
        <v>12.0629172603076</v>
      </c>
      <c r="U36">
        <v>3.0157293150769098</v>
      </c>
      <c r="V36">
        <v>7.2268879995744495E-2</v>
      </c>
      <c r="W36">
        <v>1.17626240568044</v>
      </c>
    </row>
    <row r="37" spans="1:23" x14ac:dyDescent="0.25">
      <c r="A37">
        <v>322792</v>
      </c>
      <c r="B37" t="s">
        <v>90</v>
      </c>
      <c r="C37" t="s">
        <v>20</v>
      </c>
      <c r="D37">
        <v>4.9399999999999999E-3</v>
      </c>
      <c r="E37">
        <v>5</v>
      </c>
      <c r="F37">
        <v>11</v>
      </c>
      <c r="G37">
        <v>6</v>
      </c>
      <c r="H37" t="s">
        <v>264</v>
      </c>
      <c r="I37" s="1">
        <v>44344.508692129632</v>
      </c>
      <c r="J37" t="s">
        <v>91</v>
      </c>
      <c r="K37">
        <v>0.65812599999999999</v>
      </c>
      <c r="L37">
        <v>92.766600561460905</v>
      </c>
      <c r="M37">
        <v>1.8694685254574399</v>
      </c>
      <c r="N37">
        <v>5.8863971438535504E-3</v>
      </c>
      <c r="O37">
        <v>5.0954492343292799</v>
      </c>
      <c r="P37">
        <v>1.27386230858232</v>
      </c>
      <c r="Q37">
        <f>Table1[[#This Row],[calc % H2 umol/h]]/Table1[[#This Row],[PCAT_Gee-pt/g-c3n4]]</f>
        <v>257.86686408548985</v>
      </c>
      <c r="R37">
        <v>4.1760386650439303</v>
      </c>
      <c r="S37">
        <v>0.219758418042482</v>
      </c>
      <c r="T37">
        <v>11.382268665432999</v>
      </c>
      <c r="U37">
        <v>2.84556716635826</v>
      </c>
      <c r="V37">
        <v>7.0614066137998394E-2</v>
      </c>
      <c r="W37">
        <v>1.1172781818997299</v>
      </c>
    </row>
    <row r="38" spans="1:23" x14ac:dyDescent="0.25">
      <c r="A38">
        <v>322793</v>
      </c>
      <c r="B38" t="s">
        <v>92</v>
      </c>
      <c r="C38" t="s">
        <v>20</v>
      </c>
      <c r="D38">
        <v>4.7800000000000004E-3</v>
      </c>
      <c r="E38">
        <v>5</v>
      </c>
      <c r="F38">
        <v>11</v>
      </c>
      <c r="G38">
        <v>7</v>
      </c>
      <c r="H38" t="s">
        <v>264</v>
      </c>
      <c r="I38" s="1">
        <v>44344.523946759262</v>
      </c>
      <c r="J38" t="s">
        <v>93</v>
      </c>
      <c r="K38">
        <v>0.649756</v>
      </c>
      <c r="L38">
        <v>92.666959866768394</v>
      </c>
      <c r="M38">
        <v>1.82777332146449</v>
      </c>
      <c r="N38">
        <v>3.2019657873987701E-3</v>
      </c>
      <c r="O38">
        <v>4.9818042104265103</v>
      </c>
      <c r="P38">
        <v>1.24545105260662</v>
      </c>
      <c r="Q38">
        <f>Table1[[#This Row],[calc % H2 umol/h]]/Table1[[#This Row],[PCAT_Gee-pt/g-c3n4]]</f>
        <v>260.55461351602929</v>
      </c>
      <c r="R38">
        <v>4.2783881468146099</v>
      </c>
      <c r="S38">
        <v>0.22120966300452999</v>
      </c>
      <c r="T38">
        <v>11.6612338266115</v>
      </c>
      <c r="U38">
        <v>2.9153084566528902</v>
      </c>
      <c r="V38">
        <v>7.2830205974715997E-2</v>
      </c>
      <c r="W38">
        <v>1.15404845897777</v>
      </c>
    </row>
    <row r="39" spans="1:23" x14ac:dyDescent="0.25">
      <c r="A39">
        <v>322794</v>
      </c>
      <c r="B39" t="s">
        <v>94</v>
      </c>
      <c r="C39" t="s">
        <v>20</v>
      </c>
      <c r="D39">
        <v>4.8300000000000001E-3</v>
      </c>
      <c r="E39">
        <v>5</v>
      </c>
      <c r="F39">
        <v>11</v>
      </c>
      <c r="G39">
        <v>8</v>
      </c>
      <c r="H39" t="s">
        <v>264</v>
      </c>
      <c r="I39" s="1">
        <v>44344.539270833331</v>
      </c>
      <c r="J39" t="s">
        <v>95</v>
      </c>
      <c r="K39">
        <v>0.66369100000000003</v>
      </c>
      <c r="L39">
        <v>92.630073526730001</v>
      </c>
      <c r="M39">
        <v>1.8180974018393501</v>
      </c>
      <c r="N39">
        <v>3.1928947139867299E-3</v>
      </c>
      <c r="O39">
        <v>4.9554313902511602</v>
      </c>
      <c r="P39">
        <v>1.23885784756279</v>
      </c>
      <c r="Q39">
        <f>Table1[[#This Row],[calc % H2 umol/h]]/Table1[[#This Row],[PCAT_Gee-pt/g-c3n4]]</f>
        <v>256.49230798401447</v>
      </c>
      <c r="R39">
        <v>4.3145677688865902</v>
      </c>
      <c r="S39">
        <v>0.21215665483249499</v>
      </c>
      <c r="T39">
        <v>11.759845504248601</v>
      </c>
      <c r="U39">
        <v>2.9399613760621501</v>
      </c>
      <c r="V39">
        <v>7.2623562363937494E-2</v>
      </c>
      <c r="W39">
        <v>1.16463774018009</v>
      </c>
    </row>
    <row r="40" spans="1:23" x14ac:dyDescent="0.25">
      <c r="A40">
        <v>322795</v>
      </c>
      <c r="B40" t="s">
        <v>96</v>
      </c>
      <c r="C40" t="s">
        <v>20</v>
      </c>
      <c r="D40">
        <v>4.9699999999999996E-3</v>
      </c>
      <c r="E40">
        <v>5</v>
      </c>
      <c r="F40">
        <v>11</v>
      </c>
      <c r="G40">
        <v>9</v>
      </c>
      <c r="H40" t="s">
        <v>264</v>
      </c>
      <c r="I40" s="1">
        <v>44344.554548611108</v>
      </c>
      <c r="J40" t="s">
        <v>97</v>
      </c>
      <c r="K40">
        <v>0.649756</v>
      </c>
      <c r="L40">
        <v>92.675299342879498</v>
      </c>
      <c r="M40">
        <v>1.7113950881508599</v>
      </c>
      <c r="N40">
        <v>1.0318554400296401E-2</v>
      </c>
      <c r="O40">
        <v>4.6646020902755998</v>
      </c>
      <c r="P40">
        <v>1.1661505225688999</v>
      </c>
      <c r="Q40">
        <f>Table1[[#This Row],[calc % H2 umol/h]]/Table1[[#This Row],[PCAT_Gee-pt/g-c3n4]]</f>
        <v>234.63793210641853</v>
      </c>
      <c r="R40">
        <v>4.3593379282032698</v>
      </c>
      <c r="S40">
        <v>0.22250252778504101</v>
      </c>
      <c r="T40">
        <v>11.8818716688534</v>
      </c>
      <c r="U40">
        <v>2.9704679172133499</v>
      </c>
      <c r="V40">
        <v>7.3799613994697505E-2</v>
      </c>
      <c r="W40">
        <v>1.1801680267715999</v>
      </c>
    </row>
    <row r="41" spans="1:23" x14ac:dyDescent="0.25">
      <c r="A41">
        <v>322796</v>
      </c>
      <c r="B41" t="s">
        <v>98</v>
      </c>
      <c r="C41" t="s">
        <v>20</v>
      </c>
      <c r="D41">
        <v>4.9199999999999999E-3</v>
      </c>
      <c r="E41">
        <v>5</v>
      </c>
      <c r="F41">
        <v>11</v>
      </c>
      <c r="G41">
        <v>10</v>
      </c>
      <c r="H41" t="s">
        <v>264</v>
      </c>
      <c r="I41" s="1">
        <v>44344.569953703707</v>
      </c>
      <c r="J41" t="s">
        <v>99</v>
      </c>
      <c r="K41">
        <v>0.64765974999999998</v>
      </c>
      <c r="L41">
        <v>92.834001047470906</v>
      </c>
      <c r="M41">
        <v>1.59916378089786</v>
      </c>
      <c r="N41">
        <v>7.3155335681391702E-3</v>
      </c>
      <c r="O41">
        <v>4.3587028890733901</v>
      </c>
      <c r="P41">
        <v>1.08967572226834</v>
      </c>
      <c r="Q41">
        <f>Table1[[#This Row],[calc % H2 umol/h]]/Table1[[#This Row],[PCAT_Gee-pt/g-c3n4]]</f>
        <v>221.4788053390935</v>
      </c>
      <c r="R41">
        <v>4.3156366982026801</v>
      </c>
      <c r="S41">
        <v>0.21328316070032</v>
      </c>
      <c r="T41">
        <v>11.7627589927567</v>
      </c>
      <c r="U41">
        <v>2.9406897481891798</v>
      </c>
      <c r="V41">
        <v>7.3918763457599401E-2</v>
      </c>
      <c r="W41">
        <v>1.1772797099709</v>
      </c>
    </row>
    <row r="42" spans="1:23" x14ac:dyDescent="0.25">
      <c r="A42">
        <v>322797</v>
      </c>
      <c r="B42" t="s">
        <v>100</v>
      </c>
      <c r="C42" t="s">
        <v>20</v>
      </c>
      <c r="D42">
        <v>4.7299999999999998E-3</v>
      </c>
      <c r="E42">
        <v>5</v>
      </c>
      <c r="F42">
        <v>11</v>
      </c>
      <c r="G42">
        <v>11</v>
      </c>
      <c r="H42" t="s">
        <v>264</v>
      </c>
      <c r="I42" s="1">
        <v>44344.585185185184</v>
      </c>
      <c r="J42" t="s">
        <v>101</v>
      </c>
      <c r="K42">
        <v>0.63022599999999995</v>
      </c>
      <c r="L42">
        <v>92.657426145011598</v>
      </c>
      <c r="M42">
        <v>1.82116965229174</v>
      </c>
      <c r="N42">
        <v>6.7676878979899503E-3</v>
      </c>
      <c r="O42">
        <v>4.9638051585185297</v>
      </c>
      <c r="P42">
        <v>1.24095128962963</v>
      </c>
      <c r="Q42">
        <f>Table1[[#This Row],[calc % H2 umol/h]]/Table1[[#This Row],[PCAT_Gee-pt/g-c3n4]]</f>
        <v>262.35756651789217</v>
      </c>
      <c r="R42">
        <v>4.2862062729221302</v>
      </c>
      <c r="S42">
        <v>0.230014188154502</v>
      </c>
      <c r="T42">
        <v>11.682543019115201</v>
      </c>
      <c r="U42">
        <v>2.9206357547788002</v>
      </c>
      <c r="V42">
        <v>7.3713126553678301E-2</v>
      </c>
      <c r="W42">
        <v>1.1614848032208001</v>
      </c>
    </row>
    <row r="43" spans="1:23" x14ac:dyDescent="0.25">
      <c r="A43">
        <v>322798</v>
      </c>
      <c r="B43" t="s">
        <v>102</v>
      </c>
      <c r="C43" t="s">
        <v>20</v>
      </c>
      <c r="D43">
        <v>4.9500000000000004E-3</v>
      </c>
      <c r="E43">
        <v>5</v>
      </c>
      <c r="F43">
        <v>11</v>
      </c>
      <c r="G43">
        <v>12</v>
      </c>
      <c r="H43" t="s">
        <v>264</v>
      </c>
      <c r="I43" s="1">
        <v>44344.600381944445</v>
      </c>
      <c r="J43" t="s">
        <v>103</v>
      </c>
      <c r="K43">
        <v>0.56331100000000001</v>
      </c>
      <c r="L43">
        <v>93.018047534822102</v>
      </c>
      <c r="M43">
        <v>1.81221183212945</v>
      </c>
      <c r="N43">
        <v>5.4306150253455397E-3</v>
      </c>
      <c r="O43">
        <v>4.9393896001576101</v>
      </c>
      <c r="P43">
        <v>1.2348474000394001</v>
      </c>
      <c r="Q43">
        <f>Table1[[#This Row],[calc % H2 umol/h]]/Table1[[#This Row],[PCAT_Gee-pt/g-c3n4]]</f>
        <v>249.46412122008081</v>
      </c>
      <c r="R43">
        <v>3.9835968836145201</v>
      </c>
      <c r="S43">
        <v>0.24127265663129099</v>
      </c>
      <c r="T43">
        <v>10.8577466879381</v>
      </c>
      <c r="U43">
        <v>2.7144366719845299</v>
      </c>
      <c r="V43">
        <v>7.2499105998578395E-2</v>
      </c>
      <c r="W43">
        <v>1.11364464343532</v>
      </c>
    </row>
    <row r="44" spans="1:23" x14ac:dyDescent="0.25">
      <c r="A44">
        <v>322799</v>
      </c>
      <c r="B44" t="s">
        <v>104</v>
      </c>
      <c r="C44" t="s">
        <v>20</v>
      </c>
      <c r="D44">
        <v>4.7600000000000003E-3</v>
      </c>
      <c r="E44">
        <v>5</v>
      </c>
      <c r="F44">
        <v>11</v>
      </c>
      <c r="G44">
        <v>13</v>
      </c>
      <c r="H44" t="s">
        <v>264</v>
      </c>
      <c r="I44" s="1">
        <v>44344.615694444445</v>
      </c>
      <c r="J44" t="s">
        <v>105</v>
      </c>
      <c r="K44">
        <v>0.610711</v>
      </c>
      <c r="L44">
        <v>93.422233627664795</v>
      </c>
      <c r="M44">
        <v>1.8352055235395599</v>
      </c>
      <c r="N44">
        <v>5.34544139184595E-3</v>
      </c>
      <c r="O44">
        <v>5.0020615230568701</v>
      </c>
      <c r="P44">
        <v>1.25051538076421</v>
      </c>
      <c r="Q44">
        <f>Table1[[#This Row],[calc % H2 umol/h]]/Table1[[#This Row],[PCAT_Gee-pt/g-c3n4]]</f>
        <v>262.71331528659874</v>
      </c>
      <c r="R44">
        <v>3.6406301579850902</v>
      </c>
      <c r="S44">
        <v>0.22103489642886201</v>
      </c>
      <c r="T44">
        <v>9.9229518434615205</v>
      </c>
      <c r="U44">
        <v>2.4807379608653801</v>
      </c>
      <c r="V44">
        <v>6.9466517750216103E-2</v>
      </c>
      <c r="W44">
        <v>1.0324641730603401</v>
      </c>
    </row>
    <row r="45" spans="1:23" x14ac:dyDescent="0.25">
      <c r="A45">
        <v>322800</v>
      </c>
      <c r="B45" t="s">
        <v>106</v>
      </c>
      <c r="C45" t="s">
        <v>20</v>
      </c>
      <c r="E45">
        <v>5</v>
      </c>
      <c r="F45">
        <v>11</v>
      </c>
      <c r="G45">
        <v>14</v>
      </c>
      <c r="H45" t="s">
        <v>265</v>
      </c>
      <c r="I45" s="1">
        <v>44344.63108796296</v>
      </c>
      <c r="J45" t="s">
        <v>107</v>
      </c>
      <c r="K45">
        <v>0.58561600000000003</v>
      </c>
      <c r="L45">
        <v>94.624938152429493</v>
      </c>
      <c r="M45">
        <v>0.21313075313473701</v>
      </c>
      <c r="N45">
        <v>2.9935998677433101E-2</v>
      </c>
      <c r="O45">
        <v>0.58091212453372798</v>
      </c>
      <c r="P45">
        <v>0.145228031133432</v>
      </c>
      <c r="Q45" t="e">
        <f>Table1[[#This Row],[calc % H2 umol/h]]/Table1[[#This Row],[PCAT_Gee-pt/g-c3n4]]</f>
        <v>#DIV/0!</v>
      </c>
      <c r="R45">
        <v>4.0443526825813301</v>
      </c>
      <c r="S45">
        <v>0.23025009041522301</v>
      </c>
      <c r="T45">
        <v>11.023343532768999</v>
      </c>
      <c r="U45">
        <v>2.75583588319226</v>
      </c>
      <c r="V45">
        <v>6.8409410360913706E-2</v>
      </c>
      <c r="W45">
        <v>1.0491690014934301</v>
      </c>
    </row>
    <row r="46" spans="1:23" x14ac:dyDescent="0.25">
      <c r="A46">
        <v>322801</v>
      </c>
      <c r="B46" t="s">
        <v>108</v>
      </c>
      <c r="C46" t="s">
        <v>20</v>
      </c>
      <c r="E46">
        <v>5</v>
      </c>
      <c r="F46">
        <v>11</v>
      </c>
      <c r="G46">
        <v>15</v>
      </c>
      <c r="H46" t="s">
        <v>265</v>
      </c>
      <c r="I46" s="1">
        <v>44344.646516203706</v>
      </c>
      <c r="J46" t="s">
        <v>109</v>
      </c>
      <c r="K46">
        <v>0.58561600000000003</v>
      </c>
      <c r="L46">
        <v>94.772327594028894</v>
      </c>
      <c r="M46">
        <v>0.205952960921189</v>
      </c>
      <c r="N46">
        <v>2.8826118548442699E-2</v>
      </c>
      <c r="O46">
        <v>0.56134823493588204</v>
      </c>
      <c r="P46">
        <v>0.14033705873397001</v>
      </c>
      <c r="Q46" t="e">
        <f>Table1[[#This Row],[calc % H2 umol/h]]/Table1[[#This Row],[PCAT_Gee-pt/g-c3n4]]</f>
        <v>#DIV/0!</v>
      </c>
      <c r="R46">
        <v>3.9337499570288301</v>
      </c>
      <c r="S46">
        <v>0.219776050629791</v>
      </c>
      <c r="T46">
        <v>10.721883216343899</v>
      </c>
      <c r="U46">
        <v>2.6804708040859802</v>
      </c>
      <c r="V46">
        <v>6.7040996805859898E-2</v>
      </c>
      <c r="W46">
        <v>1.0209284912151799</v>
      </c>
    </row>
    <row r="47" spans="1:23" x14ac:dyDescent="0.25">
      <c r="A47">
        <v>322802</v>
      </c>
      <c r="B47" t="s">
        <v>110</v>
      </c>
      <c r="C47" t="s">
        <v>20</v>
      </c>
      <c r="D47">
        <v>4.7600000000000003E-3</v>
      </c>
      <c r="E47">
        <v>5</v>
      </c>
      <c r="F47">
        <v>12</v>
      </c>
      <c r="G47">
        <v>1</v>
      </c>
      <c r="H47" t="s">
        <v>264</v>
      </c>
      <c r="I47" s="1">
        <v>44344.66265046296</v>
      </c>
      <c r="J47" t="s">
        <v>111</v>
      </c>
      <c r="K47">
        <v>0.59955099999999995</v>
      </c>
      <c r="L47">
        <v>93.747217751218102</v>
      </c>
      <c r="M47">
        <v>1.60659356933657</v>
      </c>
      <c r="N47">
        <v>7.7454519728370396E-3</v>
      </c>
      <c r="O47">
        <v>4.3789536230631603</v>
      </c>
      <c r="P47">
        <v>1.0947384057657901</v>
      </c>
      <c r="Q47">
        <f>Table1[[#This Row],[calc % H2 umol/h]]/Table1[[#This Row],[PCAT_Gee-pt/g-c3n4]]</f>
        <v>229.98706003482982</v>
      </c>
      <c r="R47">
        <v>3.5723024974103201</v>
      </c>
      <c r="S47">
        <v>0.22056303031698599</v>
      </c>
      <c r="T47">
        <v>9.7367170280483997</v>
      </c>
      <c r="U47">
        <v>2.4341792570120999</v>
      </c>
      <c r="V47">
        <v>7.0000801956448894E-2</v>
      </c>
      <c r="W47">
        <v>1.0038853800784799</v>
      </c>
    </row>
    <row r="48" spans="1:23" x14ac:dyDescent="0.25">
      <c r="A48">
        <v>322803</v>
      </c>
      <c r="B48" t="s">
        <v>112</v>
      </c>
      <c r="C48" t="s">
        <v>20</v>
      </c>
      <c r="D48">
        <v>4.8199999999999996E-3</v>
      </c>
      <c r="E48">
        <v>5</v>
      </c>
      <c r="F48">
        <v>12</v>
      </c>
      <c r="G48">
        <v>2</v>
      </c>
      <c r="H48" t="s">
        <v>264</v>
      </c>
      <c r="I48" s="1">
        <v>44344.677893518521</v>
      </c>
      <c r="J48" t="s">
        <v>113</v>
      </c>
      <c r="K48">
        <v>0.67761099999999996</v>
      </c>
      <c r="L48">
        <v>93.145890245129806</v>
      </c>
      <c r="M48">
        <v>1.78241698117106</v>
      </c>
      <c r="N48">
        <v>5.5707536727770002E-3</v>
      </c>
      <c r="O48">
        <v>4.8581803428550696</v>
      </c>
      <c r="P48">
        <v>1.2145450857137601</v>
      </c>
      <c r="Q48">
        <f>Table1[[#This Row],[calc % H2 umol/h]]/Table1[[#This Row],[PCAT_Gee-pt/g-c3n4]]</f>
        <v>251.98030823936932</v>
      </c>
      <c r="R48">
        <v>3.9303745031239301</v>
      </c>
      <c r="S48">
        <v>0.21590596786820401</v>
      </c>
      <c r="T48">
        <v>10.7126830325585</v>
      </c>
      <c r="U48">
        <v>2.6781707581396299</v>
      </c>
      <c r="V48">
        <v>7.1104678665469198E-2</v>
      </c>
      <c r="W48">
        <v>1.07021359190966</v>
      </c>
    </row>
    <row r="49" spans="1:23" x14ac:dyDescent="0.25">
      <c r="A49">
        <v>322804</v>
      </c>
      <c r="B49" t="s">
        <v>114</v>
      </c>
      <c r="C49" t="s">
        <v>20</v>
      </c>
      <c r="D49">
        <v>4.8799999999999998E-3</v>
      </c>
      <c r="E49">
        <v>5</v>
      </c>
      <c r="F49">
        <v>12</v>
      </c>
      <c r="G49">
        <v>3</v>
      </c>
      <c r="H49" t="s">
        <v>264</v>
      </c>
      <c r="I49" s="1">
        <v>44344.692997685182</v>
      </c>
      <c r="J49" t="s">
        <v>115</v>
      </c>
      <c r="K49">
        <v>0.68598099999999995</v>
      </c>
      <c r="L49">
        <v>92.767122856958395</v>
      </c>
      <c r="M49">
        <v>1.7648560821110599</v>
      </c>
      <c r="N49">
        <v>5.2728773054675996E-3</v>
      </c>
      <c r="O49">
        <v>4.8103161138237001</v>
      </c>
      <c r="P49">
        <v>1.2025790284559199</v>
      </c>
      <c r="Q49">
        <f>Table1[[#This Row],[calc % H2 umol/h]]/Table1[[#This Row],[PCAT_Gee-pt/g-c3n4]]</f>
        <v>246.4301287819508</v>
      </c>
      <c r="R49">
        <v>4.2677667975423201</v>
      </c>
      <c r="S49">
        <v>0.22081057392509201</v>
      </c>
      <c r="T49">
        <v>11.632284130331501</v>
      </c>
      <c r="U49">
        <v>2.9080710325828898</v>
      </c>
      <c r="V49">
        <v>7.1855095261096597E-2</v>
      </c>
      <c r="W49">
        <v>1.12839916812702</v>
      </c>
    </row>
    <row r="50" spans="1:23" x14ac:dyDescent="0.25">
      <c r="A50">
        <v>322805</v>
      </c>
      <c r="B50" t="s">
        <v>116</v>
      </c>
      <c r="C50" t="s">
        <v>20</v>
      </c>
      <c r="D50">
        <v>5.0499999999999998E-3</v>
      </c>
      <c r="E50">
        <v>5</v>
      </c>
      <c r="F50">
        <v>12</v>
      </c>
      <c r="G50">
        <v>4</v>
      </c>
      <c r="H50" t="s">
        <v>264</v>
      </c>
      <c r="I50" s="1">
        <v>44344.708171296297</v>
      </c>
      <c r="J50" t="s">
        <v>117</v>
      </c>
      <c r="K50">
        <v>0.68598099999999995</v>
      </c>
      <c r="L50">
        <v>92.459933316384706</v>
      </c>
      <c r="M50">
        <v>1.8689248054596299</v>
      </c>
      <c r="N50">
        <v>5.72729357103831E-3</v>
      </c>
      <c r="O50">
        <v>5.09396726359331</v>
      </c>
      <c r="P50">
        <v>1.2734918158983199</v>
      </c>
      <c r="Q50">
        <f>Table1[[#This Row],[calc % H2 umol/h]]/Table1[[#This Row],[PCAT_Gee-pt/g-c3n4]]</f>
        <v>252.17659720758812</v>
      </c>
      <c r="R50">
        <v>4.4314797684744898</v>
      </c>
      <c r="S50">
        <v>0.230031400870161</v>
      </c>
      <c r="T50">
        <v>12.0785024651291</v>
      </c>
      <c r="U50">
        <v>3.0196256162822799</v>
      </c>
      <c r="V50">
        <v>7.2838882152976306E-2</v>
      </c>
      <c r="W50">
        <v>1.16682322752818</v>
      </c>
    </row>
    <row r="51" spans="1:23" x14ac:dyDescent="0.25">
      <c r="A51">
        <v>322806</v>
      </c>
      <c r="B51" t="s">
        <v>118</v>
      </c>
      <c r="C51" t="s">
        <v>20</v>
      </c>
      <c r="D51">
        <v>4.7400000000000003E-3</v>
      </c>
      <c r="E51">
        <v>5</v>
      </c>
      <c r="F51">
        <v>12</v>
      </c>
      <c r="G51">
        <v>5</v>
      </c>
      <c r="H51" t="s">
        <v>264</v>
      </c>
      <c r="I51" s="1">
        <v>44344.723263888889</v>
      </c>
      <c r="J51" t="s">
        <v>119</v>
      </c>
      <c r="K51">
        <v>0.69436600000000004</v>
      </c>
      <c r="L51">
        <v>92.319941303444693</v>
      </c>
      <c r="M51">
        <v>1.9276713635090199</v>
      </c>
      <c r="N51">
        <v>5.8879877218836699E-3</v>
      </c>
      <c r="O51">
        <v>5.25408769362783</v>
      </c>
      <c r="P51">
        <v>1.31352192340695</v>
      </c>
      <c r="Q51">
        <f>Table1[[#This Row],[calc % H2 umol/h]]/Table1[[#This Row],[PCAT_Gee-pt/g-c3n4]]</f>
        <v>277.11432983268986</v>
      </c>
      <c r="R51">
        <v>4.4914693648482604</v>
      </c>
      <c r="S51">
        <v>0.21462447696265199</v>
      </c>
      <c r="T51">
        <v>12.2420109375895</v>
      </c>
      <c r="U51">
        <v>3.0605027343973901</v>
      </c>
      <c r="V51">
        <v>7.3844387521560598E-2</v>
      </c>
      <c r="W51">
        <v>1.1870735806764301</v>
      </c>
    </row>
    <row r="52" spans="1:23" x14ac:dyDescent="0.25">
      <c r="A52">
        <v>322807</v>
      </c>
      <c r="B52" t="s">
        <v>120</v>
      </c>
      <c r="C52" t="s">
        <v>20</v>
      </c>
      <c r="D52">
        <v>4.8700000000000002E-3</v>
      </c>
      <c r="E52">
        <v>5</v>
      </c>
      <c r="F52">
        <v>12</v>
      </c>
      <c r="G52">
        <v>6</v>
      </c>
      <c r="H52" t="s">
        <v>264</v>
      </c>
      <c r="I52" s="1">
        <v>44344.738483796296</v>
      </c>
      <c r="J52" t="s">
        <v>121</v>
      </c>
      <c r="K52">
        <v>0.71109100000000003</v>
      </c>
      <c r="L52">
        <v>92.420653099021195</v>
      </c>
      <c r="M52">
        <v>1.8841292691657401</v>
      </c>
      <c r="N52">
        <v>9.1751597222468201E-3</v>
      </c>
      <c r="O52">
        <v>5.1354087598767197</v>
      </c>
      <c r="P52">
        <v>1.2838521899691799</v>
      </c>
      <c r="Q52">
        <f>Table1[[#This Row],[calc % H2 umol/h]]/Table1[[#This Row],[PCAT_Gee-pt/g-c3n4]]</f>
        <v>263.62467966512935</v>
      </c>
      <c r="R52">
        <v>4.4490719602944298</v>
      </c>
      <c r="S52">
        <v>0.22187985758474299</v>
      </c>
      <c r="T52">
        <v>12.1264519861392</v>
      </c>
      <c r="U52">
        <v>3.0316129965348</v>
      </c>
      <c r="V52">
        <v>7.3614219362595407E-2</v>
      </c>
      <c r="W52">
        <v>1.17253145215594</v>
      </c>
    </row>
    <row r="53" spans="1:23" x14ac:dyDescent="0.25">
      <c r="A53">
        <v>322808</v>
      </c>
      <c r="B53" t="s">
        <v>122</v>
      </c>
      <c r="C53" t="s">
        <v>20</v>
      </c>
      <c r="D53">
        <v>4.81E-3</v>
      </c>
      <c r="E53">
        <v>5</v>
      </c>
      <c r="F53">
        <v>12</v>
      </c>
      <c r="G53">
        <v>7</v>
      </c>
      <c r="H53" t="s">
        <v>264</v>
      </c>
      <c r="I53" s="1">
        <v>44344.753564814811</v>
      </c>
      <c r="J53" t="s">
        <v>123</v>
      </c>
      <c r="K53">
        <v>0.67486599999999997</v>
      </c>
      <c r="L53">
        <v>92.491088413278305</v>
      </c>
      <c r="M53">
        <v>1.85608456985933</v>
      </c>
      <c r="N53">
        <v>3.54414466182299E-3</v>
      </c>
      <c r="O53">
        <v>5.0589697400901503</v>
      </c>
      <c r="P53">
        <v>1.26474243502253</v>
      </c>
      <c r="Q53">
        <f>Table1[[#This Row],[calc % H2 umol/h]]/Table1[[#This Row],[PCAT_Gee-pt/g-c3n4]]</f>
        <v>262.9402151813992</v>
      </c>
      <c r="R53">
        <v>4.4038038792014396</v>
      </c>
      <c r="S53">
        <v>0.216582383127191</v>
      </c>
      <c r="T53">
        <v>12.0030686790635</v>
      </c>
      <c r="U53">
        <v>3.0007671697658802</v>
      </c>
      <c r="V53">
        <v>7.4588678114087995E-2</v>
      </c>
      <c r="W53">
        <v>1.1744344595467899</v>
      </c>
    </row>
    <row r="54" spans="1:23" x14ac:dyDescent="0.25">
      <c r="A54">
        <v>322809</v>
      </c>
      <c r="B54" t="s">
        <v>124</v>
      </c>
      <c r="C54" t="s">
        <v>20</v>
      </c>
      <c r="D54">
        <v>4.7600000000000003E-3</v>
      </c>
      <c r="E54">
        <v>5</v>
      </c>
      <c r="F54">
        <v>12</v>
      </c>
      <c r="G54">
        <v>8</v>
      </c>
      <c r="H54" t="s">
        <v>264</v>
      </c>
      <c r="I54" s="1">
        <v>44344.768645833334</v>
      </c>
      <c r="J54" t="s">
        <v>125</v>
      </c>
      <c r="K54">
        <v>0.66927099999999995</v>
      </c>
      <c r="L54">
        <v>92.483441180211898</v>
      </c>
      <c r="M54">
        <v>1.8243475554283299</v>
      </c>
      <c r="N54">
        <v>5.5351065101950699E-3</v>
      </c>
      <c r="O54">
        <v>4.9724668952012303</v>
      </c>
      <c r="P54">
        <v>1.2431167238003</v>
      </c>
      <c r="Q54">
        <f>Table1[[#This Row],[calc % H2 umol/h]]/Table1[[#This Row],[PCAT_Gee-pt/g-c3n4]]</f>
        <v>261.15897558829829</v>
      </c>
      <c r="R54">
        <v>4.4307954761316903</v>
      </c>
      <c r="S54">
        <v>0.23235333836251601</v>
      </c>
      <c r="T54">
        <v>12.076637348467999</v>
      </c>
      <c r="U54">
        <v>3.0191593371170198</v>
      </c>
      <c r="V54">
        <v>7.5223712895282596E-2</v>
      </c>
      <c r="W54">
        <v>1.18619207533275</v>
      </c>
    </row>
    <row r="55" spans="1:23" x14ac:dyDescent="0.25">
      <c r="A55">
        <v>322810</v>
      </c>
      <c r="B55" t="s">
        <v>126</v>
      </c>
      <c r="C55" t="s">
        <v>20</v>
      </c>
      <c r="D55">
        <v>5.1799999999999997E-3</v>
      </c>
      <c r="E55">
        <v>5</v>
      </c>
      <c r="F55">
        <v>12</v>
      </c>
      <c r="G55">
        <v>9</v>
      </c>
      <c r="H55" t="s">
        <v>264</v>
      </c>
      <c r="I55" s="1">
        <v>44344.783807870372</v>
      </c>
      <c r="J55" t="s">
        <v>127</v>
      </c>
      <c r="K55">
        <v>0.67204600000000003</v>
      </c>
      <c r="L55">
        <v>92.199555254312799</v>
      </c>
      <c r="M55">
        <v>2.07784403598817</v>
      </c>
      <c r="N55">
        <v>6.7297339604645897E-3</v>
      </c>
      <c r="O55">
        <v>5.6634004039414902</v>
      </c>
      <c r="P55">
        <v>1.4158501009853699</v>
      </c>
      <c r="Q55">
        <f>Table1[[#This Row],[calc % H2 umol/h]]/Table1[[#This Row],[PCAT_Gee-pt/g-c3n4]]</f>
        <v>273.33013532536103</v>
      </c>
      <c r="R55">
        <v>4.4523896781836001</v>
      </c>
      <c r="S55">
        <v>0.23011187601806399</v>
      </c>
      <c r="T55">
        <v>12.135494803842599</v>
      </c>
      <c r="U55">
        <v>3.03387370096066</v>
      </c>
      <c r="V55">
        <v>7.5380654425080906E-2</v>
      </c>
      <c r="W55">
        <v>1.19483037709026</v>
      </c>
    </row>
    <row r="56" spans="1:23" x14ac:dyDescent="0.25">
      <c r="A56">
        <v>322811</v>
      </c>
      <c r="B56" t="s">
        <v>128</v>
      </c>
      <c r="C56" t="s">
        <v>20</v>
      </c>
      <c r="D56">
        <v>4.8799999999999998E-3</v>
      </c>
      <c r="E56">
        <v>5</v>
      </c>
      <c r="F56">
        <v>12</v>
      </c>
      <c r="G56">
        <v>10</v>
      </c>
      <c r="H56" t="s">
        <v>264</v>
      </c>
      <c r="I56" s="1">
        <v>44344.798946759256</v>
      </c>
      <c r="J56" t="s">
        <v>129</v>
      </c>
      <c r="K56">
        <v>0.65812599999999999</v>
      </c>
      <c r="L56">
        <v>92.167804643685201</v>
      </c>
      <c r="M56">
        <v>2.08869100072349</v>
      </c>
      <c r="N56">
        <v>7.7423171174960696E-3</v>
      </c>
      <c r="O56">
        <v>5.69296504084378</v>
      </c>
      <c r="P56">
        <v>1.4232412602109401</v>
      </c>
      <c r="Q56">
        <f>Table1[[#This Row],[calc % H2 umol/h]]/Table1[[#This Row],[PCAT_Gee-pt/g-c3n4]]</f>
        <v>291.64779922355331</v>
      </c>
      <c r="R56">
        <v>4.4635822240079399</v>
      </c>
      <c r="S56">
        <v>0.21453318631429799</v>
      </c>
      <c r="T56">
        <v>12.1660013613344</v>
      </c>
      <c r="U56">
        <v>3.0415003403336001</v>
      </c>
      <c r="V56">
        <v>7.6262547442370696E-2</v>
      </c>
      <c r="W56">
        <v>1.2036595841409701</v>
      </c>
    </row>
    <row r="57" spans="1:23" x14ac:dyDescent="0.25">
      <c r="A57">
        <v>322812</v>
      </c>
      <c r="B57" t="s">
        <v>130</v>
      </c>
      <c r="C57" t="s">
        <v>20</v>
      </c>
      <c r="D57">
        <v>5.0699999999999999E-3</v>
      </c>
      <c r="E57">
        <v>5</v>
      </c>
      <c r="F57">
        <v>12</v>
      </c>
      <c r="G57">
        <v>11</v>
      </c>
      <c r="H57" t="s">
        <v>264</v>
      </c>
      <c r="I57" s="1">
        <v>44344.814131944448</v>
      </c>
      <c r="J57" t="s">
        <v>131</v>
      </c>
      <c r="K57">
        <v>0.65532100000000004</v>
      </c>
      <c r="L57">
        <v>92.605105979852993</v>
      </c>
      <c r="M57">
        <v>1.8606886817768</v>
      </c>
      <c r="N57">
        <v>3.9757501049212203E-3</v>
      </c>
      <c r="O57">
        <v>5.0715187711249801</v>
      </c>
      <c r="P57">
        <v>1.2678796927812399</v>
      </c>
      <c r="Q57">
        <f>Table1[[#This Row],[calc % H2 umol/h]]/Table1[[#This Row],[PCAT_Gee-pt/g-c3n4]]</f>
        <v>250.07489009491911</v>
      </c>
      <c r="R57">
        <v>4.3001659435371504</v>
      </c>
      <c r="S57">
        <v>0.208306366491813</v>
      </c>
      <c r="T57">
        <v>11.7205916901562</v>
      </c>
      <c r="U57">
        <v>2.9301479225390601</v>
      </c>
      <c r="V57">
        <v>7.4848078085788999E-2</v>
      </c>
      <c r="W57">
        <v>1.1591913167472501</v>
      </c>
    </row>
    <row r="58" spans="1:23" x14ac:dyDescent="0.25">
      <c r="A58">
        <v>322813</v>
      </c>
      <c r="B58" t="s">
        <v>132</v>
      </c>
      <c r="C58" t="s">
        <v>20</v>
      </c>
      <c r="D58">
        <v>4.7299999999999998E-3</v>
      </c>
      <c r="E58">
        <v>5</v>
      </c>
      <c r="F58">
        <v>12</v>
      </c>
      <c r="G58">
        <v>12</v>
      </c>
      <c r="H58" t="s">
        <v>264</v>
      </c>
      <c r="I58" s="1">
        <v>44344.829328703701</v>
      </c>
      <c r="J58" t="s">
        <v>133</v>
      </c>
      <c r="K58">
        <v>0.65254599999999996</v>
      </c>
      <c r="L58">
        <v>92.6058161821651</v>
      </c>
      <c r="M58">
        <v>1.82791427642866</v>
      </c>
      <c r="N58">
        <v>3.6280022627218599E-3</v>
      </c>
      <c r="O58">
        <v>4.9821883992237304</v>
      </c>
      <c r="P58">
        <v>1.2455470998059299</v>
      </c>
      <c r="Q58">
        <f>Table1[[#This Row],[calc % H2 umol/h]]/Table1[[#This Row],[PCAT_Gee-pt/g-c3n4]]</f>
        <v>263.32919657630657</v>
      </c>
      <c r="R58">
        <v>4.3231221325748104</v>
      </c>
      <c r="S58">
        <v>0.20988408463932801</v>
      </c>
      <c r="T58">
        <v>11.7831613960712</v>
      </c>
      <c r="U58">
        <v>2.9457903490178001</v>
      </c>
      <c r="V58">
        <v>7.5315703505637502E-2</v>
      </c>
      <c r="W58">
        <v>1.1678317053256899</v>
      </c>
    </row>
    <row r="59" spans="1:23" x14ac:dyDescent="0.25">
      <c r="A59">
        <v>322814</v>
      </c>
      <c r="B59" t="s">
        <v>134</v>
      </c>
      <c r="C59" t="s">
        <v>20</v>
      </c>
      <c r="D59">
        <v>5.0000000000000001E-3</v>
      </c>
      <c r="E59">
        <v>5</v>
      </c>
      <c r="F59">
        <v>12</v>
      </c>
      <c r="G59">
        <v>13</v>
      </c>
      <c r="H59" t="s">
        <v>264</v>
      </c>
      <c r="I59" s="1">
        <v>44344.844513888886</v>
      </c>
      <c r="J59" t="s">
        <v>135</v>
      </c>
      <c r="K59">
        <v>0.59850474999999903</v>
      </c>
      <c r="L59">
        <v>92.669688031937895</v>
      </c>
      <c r="M59">
        <v>1.8866771392692701</v>
      </c>
      <c r="N59">
        <v>5.5328450584618697E-3</v>
      </c>
      <c r="O59">
        <v>5.1423532698224204</v>
      </c>
      <c r="P59">
        <v>1.2855883174556</v>
      </c>
      <c r="Q59">
        <f>Table1[[#This Row],[calc % H2 umol/h]]/Table1[[#This Row],[PCAT_Gee-pt/g-c3n4]]</f>
        <v>257.11766349111997</v>
      </c>
      <c r="R59">
        <v>4.2221379618273103</v>
      </c>
      <c r="S59">
        <v>0.236900894491516</v>
      </c>
      <c r="T59">
        <v>11.5079175454753</v>
      </c>
      <c r="U59">
        <v>2.87697938636882</v>
      </c>
      <c r="V59">
        <v>7.5374464867464103E-2</v>
      </c>
      <c r="W59">
        <v>1.1461224020980001</v>
      </c>
    </row>
    <row r="60" spans="1:23" x14ac:dyDescent="0.25">
      <c r="A60">
        <v>322815</v>
      </c>
      <c r="B60" t="s">
        <v>136</v>
      </c>
      <c r="C60" t="s">
        <v>20</v>
      </c>
      <c r="E60">
        <v>5</v>
      </c>
      <c r="F60">
        <v>12</v>
      </c>
      <c r="G60">
        <v>14</v>
      </c>
      <c r="H60" t="s">
        <v>265</v>
      </c>
      <c r="I60" s="1">
        <v>44344.859930555554</v>
      </c>
      <c r="J60" t="s">
        <v>137</v>
      </c>
      <c r="K60">
        <v>0.64693599999999996</v>
      </c>
      <c r="L60">
        <v>94.625606084466298</v>
      </c>
      <c r="M60">
        <v>0.20285582827996701</v>
      </c>
      <c r="N60">
        <v>2.8607161252172001E-2</v>
      </c>
      <c r="O60">
        <v>0.55290664743096796</v>
      </c>
      <c r="P60">
        <v>0.13822666185774199</v>
      </c>
      <c r="Q60" t="e">
        <f>Table1[[#This Row],[calc % H2 umol/h]]/Table1[[#This Row],[PCAT_Gee-pt/g-c3n4]]</f>
        <v>#DIV/0!</v>
      </c>
      <c r="R60">
        <v>4.05786899257083</v>
      </c>
      <c r="S60">
        <v>0.20527563882150801</v>
      </c>
      <c r="T60">
        <v>11.060183773965401</v>
      </c>
      <c r="U60">
        <v>2.7650459434913701</v>
      </c>
      <c r="V60">
        <v>6.7398371578359206E-2</v>
      </c>
      <c r="W60">
        <v>1.0462707231044699</v>
      </c>
    </row>
    <row r="61" spans="1:23" x14ac:dyDescent="0.25">
      <c r="A61">
        <v>322816</v>
      </c>
      <c r="B61" t="s">
        <v>138</v>
      </c>
      <c r="C61" t="s">
        <v>20</v>
      </c>
      <c r="E61">
        <v>5</v>
      </c>
      <c r="F61">
        <v>12</v>
      </c>
      <c r="G61">
        <v>15</v>
      </c>
      <c r="H61" t="s">
        <v>265</v>
      </c>
      <c r="I61" s="1">
        <v>44344.875428240739</v>
      </c>
      <c r="J61" t="s">
        <v>139</v>
      </c>
      <c r="K61">
        <v>0.66088599999999997</v>
      </c>
      <c r="L61">
        <v>94.578215133257004</v>
      </c>
      <c r="M61">
        <v>0.20108246896642201</v>
      </c>
      <c r="N61">
        <v>2.8059971171664599E-2</v>
      </c>
      <c r="O61">
        <v>0.54807315479210195</v>
      </c>
      <c r="P61">
        <v>0.13701828869802499</v>
      </c>
      <c r="Q61" t="e">
        <f>Table1[[#This Row],[calc % H2 umol/h]]/Table1[[#This Row],[PCAT_Gee-pt/g-c3n4]]</f>
        <v>#DIV/0!</v>
      </c>
      <c r="R61">
        <v>4.1056450126293704</v>
      </c>
      <c r="S61">
        <v>0.208136492734776</v>
      </c>
      <c r="T61">
        <v>11.1904027541256</v>
      </c>
      <c r="U61">
        <v>2.7976006885314</v>
      </c>
      <c r="V61">
        <v>6.6777137309633E-2</v>
      </c>
      <c r="W61">
        <v>1.0482802478375399</v>
      </c>
    </row>
    <row r="62" spans="1:23" x14ac:dyDescent="0.25">
      <c r="A62">
        <v>322817</v>
      </c>
      <c r="B62" t="s">
        <v>140</v>
      </c>
      <c r="C62" t="s">
        <v>20</v>
      </c>
      <c r="D62">
        <v>5.13E-3</v>
      </c>
      <c r="E62">
        <v>5</v>
      </c>
      <c r="F62">
        <v>13</v>
      </c>
      <c r="G62">
        <v>1</v>
      </c>
      <c r="H62" t="s">
        <v>264</v>
      </c>
      <c r="I62" s="1">
        <v>44344.891435185185</v>
      </c>
      <c r="J62" t="s">
        <v>141</v>
      </c>
      <c r="K62">
        <v>0.63859600000000005</v>
      </c>
      <c r="L62">
        <v>93.161460110197794</v>
      </c>
      <c r="M62">
        <v>1.70284612301368</v>
      </c>
      <c r="N62">
        <v>7.0246921890072802E-3</v>
      </c>
      <c r="O62">
        <v>4.6413009128182701</v>
      </c>
      <c r="P62">
        <v>1.16032522820456</v>
      </c>
      <c r="Q62">
        <f>Table1[[#This Row],[calc % H2 umol/h]]/Table1[[#This Row],[PCAT_Gee-pt/g-c3n4]]</f>
        <v>226.18425501063547</v>
      </c>
      <c r="R62">
        <v>3.9848389298936699</v>
      </c>
      <c r="S62">
        <v>0.22437907160670101</v>
      </c>
      <c r="T62">
        <v>10.8611320264318</v>
      </c>
      <c r="U62">
        <v>2.7152830066079701</v>
      </c>
      <c r="V62">
        <v>7.3647396489744194E-2</v>
      </c>
      <c r="W62">
        <v>1.07720744040506</v>
      </c>
    </row>
    <row r="63" spans="1:23" x14ac:dyDescent="0.25">
      <c r="A63">
        <v>322818</v>
      </c>
      <c r="B63" t="s">
        <v>142</v>
      </c>
      <c r="C63" t="s">
        <v>20</v>
      </c>
      <c r="D63">
        <v>4.62E-3</v>
      </c>
      <c r="E63">
        <v>5</v>
      </c>
      <c r="F63">
        <v>13</v>
      </c>
      <c r="G63">
        <v>2</v>
      </c>
      <c r="H63" t="s">
        <v>264</v>
      </c>
      <c r="I63" s="1">
        <v>44344.906678240739</v>
      </c>
      <c r="J63" t="s">
        <v>143</v>
      </c>
      <c r="K63">
        <v>0.66927099999999995</v>
      </c>
      <c r="L63">
        <v>92.867814135125897</v>
      </c>
      <c r="M63">
        <v>1.7197011574255801</v>
      </c>
      <c r="N63">
        <v>5.5623947180612702E-3</v>
      </c>
      <c r="O63">
        <v>4.6872412274152797</v>
      </c>
      <c r="P63">
        <v>1.1718103068538199</v>
      </c>
      <c r="Q63">
        <f>Table1[[#This Row],[calc % H2 umol/h]]/Table1[[#This Row],[PCAT_Gee-pt/g-c3n4]]</f>
        <v>253.63859455710389</v>
      </c>
      <c r="R63">
        <v>4.2223425360092897</v>
      </c>
      <c r="S63">
        <v>0.205322217042303</v>
      </c>
      <c r="T63">
        <v>11.508475135691301</v>
      </c>
      <c r="U63">
        <v>2.87711878392283</v>
      </c>
      <c r="V63">
        <v>7.3877601738447804E-2</v>
      </c>
      <c r="W63">
        <v>1.1162645697007301</v>
      </c>
    </row>
    <row r="64" spans="1:23" x14ac:dyDescent="0.25">
      <c r="A64">
        <v>322819</v>
      </c>
      <c r="B64" t="s">
        <v>144</v>
      </c>
      <c r="C64" t="s">
        <v>20</v>
      </c>
      <c r="D64">
        <v>4.5399999999999998E-3</v>
      </c>
      <c r="E64">
        <v>5</v>
      </c>
      <c r="F64">
        <v>13</v>
      </c>
      <c r="G64">
        <v>3</v>
      </c>
      <c r="H64" t="s">
        <v>264</v>
      </c>
      <c r="I64" s="1">
        <v>44344.921793981484</v>
      </c>
      <c r="J64" t="s">
        <v>145</v>
      </c>
      <c r="K64">
        <v>0.68669724999999904</v>
      </c>
      <c r="L64">
        <v>92.772518006932302</v>
      </c>
      <c r="M64">
        <v>1.68383337823793</v>
      </c>
      <c r="N64">
        <v>6.7551601256914603E-3</v>
      </c>
      <c r="O64">
        <v>4.58947951305099</v>
      </c>
      <c r="P64">
        <v>1.14736987826274</v>
      </c>
      <c r="Q64">
        <f>Table1[[#This Row],[calc % H2 umol/h]]/Table1[[#This Row],[PCAT_Gee-pt/g-c3n4]]</f>
        <v>252.72464278914978</v>
      </c>
      <c r="R64">
        <v>4.3371564926217596</v>
      </c>
      <c r="S64">
        <v>0.21680097639168799</v>
      </c>
      <c r="T64">
        <v>11.8214136416595</v>
      </c>
      <c r="U64">
        <v>2.9553534104148902</v>
      </c>
      <c r="V64">
        <v>7.3222073873479496E-2</v>
      </c>
      <c r="W64">
        <v>1.13327004833441</v>
      </c>
    </row>
    <row r="65" spans="1:23" x14ac:dyDescent="0.25">
      <c r="A65">
        <v>322820</v>
      </c>
      <c r="B65" t="s">
        <v>146</v>
      </c>
      <c r="C65" t="s">
        <v>20</v>
      </c>
      <c r="D65">
        <v>4.7200000000000002E-3</v>
      </c>
      <c r="E65">
        <v>5</v>
      </c>
      <c r="F65">
        <v>13</v>
      </c>
      <c r="G65">
        <v>4</v>
      </c>
      <c r="H65" t="s">
        <v>264</v>
      </c>
      <c r="I65" s="1">
        <v>44344.936921296299</v>
      </c>
      <c r="J65" t="s">
        <v>147</v>
      </c>
      <c r="K65">
        <v>0.69609662500000002</v>
      </c>
      <c r="L65">
        <v>92.607190678640706</v>
      </c>
      <c r="M65">
        <v>1.7091314488877301</v>
      </c>
      <c r="N65">
        <v>4.2103474742492099E-3</v>
      </c>
      <c r="O65">
        <v>4.65843228383432</v>
      </c>
      <c r="P65">
        <v>1.16460807095858</v>
      </c>
      <c r="Q65">
        <f>Table1[[#This Row],[calc % H2 umol/h]]/Table1[[#This Row],[PCAT_Gee-pt/g-c3n4]]</f>
        <v>246.73899808444489</v>
      </c>
      <c r="R65">
        <v>4.4492500205879102</v>
      </c>
      <c r="S65">
        <v>0.22848622074632699</v>
      </c>
      <c r="T65">
        <v>12.1269373097344</v>
      </c>
      <c r="U65">
        <v>3.0317343274336199</v>
      </c>
      <c r="V65">
        <v>7.4650068491212002E-2</v>
      </c>
      <c r="W65">
        <v>1.1597777833924101</v>
      </c>
    </row>
    <row r="66" spans="1:23" x14ac:dyDescent="0.25">
      <c r="A66">
        <v>322821</v>
      </c>
      <c r="B66" t="s">
        <v>148</v>
      </c>
      <c r="C66" t="s">
        <v>20</v>
      </c>
      <c r="D66">
        <v>4.9399999999999999E-3</v>
      </c>
      <c r="E66">
        <v>5</v>
      </c>
      <c r="F66">
        <v>13</v>
      </c>
      <c r="G66">
        <v>5</v>
      </c>
      <c r="H66" t="s">
        <v>264</v>
      </c>
      <c r="I66" s="1">
        <v>44344.952094907407</v>
      </c>
      <c r="J66" t="s">
        <v>149</v>
      </c>
      <c r="K66">
        <v>0.68388849999999901</v>
      </c>
      <c r="L66">
        <v>92.462693327839006</v>
      </c>
      <c r="M66">
        <v>1.74685202042048</v>
      </c>
      <c r="N66">
        <v>6.6298711258101998E-3</v>
      </c>
      <c r="O66">
        <v>4.7612439946054099</v>
      </c>
      <c r="P66">
        <v>1.19031099865135</v>
      </c>
      <c r="Q66">
        <f>Table1[[#This Row],[calc % H2 umol/h]]/Table1[[#This Row],[PCAT_Gee-pt/g-c3n4]]</f>
        <v>240.95364345169028</v>
      </c>
      <c r="R66">
        <v>4.53144558275274</v>
      </c>
      <c r="S66">
        <v>0.23207877415650299</v>
      </c>
      <c r="T66">
        <v>12.350970669266699</v>
      </c>
      <c r="U66">
        <v>3.0877426673166899</v>
      </c>
      <c r="V66">
        <v>7.5867084111996094E-2</v>
      </c>
      <c r="W66">
        <v>1.1831419848757601</v>
      </c>
    </row>
    <row r="67" spans="1:23" x14ac:dyDescent="0.25">
      <c r="A67">
        <v>322822</v>
      </c>
      <c r="B67" t="s">
        <v>150</v>
      </c>
      <c r="C67" t="s">
        <v>20</v>
      </c>
      <c r="D67">
        <v>4.7200000000000002E-3</v>
      </c>
      <c r="E67">
        <v>5</v>
      </c>
      <c r="F67">
        <v>13</v>
      </c>
      <c r="G67">
        <v>6</v>
      </c>
      <c r="H67" t="s">
        <v>264</v>
      </c>
      <c r="I67" s="1">
        <v>44344.967187499999</v>
      </c>
      <c r="J67" t="s">
        <v>151</v>
      </c>
      <c r="K67">
        <v>0.72226599999999996</v>
      </c>
      <c r="L67">
        <v>92.440285160155995</v>
      </c>
      <c r="M67">
        <v>1.63117889884339</v>
      </c>
      <c r="N67">
        <v>5.7066096584166897E-3</v>
      </c>
      <c r="O67">
        <v>4.4459637367426996</v>
      </c>
      <c r="P67">
        <v>1.11149093418567</v>
      </c>
      <c r="Q67">
        <f>Table1[[#This Row],[calc % H2 umol/h]]/Table1[[#This Row],[PCAT_Gee-pt/g-c3n4]]</f>
        <v>235.48536741221821</v>
      </c>
      <c r="R67">
        <v>4.6519121704097603</v>
      </c>
      <c r="S67">
        <v>0.21336565122659601</v>
      </c>
      <c r="T67">
        <v>12.679316064484899</v>
      </c>
      <c r="U67">
        <v>3.1698290161212199</v>
      </c>
      <c r="V67">
        <v>7.69158291057742E-2</v>
      </c>
      <c r="W67">
        <v>1.19970794148506</v>
      </c>
    </row>
    <row r="68" spans="1:23" x14ac:dyDescent="0.25">
      <c r="A68">
        <v>322823</v>
      </c>
      <c r="B68" t="s">
        <v>152</v>
      </c>
      <c r="C68" t="s">
        <v>20</v>
      </c>
      <c r="D68">
        <v>5.0400000000000002E-3</v>
      </c>
      <c r="E68">
        <v>5</v>
      </c>
      <c r="F68">
        <v>13</v>
      </c>
      <c r="G68">
        <v>7</v>
      </c>
      <c r="H68" t="s">
        <v>264</v>
      </c>
      <c r="I68" s="1">
        <v>44344.982094907406</v>
      </c>
      <c r="J68" t="s">
        <v>153</v>
      </c>
      <c r="K68">
        <v>0.71946100000000002</v>
      </c>
      <c r="L68">
        <v>92.200529561862595</v>
      </c>
      <c r="M68">
        <v>1.6841547878268499</v>
      </c>
      <c r="N68">
        <v>5.74016632157237E-3</v>
      </c>
      <c r="O68">
        <v>4.5903555514658896</v>
      </c>
      <c r="P68">
        <v>1.14758888786647</v>
      </c>
      <c r="Q68">
        <f>Table1[[#This Row],[calc % H2 umol/h]]/Table1[[#This Row],[PCAT_Gee-pt/g-c3n4]]</f>
        <v>227.69620791001387</v>
      </c>
      <c r="R68">
        <v>4.8016068196413197</v>
      </c>
      <c r="S68">
        <v>0.20218513278429001</v>
      </c>
      <c r="T68">
        <v>13.0873258680324</v>
      </c>
      <c r="U68">
        <v>3.2718314670080999</v>
      </c>
      <c r="V68">
        <v>7.8269415907473702E-2</v>
      </c>
      <c r="W68">
        <v>1.23543941476173</v>
      </c>
    </row>
    <row r="69" spans="1:23" x14ac:dyDescent="0.25">
      <c r="A69">
        <v>322824</v>
      </c>
      <c r="B69" t="s">
        <v>154</v>
      </c>
      <c r="C69" t="s">
        <v>20</v>
      </c>
      <c r="D69">
        <v>5.1000000000000004E-3</v>
      </c>
      <c r="E69">
        <v>5</v>
      </c>
      <c r="F69">
        <v>13</v>
      </c>
      <c r="G69">
        <v>8</v>
      </c>
      <c r="H69" t="s">
        <v>264</v>
      </c>
      <c r="I69" s="1">
        <v>44344.997233796297</v>
      </c>
      <c r="J69" t="s">
        <v>155</v>
      </c>
      <c r="K69">
        <v>0.69994599999999996</v>
      </c>
      <c r="L69">
        <v>92.309362764725194</v>
      </c>
      <c r="M69">
        <v>1.7396307395452599</v>
      </c>
      <c r="N69">
        <v>4.9042023601513903E-3</v>
      </c>
      <c r="O69">
        <v>4.7415615717106503</v>
      </c>
      <c r="P69">
        <v>1.1853903929276599</v>
      </c>
      <c r="Q69">
        <f>Table1[[#This Row],[calc % H2 umol/h]]/Table1[[#This Row],[PCAT_Gee-pt/g-c3n4]]</f>
        <v>232.42948880934506</v>
      </c>
      <c r="R69">
        <v>4.6608476270421804</v>
      </c>
      <c r="S69">
        <v>0.22044613472167299</v>
      </c>
      <c r="T69">
        <v>12.7036706684999</v>
      </c>
      <c r="U69">
        <v>3.1759176671249798</v>
      </c>
      <c r="V69">
        <v>7.7179057406300905E-2</v>
      </c>
      <c r="W69">
        <v>1.2129798112810499</v>
      </c>
    </row>
    <row r="70" spans="1:23" x14ac:dyDescent="0.25">
      <c r="A70">
        <v>322825</v>
      </c>
      <c r="B70" t="s">
        <v>156</v>
      </c>
      <c r="C70" t="s">
        <v>20</v>
      </c>
      <c r="D70">
        <v>4.62E-3</v>
      </c>
      <c r="E70">
        <v>5</v>
      </c>
      <c r="F70">
        <v>13</v>
      </c>
      <c r="G70">
        <v>9</v>
      </c>
      <c r="H70" t="s">
        <v>264</v>
      </c>
      <c r="I70" s="1">
        <v>44345.01226851852</v>
      </c>
      <c r="J70" t="s">
        <v>157</v>
      </c>
      <c r="K70">
        <v>0.68878600000000001</v>
      </c>
      <c r="L70">
        <v>92.315533888493306</v>
      </c>
      <c r="M70">
        <v>1.6658560566607299</v>
      </c>
      <c r="N70">
        <v>9.8550547928629006E-3</v>
      </c>
      <c r="O70">
        <v>4.5404802770550496</v>
      </c>
      <c r="P70">
        <v>1.13512006926376</v>
      </c>
      <c r="Q70">
        <f>Table1[[#This Row],[calc % H2 umol/h]]/Table1[[#This Row],[PCAT_Gee-pt/g-c3n4]]</f>
        <v>245.69698468912554</v>
      </c>
      <c r="R70">
        <v>4.7129410503010103</v>
      </c>
      <c r="S70">
        <v>0.22383434887091699</v>
      </c>
      <c r="T70">
        <v>12.8456572224553</v>
      </c>
      <c r="U70">
        <v>3.2114143056138298</v>
      </c>
      <c r="V70">
        <v>7.8594758347029295E-2</v>
      </c>
      <c r="W70">
        <v>1.2270742461978901</v>
      </c>
    </row>
    <row r="71" spans="1:23" x14ac:dyDescent="0.25">
      <c r="A71">
        <v>322826</v>
      </c>
      <c r="B71" t="s">
        <v>158</v>
      </c>
      <c r="C71" t="s">
        <v>20</v>
      </c>
      <c r="D71">
        <v>4.81E-3</v>
      </c>
      <c r="E71">
        <v>5</v>
      </c>
      <c r="F71">
        <v>13</v>
      </c>
      <c r="G71">
        <v>10</v>
      </c>
      <c r="H71" t="s">
        <v>264</v>
      </c>
      <c r="I71" s="1">
        <v>44345.027395833335</v>
      </c>
      <c r="J71" t="s">
        <v>159</v>
      </c>
      <c r="K71">
        <v>0.69226975000000002</v>
      </c>
      <c r="L71">
        <v>92.339467937839601</v>
      </c>
      <c r="M71">
        <v>1.70222688387681</v>
      </c>
      <c r="N71">
        <v>3.8913620000500799E-3</v>
      </c>
      <c r="O71">
        <v>4.6396131060738002</v>
      </c>
      <c r="P71">
        <v>1.15990327651845</v>
      </c>
      <c r="Q71">
        <f>Table1[[#This Row],[calc % H2 umol/h]]/Table1[[#This Row],[PCAT_Gee-pt/g-c3n4]]</f>
        <v>241.14413233231809</v>
      </c>
      <c r="R71">
        <v>4.6618311589519799</v>
      </c>
      <c r="S71">
        <v>0.22796829714629599</v>
      </c>
      <c r="T71">
        <v>12.706351396657899</v>
      </c>
      <c r="U71">
        <v>3.1765878491644899</v>
      </c>
      <c r="V71">
        <v>7.8138931973590703E-2</v>
      </c>
      <c r="W71">
        <v>1.2183350873579499</v>
      </c>
    </row>
    <row r="72" spans="1:23" x14ac:dyDescent="0.25">
      <c r="A72">
        <v>322827</v>
      </c>
      <c r="B72" t="s">
        <v>160</v>
      </c>
      <c r="C72" t="s">
        <v>20</v>
      </c>
      <c r="D72">
        <v>4.9199999999999999E-3</v>
      </c>
      <c r="E72">
        <v>5</v>
      </c>
      <c r="F72">
        <v>13</v>
      </c>
      <c r="G72">
        <v>11</v>
      </c>
      <c r="H72" t="s">
        <v>264</v>
      </c>
      <c r="I72" s="1">
        <v>44345.042442129627</v>
      </c>
      <c r="J72" t="s">
        <v>161</v>
      </c>
      <c r="K72">
        <v>0.69159099999999996</v>
      </c>
      <c r="L72">
        <v>92.470531803914994</v>
      </c>
      <c r="M72">
        <v>1.59135899427607</v>
      </c>
      <c r="N72">
        <v>7.9742378730880293E-3</v>
      </c>
      <c r="O72">
        <v>4.3374300548563003</v>
      </c>
      <c r="P72">
        <v>1.08435751371407</v>
      </c>
      <c r="Q72">
        <f>Table1[[#This Row],[calc % H2 umol/h]]/Table1[[#This Row],[PCAT_Gee-pt/g-c3n4]]</f>
        <v>220.39786864107114</v>
      </c>
      <c r="R72">
        <v>4.65327924096706</v>
      </c>
      <c r="S72">
        <v>0.22932749556168</v>
      </c>
      <c r="T72">
        <v>12.683042170878</v>
      </c>
      <c r="U72">
        <v>3.1707605427195098</v>
      </c>
      <c r="V72">
        <v>7.8178205154725205E-2</v>
      </c>
      <c r="W72">
        <v>1.2066517556870899</v>
      </c>
    </row>
    <row r="73" spans="1:23" x14ac:dyDescent="0.25">
      <c r="A73">
        <v>322828</v>
      </c>
      <c r="B73" t="s">
        <v>162</v>
      </c>
      <c r="C73" t="s">
        <v>20</v>
      </c>
      <c r="D73">
        <v>4.7099999999999998E-3</v>
      </c>
      <c r="E73">
        <v>5</v>
      </c>
      <c r="F73">
        <v>13</v>
      </c>
      <c r="G73">
        <v>12</v>
      </c>
      <c r="H73" t="s">
        <v>264</v>
      </c>
      <c r="I73" s="1">
        <v>44345.057442129626</v>
      </c>
      <c r="J73" t="s">
        <v>163</v>
      </c>
      <c r="K73">
        <v>0.65532100000000004</v>
      </c>
      <c r="L73">
        <v>92.527683903762593</v>
      </c>
      <c r="M73">
        <v>1.7546601374108799</v>
      </c>
      <c r="N73">
        <v>7.9487819775869197E-3</v>
      </c>
      <c r="O73">
        <v>4.7825259061211796</v>
      </c>
      <c r="P73">
        <v>1.19563147653029</v>
      </c>
      <c r="Q73">
        <f>Table1[[#This Row],[calc % H2 umol/h]]/Table1[[#This Row],[PCAT_Gee-pt/g-c3n4]]</f>
        <v>253.84957038859662</v>
      </c>
      <c r="R73">
        <v>4.4645356030966798</v>
      </c>
      <c r="S73">
        <v>0.22566877379174399</v>
      </c>
      <c r="T73">
        <v>12.168599904546801</v>
      </c>
      <c r="U73">
        <v>3.0421499761367099</v>
      </c>
      <c r="V73">
        <v>7.7087674039529999E-2</v>
      </c>
      <c r="W73">
        <v>1.17603268169028</v>
      </c>
    </row>
    <row r="74" spans="1:23" x14ac:dyDescent="0.25">
      <c r="A74">
        <v>322829</v>
      </c>
      <c r="B74" t="s">
        <v>164</v>
      </c>
      <c r="C74" t="s">
        <v>20</v>
      </c>
      <c r="D74">
        <v>4.8199999999999996E-3</v>
      </c>
      <c r="E74">
        <v>5</v>
      </c>
      <c r="F74">
        <v>13</v>
      </c>
      <c r="G74">
        <v>13</v>
      </c>
      <c r="H74" t="s">
        <v>264</v>
      </c>
      <c r="I74" s="1">
        <v>44345.072592592594</v>
      </c>
      <c r="J74" t="s">
        <v>165</v>
      </c>
      <c r="K74">
        <v>0.63577600000000001</v>
      </c>
      <c r="L74">
        <v>92.726806227947904</v>
      </c>
      <c r="M74">
        <v>1.7669278110473201</v>
      </c>
      <c r="N74">
        <v>5.6366874091746903E-3</v>
      </c>
      <c r="O74">
        <v>4.8159628468273699</v>
      </c>
      <c r="P74">
        <v>1.20399071170684</v>
      </c>
      <c r="Q74">
        <f>Table1[[#This Row],[calc % H2 umol/h]]/Table1[[#This Row],[PCAT_Gee-pt/g-c3n4]]</f>
        <v>249.79060408855605</v>
      </c>
      <c r="R74">
        <v>4.2882969098602697</v>
      </c>
      <c r="S74">
        <v>0.214360474806366</v>
      </c>
      <c r="T74">
        <v>11.6882412880299</v>
      </c>
      <c r="U74">
        <v>2.9220603220074799</v>
      </c>
      <c r="V74">
        <v>7.6504716122908101E-2</v>
      </c>
      <c r="W74">
        <v>1.1414643350215601</v>
      </c>
    </row>
    <row r="75" spans="1:23" x14ac:dyDescent="0.25">
      <c r="A75">
        <v>322830</v>
      </c>
      <c r="B75" t="s">
        <v>166</v>
      </c>
      <c r="C75" t="s">
        <v>20</v>
      </c>
      <c r="E75">
        <v>5</v>
      </c>
      <c r="F75">
        <v>13</v>
      </c>
      <c r="G75">
        <v>14</v>
      </c>
      <c r="H75" t="s">
        <v>265</v>
      </c>
      <c r="I75" s="1">
        <v>44345.087951388887</v>
      </c>
      <c r="J75" t="s">
        <v>167</v>
      </c>
      <c r="K75">
        <v>0.67761099999999996</v>
      </c>
      <c r="L75">
        <v>94.419488795138193</v>
      </c>
      <c r="M75">
        <v>0.197356860801147</v>
      </c>
      <c r="N75">
        <v>2.74877069318268E-2</v>
      </c>
      <c r="O75">
        <v>0.53791858571824303</v>
      </c>
      <c r="P75">
        <v>0.13447964642956001</v>
      </c>
      <c r="Q75" t="e">
        <f>Table1[[#This Row],[calc % H2 umol/h]]/Table1[[#This Row],[PCAT_Gee-pt/g-c3n4]]</f>
        <v>#DIV/0!</v>
      </c>
      <c r="R75">
        <v>4.2525671113786503</v>
      </c>
      <c r="S75">
        <v>0.20731321492667201</v>
      </c>
      <c r="T75">
        <v>11.5908556557838</v>
      </c>
      <c r="U75">
        <v>2.89771391394595</v>
      </c>
      <c r="V75">
        <v>7.0259404770669706E-2</v>
      </c>
      <c r="W75">
        <v>1.06032782791125</v>
      </c>
    </row>
    <row r="76" spans="1:23" x14ac:dyDescent="0.25">
      <c r="A76">
        <v>322831</v>
      </c>
      <c r="B76" t="s">
        <v>168</v>
      </c>
      <c r="C76" t="s">
        <v>20</v>
      </c>
      <c r="E76">
        <v>5</v>
      </c>
      <c r="F76">
        <v>13</v>
      </c>
      <c r="G76">
        <v>15</v>
      </c>
      <c r="H76" t="s">
        <v>265</v>
      </c>
      <c r="I76" s="1">
        <v>44345.103344907409</v>
      </c>
      <c r="J76" t="s">
        <v>169</v>
      </c>
      <c r="K76">
        <v>0.64137100000000002</v>
      </c>
      <c r="L76">
        <v>94.671583418673293</v>
      </c>
      <c r="M76">
        <v>0.19122971402744801</v>
      </c>
      <c r="N76">
        <v>2.6740991955773698E-2</v>
      </c>
      <c r="O76">
        <v>0.52121834984290105</v>
      </c>
      <c r="P76">
        <v>0.13030458746072501</v>
      </c>
      <c r="Q76" t="e">
        <f>Table1[[#This Row],[calc % H2 umol/h]]/Table1[[#This Row],[PCAT_Gee-pt/g-c3n4]]</f>
        <v>#DIV/0!</v>
      </c>
      <c r="R76">
        <v>4.0532278629862697</v>
      </c>
      <c r="S76">
        <v>0.20028584746365199</v>
      </c>
      <c r="T76">
        <v>11.0475338470659</v>
      </c>
      <c r="U76">
        <v>2.76188346176647</v>
      </c>
      <c r="V76">
        <v>6.6910975312341803E-2</v>
      </c>
      <c r="W76">
        <v>1.0170480290006101</v>
      </c>
    </row>
    <row r="77" spans="1:23" x14ac:dyDescent="0.25">
      <c r="A77">
        <v>322832</v>
      </c>
      <c r="B77" t="s">
        <v>170</v>
      </c>
      <c r="C77" t="s">
        <v>20</v>
      </c>
      <c r="D77">
        <v>5.0000000000000001E-3</v>
      </c>
      <c r="E77">
        <v>5</v>
      </c>
      <c r="F77">
        <v>14</v>
      </c>
      <c r="G77">
        <v>1</v>
      </c>
      <c r="H77" t="s">
        <v>264</v>
      </c>
      <c r="I77" s="1">
        <v>44345.119386574072</v>
      </c>
      <c r="J77" t="s">
        <v>171</v>
      </c>
      <c r="K77">
        <v>0.56331100000000001</v>
      </c>
      <c r="L77">
        <v>93.620306941151298</v>
      </c>
      <c r="M77">
        <v>1.7759190526672799</v>
      </c>
      <c r="N77">
        <v>1.0459872120270599E-2</v>
      </c>
      <c r="O77">
        <v>4.8404694991749198</v>
      </c>
      <c r="P77">
        <v>1.2101173747937299</v>
      </c>
      <c r="Q77">
        <f>Table1[[#This Row],[calc % H2 umol/h]]/Table1[[#This Row],[PCAT_Gee-pt/g-c3n4]]</f>
        <v>242.02347495874599</v>
      </c>
      <c r="R77">
        <v>3.5600833963228702</v>
      </c>
      <c r="S77">
        <v>0.22072357338420501</v>
      </c>
      <c r="T77">
        <v>9.7034124773526393</v>
      </c>
      <c r="U77">
        <v>2.4258531193381598</v>
      </c>
      <c r="V77">
        <v>7.1547702679473704E-2</v>
      </c>
      <c r="W77">
        <v>0.97214290717906704</v>
      </c>
    </row>
    <row r="78" spans="1:23" x14ac:dyDescent="0.25">
      <c r="A78">
        <v>322833</v>
      </c>
      <c r="B78" t="s">
        <v>172</v>
      </c>
      <c r="C78" t="s">
        <v>20</v>
      </c>
      <c r="D78">
        <v>4.7299999999999998E-3</v>
      </c>
      <c r="E78">
        <v>5</v>
      </c>
      <c r="F78">
        <v>14</v>
      </c>
      <c r="G78">
        <v>2</v>
      </c>
      <c r="H78" t="s">
        <v>264</v>
      </c>
      <c r="I78" s="1">
        <v>44345.134641203702</v>
      </c>
      <c r="J78" t="s">
        <v>173</v>
      </c>
      <c r="K78">
        <v>0.649756</v>
      </c>
      <c r="L78">
        <v>93.926360256559093</v>
      </c>
      <c r="M78">
        <v>1.6619307132042</v>
      </c>
      <c r="N78">
        <v>6.3783346068229402E-3</v>
      </c>
      <c r="O78">
        <v>4.5297813067125903</v>
      </c>
      <c r="P78">
        <v>1.13244532667814</v>
      </c>
      <c r="Q78">
        <f>Table1[[#This Row],[calc % H2 umol/h]]/Table1[[#This Row],[PCAT_Gee-pt/g-c3n4]]</f>
        <v>239.41761663385626</v>
      </c>
      <c r="R78">
        <v>3.4034312954514099</v>
      </c>
      <c r="S78">
        <v>0.19680619978737701</v>
      </c>
      <c r="T78">
        <v>9.2764393475181599</v>
      </c>
      <c r="U78">
        <v>2.31910983687954</v>
      </c>
      <c r="V78">
        <v>6.97180097780698E-2</v>
      </c>
      <c r="W78">
        <v>0.93855972500713603</v>
      </c>
    </row>
    <row r="79" spans="1:23" x14ac:dyDescent="0.25">
      <c r="A79">
        <v>322834</v>
      </c>
      <c r="B79" t="s">
        <v>174</v>
      </c>
      <c r="C79" t="s">
        <v>20</v>
      </c>
      <c r="D79">
        <v>4.81E-3</v>
      </c>
      <c r="E79">
        <v>5</v>
      </c>
      <c r="F79">
        <v>14</v>
      </c>
      <c r="G79">
        <v>3</v>
      </c>
      <c r="H79" t="s">
        <v>264</v>
      </c>
      <c r="I79" s="1">
        <v>44345.149907407409</v>
      </c>
      <c r="J79" t="s">
        <v>175</v>
      </c>
      <c r="K79">
        <v>0.63022599999999995</v>
      </c>
      <c r="L79">
        <v>94.023898723510797</v>
      </c>
      <c r="M79">
        <v>1.6389069568405901</v>
      </c>
      <c r="N79">
        <v>6.4508729159189699E-3</v>
      </c>
      <c r="O79">
        <v>4.4670274383608204</v>
      </c>
      <c r="P79">
        <v>1.1167568595902</v>
      </c>
      <c r="Q79">
        <f>Table1[[#This Row],[calc % H2 umol/h]]/Table1[[#This Row],[PCAT_Gee-pt/g-c3n4]]</f>
        <v>232.17398328278585</v>
      </c>
      <c r="R79">
        <v>3.3489439755512702</v>
      </c>
      <c r="S79">
        <v>0.19832551216425801</v>
      </c>
      <c r="T79">
        <v>9.1279279558123907</v>
      </c>
      <c r="U79">
        <v>2.2819819889530901</v>
      </c>
      <c r="V79">
        <v>6.9228425342965305E-2</v>
      </c>
      <c r="W79">
        <v>0.91902191875429695</v>
      </c>
    </row>
    <row r="80" spans="1:23" x14ac:dyDescent="0.25">
      <c r="A80">
        <v>322835</v>
      </c>
      <c r="B80" t="s">
        <v>176</v>
      </c>
      <c r="C80" t="s">
        <v>20</v>
      </c>
      <c r="D80">
        <v>5.1799999999999997E-3</v>
      </c>
      <c r="E80">
        <v>5</v>
      </c>
      <c r="F80">
        <v>14</v>
      </c>
      <c r="G80">
        <v>4</v>
      </c>
      <c r="H80" t="s">
        <v>264</v>
      </c>
      <c r="I80" s="1">
        <v>44345.165243055555</v>
      </c>
      <c r="J80" t="s">
        <v>177</v>
      </c>
      <c r="K80">
        <v>0.60792100000000004</v>
      </c>
      <c r="L80">
        <v>93.891536498927806</v>
      </c>
      <c r="M80">
        <v>1.6416618864196399</v>
      </c>
      <c r="N80">
        <v>5.4122070714213598E-3</v>
      </c>
      <c r="O80">
        <v>4.4745363124729298</v>
      </c>
      <c r="P80">
        <v>1.11863407811823</v>
      </c>
      <c r="Q80">
        <f>Table1[[#This Row],[calc % H2 umol/h]]/Table1[[#This Row],[PCAT_Gee-pt/g-c3n4]]</f>
        <v>215.95252473324905</v>
      </c>
      <c r="R80">
        <v>3.4549302291563899</v>
      </c>
      <c r="S80">
        <v>0.211373103681571</v>
      </c>
      <c r="T80">
        <v>9.4168055525344307</v>
      </c>
      <c r="U80">
        <v>2.3542013881336001</v>
      </c>
      <c r="V80">
        <v>7.0528137413808201E-2</v>
      </c>
      <c r="W80">
        <v>0.94134324808227099</v>
      </c>
    </row>
    <row r="81" spans="1:23" x14ac:dyDescent="0.25">
      <c r="A81">
        <v>322836</v>
      </c>
      <c r="B81" t="s">
        <v>178</v>
      </c>
      <c r="C81" t="s">
        <v>20</v>
      </c>
      <c r="D81">
        <v>4.6100000000000004E-3</v>
      </c>
      <c r="E81">
        <v>5</v>
      </c>
      <c r="F81">
        <v>14</v>
      </c>
      <c r="G81">
        <v>5</v>
      </c>
      <c r="H81" t="s">
        <v>264</v>
      </c>
      <c r="I81" s="1">
        <v>44345.180590277778</v>
      </c>
      <c r="J81" t="s">
        <v>179</v>
      </c>
      <c r="K81">
        <v>0.63473349999999995</v>
      </c>
      <c r="L81">
        <v>94.110076158831902</v>
      </c>
      <c r="M81">
        <v>1.42884245368028</v>
      </c>
      <c r="N81">
        <v>7.2665995127405101E-3</v>
      </c>
      <c r="O81">
        <v>3.8944727271088202</v>
      </c>
      <c r="P81">
        <v>0.97361818177720605</v>
      </c>
      <c r="Q81">
        <f>Table1[[#This Row],[calc % H2 umol/h]]/Table1[[#This Row],[PCAT_Gee-pt/g-c3n4]]</f>
        <v>211.19700255470846</v>
      </c>
      <c r="R81">
        <v>3.45801517323661</v>
      </c>
      <c r="S81">
        <v>0.207415184400008</v>
      </c>
      <c r="T81">
        <v>9.4252139187291402</v>
      </c>
      <c r="U81">
        <v>2.3563034796822802</v>
      </c>
      <c r="V81">
        <v>7.0150629827977595E-2</v>
      </c>
      <c r="W81">
        <v>0.93291558442315103</v>
      </c>
    </row>
    <row r="82" spans="1:23" x14ac:dyDescent="0.25">
      <c r="A82">
        <v>322837</v>
      </c>
      <c r="B82" t="s">
        <v>180</v>
      </c>
      <c r="C82" t="s">
        <v>20</v>
      </c>
      <c r="D82">
        <v>4.62E-3</v>
      </c>
      <c r="E82">
        <v>5</v>
      </c>
      <c r="F82">
        <v>14</v>
      </c>
      <c r="G82">
        <v>6</v>
      </c>
      <c r="H82" t="s">
        <v>264</v>
      </c>
      <c r="I82" s="1">
        <v>44345.195891203701</v>
      </c>
      <c r="J82" t="s">
        <v>181</v>
      </c>
      <c r="K82">
        <v>0.60792100000000004</v>
      </c>
      <c r="L82">
        <v>93.807355462482505</v>
      </c>
      <c r="M82">
        <v>1.8070426877904999</v>
      </c>
      <c r="N82">
        <v>6.4931281913800402E-3</v>
      </c>
      <c r="O82">
        <v>4.9253005089504702</v>
      </c>
      <c r="P82">
        <v>1.23132512723761</v>
      </c>
      <c r="Q82">
        <f>Table1[[#This Row],[calc % H2 umol/h]]/Table1[[#This Row],[PCAT_Gee-pt/g-c3n4]]</f>
        <v>266.52059031117102</v>
      </c>
      <c r="R82">
        <v>3.40142637852562</v>
      </c>
      <c r="S82">
        <v>0.21058717657598999</v>
      </c>
      <c r="T82">
        <v>9.2709747182530702</v>
      </c>
      <c r="U82">
        <v>2.31774367956326</v>
      </c>
      <c r="V82">
        <v>6.9326895390105295E-2</v>
      </c>
      <c r="W82">
        <v>0.91484857581122103</v>
      </c>
    </row>
    <row r="83" spans="1:23" x14ac:dyDescent="0.25">
      <c r="A83">
        <v>322838</v>
      </c>
      <c r="B83" t="s">
        <v>182</v>
      </c>
      <c r="C83" t="s">
        <v>20</v>
      </c>
      <c r="D83">
        <v>4.8300000000000001E-3</v>
      </c>
      <c r="E83">
        <v>5</v>
      </c>
      <c r="F83">
        <v>14</v>
      </c>
      <c r="G83">
        <v>7</v>
      </c>
      <c r="H83" t="s">
        <v>264</v>
      </c>
      <c r="I83" s="1">
        <v>44345.211076388892</v>
      </c>
      <c r="J83" t="s">
        <v>183</v>
      </c>
      <c r="K83">
        <v>0.65532100000000004</v>
      </c>
      <c r="L83">
        <v>93.633691416660099</v>
      </c>
      <c r="M83">
        <v>1.86867923337772</v>
      </c>
      <c r="N83">
        <v>1.25235153534306E-2</v>
      </c>
      <c r="O83">
        <v>5.0932979289349802</v>
      </c>
      <c r="P83">
        <v>1.27332448223374</v>
      </c>
      <c r="Q83">
        <f>Table1[[#This Row],[calc % H2 umol/h]]/Table1[[#This Row],[PCAT_Gee-pt/g-c3n4]]</f>
        <v>263.6282571912505</v>
      </c>
      <c r="R83">
        <v>3.49331991284373</v>
      </c>
      <c r="S83">
        <v>0.197289525674676</v>
      </c>
      <c r="T83">
        <v>9.5214410046359603</v>
      </c>
      <c r="U83">
        <v>2.3803602511589901</v>
      </c>
      <c r="V83">
        <v>7.0208928575514903E-2</v>
      </c>
      <c r="W83">
        <v>0.93410050854285898</v>
      </c>
    </row>
    <row r="84" spans="1:23" x14ac:dyDescent="0.25">
      <c r="A84">
        <v>322839</v>
      </c>
      <c r="B84" t="s">
        <v>184</v>
      </c>
      <c r="C84" t="s">
        <v>20</v>
      </c>
      <c r="D84">
        <v>4.6100000000000004E-3</v>
      </c>
      <c r="E84">
        <v>5</v>
      </c>
      <c r="F84">
        <v>14</v>
      </c>
      <c r="G84">
        <v>8</v>
      </c>
      <c r="H84" t="s">
        <v>264</v>
      </c>
      <c r="I84" s="1">
        <v>44345.226261574076</v>
      </c>
      <c r="J84" t="s">
        <v>185</v>
      </c>
      <c r="K84">
        <v>0.649756</v>
      </c>
      <c r="L84">
        <v>93.804075448464701</v>
      </c>
      <c r="M84">
        <v>1.71597547956633</v>
      </c>
      <c r="N84">
        <v>6.1680011402445003E-3</v>
      </c>
      <c r="O84">
        <v>4.6770864683825604</v>
      </c>
      <c r="P84">
        <v>1.1692716170956401</v>
      </c>
      <c r="Q84">
        <f>Table1[[#This Row],[calc % H2 umol/h]]/Table1[[#This Row],[PCAT_Gee-pt/g-c3n4]]</f>
        <v>253.63809481467246</v>
      </c>
      <c r="R84">
        <v>3.47574860145424</v>
      </c>
      <c r="S84">
        <v>0.20269106605944101</v>
      </c>
      <c r="T84">
        <v>9.4735483956155395</v>
      </c>
      <c r="U84">
        <v>2.36838709890388</v>
      </c>
      <c r="V84">
        <v>7.1315222660165101E-2</v>
      </c>
      <c r="W84">
        <v>0.93288524785448201</v>
      </c>
    </row>
    <row r="85" spans="1:23" x14ac:dyDescent="0.25">
      <c r="A85">
        <v>322840</v>
      </c>
      <c r="B85" t="s">
        <v>186</v>
      </c>
      <c r="C85" t="s">
        <v>20</v>
      </c>
      <c r="D85">
        <v>4.81E-3</v>
      </c>
      <c r="E85">
        <v>5</v>
      </c>
      <c r="F85">
        <v>14</v>
      </c>
      <c r="G85">
        <v>9</v>
      </c>
      <c r="H85" t="s">
        <v>264</v>
      </c>
      <c r="I85" s="1">
        <v>44345.241516203707</v>
      </c>
      <c r="J85" t="s">
        <v>187</v>
      </c>
      <c r="K85">
        <v>0.63859600000000005</v>
      </c>
      <c r="L85">
        <v>93.834565495985103</v>
      </c>
      <c r="M85">
        <v>1.69885065256721</v>
      </c>
      <c r="N85">
        <v>7.2592524515320096E-3</v>
      </c>
      <c r="O85">
        <v>4.6304108033834197</v>
      </c>
      <c r="P85">
        <v>1.15760270084585</v>
      </c>
      <c r="Q85">
        <f>Table1[[#This Row],[calc % H2 umol/h]]/Table1[[#This Row],[PCAT_Gee-pt/g-c3n4]]</f>
        <v>240.66584217169438</v>
      </c>
      <c r="R85">
        <v>3.4657682184612302</v>
      </c>
      <c r="S85">
        <v>0.20481201185095799</v>
      </c>
      <c r="T85">
        <v>9.4463457258794392</v>
      </c>
      <c r="U85">
        <v>2.3615864314698598</v>
      </c>
      <c r="V85">
        <v>7.08773207845802E-2</v>
      </c>
      <c r="W85">
        <v>0.92993831220185796</v>
      </c>
    </row>
    <row r="86" spans="1:23" x14ac:dyDescent="0.25">
      <c r="A86">
        <v>322841</v>
      </c>
      <c r="B86" t="s">
        <v>188</v>
      </c>
      <c r="C86" t="s">
        <v>20</v>
      </c>
      <c r="D86">
        <v>4.7200000000000002E-3</v>
      </c>
      <c r="E86">
        <v>5</v>
      </c>
      <c r="F86">
        <v>14</v>
      </c>
      <c r="G86">
        <v>10</v>
      </c>
      <c r="H86" t="s">
        <v>264</v>
      </c>
      <c r="I86" s="1">
        <v>44345.256782407407</v>
      </c>
      <c r="J86" t="s">
        <v>189</v>
      </c>
      <c r="K86">
        <v>0.63022599999999995</v>
      </c>
      <c r="L86">
        <v>94.098676819537602</v>
      </c>
      <c r="M86">
        <v>1.4980803364266</v>
      </c>
      <c r="N86">
        <v>4.1829903162995397E-3</v>
      </c>
      <c r="O86">
        <v>4.0831884566448302</v>
      </c>
      <c r="P86">
        <v>1.0207971141612</v>
      </c>
      <c r="Q86">
        <f>Table1[[#This Row],[calc % H2 umol/h]]/Table1[[#This Row],[PCAT_Gee-pt/g-c3n4]]</f>
        <v>216.27057503415253</v>
      </c>
      <c r="R86">
        <v>3.4158690158996898</v>
      </c>
      <c r="S86">
        <v>0.20422939771293999</v>
      </c>
      <c r="T86">
        <v>9.3103397701634307</v>
      </c>
      <c r="U86">
        <v>2.3275849425408501</v>
      </c>
      <c r="V86">
        <v>7.0558114310839207E-2</v>
      </c>
      <c r="W86">
        <v>0.91681571382521199</v>
      </c>
    </row>
    <row r="87" spans="1:23" x14ac:dyDescent="0.25">
      <c r="A87">
        <v>322842</v>
      </c>
      <c r="B87" t="s">
        <v>190</v>
      </c>
      <c r="C87" t="s">
        <v>20</v>
      </c>
      <c r="D87">
        <v>4.9800000000000001E-3</v>
      </c>
      <c r="E87">
        <v>5</v>
      </c>
      <c r="F87">
        <v>14</v>
      </c>
      <c r="G87">
        <v>11</v>
      </c>
      <c r="H87" t="s">
        <v>264</v>
      </c>
      <c r="I87" s="1">
        <v>44345.272048611114</v>
      </c>
      <c r="J87" t="s">
        <v>191</v>
      </c>
      <c r="K87">
        <v>0.63859600000000005</v>
      </c>
      <c r="L87">
        <v>93.508692758962397</v>
      </c>
      <c r="M87">
        <v>2.0010798874732698</v>
      </c>
      <c r="N87">
        <v>1.21409828510317E-2</v>
      </c>
      <c r="O87">
        <v>5.4541709804728802</v>
      </c>
      <c r="P87">
        <v>1.36354274511822</v>
      </c>
      <c r="Q87">
        <f>Table1[[#This Row],[calc % H2 umol/h]]/Table1[[#This Row],[PCAT_Gee-pt/g-c3n4]]</f>
        <v>273.80376407996386</v>
      </c>
      <c r="R87">
        <v>3.4986793603340698</v>
      </c>
      <c r="S87">
        <v>0.20770531914196499</v>
      </c>
      <c r="T87">
        <v>9.5360487887410095</v>
      </c>
      <c r="U87">
        <v>2.3840121971852501</v>
      </c>
      <c r="V87">
        <v>7.0382607618500598E-2</v>
      </c>
      <c r="W87">
        <v>0.92116538561175099</v>
      </c>
    </row>
    <row r="88" spans="1:23" x14ac:dyDescent="0.25">
      <c r="A88">
        <v>322843</v>
      </c>
      <c r="B88" t="s">
        <v>192</v>
      </c>
      <c r="C88" t="s">
        <v>20</v>
      </c>
      <c r="D88">
        <v>4.7600000000000003E-3</v>
      </c>
      <c r="E88">
        <v>5</v>
      </c>
      <c r="F88">
        <v>14</v>
      </c>
      <c r="G88">
        <v>12</v>
      </c>
      <c r="H88" t="s">
        <v>264</v>
      </c>
      <c r="I88" s="1">
        <v>44345.287314814814</v>
      </c>
      <c r="J88" t="s">
        <v>193</v>
      </c>
      <c r="K88">
        <v>0.57445599999999997</v>
      </c>
      <c r="L88">
        <v>93.878360865819204</v>
      </c>
      <c r="M88">
        <v>1.76164726305132</v>
      </c>
      <c r="N88">
        <v>7.7694168662928997E-3</v>
      </c>
      <c r="O88">
        <v>4.8015701122738603</v>
      </c>
      <c r="P88">
        <v>1.20039252806846</v>
      </c>
      <c r="Q88">
        <f>Table1[[#This Row],[calc % H2 umol/h]]/Table1[[#This Row],[PCAT_Gee-pt/g-c3n4]]</f>
        <v>252.18330421606299</v>
      </c>
      <c r="R88">
        <v>3.3854947711388199</v>
      </c>
      <c r="S88">
        <v>0.21641469046994599</v>
      </c>
      <c r="T88">
        <v>9.2275513091101793</v>
      </c>
      <c r="U88">
        <v>2.3068878272775399</v>
      </c>
      <c r="V88">
        <v>7.0511997136697396E-2</v>
      </c>
      <c r="W88">
        <v>0.90398510285393496</v>
      </c>
    </row>
    <row r="89" spans="1:23" x14ac:dyDescent="0.25">
      <c r="A89">
        <v>322844</v>
      </c>
      <c r="B89" t="s">
        <v>194</v>
      </c>
      <c r="C89" t="s">
        <v>20</v>
      </c>
      <c r="F89">
        <v>14</v>
      </c>
      <c r="G89">
        <v>13</v>
      </c>
      <c r="H89" t="s">
        <v>264</v>
      </c>
      <c r="I89" s="1">
        <v>44345.302766203706</v>
      </c>
      <c r="J89" t="s">
        <v>195</v>
      </c>
      <c r="K89">
        <v>0.71946100000000002</v>
      </c>
      <c r="L89">
        <v>99.503938314902697</v>
      </c>
      <c r="M89">
        <v>4.7563053645735598E-2</v>
      </c>
      <c r="N89">
        <v>3.1067295745149299E-3</v>
      </c>
      <c r="O89">
        <v>0.129638515963901</v>
      </c>
      <c r="P89">
        <v>3.2409628990975298E-2</v>
      </c>
      <c r="Q89" t="e">
        <f>Table1[[#This Row],[calc % H2 umol/h]]/Table1[[#This Row],[PCAT_Gee-pt/g-c3n4]]</f>
        <v>#DIV/0!</v>
      </c>
      <c r="R89">
        <v>0.41565583945261497</v>
      </c>
      <c r="S89">
        <v>6.43742794666088E-2</v>
      </c>
      <c r="T89">
        <v>1.13291729710457</v>
      </c>
      <c r="U89">
        <v>0.283229324276144</v>
      </c>
      <c r="V89">
        <v>1.4841980789004601E-2</v>
      </c>
      <c r="W89">
        <v>1.8000811209858601E-2</v>
      </c>
    </row>
    <row r="90" spans="1:23" x14ac:dyDescent="0.25">
      <c r="A90">
        <v>322845</v>
      </c>
      <c r="B90" t="s">
        <v>196</v>
      </c>
      <c r="C90" t="s">
        <v>20</v>
      </c>
      <c r="E90">
        <v>5</v>
      </c>
      <c r="F90">
        <v>14</v>
      </c>
      <c r="G90">
        <v>14</v>
      </c>
      <c r="H90" t="s">
        <v>265</v>
      </c>
      <c r="I90" s="1">
        <v>44345.318888888891</v>
      </c>
      <c r="J90" t="s">
        <v>197</v>
      </c>
      <c r="K90">
        <v>0.57445599999999997</v>
      </c>
      <c r="L90">
        <v>95.588339534202206</v>
      </c>
      <c r="M90">
        <v>0.15286937487893601</v>
      </c>
      <c r="N90">
        <v>2.02021121369979E-2</v>
      </c>
      <c r="O90">
        <v>0.41666287962172199</v>
      </c>
      <c r="P90">
        <v>0.10416571990543</v>
      </c>
      <c r="Q90" t="e">
        <f>Table1[[#This Row],[calc % H2 umol/h]]/Table1[[#This Row],[PCAT_Gee-pt/g-c3n4]]</f>
        <v>#DIV/0!</v>
      </c>
      <c r="R90">
        <v>3.3223596839669698</v>
      </c>
      <c r="S90">
        <v>0.19661814112831899</v>
      </c>
      <c r="T90">
        <v>9.0554694434845295</v>
      </c>
      <c r="U90">
        <v>2.2638673608711302</v>
      </c>
      <c r="V90">
        <v>6.4592722724066701E-2</v>
      </c>
      <c r="W90">
        <v>0.87183868422774002</v>
      </c>
    </row>
    <row r="91" spans="1:23" x14ac:dyDescent="0.25">
      <c r="A91">
        <v>322846</v>
      </c>
      <c r="B91" t="s">
        <v>198</v>
      </c>
      <c r="C91" t="s">
        <v>20</v>
      </c>
      <c r="E91">
        <v>5</v>
      </c>
      <c r="F91">
        <v>14</v>
      </c>
      <c r="G91">
        <v>15</v>
      </c>
      <c r="H91" t="s">
        <v>265</v>
      </c>
      <c r="I91" s="1">
        <v>44345.334328703706</v>
      </c>
      <c r="J91" t="s">
        <v>199</v>
      </c>
      <c r="K91">
        <v>0.59955099999999995</v>
      </c>
      <c r="L91">
        <v>95.386744961323799</v>
      </c>
      <c r="M91">
        <v>0.15996702595241599</v>
      </c>
      <c r="N91">
        <v>2.1964012924401099E-2</v>
      </c>
      <c r="O91">
        <v>0.43600833542127698</v>
      </c>
      <c r="P91">
        <v>0.109002083855319</v>
      </c>
      <c r="Q91" t="e">
        <f>Table1[[#This Row],[calc % H2 umol/h]]/Table1[[#This Row],[PCAT_Gee-pt/g-c3n4]]</f>
        <v>#DIV/0!</v>
      </c>
      <c r="R91">
        <v>3.5096465601135201</v>
      </c>
      <c r="S91">
        <v>0.19976902167928601</v>
      </c>
      <c r="T91">
        <v>9.5659411399402803</v>
      </c>
      <c r="U91">
        <v>2.3914852849850701</v>
      </c>
      <c r="V91">
        <v>6.34482808799222E-2</v>
      </c>
      <c r="W91">
        <v>0.88019317173024203</v>
      </c>
    </row>
    <row r="92" spans="1:23" x14ac:dyDescent="0.25">
      <c r="A92">
        <v>322847</v>
      </c>
      <c r="B92" t="s">
        <v>200</v>
      </c>
      <c r="C92" t="s">
        <v>20</v>
      </c>
      <c r="D92">
        <v>5.0299999999999997E-3</v>
      </c>
      <c r="E92">
        <v>5</v>
      </c>
      <c r="F92">
        <v>15</v>
      </c>
      <c r="G92">
        <v>1</v>
      </c>
      <c r="H92" t="s">
        <v>264</v>
      </c>
      <c r="I92" s="1">
        <v>44345.350428240738</v>
      </c>
      <c r="J92" t="s">
        <v>201</v>
      </c>
      <c r="K92">
        <v>0.56884599999999996</v>
      </c>
      <c r="L92">
        <v>94.116992725370295</v>
      </c>
      <c r="M92">
        <v>1.8493672898992899</v>
      </c>
      <c r="N92">
        <v>9.5448837620798893E-3</v>
      </c>
      <c r="O92">
        <v>5.0406610290511003</v>
      </c>
      <c r="P92">
        <v>1.26016525726277</v>
      </c>
      <c r="Q92">
        <f>Table1[[#This Row],[calc % H2 umol/h]]/Table1[[#This Row],[PCAT_Gee-pt/g-c3n4]]</f>
        <v>250.52987221923857</v>
      </c>
      <c r="R92">
        <v>3.1058380177079701</v>
      </c>
      <c r="S92">
        <v>0.20719005691342501</v>
      </c>
      <c r="T92">
        <v>8.4653149993035903</v>
      </c>
      <c r="U92">
        <v>2.11632874982589</v>
      </c>
      <c r="V92">
        <v>7.0233186076693099E-2</v>
      </c>
      <c r="W92">
        <v>0.857568780945688</v>
      </c>
    </row>
    <row r="93" spans="1:23" x14ac:dyDescent="0.25">
      <c r="A93">
        <v>322848</v>
      </c>
      <c r="B93" t="s">
        <v>202</v>
      </c>
      <c r="C93" t="s">
        <v>20</v>
      </c>
      <c r="D93">
        <v>4.9399999999999999E-3</v>
      </c>
      <c r="E93">
        <v>5</v>
      </c>
      <c r="F93">
        <v>15</v>
      </c>
      <c r="G93">
        <v>2</v>
      </c>
      <c r="H93" t="s">
        <v>264</v>
      </c>
      <c r="I93" s="1">
        <v>44345.365682870368</v>
      </c>
      <c r="J93" t="s">
        <v>203</v>
      </c>
      <c r="K93">
        <v>0.58561600000000003</v>
      </c>
      <c r="L93">
        <v>94.020620805428507</v>
      </c>
      <c r="M93">
        <v>1.8710372746302999</v>
      </c>
      <c r="N93">
        <v>1.02542441310436E-2</v>
      </c>
      <c r="O93">
        <v>5.0997250387425899</v>
      </c>
      <c r="P93">
        <v>1.2749312596856399</v>
      </c>
      <c r="Q93">
        <f>Table1[[#This Row],[calc % H2 umol/h]]/Table1[[#This Row],[PCAT_Gee-pt/g-c3n4]]</f>
        <v>258.08325094851011</v>
      </c>
      <c r="R93">
        <v>3.1694936495559198</v>
      </c>
      <c r="S93">
        <v>0.20522232922108499</v>
      </c>
      <c r="T93">
        <v>8.6388156686882294</v>
      </c>
      <c r="U93">
        <v>2.1597039171720498</v>
      </c>
      <c r="V93">
        <v>7.0663278726255996E-2</v>
      </c>
      <c r="W93">
        <v>0.86818499165895202</v>
      </c>
    </row>
    <row r="94" spans="1:23" x14ac:dyDescent="0.25">
      <c r="A94">
        <v>322849</v>
      </c>
      <c r="B94" t="s">
        <v>204</v>
      </c>
      <c r="C94" t="s">
        <v>20</v>
      </c>
      <c r="D94">
        <v>4.7299999999999998E-3</v>
      </c>
      <c r="E94">
        <v>5</v>
      </c>
      <c r="F94">
        <v>15</v>
      </c>
      <c r="G94">
        <v>3</v>
      </c>
      <c r="H94" t="s">
        <v>264</v>
      </c>
      <c r="I94" s="1">
        <v>44345.380844907406</v>
      </c>
      <c r="J94" t="s">
        <v>205</v>
      </c>
      <c r="K94">
        <v>0.54655600000000004</v>
      </c>
      <c r="L94">
        <v>94.144481679033206</v>
      </c>
      <c r="M94">
        <v>1.7940561852383901</v>
      </c>
      <c r="N94">
        <v>1.32111921490627E-2</v>
      </c>
      <c r="O94">
        <v>4.8899043182231798</v>
      </c>
      <c r="P94">
        <v>1.2224760795557901</v>
      </c>
      <c r="Q94">
        <f>Table1[[#This Row],[calc % H2 umol/h]]/Table1[[#This Row],[PCAT_Gee-pt/g-c3n4]]</f>
        <v>258.4516024430846</v>
      </c>
      <c r="R94">
        <v>3.1263073502185499</v>
      </c>
      <c r="S94">
        <v>0.21423577176470501</v>
      </c>
      <c r="T94">
        <v>8.5211064947195005</v>
      </c>
      <c r="U94">
        <v>2.1302766236798698</v>
      </c>
      <c r="V94">
        <v>7.1356373005752899E-2</v>
      </c>
      <c r="W94">
        <v>0.86379841250407896</v>
      </c>
    </row>
    <row r="95" spans="1:23" x14ac:dyDescent="0.25">
      <c r="A95">
        <v>322850</v>
      </c>
      <c r="B95" t="s">
        <v>206</v>
      </c>
      <c r="C95" t="s">
        <v>20</v>
      </c>
      <c r="D95">
        <v>4.9800000000000001E-3</v>
      </c>
      <c r="E95">
        <v>5</v>
      </c>
      <c r="F95">
        <v>15</v>
      </c>
      <c r="G95">
        <v>4</v>
      </c>
      <c r="H95" t="s">
        <v>264</v>
      </c>
      <c r="I95" s="1">
        <v>44345.396087962959</v>
      </c>
      <c r="J95" t="s">
        <v>207</v>
      </c>
      <c r="K95">
        <v>0.60234100000000002</v>
      </c>
      <c r="L95">
        <v>94.146554725719398</v>
      </c>
      <c r="M95">
        <v>1.69181352162263</v>
      </c>
      <c r="N95">
        <v>6.4575725160523198E-3</v>
      </c>
      <c r="O95">
        <v>4.6112303020831096</v>
      </c>
      <c r="P95">
        <v>1.1528075755207701</v>
      </c>
      <c r="Q95">
        <f>Table1[[#This Row],[calc % H2 umol/h]]/Table1[[#This Row],[PCAT_Gee-pt/g-c3n4]]</f>
        <v>231.48746496401006</v>
      </c>
      <c r="R95">
        <v>3.2155619742435899</v>
      </c>
      <c r="S95">
        <v>0.204897961333175</v>
      </c>
      <c r="T95">
        <v>8.7643801307586493</v>
      </c>
      <c r="U95">
        <v>2.1910950326896601</v>
      </c>
      <c r="V95">
        <v>7.0870196058945706E-2</v>
      </c>
      <c r="W95">
        <v>0.87519958235533801</v>
      </c>
    </row>
    <row r="96" spans="1:23" x14ac:dyDescent="0.25">
      <c r="A96">
        <v>322851</v>
      </c>
      <c r="B96" t="s">
        <v>208</v>
      </c>
      <c r="C96" t="s">
        <v>20</v>
      </c>
      <c r="D96">
        <v>4.6899999999999997E-3</v>
      </c>
      <c r="E96">
        <v>5</v>
      </c>
      <c r="F96">
        <v>15</v>
      </c>
      <c r="G96">
        <v>5</v>
      </c>
      <c r="H96" t="s">
        <v>264</v>
      </c>
      <c r="I96" s="1">
        <v>44345.411435185182</v>
      </c>
      <c r="J96" t="s">
        <v>209</v>
      </c>
      <c r="K96">
        <v>0.61908099999999999</v>
      </c>
      <c r="L96">
        <v>93.995116869778002</v>
      </c>
      <c r="M96">
        <v>1.6062221912471799</v>
      </c>
      <c r="N96">
        <v>5.9528305262551698E-3</v>
      </c>
      <c r="O96">
        <v>4.3779413898131896</v>
      </c>
      <c r="P96">
        <v>1.0944853474532901</v>
      </c>
      <c r="Q96">
        <f>Table1[[#This Row],[calc % H2 umol/h]]/Table1[[#This Row],[PCAT_Gee-pt/g-c3n4]]</f>
        <v>233.36574572564822</v>
      </c>
      <c r="R96">
        <v>3.4164986869983802</v>
      </c>
      <c r="S96">
        <v>0.203655652183199</v>
      </c>
      <c r="T96">
        <v>9.3120560104070993</v>
      </c>
      <c r="U96">
        <v>2.3280140026017699</v>
      </c>
      <c r="V96">
        <v>7.1726041547630001E-2</v>
      </c>
      <c r="W96">
        <v>0.91043621042876999</v>
      </c>
    </row>
    <row r="97" spans="1:23" x14ac:dyDescent="0.25">
      <c r="A97">
        <v>322852</v>
      </c>
      <c r="B97" t="s">
        <v>210</v>
      </c>
      <c r="C97" t="s">
        <v>20</v>
      </c>
      <c r="D97">
        <v>5.0099999999999997E-3</v>
      </c>
      <c r="E97">
        <v>5</v>
      </c>
      <c r="F97">
        <v>15</v>
      </c>
      <c r="G97">
        <v>6</v>
      </c>
      <c r="H97" t="s">
        <v>264</v>
      </c>
      <c r="I97" s="1">
        <v>44345.426678240743</v>
      </c>
      <c r="J97" t="s">
        <v>211</v>
      </c>
      <c r="K97">
        <v>0.62187099999999995</v>
      </c>
      <c r="L97">
        <v>93.5615356083878</v>
      </c>
      <c r="M97">
        <v>1.97772151091241</v>
      </c>
      <c r="N97">
        <v>8.5275851964878996E-3</v>
      </c>
      <c r="O97">
        <v>5.3905050666896699</v>
      </c>
      <c r="P97">
        <v>1.3476262666724099</v>
      </c>
      <c r="Q97">
        <f>Table1[[#This Row],[calc % H2 umol/h]]/Table1[[#This Row],[PCAT_Gee-pt/g-c3n4]]</f>
        <v>268.98727877692812</v>
      </c>
      <c r="R97">
        <v>3.4721959240231399</v>
      </c>
      <c r="S97">
        <v>0.20808716680175601</v>
      </c>
      <c r="T97">
        <v>9.4638651689392805</v>
      </c>
      <c r="U97">
        <v>2.3659662922348201</v>
      </c>
      <c r="V97">
        <v>7.2080651672242702E-2</v>
      </c>
      <c r="W97">
        <v>0.916466305004355</v>
      </c>
    </row>
    <row r="98" spans="1:23" x14ac:dyDescent="0.25">
      <c r="A98">
        <v>322853</v>
      </c>
      <c r="B98" t="s">
        <v>212</v>
      </c>
      <c r="C98" t="s">
        <v>20</v>
      </c>
      <c r="D98">
        <v>4.9800000000000001E-3</v>
      </c>
      <c r="E98">
        <v>5</v>
      </c>
      <c r="F98">
        <v>15</v>
      </c>
      <c r="G98">
        <v>7</v>
      </c>
      <c r="H98" t="s">
        <v>264</v>
      </c>
      <c r="I98" s="1">
        <v>44345.441851851851</v>
      </c>
      <c r="J98" t="s">
        <v>213</v>
      </c>
      <c r="K98">
        <v>0.60792100000000004</v>
      </c>
      <c r="L98">
        <v>93.808020998622993</v>
      </c>
      <c r="M98">
        <v>1.7817083250819099</v>
      </c>
      <c r="N98">
        <v>8.0331229187644501E-3</v>
      </c>
      <c r="O98">
        <v>4.8562488200304301</v>
      </c>
      <c r="P98">
        <v>1.2140622050076</v>
      </c>
      <c r="Q98">
        <f>Table1[[#This Row],[calc % H2 umol/h]]/Table1[[#This Row],[PCAT_Gee-pt/g-c3n4]]</f>
        <v>243.78759136698795</v>
      </c>
      <c r="R98">
        <v>3.4285391663362299</v>
      </c>
      <c r="S98">
        <v>0.20669171220393101</v>
      </c>
      <c r="T98">
        <v>9.3448737071950205</v>
      </c>
      <c r="U98">
        <v>2.3362184267987498</v>
      </c>
      <c r="V98">
        <v>7.1744569003245204E-2</v>
      </c>
      <c r="W98">
        <v>0.90998694095558696</v>
      </c>
    </row>
    <row r="99" spans="1:23" x14ac:dyDescent="0.25">
      <c r="A99">
        <v>322854</v>
      </c>
      <c r="B99" t="s">
        <v>214</v>
      </c>
      <c r="C99" t="s">
        <v>20</v>
      </c>
      <c r="D99">
        <v>5.2399999999999999E-3</v>
      </c>
      <c r="E99">
        <v>5</v>
      </c>
      <c r="F99">
        <v>15</v>
      </c>
      <c r="G99">
        <v>8</v>
      </c>
      <c r="H99" t="s">
        <v>264</v>
      </c>
      <c r="I99" s="1">
        <v>44345.457106481481</v>
      </c>
      <c r="J99" t="s">
        <v>215</v>
      </c>
      <c r="K99">
        <v>0.63022599999999995</v>
      </c>
      <c r="L99">
        <v>93.726350610312707</v>
      </c>
      <c r="M99">
        <v>1.8544289839180399</v>
      </c>
      <c r="N99">
        <v>1.06957957839721E-2</v>
      </c>
      <c r="O99">
        <v>5.0544572521813897</v>
      </c>
      <c r="P99">
        <v>1.2636143130453401</v>
      </c>
      <c r="Q99">
        <f>Table1[[#This Row],[calc % H2 umol/h]]/Table1[[#This Row],[PCAT_Gee-pt/g-c3n4]]</f>
        <v>241.14776966514125</v>
      </c>
      <c r="R99">
        <v>3.43510906158357</v>
      </c>
      <c r="S99">
        <v>0.198409234329709</v>
      </c>
      <c r="T99">
        <v>9.3627807044254308</v>
      </c>
      <c r="U99">
        <v>2.3406951761063501</v>
      </c>
      <c r="V99">
        <v>7.2392400910364696E-2</v>
      </c>
      <c r="W99">
        <v>0.91171894327524305</v>
      </c>
    </row>
    <row r="100" spans="1:23" x14ac:dyDescent="0.25">
      <c r="A100">
        <v>322855</v>
      </c>
      <c r="B100" t="s">
        <v>216</v>
      </c>
      <c r="C100" t="s">
        <v>20</v>
      </c>
      <c r="D100">
        <v>5.0600000000000003E-3</v>
      </c>
      <c r="E100">
        <v>5</v>
      </c>
      <c r="F100">
        <v>15</v>
      </c>
      <c r="G100">
        <v>9</v>
      </c>
      <c r="H100" t="s">
        <v>264</v>
      </c>
      <c r="I100" s="1">
        <v>44345.472372685188</v>
      </c>
      <c r="J100" t="s">
        <v>217</v>
      </c>
      <c r="K100">
        <v>0.56331100000000001</v>
      </c>
      <c r="L100">
        <v>94.221218232056899</v>
      </c>
      <c r="M100">
        <v>1.6225025149399499</v>
      </c>
      <c r="N100">
        <v>8.6878399958090595E-3</v>
      </c>
      <c r="O100">
        <v>4.4223152649361399</v>
      </c>
      <c r="P100">
        <v>1.1055788162340301</v>
      </c>
      <c r="Q100">
        <f>Table1[[#This Row],[calc % H2 umol/h]]/Table1[[#This Row],[PCAT_Gee-pt/g-c3n4]]</f>
        <v>218.4938372004012</v>
      </c>
      <c r="R100">
        <v>3.2148403326645898</v>
      </c>
      <c r="S100">
        <v>0.21821206196502499</v>
      </c>
      <c r="T100">
        <v>8.7624132145035105</v>
      </c>
      <c r="U100">
        <v>2.1906033036258701</v>
      </c>
      <c r="V100">
        <v>7.0843874965469705E-2</v>
      </c>
      <c r="W100">
        <v>0.870595045373041</v>
      </c>
    </row>
    <row r="101" spans="1:23" x14ac:dyDescent="0.25">
      <c r="A101">
        <v>322856</v>
      </c>
      <c r="B101" t="s">
        <v>218</v>
      </c>
      <c r="C101" t="s">
        <v>20</v>
      </c>
      <c r="D101">
        <v>4.7000000000000002E-3</v>
      </c>
      <c r="E101">
        <v>5</v>
      </c>
      <c r="F101">
        <v>15</v>
      </c>
      <c r="G101">
        <v>10</v>
      </c>
      <c r="H101" t="s">
        <v>264</v>
      </c>
      <c r="I101" s="1">
        <v>44345.487800925926</v>
      </c>
      <c r="J101" t="s">
        <v>219</v>
      </c>
      <c r="K101">
        <v>0.59395600000000004</v>
      </c>
      <c r="L101">
        <v>94.427834064958901</v>
      </c>
      <c r="M101">
        <v>1.1998673680051899</v>
      </c>
      <c r="N101">
        <v>0.42032666524699602</v>
      </c>
      <c r="O101">
        <v>3.2703750709591199</v>
      </c>
      <c r="P101">
        <v>0.81759376773978198</v>
      </c>
      <c r="Q101">
        <f>Table1[[#This Row],[calc % H2 umol/h]]/Table1[[#This Row],[PCAT_Gee-pt/g-c3n4]]</f>
        <v>173.9561207956983</v>
      </c>
      <c r="R101">
        <v>3.3957734580005501</v>
      </c>
      <c r="S101">
        <v>0.19743985407079401</v>
      </c>
      <c r="T101">
        <v>9.2555670399910603</v>
      </c>
      <c r="U101">
        <v>2.3138917599977602</v>
      </c>
      <c r="V101">
        <v>7.25174767255925E-2</v>
      </c>
      <c r="W101">
        <v>0.90400763230972203</v>
      </c>
    </row>
    <row r="102" spans="1:23" x14ac:dyDescent="0.25">
      <c r="A102">
        <v>322857</v>
      </c>
      <c r="B102" t="s">
        <v>220</v>
      </c>
      <c r="C102" t="s">
        <v>20</v>
      </c>
      <c r="D102">
        <v>4.8900000000000002E-3</v>
      </c>
      <c r="E102">
        <v>5</v>
      </c>
      <c r="F102">
        <v>15</v>
      </c>
      <c r="G102">
        <v>11</v>
      </c>
      <c r="H102" t="s">
        <v>264</v>
      </c>
      <c r="I102" s="1">
        <v>44345.50304398148</v>
      </c>
      <c r="J102" t="s">
        <v>221</v>
      </c>
      <c r="K102">
        <v>0.61908099999999999</v>
      </c>
      <c r="L102">
        <v>93.901862571266705</v>
      </c>
      <c r="M102">
        <v>1.7752157946862801</v>
      </c>
      <c r="N102">
        <v>1.14608946470164E-2</v>
      </c>
      <c r="O102">
        <v>4.8385526895084396</v>
      </c>
      <c r="P102">
        <v>1.2096381723771099</v>
      </c>
      <c r="Q102">
        <f>Table1[[#This Row],[calc % H2 umol/h]]/Table1[[#This Row],[PCAT_Gee-pt/g-c3n4]]</f>
        <v>247.36976940227194</v>
      </c>
      <c r="R102">
        <v>3.36109002875977</v>
      </c>
      <c r="S102">
        <v>0.20849617891422401</v>
      </c>
      <c r="T102">
        <v>9.1610334062003496</v>
      </c>
      <c r="U102">
        <v>2.2902583515500798</v>
      </c>
      <c r="V102">
        <v>7.1758450258999101E-2</v>
      </c>
      <c r="W102">
        <v>0.89007315502820294</v>
      </c>
    </row>
    <row r="103" spans="1:23" x14ac:dyDescent="0.25">
      <c r="A103">
        <v>322858</v>
      </c>
      <c r="B103" t="s">
        <v>222</v>
      </c>
      <c r="C103" t="s">
        <v>20</v>
      </c>
      <c r="D103">
        <v>4.96E-3</v>
      </c>
      <c r="E103">
        <v>5</v>
      </c>
      <c r="F103">
        <v>15</v>
      </c>
      <c r="G103">
        <v>12</v>
      </c>
      <c r="H103" t="s">
        <v>264</v>
      </c>
      <c r="I103" s="1">
        <v>44345.518229166664</v>
      </c>
      <c r="J103" t="s">
        <v>223</v>
      </c>
      <c r="K103">
        <v>0.56884599999999996</v>
      </c>
      <c r="L103">
        <v>93.945295296720502</v>
      </c>
      <c r="M103">
        <v>1.7279230939349199</v>
      </c>
      <c r="N103">
        <v>7.8020431037395298E-3</v>
      </c>
      <c r="O103">
        <v>4.7096510511275902</v>
      </c>
      <c r="P103">
        <v>1.17741276278189</v>
      </c>
      <c r="Q103">
        <f>Table1[[#This Row],[calc % H2 umol/h]]/Table1[[#This Row],[PCAT_Gee-pt/g-c3n4]]</f>
        <v>237.3816053995746</v>
      </c>
      <c r="R103">
        <v>3.3588843880488901</v>
      </c>
      <c r="S103">
        <v>0.21794441093883701</v>
      </c>
      <c r="T103">
        <v>9.1550216814141994</v>
      </c>
      <c r="U103">
        <v>2.2887554203535498</v>
      </c>
      <c r="V103">
        <v>7.2896006092266097E-2</v>
      </c>
      <c r="W103">
        <v>0.89500121520332498</v>
      </c>
    </row>
    <row r="104" spans="1:23" x14ac:dyDescent="0.25">
      <c r="A104">
        <v>322859</v>
      </c>
      <c r="B104" t="s">
        <v>224</v>
      </c>
      <c r="C104" t="s">
        <v>20</v>
      </c>
      <c r="D104">
        <v>4.96E-3</v>
      </c>
      <c r="E104">
        <v>5</v>
      </c>
      <c r="F104">
        <v>15</v>
      </c>
      <c r="G104">
        <v>13</v>
      </c>
      <c r="H104" t="s">
        <v>264</v>
      </c>
      <c r="I104" s="1">
        <v>44345.533530092594</v>
      </c>
      <c r="J104" t="s">
        <v>225</v>
      </c>
      <c r="K104">
        <v>0.59955099999999995</v>
      </c>
      <c r="L104">
        <v>94.013949279291694</v>
      </c>
      <c r="M104">
        <v>1.75856635918982</v>
      </c>
      <c r="N104">
        <v>1.10049255206091E-2</v>
      </c>
      <c r="O104">
        <v>4.7931727581550998</v>
      </c>
      <c r="P104">
        <v>1.1982931895387701</v>
      </c>
      <c r="Q104">
        <f>Table1[[#This Row],[calc % H2 umol/h]]/Table1[[#This Row],[PCAT_Gee-pt/g-c3n4]]</f>
        <v>241.59136885862299</v>
      </c>
      <c r="R104">
        <v>3.27714056558011</v>
      </c>
      <c r="S104">
        <v>0.20918872392486099</v>
      </c>
      <c r="T104">
        <v>8.9322195898369792</v>
      </c>
      <c r="U104">
        <v>2.2330548974592399</v>
      </c>
      <c r="V104">
        <v>7.2076280179998897E-2</v>
      </c>
      <c r="W104">
        <v>0.878267515758269</v>
      </c>
    </row>
    <row r="105" spans="1:23" x14ac:dyDescent="0.25">
      <c r="A105">
        <v>322860</v>
      </c>
      <c r="B105" t="s">
        <v>226</v>
      </c>
      <c r="C105" t="s">
        <v>20</v>
      </c>
      <c r="E105">
        <v>5</v>
      </c>
      <c r="F105">
        <v>15</v>
      </c>
      <c r="G105">
        <v>14</v>
      </c>
      <c r="H105" t="s">
        <v>265</v>
      </c>
      <c r="I105" s="1">
        <v>44345.548958333333</v>
      </c>
      <c r="J105" t="s">
        <v>227</v>
      </c>
      <c r="K105">
        <v>0.56331100000000001</v>
      </c>
      <c r="L105">
        <v>95.157246061731996</v>
      </c>
      <c r="M105">
        <v>0.16686091438050299</v>
      </c>
      <c r="N105">
        <v>2.2072410856558099E-2</v>
      </c>
      <c r="O105">
        <v>0.45479841294015699</v>
      </c>
      <c r="P105">
        <v>0.113699603235039</v>
      </c>
      <c r="Q105" t="e">
        <f>Table1[[#This Row],[calc % H2 umol/h]]/Table1[[#This Row],[PCAT_Gee-pt/g-c3n4]]</f>
        <v>#DIV/0!</v>
      </c>
      <c r="R105">
        <v>3.7126729821998299</v>
      </c>
      <c r="S105">
        <v>0.21673180668158301</v>
      </c>
      <c r="T105">
        <v>10.119312760206</v>
      </c>
      <c r="U105">
        <v>2.5298281900515098</v>
      </c>
      <c r="V105">
        <v>6.6683232339272605E-2</v>
      </c>
      <c r="W105">
        <v>0.89653680934831104</v>
      </c>
    </row>
    <row r="106" spans="1:23" x14ac:dyDescent="0.25">
      <c r="A106">
        <v>322861</v>
      </c>
      <c r="B106" t="s">
        <v>228</v>
      </c>
      <c r="C106" t="s">
        <v>20</v>
      </c>
      <c r="E106">
        <v>5</v>
      </c>
      <c r="F106">
        <v>15</v>
      </c>
      <c r="G106">
        <v>15</v>
      </c>
      <c r="H106" t="s">
        <v>265</v>
      </c>
      <c r="I106" s="1">
        <v>44345.564409722225</v>
      </c>
      <c r="J106" t="s">
        <v>229</v>
      </c>
      <c r="K106">
        <v>0.60234100000000002</v>
      </c>
      <c r="L106">
        <v>95.162745232329797</v>
      </c>
      <c r="M106">
        <v>0.163504596950489</v>
      </c>
      <c r="N106">
        <v>2.2292697351407102E-2</v>
      </c>
      <c r="O106">
        <v>0.44565038779501798</v>
      </c>
      <c r="P106">
        <v>0.11141259694875399</v>
      </c>
      <c r="Q106" t="e">
        <f>Table1[[#This Row],[calc % H2 umol/h]]/Table1[[#This Row],[PCAT_Gee-pt/g-c3n4]]</f>
        <v>#DIV/0!</v>
      </c>
      <c r="R106">
        <v>3.7115912819863501</v>
      </c>
      <c r="S106">
        <v>0.20901553760058</v>
      </c>
      <c r="T106">
        <v>10.116364463163601</v>
      </c>
      <c r="U106">
        <v>2.5290911157909099</v>
      </c>
      <c r="V106">
        <v>6.4960377576571707E-2</v>
      </c>
      <c r="W106">
        <v>0.89719851115677696</v>
      </c>
    </row>
    <row r="107" spans="1:23" x14ac:dyDescent="0.25">
      <c r="A107">
        <v>322862</v>
      </c>
      <c r="B107" t="s">
        <v>230</v>
      </c>
      <c r="C107" t="s">
        <v>20</v>
      </c>
      <c r="D107">
        <v>4.81E-3</v>
      </c>
      <c r="E107">
        <v>5</v>
      </c>
      <c r="F107">
        <v>16</v>
      </c>
      <c r="G107">
        <v>1</v>
      </c>
      <c r="H107" t="s">
        <v>264</v>
      </c>
      <c r="I107" s="1">
        <v>44345.580706018518</v>
      </c>
      <c r="J107" t="s">
        <v>231</v>
      </c>
      <c r="K107">
        <v>0.57724600000000004</v>
      </c>
      <c r="L107">
        <v>94.325741863390306</v>
      </c>
      <c r="M107">
        <v>1.2458682268802499</v>
      </c>
      <c r="N107">
        <v>0.43659172170087801</v>
      </c>
      <c r="O107">
        <v>3.3957556472788299</v>
      </c>
      <c r="P107">
        <v>0.84893891181970804</v>
      </c>
      <c r="Q107">
        <f>Table1[[#This Row],[calc % H2 umol/h]]/Table1[[#This Row],[PCAT_Gee-pt/g-c3n4]]</f>
        <v>176.49457626189357</v>
      </c>
      <c r="R107">
        <v>3.4358887789928998</v>
      </c>
      <c r="S107">
        <v>0.2003387030379</v>
      </c>
      <c r="T107">
        <v>9.3649059129658401</v>
      </c>
      <c r="U107">
        <v>2.34122647824146</v>
      </c>
      <c r="V107">
        <v>7.4653838419347696E-2</v>
      </c>
      <c r="W107">
        <v>0.91784729231718598</v>
      </c>
    </row>
    <row r="108" spans="1:23" x14ac:dyDescent="0.25">
      <c r="A108">
        <v>322863</v>
      </c>
      <c r="B108" t="s">
        <v>232</v>
      </c>
      <c r="C108" t="s">
        <v>20</v>
      </c>
      <c r="D108">
        <v>4.79E-3</v>
      </c>
      <c r="E108">
        <v>5</v>
      </c>
      <c r="F108">
        <v>16</v>
      </c>
      <c r="G108">
        <v>2</v>
      </c>
      <c r="H108" t="s">
        <v>264</v>
      </c>
      <c r="I108" s="1">
        <v>44345.596053240741</v>
      </c>
      <c r="J108" t="s">
        <v>233</v>
      </c>
      <c r="K108">
        <v>0.54655600000000004</v>
      </c>
      <c r="L108">
        <v>94.526795885410706</v>
      </c>
      <c r="M108">
        <v>1.26867608016596</v>
      </c>
      <c r="N108">
        <v>0.44575879748066599</v>
      </c>
      <c r="O108">
        <v>3.45792104721941</v>
      </c>
      <c r="P108">
        <v>0.86448026180485404</v>
      </c>
      <c r="Q108">
        <f>Table1[[#This Row],[calc % H2 umol/h]]/Table1[[#This Row],[PCAT_Gee-pt/g-c3n4]]</f>
        <v>180.47604630581503</v>
      </c>
      <c r="R108">
        <v>3.2534359839679401</v>
      </c>
      <c r="S108">
        <v>0.20182410876395099</v>
      </c>
      <c r="T108">
        <v>8.8676100547840697</v>
      </c>
      <c r="U108">
        <v>2.2169025136960099</v>
      </c>
      <c r="V108">
        <v>7.2830571394846E-2</v>
      </c>
      <c r="W108">
        <v>0.878261479060507</v>
      </c>
    </row>
    <row r="109" spans="1:23" x14ac:dyDescent="0.25">
      <c r="A109">
        <v>322864</v>
      </c>
      <c r="B109" t="s">
        <v>234</v>
      </c>
      <c r="C109" t="s">
        <v>20</v>
      </c>
      <c r="D109">
        <v>4.8199999999999996E-3</v>
      </c>
      <c r="E109">
        <v>5</v>
      </c>
      <c r="F109">
        <v>16</v>
      </c>
      <c r="G109">
        <v>3</v>
      </c>
      <c r="H109" t="s">
        <v>264</v>
      </c>
      <c r="I109" s="1">
        <v>44345.611377314817</v>
      </c>
      <c r="J109" t="s">
        <v>235</v>
      </c>
      <c r="K109">
        <v>0.63303100000000001</v>
      </c>
      <c r="L109">
        <v>94.167684415823302</v>
      </c>
      <c r="M109">
        <v>1.6072814854180599</v>
      </c>
      <c r="N109">
        <v>7.2681057286433396E-3</v>
      </c>
      <c r="O109">
        <v>4.3808286166364399</v>
      </c>
      <c r="P109">
        <v>1.09520715415911</v>
      </c>
      <c r="Q109">
        <f>Table1[[#This Row],[calc % H2 umol/h]]/Table1[[#This Row],[PCAT_Gee-pt/g-c3n4]]</f>
        <v>227.22140127782367</v>
      </c>
      <c r="R109">
        <v>3.27148763737264</v>
      </c>
      <c r="S109">
        <v>0.19787326148183099</v>
      </c>
      <c r="T109">
        <v>8.9168118906356995</v>
      </c>
      <c r="U109">
        <v>2.22920297265892</v>
      </c>
      <c r="V109">
        <v>7.2267389973244001E-2</v>
      </c>
      <c r="W109">
        <v>0.88127907141273898</v>
      </c>
    </row>
    <row r="110" spans="1:23" x14ac:dyDescent="0.25">
      <c r="A110">
        <v>322865</v>
      </c>
      <c r="B110" t="s">
        <v>236</v>
      </c>
      <c r="C110" t="s">
        <v>20</v>
      </c>
      <c r="D110">
        <v>4.7600000000000003E-3</v>
      </c>
      <c r="E110">
        <v>5</v>
      </c>
      <c r="F110">
        <v>16</v>
      </c>
      <c r="G110">
        <v>4</v>
      </c>
      <c r="H110" t="s">
        <v>264</v>
      </c>
      <c r="I110" s="1">
        <v>44345.626574074071</v>
      </c>
      <c r="J110" t="s">
        <v>237</v>
      </c>
      <c r="K110">
        <v>0.59395600000000004</v>
      </c>
      <c r="L110">
        <v>93.903808981743495</v>
      </c>
      <c r="M110">
        <v>1.7858589338364399</v>
      </c>
      <c r="N110">
        <v>9.8728924665094208E-3</v>
      </c>
      <c r="O110">
        <v>4.8675617765805299</v>
      </c>
      <c r="P110">
        <v>1.21689044414513</v>
      </c>
      <c r="Q110">
        <f>Table1[[#This Row],[calc % H2 umol/h]]/Table1[[#This Row],[PCAT_Gee-pt/g-c3n4]]</f>
        <v>255.64925297166596</v>
      </c>
      <c r="R110">
        <v>3.3435342428060402</v>
      </c>
      <c r="S110">
        <v>0.20331688811599699</v>
      </c>
      <c r="T110">
        <v>9.11318311352208</v>
      </c>
      <c r="U110">
        <v>2.27829577838052</v>
      </c>
      <c r="V110">
        <v>7.2772717822866498E-2</v>
      </c>
      <c r="W110">
        <v>0.89402512379111498</v>
      </c>
    </row>
    <row r="111" spans="1:23" x14ac:dyDescent="0.25">
      <c r="A111">
        <v>322866</v>
      </c>
      <c r="B111" t="s">
        <v>238</v>
      </c>
      <c r="C111" t="s">
        <v>20</v>
      </c>
      <c r="D111">
        <v>4.8399999999999997E-3</v>
      </c>
      <c r="E111">
        <v>5</v>
      </c>
      <c r="F111">
        <v>16</v>
      </c>
      <c r="G111">
        <v>5</v>
      </c>
      <c r="H111" t="s">
        <v>264</v>
      </c>
      <c r="I111" s="1">
        <v>44345.641817129632</v>
      </c>
      <c r="J111" t="s">
        <v>239</v>
      </c>
      <c r="K111">
        <v>0.71946100000000002</v>
      </c>
      <c r="L111">
        <v>93.644182141281206</v>
      </c>
      <c r="M111">
        <v>1.8768258608956601</v>
      </c>
      <c r="N111">
        <v>1.5675771517256899E-2</v>
      </c>
      <c r="O111">
        <v>5.1155024894201704</v>
      </c>
      <c r="P111">
        <v>1.2788756223550399</v>
      </c>
      <c r="Q111">
        <f>Table1[[#This Row],[calc % H2 umol/h]]/Table1[[#This Row],[PCAT_Gee-pt/g-c3n4]]</f>
        <v>264.23050048657853</v>
      </c>
      <c r="R111">
        <v>3.4935110890663701</v>
      </c>
      <c r="S111">
        <v>0.183950231299434</v>
      </c>
      <c r="T111">
        <v>9.5219620771889506</v>
      </c>
      <c r="U111">
        <v>2.3804905192972301</v>
      </c>
      <c r="V111">
        <v>7.3168030379568094E-2</v>
      </c>
      <c r="W111">
        <v>0.91231287837712205</v>
      </c>
    </row>
    <row r="112" spans="1:23" x14ac:dyDescent="0.25">
      <c r="A112">
        <v>322867</v>
      </c>
      <c r="B112" t="s">
        <v>240</v>
      </c>
      <c r="C112" t="s">
        <v>20</v>
      </c>
      <c r="D112">
        <v>4.8500000000000001E-3</v>
      </c>
      <c r="E112">
        <v>5</v>
      </c>
      <c r="F112">
        <v>16</v>
      </c>
      <c r="G112">
        <v>6</v>
      </c>
      <c r="H112" t="s">
        <v>264</v>
      </c>
      <c r="I112" s="1">
        <v>44345.657152777778</v>
      </c>
      <c r="J112" t="s">
        <v>241</v>
      </c>
      <c r="K112">
        <v>0.65812599999999999</v>
      </c>
      <c r="L112">
        <v>93.264226607596299</v>
      </c>
      <c r="M112">
        <v>1.7868104038925701</v>
      </c>
      <c r="N112">
        <v>1.18591580450365E-2</v>
      </c>
      <c r="O112">
        <v>4.8701551165073402</v>
      </c>
      <c r="P112">
        <v>1.21753877912683</v>
      </c>
      <c r="Q112">
        <f>Table1[[#This Row],[calc % H2 umol/h]]/Table1[[#This Row],[PCAT_Gee-pt/g-c3n4]]</f>
        <v>251.03892353130513</v>
      </c>
      <c r="R112">
        <v>3.8721053687501499</v>
      </c>
      <c r="S112">
        <v>0.20606844866232099</v>
      </c>
      <c r="T112">
        <v>10.553863875088499</v>
      </c>
      <c r="U112">
        <v>2.6384659687721199</v>
      </c>
      <c r="V112">
        <v>7.7096212210277196E-2</v>
      </c>
      <c r="W112">
        <v>0.99976140755061205</v>
      </c>
    </row>
    <row r="113" spans="1:23" x14ac:dyDescent="0.25">
      <c r="A113">
        <v>322868</v>
      </c>
      <c r="B113" t="s">
        <v>242</v>
      </c>
      <c r="C113" t="s">
        <v>20</v>
      </c>
      <c r="D113">
        <v>4.6499999999999996E-3</v>
      </c>
      <c r="E113">
        <v>5</v>
      </c>
      <c r="F113">
        <v>16</v>
      </c>
      <c r="G113">
        <v>7</v>
      </c>
      <c r="H113" t="s">
        <v>264</v>
      </c>
      <c r="I113" s="1">
        <v>44345.672372685185</v>
      </c>
      <c r="J113" t="s">
        <v>243</v>
      </c>
      <c r="K113">
        <v>0.65812599999999999</v>
      </c>
      <c r="L113">
        <v>93.4328157925531</v>
      </c>
      <c r="M113">
        <v>1.67700832618859</v>
      </c>
      <c r="N113">
        <v>6.1858027215948297E-3</v>
      </c>
      <c r="O113">
        <v>4.57087705691678</v>
      </c>
      <c r="P113">
        <v>1.1427192642291899</v>
      </c>
      <c r="Q113">
        <f>Table1[[#This Row],[calc % H2 umol/h]]/Table1[[#This Row],[PCAT_Gee-pt/g-c3n4]]</f>
        <v>245.74607832885806</v>
      </c>
      <c r="R113">
        <v>3.8247639993793698</v>
      </c>
      <c r="S113">
        <v>0.204548690738767</v>
      </c>
      <c r="T113">
        <v>10.4248295848463</v>
      </c>
      <c r="U113">
        <v>2.6062073962115799</v>
      </c>
      <c r="V113">
        <v>7.6225899021312396E-2</v>
      </c>
      <c r="W113">
        <v>0.98918598285760595</v>
      </c>
    </row>
    <row r="114" spans="1:23" x14ac:dyDescent="0.25">
      <c r="A114">
        <v>322869</v>
      </c>
      <c r="B114" t="s">
        <v>244</v>
      </c>
      <c r="C114" t="s">
        <v>20</v>
      </c>
      <c r="D114">
        <v>4.9100000000000003E-3</v>
      </c>
      <c r="E114">
        <v>5</v>
      </c>
      <c r="F114">
        <v>16</v>
      </c>
      <c r="G114">
        <v>8</v>
      </c>
      <c r="H114" t="s">
        <v>264</v>
      </c>
      <c r="I114" s="1">
        <v>44345.687592592592</v>
      </c>
      <c r="J114" t="s">
        <v>245</v>
      </c>
      <c r="K114">
        <v>0.61627600000000005</v>
      </c>
      <c r="L114">
        <v>93.577647619900901</v>
      </c>
      <c r="M114">
        <v>1.67447262004973</v>
      </c>
      <c r="N114">
        <v>6.8792544798663702E-3</v>
      </c>
      <c r="O114">
        <v>4.5639657012412096</v>
      </c>
      <c r="P114">
        <v>1.1409914253103</v>
      </c>
      <c r="Q114">
        <f>Table1[[#This Row],[calc % H2 umol/h]]/Table1[[#This Row],[PCAT_Gee-pt/g-c3n4]]</f>
        <v>232.38114568437879</v>
      </c>
      <c r="R114">
        <v>3.7092322608404702</v>
      </c>
      <c r="S114">
        <v>0.21029506363046799</v>
      </c>
      <c r="T114">
        <v>10.109934682545299</v>
      </c>
      <c r="U114">
        <v>2.52748367063632</v>
      </c>
      <c r="V114">
        <v>7.5562120654498993E-2</v>
      </c>
      <c r="W114">
        <v>0.96308537855430598</v>
      </c>
    </row>
    <row r="115" spans="1:23" x14ac:dyDescent="0.25">
      <c r="A115">
        <v>322870</v>
      </c>
      <c r="B115" t="s">
        <v>246</v>
      </c>
      <c r="C115" t="s">
        <v>20</v>
      </c>
      <c r="D115">
        <v>4.7699999999999999E-3</v>
      </c>
      <c r="E115">
        <v>5</v>
      </c>
      <c r="F115">
        <v>16</v>
      </c>
      <c r="G115">
        <v>9</v>
      </c>
      <c r="H115" t="s">
        <v>264</v>
      </c>
      <c r="I115" s="1">
        <v>44345.7028587963</v>
      </c>
      <c r="J115" t="s">
        <v>247</v>
      </c>
      <c r="K115">
        <v>0.63093474999999999</v>
      </c>
      <c r="L115">
        <v>93.569568537160507</v>
      </c>
      <c r="M115">
        <v>1.8219283926869401</v>
      </c>
      <c r="N115">
        <v>7.9829869505229807E-3</v>
      </c>
      <c r="O115">
        <v>4.9658731918195</v>
      </c>
      <c r="P115">
        <v>1.2414682979548699</v>
      </c>
      <c r="Q115">
        <f>Table1[[#This Row],[calc % H2 umol/h]]/Table1[[#This Row],[PCAT_Gee-pt/g-c3n4]]</f>
        <v>260.26589055657649</v>
      </c>
      <c r="R115">
        <v>3.5940605535136698</v>
      </c>
      <c r="S115">
        <v>0.20721109364923901</v>
      </c>
      <c r="T115">
        <v>9.7960210862887802</v>
      </c>
      <c r="U115">
        <v>2.4490052715721902</v>
      </c>
      <c r="V115">
        <v>7.5026356330937502E-2</v>
      </c>
      <c r="W115">
        <v>0.93941616030794295</v>
      </c>
    </row>
    <row r="116" spans="1:23" x14ac:dyDescent="0.25">
      <c r="A116">
        <v>322871</v>
      </c>
      <c r="B116" t="s">
        <v>248</v>
      </c>
      <c r="C116" t="s">
        <v>20</v>
      </c>
      <c r="D116">
        <v>4.7099999999999998E-3</v>
      </c>
      <c r="E116">
        <v>5</v>
      </c>
      <c r="F116">
        <v>16</v>
      </c>
      <c r="G116">
        <v>10</v>
      </c>
      <c r="H116" t="s">
        <v>264</v>
      </c>
      <c r="I116" s="1">
        <v>44345.718055555553</v>
      </c>
      <c r="J116" t="s">
        <v>249</v>
      </c>
      <c r="K116">
        <v>0.61908099999999999</v>
      </c>
      <c r="L116">
        <v>93.661029802232207</v>
      </c>
      <c r="M116">
        <v>1.86401266011135</v>
      </c>
      <c r="N116">
        <v>1.48933774182419E-2</v>
      </c>
      <c r="O116">
        <v>5.0805786523848502</v>
      </c>
      <c r="P116">
        <v>1.2701446630962101</v>
      </c>
      <c r="Q116">
        <f>Table1[[#This Row],[calc % H2 umol/h]]/Table1[[#This Row],[PCAT_Gee-pt/g-c3n4]]</f>
        <v>269.66977985057542</v>
      </c>
      <c r="R116">
        <v>3.4831815650317002</v>
      </c>
      <c r="S116">
        <v>0.20647497075784099</v>
      </c>
      <c r="T116">
        <v>9.4938077838073198</v>
      </c>
      <c r="U116">
        <v>2.37345194595183</v>
      </c>
      <c r="V116">
        <v>7.5144369788878701E-2</v>
      </c>
      <c r="W116">
        <v>0.91663160283580603</v>
      </c>
    </row>
    <row r="117" spans="1:23" x14ac:dyDescent="0.25">
      <c r="A117">
        <v>322872</v>
      </c>
      <c r="B117" t="s">
        <v>250</v>
      </c>
      <c r="C117" t="s">
        <v>20</v>
      </c>
      <c r="D117">
        <v>5.2700000000000004E-3</v>
      </c>
      <c r="E117">
        <v>5</v>
      </c>
      <c r="F117">
        <v>16</v>
      </c>
      <c r="G117">
        <v>11</v>
      </c>
      <c r="H117" t="s">
        <v>264</v>
      </c>
      <c r="I117" s="1">
        <v>44345.733275462961</v>
      </c>
      <c r="J117" t="s">
        <v>251</v>
      </c>
      <c r="K117">
        <v>0.62291537500000005</v>
      </c>
      <c r="L117">
        <v>93.868533347026499</v>
      </c>
      <c r="M117">
        <v>1.79348744191609</v>
      </c>
      <c r="N117">
        <v>8.3302796928390408E-3</v>
      </c>
      <c r="O117">
        <v>4.8883541435683604</v>
      </c>
      <c r="P117">
        <v>1.2220885358920901</v>
      </c>
      <c r="Q117">
        <f>Table1[[#This Row],[calc % H2 umol/h]]/Table1[[#This Row],[PCAT_Gee-pt/g-c3n4]]</f>
        <v>231.89535785428652</v>
      </c>
      <c r="R117">
        <v>3.3713394175369298</v>
      </c>
      <c r="S117">
        <v>0.20286248112798</v>
      </c>
      <c r="T117">
        <v>9.1889692818172701</v>
      </c>
      <c r="U117">
        <v>2.29724232045431</v>
      </c>
      <c r="V117">
        <v>7.4851061969111607E-2</v>
      </c>
      <c r="W117">
        <v>0.89178873155132699</v>
      </c>
    </row>
    <row r="118" spans="1:23" x14ac:dyDescent="0.25">
      <c r="A118">
        <v>322873</v>
      </c>
      <c r="B118" t="s">
        <v>252</v>
      </c>
      <c r="C118" t="s">
        <v>20</v>
      </c>
      <c r="D118">
        <v>4.7099999999999998E-3</v>
      </c>
      <c r="E118">
        <v>5</v>
      </c>
      <c r="F118">
        <v>16</v>
      </c>
      <c r="G118">
        <v>12</v>
      </c>
      <c r="H118" t="s">
        <v>264</v>
      </c>
      <c r="I118" s="1">
        <v>44345.748541666668</v>
      </c>
      <c r="J118" t="s">
        <v>253</v>
      </c>
      <c r="K118">
        <v>0.62187099999999995</v>
      </c>
      <c r="L118">
        <v>93.872760121221603</v>
      </c>
      <c r="M118">
        <v>1.7491040933944899</v>
      </c>
      <c r="N118">
        <v>1.28858592061078E-2</v>
      </c>
      <c r="O118">
        <v>4.7673822758093198</v>
      </c>
      <c r="P118">
        <v>1.19184556895233</v>
      </c>
      <c r="Q118">
        <f>Table1[[#This Row],[calc % H2 umol/h]]/Table1[[#This Row],[PCAT_Gee-pt/g-c3n4]]</f>
        <v>253.04576835505947</v>
      </c>
      <c r="R118">
        <v>3.4018037070032099</v>
      </c>
      <c r="S118">
        <v>0.20658747729903601</v>
      </c>
      <c r="T118">
        <v>9.2720031699632894</v>
      </c>
      <c r="U118">
        <v>2.3180007924908201</v>
      </c>
      <c r="V118">
        <v>7.5913666445889996E-2</v>
      </c>
      <c r="W118">
        <v>0.90041841193474004</v>
      </c>
    </row>
    <row r="119" spans="1:23" x14ac:dyDescent="0.25">
      <c r="A119">
        <v>322874</v>
      </c>
      <c r="B119" t="s">
        <v>254</v>
      </c>
      <c r="C119" t="s">
        <v>20</v>
      </c>
      <c r="D119">
        <v>5.0200000000000002E-3</v>
      </c>
      <c r="E119">
        <v>5</v>
      </c>
      <c r="F119">
        <v>16</v>
      </c>
      <c r="G119">
        <v>13</v>
      </c>
      <c r="H119" t="s">
        <v>264</v>
      </c>
      <c r="I119" s="1">
        <v>44345.763749999998</v>
      </c>
      <c r="J119" t="s">
        <v>255</v>
      </c>
      <c r="K119">
        <v>0.62464600000000003</v>
      </c>
      <c r="L119">
        <v>93.869561974585395</v>
      </c>
      <c r="M119">
        <v>1.80056160028415</v>
      </c>
      <c r="N119">
        <v>9.60461215147769E-3</v>
      </c>
      <c r="O119">
        <v>4.9076355673255403</v>
      </c>
      <c r="P119">
        <v>1.22690889183138</v>
      </c>
      <c r="Q119">
        <f>Table1[[#This Row],[calc % H2 umol/h]]/Table1[[#This Row],[PCAT_Gee-pt/g-c3n4]]</f>
        <v>244.40416171939839</v>
      </c>
      <c r="R119">
        <v>3.3629277291547499</v>
      </c>
      <c r="S119">
        <v>0.202778724832509</v>
      </c>
      <c r="T119">
        <v>9.1660422677794706</v>
      </c>
      <c r="U119">
        <v>2.2915105669448601</v>
      </c>
      <c r="V119">
        <v>7.5354784125545596E-2</v>
      </c>
      <c r="W119">
        <v>0.89159391185013104</v>
      </c>
    </row>
    <row r="120" spans="1:23" x14ac:dyDescent="0.25">
      <c r="A120">
        <v>322875</v>
      </c>
      <c r="B120" t="s">
        <v>256</v>
      </c>
      <c r="C120" t="s">
        <v>20</v>
      </c>
      <c r="E120">
        <v>5</v>
      </c>
      <c r="F120">
        <v>16</v>
      </c>
      <c r="G120">
        <v>14</v>
      </c>
      <c r="H120" t="s">
        <v>265</v>
      </c>
      <c r="I120" s="1">
        <v>44345.779108796298</v>
      </c>
      <c r="J120" t="s">
        <v>257</v>
      </c>
      <c r="K120">
        <v>0.73060599999999998</v>
      </c>
      <c r="L120">
        <v>94.746912671462596</v>
      </c>
      <c r="M120">
        <v>0.16522072444718</v>
      </c>
      <c r="N120">
        <v>2.1290299593773099E-2</v>
      </c>
      <c r="O120">
        <v>0.45032788860337403</v>
      </c>
      <c r="P120">
        <v>0.11258197215084299</v>
      </c>
      <c r="Q120" t="e">
        <f>Table1[[#This Row],[calc % H2 umol/h]]/Table1[[#This Row],[PCAT_Gee-pt/g-c3n4]]</f>
        <v>#DIV/0!</v>
      </c>
      <c r="R120">
        <v>4.0679556503539303</v>
      </c>
      <c r="S120">
        <v>0.17747108690480701</v>
      </c>
      <c r="T120">
        <v>11.0876761077373</v>
      </c>
      <c r="U120">
        <v>2.7719190269343299</v>
      </c>
      <c r="V120">
        <v>6.9097563376673096E-2</v>
      </c>
      <c r="W120">
        <v>0.95081339035952495</v>
      </c>
    </row>
    <row r="121" spans="1:23" x14ac:dyDescent="0.25">
      <c r="A121">
        <v>322876</v>
      </c>
      <c r="B121" t="s">
        <v>258</v>
      </c>
      <c r="C121" t="s">
        <v>20</v>
      </c>
      <c r="E121">
        <v>5</v>
      </c>
      <c r="F121">
        <v>16</v>
      </c>
      <c r="G121">
        <v>15</v>
      </c>
      <c r="H121" t="s">
        <v>265</v>
      </c>
      <c r="I121" s="1">
        <v>44345.794548611113</v>
      </c>
      <c r="J121" t="s">
        <v>259</v>
      </c>
      <c r="K121">
        <v>0.68320599999999998</v>
      </c>
      <c r="L121">
        <v>94.3943173732833</v>
      </c>
      <c r="M121">
        <v>0.17642265999661699</v>
      </c>
      <c r="N121">
        <v>2.3347249043874401E-2</v>
      </c>
      <c r="O121">
        <v>0.48086003885951001</v>
      </c>
      <c r="P121">
        <v>0.120215009714877</v>
      </c>
      <c r="Q121" t="e">
        <f>Table1[[#This Row],[calc % H2 umol/h]]/Table1[[#This Row],[PCAT_Gee-pt/g-c3n4]]</f>
        <v>#DIV/0!</v>
      </c>
      <c r="R121">
        <v>4.3444555548964399</v>
      </c>
      <c r="S121">
        <v>0.197143172490444</v>
      </c>
      <c r="T121">
        <v>11.841308066611001</v>
      </c>
      <c r="U121">
        <v>2.96032701665276</v>
      </c>
      <c r="V121">
        <v>7.0689489616232407E-2</v>
      </c>
      <c r="W121">
        <v>1.01411492220736</v>
      </c>
    </row>
    <row r="122" spans="1:23" x14ac:dyDescent="0.25">
      <c r="A122" t="s">
        <v>266</v>
      </c>
      <c r="P122">
        <f>SUBTOTAL(101,Table1[calc % H2 umol/h])</f>
        <v>1.0640406539375133</v>
      </c>
      <c r="Q122" t="e">
        <f>SUBTOTAL(101,Table1[h2 umol/gh])</f>
        <v>#DIV/0!</v>
      </c>
      <c r="W122">
        <f>SUBTOTAL(109,Table1[calc % CO2 Avg])</f>
        <v>130.36975979869933</v>
      </c>
    </row>
    <row r="126" spans="1:23" ht="15.75" thickBot="1" x14ac:dyDescent="0.3"/>
    <row r="127" spans="1:23" ht="15.75" thickTop="1" x14ac:dyDescent="0.25">
      <c r="P127" s="2" t="e">
        <f>SUBTOTAL(101,Table1[h2 umol/gh])</f>
        <v>#DIV/0!</v>
      </c>
      <c r="Q127" s="2" t="e">
        <f>SUBTOTAL(107,Table1[h2 umol/gh])</f>
        <v>#DIV/0!</v>
      </c>
    </row>
    <row r="128" spans="1:23" ht="15.75" thickBot="1" x14ac:dyDescent="0.3">
      <c r="E128" t="s">
        <v>267</v>
      </c>
      <c r="F128" t="s">
        <v>269</v>
      </c>
      <c r="G128" t="s">
        <v>268</v>
      </c>
      <c r="H128" t="s">
        <v>270</v>
      </c>
      <c r="K128" t="s">
        <v>271</v>
      </c>
      <c r="L128" t="s">
        <v>272</v>
      </c>
      <c r="M128" t="s">
        <v>273</v>
      </c>
      <c r="Q128" t="e">
        <f>((Q127*2)/P127)*100</f>
        <v>#DIV/0!</v>
      </c>
    </row>
    <row r="129" spans="5:22" ht="15.75" thickTop="1" x14ac:dyDescent="0.25">
      <c r="E129">
        <v>9</v>
      </c>
      <c r="F129">
        <v>257.1507428795457</v>
      </c>
      <c r="G129">
        <v>9.2203608093307814</v>
      </c>
      <c r="H129">
        <v>2</v>
      </c>
      <c r="I129" s="2"/>
      <c r="J129" s="2"/>
      <c r="K129" s="3">
        <v>0.13850000000000001</v>
      </c>
      <c r="L129" s="3">
        <v>0.1109</v>
      </c>
      <c r="M129" s="3">
        <v>0.11899999999999999</v>
      </c>
    </row>
    <row r="130" spans="5:22" ht="15.75" thickBot="1" x14ac:dyDescent="0.3">
      <c r="E130">
        <v>10</v>
      </c>
      <c r="F130">
        <v>265.20839342121394</v>
      </c>
      <c r="G130">
        <v>11.774237814236175</v>
      </c>
      <c r="H130">
        <v>3</v>
      </c>
    </row>
    <row r="131" spans="5:22" ht="15.75" thickTop="1" x14ac:dyDescent="0.25">
      <c r="E131">
        <v>11</v>
      </c>
      <c r="F131">
        <v>254.8770860960511</v>
      </c>
      <c r="G131">
        <v>11.133647126092701</v>
      </c>
      <c r="H131">
        <v>4</v>
      </c>
      <c r="U131" s="2">
        <f>SUBTOTAL(101,Table1[calc % H2 umol/h])</f>
        <v>1.0640406539375133</v>
      </c>
      <c r="V131" s="2">
        <f>SUBTOTAL(107,Table1[calc % H2 umol/h])</f>
        <v>0.39534892691677009</v>
      </c>
    </row>
    <row r="132" spans="5:22" x14ac:dyDescent="0.25">
      <c r="E132">
        <v>12</v>
      </c>
      <c r="F132">
        <v>260.07015224942421</v>
      </c>
      <c r="G132">
        <v>11.79637728115012</v>
      </c>
      <c r="H132">
        <v>1</v>
      </c>
      <c r="U132">
        <f>((V131*2)/U131)*100</f>
        <v>74.310868753702195</v>
      </c>
    </row>
    <row r="133" spans="5:22" x14ac:dyDescent="0.25">
      <c r="E133">
        <v>13</v>
      </c>
      <c r="F133">
        <v>240.51771985878989</v>
      </c>
      <c r="G133">
        <v>9.3475622507970595</v>
      </c>
      <c r="H133">
        <v>2</v>
      </c>
    </row>
    <row r="134" spans="5:22" x14ac:dyDescent="0.25">
      <c r="E134">
        <v>14</v>
      </c>
      <c r="F134">
        <v>236.44661486137252</v>
      </c>
      <c r="G134">
        <v>16.262524756072896</v>
      </c>
      <c r="H134">
        <v>3</v>
      </c>
    </row>
    <row r="135" spans="5:22" x14ac:dyDescent="0.25">
      <c r="E135">
        <v>15</v>
      </c>
      <c r="F135">
        <v>240.57619937896985</v>
      </c>
      <c r="G135">
        <v>13.357611740438877</v>
      </c>
      <c r="H135">
        <v>4</v>
      </c>
    </row>
    <row r="136" spans="5:22" x14ac:dyDescent="0.25">
      <c r="E136">
        <v>16</v>
      </c>
      <c r="F136">
        <v>242.50904119899823</v>
      </c>
      <c r="G136">
        <v>10.382728447421009</v>
      </c>
      <c r="H136">
        <v>1</v>
      </c>
    </row>
    <row r="137" spans="5:22" x14ac:dyDescent="0.25">
      <c r="E137" t="s">
        <v>266</v>
      </c>
      <c r="F137">
        <f>SUBTOTAL(101,Table2[avg])</f>
        <v>249.66949374304571</v>
      </c>
      <c r="G137">
        <f>SUBTOTAL(101,Table2[2td])</f>
        <v>11.659381278192452</v>
      </c>
    </row>
  </sheetData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2021-05-29T18:59:25Z</dcterms:created>
  <dcterms:modified xsi:type="dcterms:W3CDTF">2021-08-20T12:54:37Z</dcterms:modified>
</cp:coreProperties>
</file>