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sgjgee2_liverpool_ac_uk/Documents/PhD/Project Results Storage/Project Software/Bayesian Optimiser/fe_optimizer-master/Optimizer/temp_completed/"/>
    </mc:Choice>
  </mc:AlternateContent>
  <xr:revisionPtr revIDLastSave="8" documentId="8_{EF5D996A-7462-418A-8663-7D4BC50C5DF5}" xr6:coauthVersionLast="47" xr6:coauthVersionMax="47" xr10:uidLastSave="{53B5B137-BB28-4B2B-9B40-44A9B16B1DA2}"/>
  <bookViews>
    <workbookView xWindow="-120" yWindow="-120" windowWidth="51840" windowHeight="21240" xr2:uid="{00000000-000D-0000-FFFF-FFFF00000000}"/>
  </bookViews>
  <sheets>
    <sheet name="77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7" i="1" l="1"/>
  <c r="N47" i="1"/>
  <c r="U47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 l="1"/>
  <c r="N50" i="1"/>
  <c r="O50" i="1"/>
  <c r="N51" i="1" l="1"/>
</calcChain>
</file>

<file path=xl/sharedStrings.xml><?xml version="1.0" encoding="utf-8"?>
<sst xmlns="http://schemas.openxmlformats.org/spreadsheetml/2006/main" count="160" uniqueCount="116">
  <si>
    <t>form_id</t>
  </si>
  <si>
    <t>form_name</t>
  </si>
  <si>
    <t>form_status</t>
  </si>
  <si>
    <t>PCAT_Gee-pt/g-c3n4</t>
  </si>
  <si>
    <t>PCAT_Gee-T/M/W</t>
  </si>
  <si>
    <t>Water 1</t>
  </si>
  <si>
    <t>form_datetime</t>
  </si>
  <si>
    <t>sample_name</t>
  </si>
  <si>
    <t>Baratron Avg</t>
  </si>
  <si>
    <t>calc % N2 Avg</t>
  </si>
  <si>
    <t>calc % H2 Avg</t>
  </si>
  <si>
    <t>calc % H2 2STD</t>
  </si>
  <si>
    <t>calc % H2 umol</t>
  </si>
  <si>
    <t>calc % H2 umol/h</t>
  </si>
  <si>
    <t>calc % O2 Avg</t>
  </si>
  <si>
    <t>calc % O2 2STD</t>
  </si>
  <si>
    <t>calc % O2 umol</t>
  </si>
  <si>
    <t>calc % O2 umol/h</t>
  </si>
  <si>
    <t>calc % Ar Avg</t>
  </si>
  <si>
    <t>calc % CO2 Avg</t>
  </si>
  <si>
    <t>Complete</t>
  </si>
  <si>
    <t>030621_JCG_4plate_4hour_16</t>
  </si>
  <si>
    <t>PlateAgilent 2_Vial1</t>
  </si>
  <si>
    <t>030621_JCG_4plate_4hour_17</t>
  </si>
  <si>
    <t>PlateAgilent 2_Vial2</t>
  </si>
  <si>
    <t>030621_JCG_4plate_4hour_18</t>
  </si>
  <si>
    <t>PlateAgilent 2_Vial3</t>
  </si>
  <si>
    <t>030621_JCG_4plate_4hour_19</t>
  </si>
  <si>
    <t>PlateAgilent 2_Vial4</t>
  </si>
  <si>
    <t>030621_JCG_4plate_4hour_20</t>
  </si>
  <si>
    <t>PlateAgilent 2_Vial5</t>
  </si>
  <si>
    <t>030621_JCG_4plate_4hour_21</t>
  </si>
  <si>
    <t>PlateAgilent 2_Vial6</t>
  </si>
  <si>
    <t>030621_JCG_4plate_4hour_22</t>
  </si>
  <si>
    <t>PlateAgilent 2_Vial7</t>
  </si>
  <si>
    <t>030621_JCG_4plate_4hour_23</t>
  </si>
  <si>
    <t>PlateAgilent 2_Vial8</t>
  </si>
  <si>
    <t>030621_JCG_4plate_4hour_24</t>
  </si>
  <si>
    <t>PlateAgilent 2_Vial9</t>
  </si>
  <si>
    <t>030621_JCG_4plate_4hour_25</t>
  </si>
  <si>
    <t>PlateAgilent 2_Vial10</t>
  </si>
  <si>
    <t>030621_JCG_4plate_4hour_26</t>
  </si>
  <si>
    <t>PlateAgilent 2_Vial11</t>
  </si>
  <si>
    <t>030621_JCG_4plate_4hour_27</t>
  </si>
  <si>
    <t>PlateAgilent 2_Vial12</t>
  </si>
  <si>
    <t>030621_JCG_4plate_4hour_28</t>
  </si>
  <si>
    <t>PlateAgilent 2_Vial13</t>
  </si>
  <si>
    <t>030621_JCG_4plate_4hour_29</t>
  </si>
  <si>
    <t>PlateAgilent 2_Vial14</t>
  </si>
  <si>
    <t>030621_JCG_4plate_4hour_30</t>
  </si>
  <si>
    <t>PlateAgilent 2_Vial15</t>
  </si>
  <si>
    <t>030621_JCG_4plate_4hour_31</t>
  </si>
  <si>
    <t>PlateAgilent 3_Vial1</t>
  </si>
  <si>
    <t>030621_JCG_4plate_4hour_32</t>
  </si>
  <si>
    <t>PlateAgilent 3_Vial2</t>
  </si>
  <si>
    <t>030621_JCG_4plate_4hour_33</t>
  </si>
  <si>
    <t>PlateAgilent 3_Vial3</t>
  </si>
  <si>
    <t>030621_JCG_4plate_4hour_34</t>
  </si>
  <si>
    <t>PlateAgilent 3_Vial4</t>
  </si>
  <si>
    <t>030621_JCG_4plate_4hour_35</t>
  </si>
  <si>
    <t>PlateAgilent 3_Vial5</t>
  </si>
  <si>
    <t>030621_JCG_4plate_4hour_36</t>
  </si>
  <si>
    <t>PlateAgilent 3_Vial6</t>
  </si>
  <si>
    <t>030621_JCG_4plate_4hour_37</t>
  </si>
  <si>
    <t>PlateAgilent 3_Vial7</t>
  </si>
  <si>
    <t>030621_JCG_4plate_4hour_38</t>
  </si>
  <si>
    <t>PlateAgilent 3_Vial8</t>
  </si>
  <si>
    <t>030621_JCG_4plate_4hour_39</t>
  </si>
  <si>
    <t>PlateAgilent 3_Vial9</t>
  </si>
  <si>
    <t>030621_JCG_4plate_4hour_40</t>
  </si>
  <si>
    <t>PlateAgilent 3_Vial10</t>
  </si>
  <si>
    <t>030621_JCG_4plate_4hour_41</t>
  </si>
  <si>
    <t>PlateAgilent 3_Vial11</t>
  </si>
  <si>
    <t>030621_JCG_4plate_4hour_42</t>
  </si>
  <si>
    <t>PlateAgilent 3_Vial12</t>
  </si>
  <si>
    <t>030621_JCG_4plate_4hour_43</t>
  </si>
  <si>
    <t>PlateAgilent 3_Vial13</t>
  </si>
  <si>
    <t>030621_JCG_4plate_4hour_44</t>
  </si>
  <si>
    <t>PlateAgilent 3_Vial14</t>
  </si>
  <si>
    <t>030621_JCG_4plate_4hour_45</t>
  </si>
  <si>
    <t>PlateAgilent 3_Vial15</t>
  </si>
  <si>
    <t>030621_JCG_4plate_4hour_46</t>
  </si>
  <si>
    <t>PlateAgilent 4_Vial1</t>
  </si>
  <si>
    <t>030621_JCG_4plate_4hour_47</t>
  </si>
  <si>
    <t>PlateAgilent 4_Vial2</t>
  </si>
  <si>
    <t>030621_JCG_4plate_4hour_48</t>
  </si>
  <si>
    <t>PlateAgilent 4_Vial3</t>
  </si>
  <si>
    <t>030621_JCG_4plate_4hour_49</t>
  </si>
  <si>
    <t>PlateAgilent 4_Vial4</t>
  </si>
  <si>
    <t>030621_JCG_4plate_4hour_50</t>
  </si>
  <si>
    <t>PlateAgilent 4_Vial5</t>
  </si>
  <si>
    <t>030621_JCG_4plate_4hour_51</t>
  </si>
  <si>
    <t>PlateAgilent 4_Vial6</t>
  </si>
  <si>
    <t>030621_JCG_4plate_4hour_52</t>
  </si>
  <si>
    <t>PlateAgilent 4_Vial7</t>
  </si>
  <si>
    <t>030621_JCG_4plate_4hour_53</t>
  </si>
  <si>
    <t>PlateAgilent 4_Vial8</t>
  </si>
  <si>
    <t>030621_JCG_4plate_4hour_54</t>
  </si>
  <si>
    <t>PlateAgilent 4_Vial9</t>
  </si>
  <si>
    <t>030621_JCG_4plate_4hour_55</t>
  </si>
  <si>
    <t>PlateAgilent 4_Vial10</t>
  </si>
  <si>
    <t>030621_JCG_4plate_4hour_56</t>
  </si>
  <si>
    <t>PlateAgilent 4_Vial11</t>
  </si>
  <si>
    <t>030621_JCG_4plate_4hour_57</t>
  </si>
  <si>
    <t>PlateAgilent 4_Vial12</t>
  </si>
  <si>
    <t>030621_JCG_4plate_4hour_58</t>
  </si>
  <si>
    <t>PlateAgilent 4_Vial13</t>
  </si>
  <si>
    <t>030621_JCG_4plate_4hour_59</t>
  </si>
  <si>
    <t>PlateAgilent 4_Vial14</t>
  </si>
  <si>
    <t>030621_JCG_4plate_4hour_60</t>
  </si>
  <si>
    <t>PlateAgilent 4_Vial15</t>
  </si>
  <si>
    <t>h2 umol/hg</t>
  </si>
  <si>
    <t>Total</t>
  </si>
  <si>
    <t>21 vials</t>
  </si>
  <si>
    <t>6 blanks</t>
  </si>
  <si>
    <t>18 discounted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</si>
</sst>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U47" totalsRowCount="1">
  <autoFilter ref="A1:U46" xr:uid="{00000000-0009-0000-0100-000001000000}"/>
  <tableColumns count="21">
    <tableColumn id="1" xr3:uid="{00000000-0010-0000-0000-000001000000}" name="form_id" totalsRowLabel="Total"/>
    <tableColumn id="2" xr3:uid="{00000000-0010-0000-0000-000002000000}" name="form_name"/>
    <tableColumn id="3" xr3:uid="{00000000-0010-0000-0000-000003000000}" name="form_status"/>
    <tableColumn id="4" xr3:uid="{00000000-0010-0000-0000-000004000000}" name="PCAT_Gee-pt/g-c3n4" totalsRowFunction="average"/>
    <tableColumn id="5" xr3:uid="{00000000-0010-0000-0000-000005000000}" name="PCAT_Gee-T/M/W"/>
    <tableColumn id="6" xr3:uid="{00000000-0010-0000-0000-000006000000}" name="Water 1"/>
    <tableColumn id="7" xr3:uid="{00000000-0010-0000-0000-000007000000}" name="form_datetime" dataDxfId="1"/>
    <tableColumn id="8" xr3:uid="{00000000-0010-0000-0000-000008000000}" name="sample_name"/>
    <tableColumn id="9" xr3:uid="{00000000-0010-0000-0000-000009000000}" name="Baratron Avg"/>
    <tableColumn id="10" xr3:uid="{00000000-0010-0000-0000-00000A000000}" name="calc % N2 Avg"/>
    <tableColumn id="11" xr3:uid="{00000000-0010-0000-0000-00000B000000}" name="calc % H2 Avg"/>
    <tableColumn id="12" xr3:uid="{00000000-0010-0000-0000-00000C000000}" name="calc % H2 2STD"/>
    <tableColumn id="13" xr3:uid="{00000000-0010-0000-0000-00000D000000}" name="calc % H2 umol"/>
    <tableColumn id="14" xr3:uid="{00000000-0010-0000-0000-00000E000000}" name="calc % H2 umol/h" totalsRowFunction="stdDev"/>
    <tableColumn id="21" xr3:uid="{00000000-0010-0000-0000-000015000000}" name="h2 umol/hg" totalsRowFunction="average" dataDxfId="0">
      <calculatedColumnFormula>Table1[[#This Row],[calc % H2 umol/h]]/Table1[[#This Row],[PCAT_Gee-pt/g-c3n4]]</calculatedColumnFormula>
    </tableColumn>
    <tableColumn id="15" xr3:uid="{00000000-0010-0000-0000-00000F000000}" name="calc % O2 Avg"/>
    <tableColumn id="16" xr3:uid="{00000000-0010-0000-0000-000010000000}" name="calc % O2 2STD"/>
    <tableColumn id="17" xr3:uid="{00000000-0010-0000-0000-000011000000}" name="calc % O2 umol"/>
    <tableColumn id="18" xr3:uid="{00000000-0010-0000-0000-000012000000}" name="calc % O2 umol/h"/>
    <tableColumn id="19" xr3:uid="{00000000-0010-0000-0000-000013000000}" name="calc % Ar Avg"/>
    <tableColumn id="20" xr3:uid="{00000000-0010-0000-0000-000014000000}" name="calc % CO2 Avg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1"/>
  <sheetViews>
    <sheetView tabSelected="1" workbookViewId="0">
      <selection sqref="A1:A1048576"/>
    </sheetView>
  </sheetViews>
  <sheetFormatPr defaultRowHeight="15" x14ac:dyDescent="0.25"/>
  <cols>
    <col min="1" max="1" width="10.140625" customWidth="1"/>
    <col min="2" max="2" width="13.42578125" customWidth="1"/>
    <col min="3" max="3" width="13.7109375" customWidth="1"/>
    <col min="4" max="4" width="21.5703125" customWidth="1"/>
    <col min="5" max="5" width="19.7109375" customWidth="1"/>
    <col min="6" max="6" width="10.140625" customWidth="1"/>
    <col min="7" max="7" width="16.5703125" customWidth="1"/>
    <col min="8" max="8" width="15.5703125" customWidth="1"/>
    <col min="9" max="9" width="14.42578125" customWidth="1"/>
    <col min="10" max="10" width="15" customWidth="1"/>
    <col min="11" max="11" width="14.85546875" customWidth="1"/>
    <col min="12" max="12" width="15.85546875" customWidth="1"/>
    <col min="13" max="13" width="16.140625" customWidth="1"/>
    <col min="14" max="15" width="18.140625" customWidth="1"/>
    <col min="16" max="16" width="15" customWidth="1"/>
    <col min="17" max="17" width="16" customWidth="1"/>
    <col min="18" max="18" width="16.28515625" customWidth="1"/>
    <col min="19" max="19" width="18.28515625" customWidth="1"/>
    <col min="20" max="20" width="14.5703125" customWidth="1"/>
    <col min="21" max="21" width="16.140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111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>
        <v>323116</v>
      </c>
      <c r="B2" t="s">
        <v>21</v>
      </c>
      <c r="C2" t="s">
        <v>20</v>
      </c>
      <c r="D2">
        <v>4.9800000000000001E-3</v>
      </c>
      <c r="E2">
        <v>0.5</v>
      </c>
      <c r="F2">
        <v>4.5</v>
      </c>
      <c r="G2" s="1">
        <v>44350.952615740738</v>
      </c>
      <c r="H2" t="s">
        <v>22</v>
      </c>
      <c r="I2">
        <v>0.65812599999999999</v>
      </c>
      <c r="J2">
        <v>95.397622244541097</v>
      </c>
      <c r="K2">
        <v>2.0248943400227501</v>
      </c>
      <c r="L2">
        <v>5.4521048209146397E-2</v>
      </c>
      <c r="M2">
        <v>5.5190799812700604</v>
      </c>
      <c r="N2">
        <v>1.37976999531751</v>
      </c>
      <c r="O2">
        <f>Table1[[#This Row],[calc % H2 umol/h]]/Table1[[#This Row],[PCAT_Gee-pt/g-c3n4]]</f>
        <v>277.06224805572492</v>
      </c>
      <c r="P2">
        <v>0.93008969536297204</v>
      </c>
      <c r="Q2">
        <v>7.3876284738537704E-2</v>
      </c>
      <c r="R2">
        <v>2.5350653202011801</v>
      </c>
      <c r="S2">
        <v>0.63376633005029603</v>
      </c>
      <c r="T2">
        <v>0.11781157016683499</v>
      </c>
      <c r="U2">
        <v>1.5295821499062601</v>
      </c>
    </row>
    <row r="3" spans="1:21" x14ac:dyDescent="0.25">
      <c r="A3">
        <v>323117</v>
      </c>
      <c r="B3" t="s">
        <v>23</v>
      </c>
      <c r="C3" t="s">
        <v>20</v>
      </c>
      <c r="D3">
        <v>5.2399999999999999E-3</v>
      </c>
      <c r="E3">
        <v>0.5</v>
      </c>
      <c r="F3">
        <v>4.5</v>
      </c>
      <c r="G3" s="1">
        <v>44350.968692129631</v>
      </c>
      <c r="H3" t="s">
        <v>24</v>
      </c>
      <c r="I3">
        <v>0.649756</v>
      </c>
      <c r="J3">
        <v>95.599804720689207</v>
      </c>
      <c r="K3">
        <v>2.0478961474381401</v>
      </c>
      <c r="L3">
        <v>6.1219955416583399E-2</v>
      </c>
      <c r="M3">
        <v>5.5817740252653998</v>
      </c>
      <c r="N3">
        <v>1.3954435063163499</v>
      </c>
      <c r="O3">
        <f>Table1[[#This Row],[calc % H2 umol/h]]/Table1[[#This Row],[PCAT_Gee-pt/g-c3n4]]</f>
        <v>266.30601265579196</v>
      </c>
      <c r="P3">
        <v>0.76479903611644395</v>
      </c>
      <c r="Q3">
        <v>6.92667714968868E-2</v>
      </c>
      <c r="R3">
        <v>2.0845468163427499</v>
      </c>
      <c r="S3">
        <v>0.52113670408568902</v>
      </c>
      <c r="T3">
        <v>0.116082082911124</v>
      </c>
      <c r="U3">
        <v>1.47141801284506</v>
      </c>
    </row>
    <row r="4" spans="1:21" x14ac:dyDescent="0.25">
      <c r="A4">
        <v>323118</v>
      </c>
      <c r="B4" t="s">
        <v>25</v>
      </c>
      <c r="C4" t="s">
        <v>20</v>
      </c>
      <c r="D4">
        <v>4.9399999999999999E-3</v>
      </c>
      <c r="E4">
        <v>0.5</v>
      </c>
      <c r="F4">
        <v>4.5</v>
      </c>
      <c r="G4" s="1">
        <v>44350.984791666669</v>
      </c>
      <c r="H4" t="s">
        <v>26</v>
      </c>
      <c r="I4">
        <v>0.667516</v>
      </c>
      <c r="J4">
        <v>96.185148861071994</v>
      </c>
      <c r="K4">
        <v>1.7040526253488399</v>
      </c>
      <c r="L4">
        <v>5.1427698547037902E-2</v>
      </c>
      <c r="M4">
        <v>4.6445893722473501</v>
      </c>
      <c r="N4">
        <v>1.16114734306183</v>
      </c>
      <c r="O4">
        <f>Table1[[#This Row],[calc % H2 umol/h]]/Table1[[#This Row],[PCAT_Gee-pt/g-c3n4]]</f>
        <v>235.05006944571457</v>
      </c>
      <c r="P4">
        <v>0.653240894114409</v>
      </c>
      <c r="Q4">
        <v>6.4402479932485407E-2</v>
      </c>
      <c r="R4">
        <v>1.7804824036464399</v>
      </c>
      <c r="S4">
        <v>0.44512060091161099</v>
      </c>
      <c r="T4">
        <v>0.112541484371441</v>
      </c>
      <c r="U4">
        <v>1.3450161350932699</v>
      </c>
    </row>
    <row r="5" spans="1:21" x14ac:dyDescent="0.25">
      <c r="A5">
        <v>323119</v>
      </c>
      <c r="B5" t="s">
        <v>27</v>
      </c>
      <c r="C5" t="s">
        <v>20</v>
      </c>
      <c r="D5">
        <v>5.0600000000000003E-3</v>
      </c>
      <c r="E5">
        <v>0.5</v>
      </c>
      <c r="F5">
        <v>4.5</v>
      </c>
      <c r="G5" s="1">
        <v>44351.000972222224</v>
      </c>
      <c r="H5" t="s">
        <v>28</v>
      </c>
      <c r="I5">
        <v>0.67204600000000003</v>
      </c>
      <c r="J5">
        <v>96.201736143180497</v>
      </c>
      <c r="K5">
        <v>1.76207647152262</v>
      </c>
      <c r="L5">
        <v>5.9927920189207701E-2</v>
      </c>
      <c r="M5">
        <v>4.8027399688115304</v>
      </c>
      <c r="N5">
        <v>1.2006849922028799</v>
      </c>
      <c r="O5">
        <f>Table1[[#This Row],[calc % H2 umol/h]]/Table1[[#This Row],[PCAT_Gee-pt/g-c3n4]]</f>
        <v>237.28952415076677</v>
      </c>
      <c r="P5">
        <v>0.60983717037088303</v>
      </c>
      <c r="Q5">
        <v>6.4829224585388506E-2</v>
      </c>
      <c r="R5">
        <v>1.6621806147132101</v>
      </c>
      <c r="S5">
        <v>0.41554515367830203</v>
      </c>
      <c r="T5">
        <v>0.11299233508436</v>
      </c>
      <c r="U5">
        <v>1.3133578798416099</v>
      </c>
    </row>
    <row r="6" spans="1:21" x14ac:dyDescent="0.25">
      <c r="A6">
        <v>323120</v>
      </c>
      <c r="B6" t="s">
        <v>29</v>
      </c>
      <c r="C6" t="s">
        <v>20</v>
      </c>
      <c r="D6">
        <v>5.0200000000000002E-3</v>
      </c>
      <c r="E6">
        <v>0.5</v>
      </c>
      <c r="F6">
        <v>4.5</v>
      </c>
      <c r="G6" s="1">
        <v>44351.017314814817</v>
      </c>
      <c r="H6" t="s">
        <v>30</v>
      </c>
      <c r="I6">
        <v>0.65812599999999999</v>
      </c>
      <c r="J6">
        <v>96.832638942862104</v>
      </c>
      <c r="K6">
        <v>1.1509790849014501</v>
      </c>
      <c r="L6">
        <v>0.64471858320227404</v>
      </c>
      <c r="M6">
        <v>3.1371244912802498</v>
      </c>
      <c r="N6">
        <v>0.78428112282006401</v>
      </c>
      <c r="O6">
        <f>Table1[[#This Row],[calc % H2 umol/h]]/Table1[[#This Row],[PCAT_Gee-pt/g-c3n4]]</f>
        <v>156.23129936654661</v>
      </c>
      <c r="P6">
        <v>0.59257422904012602</v>
      </c>
      <c r="Q6">
        <v>6.87724546615264E-2</v>
      </c>
      <c r="R6">
        <v>1.6151285033841001</v>
      </c>
      <c r="S6">
        <v>0.40378212584602602</v>
      </c>
      <c r="T6">
        <v>0.118466032313584</v>
      </c>
      <c r="U6">
        <v>1.3053417108827099</v>
      </c>
    </row>
    <row r="7" spans="1:21" x14ac:dyDescent="0.25">
      <c r="A7">
        <v>323121</v>
      </c>
      <c r="B7" t="s">
        <v>31</v>
      </c>
      <c r="C7" t="s">
        <v>20</v>
      </c>
      <c r="E7">
        <v>0.5</v>
      </c>
      <c r="F7">
        <v>4.5</v>
      </c>
      <c r="G7" s="1">
        <v>44351.033680555556</v>
      </c>
      <c r="H7" t="s">
        <v>32</v>
      </c>
      <c r="I7">
        <v>0.666466</v>
      </c>
      <c r="J7">
        <v>96.819682838849204</v>
      </c>
      <c r="K7">
        <v>1.23657435479324</v>
      </c>
      <c r="L7">
        <v>0.416975944721651</v>
      </c>
      <c r="M7">
        <v>3.3704241411503202</v>
      </c>
      <c r="N7">
        <v>0.84260603528758105</v>
      </c>
      <c r="O7" t="e">
        <f>Table1[[#This Row],[calc % H2 umol/h]]/Table1[[#This Row],[PCAT_Gee-pt/g-c3n4]]</f>
        <v>#DIV/0!</v>
      </c>
      <c r="P7">
        <v>0.562820570629331</v>
      </c>
      <c r="Q7">
        <v>5.6825706598810602E-2</v>
      </c>
      <c r="R7">
        <v>1.53403152105824</v>
      </c>
      <c r="S7">
        <v>0.38350788026456101</v>
      </c>
      <c r="T7">
        <v>0.118969947342597</v>
      </c>
      <c r="U7">
        <v>1.2619522883856</v>
      </c>
    </row>
    <row r="8" spans="1:21" x14ac:dyDescent="0.25">
      <c r="A8">
        <v>323122</v>
      </c>
      <c r="B8" t="s">
        <v>33</v>
      </c>
      <c r="C8" t="s">
        <v>20</v>
      </c>
      <c r="D8">
        <v>4.9699999999999996E-3</v>
      </c>
      <c r="E8">
        <v>0.5</v>
      </c>
      <c r="F8">
        <v>4.5</v>
      </c>
      <c r="G8" s="1">
        <v>44351.050150462965</v>
      </c>
      <c r="H8" t="s">
        <v>34</v>
      </c>
      <c r="I8">
        <v>0.67204600000000003</v>
      </c>
      <c r="J8">
        <v>96.860565537420399</v>
      </c>
      <c r="K8">
        <v>1.15945937726348</v>
      </c>
      <c r="L8">
        <v>0.39275401807322702</v>
      </c>
      <c r="M8">
        <v>3.16023849327311</v>
      </c>
      <c r="N8">
        <v>0.79005962331827795</v>
      </c>
      <c r="O8">
        <f>Table1[[#This Row],[calc % H2 umol/h]]/Table1[[#This Row],[PCAT_Gee-pt/g-c3n4]]</f>
        <v>158.96571897752074</v>
      </c>
      <c r="P8">
        <v>0.55590078912591701</v>
      </c>
      <c r="Q8">
        <v>5.1792126442785802E-2</v>
      </c>
      <c r="R8">
        <v>1.51517086901561</v>
      </c>
      <c r="S8">
        <v>0.37879271725390401</v>
      </c>
      <c r="T8">
        <v>0.12175447284009699</v>
      </c>
      <c r="U8">
        <v>1.3023198233500799</v>
      </c>
    </row>
    <row r="9" spans="1:21" x14ac:dyDescent="0.25">
      <c r="A9">
        <v>323123</v>
      </c>
      <c r="B9" t="s">
        <v>35</v>
      </c>
      <c r="C9" t="s">
        <v>20</v>
      </c>
      <c r="D9">
        <v>5.0299999999999997E-3</v>
      </c>
      <c r="E9">
        <v>0.5</v>
      </c>
      <c r="F9">
        <v>4.5</v>
      </c>
      <c r="G9" s="1">
        <v>44351.066550925927</v>
      </c>
      <c r="H9" t="s">
        <v>36</v>
      </c>
      <c r="I9">
        <v>0.63859600000000005</v>
      </c>
      <c r="J9">
        <v>96.308470273532393</v>
      </c>
      <c r="K9">
        <v>1.71100517018859</v>
      </c>
      <c r="L9">
        <v>6.4160151806444604E-2</v>
      </c>
      <c r="M9">
        <v>4.66353932449202</v>
      </c>
      <c r="N9">
        <v>1.1658848311229999</v>
      </c>
      <c r="O9">
        <f>Table1[[#This Row],[calc % H2 umol/h]]/Table1[[#This Row],[PCAT_Gee-pt/g-c3n4]]</f>
        <v>231.78624873220676</v>
      </c>
      <c r="P9">
        <v>0.53632053966469795</v>
      </c>
      <c r="Q9">
        <v>5.46787933536226E-2</v>
      </c>
      <c r="R9">
        <v>1.46180267063916</v>
      </c>
      <c r="S9">
        <v>0.36545066765979101</v>
      </c>
      <c r="T9">
        <v>0.116174893947651</v>
      </c>
      <c r="U9">
        <v>1.3280291226666201</v>
      </c>
    </row>
    <row r="10" spans="1:21" x14ac:dyDescent="0.25">
      <c r="A10">
        <v>323124</v>
      </c>
      <c r="B10" t="s">
        <v>37</v>
      </c>
      <c r="C10" t="s">
        <v>20</v>
      </c>
      <c r="D10">
        <v>5.1500000000000001E-3</v>
      </c>
      <c r="E10">
        <v>0.5</v>
      </c>
      <c r="F10">
        <v>4.5</v>
      </c>
      <c r="G10" s="1">
        <v>44351.083020833335</v>
      </c>
      <c r="H10" t="s">
        <v>38</v>
      </c>
      <c r="I10">
        <v>0.63303100000000001</v>
      </c>
      <c r="J10">
        <v>96.334361293216503</v>
      </c>
      <c r="K10">
        <v>1.8098232003758401</v>
      </c>
      <c r="L10">
        <v>6.9849351948770094E-2</v>
      </c>
      <c r="M10">
        <v>4.9328791124578801</v>
      </c>
      <c r="N10">
        <v>1.23321977811447</v>
      </c>
      <c r="O10">
        <f>Table1[[#This Row],[calc % H2 umol/h]]/Table1[[#This Row],[PCAT_Gee-pt/g-c3n4]]</f>
        <v>239.46015109018836</v>
      </c>
      <c r="P10">
        <v>0.49600745246504302</v>
      </c>
      <c r="Q10">
        <v>5.8801967806156603E-2</v>
      </c>
      <c r="R10">
        <v>1.3519247633581799</v>
      </c>
      <c r="S10">
        <v>0.33798119083954498</v>
      </c>
      <c r="T10">
        <v>0.11356999196162</v>
      </c>
      <c r="U10">
        <v>1.2462380619809099</v>
      </c>
    </row>
    <row r="11" spans="1:21" x14ac:dyDescent="0.25">
      <c r="A11">
        <v>323125</v>
      </c>
      <c r="B11" t="s">
        <v>39</v>
      </c>
      <c r="C11" t="s">
        <v>20</v>
      </c>
      <c r="D11">
        <v>4.9899999999999996E-3</v>
      </c>
      <c r="E11">
        <v>0.5</v>
      </c>
      <c r="F11">
        <v>4.5</v>
      </c>
      <c r="G11" s="1">
        <v>44351.09946759259</v>
      </c>
      <c r="H11" t="s">
        <v>40</v>
      </c>
      <c r="I11">
        <v>0.62187099999999995</v>
      </c>
      <c r="J11">
        <v>96.530517740390096</v>
      </c>
      <c r="K11">
        <v>1.75851080309399</v>
      </c>
      <c r="L11">
        <v>5.7359921145431599E-2</v>
      </c>
      <c r="M11">
        <v>4.7930213336929697</v>
      </c>
      <c r="N11">
        <v>1.19825533342324</v>
      </c>
      <c r="O11">
        <f>Table1[[#This Row],[calc % H2 umol/h]]/Table1[[#This Row],[PCAT_Gee-pt/g-c3n4]]</f>
        <v>240.13132934333467</v>
      </c>
      <c r="P11">
        <v>0.45832033853144799</v>
      </c>
      <c r="Q11">
        <v>6.0972960915124698E-2</v>
      </c>
      <c r="R11">
        <v>1.24920424508145</v>
      </c>
      <c r="S11">
        <v>0.312301061270363</v>
      </c>
      <c r="T11">
        <v>0.10991592957605199</v>
      </c>
      <c r="U11">
        <v>1.1427351884083601</v>
      </c>
    </row>
    <row r="12" spans="1:21" x14ac:dyDescent="0.25">
      <c r="A12">
        <v>323126</v>
      </c>
      <c r="B12" t="s">
        <v>41</v>
      </c>
      <c r="C12" t="s">
        <v>20</v>
      </c>
      <c r="D12">
        <v>4.8300000000000001E-3</v>
      </c>
      <c r="E12">
        <v>0.5</v>
      </c>
      <c r="F12">
        <v>4.5</v>
      </c>
      <c r="G12" s="1">
        <v>44351.116076388891</v>
      </c>
      <c r="H12" t="s">
        <v>42</v>
      </c>
      <c r="I12">
        <v>0.62187099999999995</v>
      </c>
      <c r="J12">
        <v>97.348944261529994</v>
      </c>
      <c r="K12">
        <v>1.07040184325836</v>
      </c>
      <c r="L12">
        <v>1.3318555466391699</v>
      </c>
      <c r="M12">
        <v>2.91750204851451</v>
      </c>
      <c r="N12">
        <v>0.72937551212862906</v>
      </c>
      <c r="O12">
        <f>Table1[[#This Row],[calc % H2 umol/h]]/Table1[[#This Row],[PCAT_Gee-pt/g-c3n4]]</f>
        <v>151.00942280095839</v>
      </c>
      <c r="P12">
        <v>0.42761719280530602</v>
      </c>
      <c r="Q12">
        <v>6.3723787829195494E-2</v>
      </c>
      <c r="R12">
        <v>1.16551932701443</v>
      </c>
      <c r="S12">
        <v>0.29137983175360899</v>
      </c>
      <c r="T12">
        <v>0.106515507641222</v>
      </c>
      <c r="U12">
        <v>1.0465211947650801</v>
      </c>
    </row>
    <row r="13" spans="1:21" x14ac:dyDescent="0.25">
      <c r="A13">
        <v>323127</v>
      </c>
      <c r="B13" t="s">
        <v>43</v>
      </c>
      <c r="C13" t="s">
        <v>20</v>
      </c>
      <c r="D13">
        <v>5.1900000000000002E-3</v>
      </c>
      <c r="E13">
        <v>0.5</v>
      </c>
      <c r="F13">
        <v>4.5</v>
      </c>
      <c r="G13" s="1">
        <v>44351.132731481484</v>
      </c>
      <c r="H13" t="s">
        <v>44</v>
      </c>
      <c r="I13">
        <v>0.61908099999999999</v>
      </c>
      <c r="J13">
        <v>97.199248455068897</v>
      </c>
      <c r="K13">
        <v>1.2430753645497801</v>
      </c>
      <c r="L13">
        <v>0.41929442037392001</v>
      </c>
      <c r="M13">
        <v>3.3881433831355499</v>
      </c>
      <c r="N13">
        <v>0.84703584578388702</v>
      </c>
      <c r="O13">
        <f>Table1[[#This Row],[calc % H2 umol/h]]/Table1[[#This Row],[PCAT_Gee-pt/g-c3n4]]</f>
        <v>163.2053652762788</v>
      </c>
      <c r="P13">
        <v>0.41853025277661099</v>
      </c>
      <c r="Q13">
        <v>5.62701768896329E-2</v>
      </c>
      <c r="R13">
        <v>1.1407518377622301</v>
      </c>
      <c r="S13">
        <v>0.28518795944055703</v>
      </c>
      <c r="T13">
        <v>0.10705440179062201</v>
      </c>
      <c r="U13">
        <v>1.0320915258140599</v>
      </c>
    </row>
    <row r="14" spans="1:21" x14ac:dyDescent="0.25">
      <c r="A14">
        <v>323128</v>
      </c>
      <c r="B14" t="s">
        <v>45</v>
      </c>
      <c r="C14" t="s">
        <v>20</v>
      </c>
      <c r="D14">
        <v>5.0000000000000001E-3</v>
      </c>
      <c r="E14">
        <v>0.5</v>
      </c>
      <c r="F14">
        <v>4.5</v>
      </c>
      <c r="G14" s="1">
        <v>44351.149317129632</v>
      </c>
      <c r="H14" t="s">
        <v>46</v>
      </c>
      <c r="I14">
        <v>0.61350099999999996</v>
      </c>
      <c r="J14">
        <v>97.533538189862597</v>
      </c>
      <c r="K14">
        <v>0.95113096727892099</v>
      </c>
      <c r="L14">
        <v>1.0013770603302801</v>
      </c>
      <c r="M14">
        <v>2.5924157015600802</v>
      </c>
      <c r="N14">
        <v>0.64810392539002004</v>
      </c>
      <c r="O14">
        <f>Table1[[#This Row],[calc % H2 umol/h]]/Table1[[#This Row],[PCAT_Gee-pt/g-c3n4]]</f>
        <v>129.62078507800402</v>
      </c>
      <c r="P14">
        <v>0.40448940163888503</v>
      </c>
      <c r="Q14">
        <v>6.15704940565696E-2</v>
      </c>
      <c r="R14">
        <v>1.1024818999671799</v>
      </c>
      <c r="S14">
        <v>0.27562047499179498</v>
      </c>
      <c r="T14">
        <v>0.108615781495634</v>
      </c>
      <c r="U14">
        <v>1.0022256597239201</v>
      </c>
    </row>
    <row r="15" spans="1:21" x14ac:dyDescent="0.25">
      <c r="A15">
        <v>323129</v>
      </c>
      <c r="B15" t="s">
        <v>47</v>
      </c>
      <c r="C15" t="s">
        <v>20</v>
      </c>
      <c r="E15">
        <v>0.5</v>
      </c>
      <c r="F15">
        <v>4.5</v>
      </c>
      <c r="G15" s="1">
        <v>44351.165381944447</v>
      </c>
      <c r="H15" t="s">
        <v>48</v>
      </c>
      <c r="I15">
        <v>0.61627600000000005</v>
      </c>
      <c r="J15">
        <v>97.616540266422405</v>
      </c>
      <c r="K15">
        <v>9.4575796992010699E-2</v>
      </c>
      <c r="L15">
        <v>8.49768647176544E-3</v>
      </c>
      <c r="M15">
        <v>0.25777709857463499</v>
      </c>
      <c r="N15">
        <v>6.44442746436589E-2</v>
      </c>
      <c r="O15" t="e">
        <f>Table1[[#This Row],[calc % H2 umol/h]]/Table1[[#This Row],[PCAT_Gee-pt/g-c3n4]]</f>
        <v>#DIV/0!</v>
      </c>
      <c r="P15">
        <v>1.2618042268235801</v>
      </c>
      <c r="Q15">
        <v>5.5982230791302198E-2</v>
      </c>
      <c r="R15">
        <v>3.4391910288344998</v>
      </c>
      <c r="S15">
        <v>0.85979775720862495</v>
      </c>
      <c r="T15">
        <v>9.8738167194264106E-2</v>
      </c>
      <c r="U15">
        <v>0.928341542567658</v>
      </c>
    </row>
    <row r="16" spans="1:21" x14ac:dyDescent="0.25">
      <c r="A16">
        <v>323130</v>
      </c>
      <c r="B16" t="s">
        <v>49</v>
      </c>
      <c r="C16" t="s">
        <v>20</v>
      </c>
      <c r="E16">
        <v>0.5</v>
      </c>
      <c r="F16">
        <v>4.5</v>
      </c>
      <c r="G16" s="1">
        <v>44351.181805555556</v>
      </c>
      <c r="H16" t="s">
        <v>50</v>
      </c>
      <c r="I16">
        <v>0.63303100000000001</v>
      </c>
      <c r="J16">
        <v>97.7180938431204</v>
      </c>
      <c r="K16">
        <v>9.2205414533616595E-2</v>
      </c>
      <c r="L16">
        <v>8.7055150110115897E-3</v>
      </c>
      <c r="M16">
        <v>0.251316351406006</v>
      </c>
      <c r="N16">
        <v>6.28290878515015E-2</v>
      </c>
      <c r="O16" t="e">
        <f>Table1[[#This Row],[calc % H2 umol/h]]/Table1[[#This Row],[PCAT_Gee-pt/g-c3n4]]</f>
        <v>#DIV/0!</v>
      </c>
      <c r="P16">
        <v>1.2083302874867601</v>
      </c>
      <c r="Q16">
        <v>5.2439012881649302E-2</v>
      </c>
      <c r="R16">
        <v>3.2934417211890299</v>
      </c>
      <c r="S16">
        <v>0.82336043029725903</v>
      </c>
      <c r="T16">
        <v>9.3656753726901701E-2</v>
      </c>
      <c r="U16">
        <v>0.88771370113222703</v>
      </c>
    </row>
    <row r="17" spans="1:21" x14ac:dyDescent="0.25">
      <c r="A17">
        <v>323131</v>
      </c>
      <c r="B17" t="s">
        <v>51</v>
      </c>
      <c r="C17" t="s">
        <v>20</v>
      </c>
      <c r="D17">
        <v>4.9699999999999996E-3</v>
      </c>
      <c r="E17">
        <v>0.5</v>
      </c>
      <c r="F17">
        <v>4.5</v>
      </c>
      <c r="G17" s="1">
        <v>44351.199513888889</v>
      </c>
      <c r="H17" t="s">
        <v>52</v>
      </c>
      <c r="I17">
        <v>0.60303474999999995</v>
      </c>
      <c r="J17">
        <v>97.5939439442771</v>
      </c>
      <c r="K17">
        <v>0.96865679987138997</v>
      </c>
      <c r="L17">
        <v>1.01023780004679</v>
      </c>
      <c r="M17">
        <v>2.6401843529431899</v>
      </c>
      <c r="N17">
        <v>0.66004608823579802</v>
      </c>
      <c r="O17">
        <f>Table1[[#This Row],[calc % H2 umol/h]]/Table1[[#This Row],[PCAT_Gee-pt/g-c3n4]]</f>
        <v>132.80605397098552</v>
      </c>
      <c r="P17">
        <v>0.38535216799488697</v>
      </c>
      <c r="Q17">
        <v>6.1543736830447303E-2</v>
      </c>
      <c r="R17">
        <v>1.0503211916211399</v>
      </c>
      <c r="S17">
        <v>0.26258029790528498</v>
      </c>
      <c r="T17">
        <v>0.11310668545199699</v>
      </c>
      <c r="U17">
        <v>0.93894040240462195</v>
      </c>
    </row>
    <row r="18" spans="1:21" x14ac:dyDescent="0.25">
      <c r="A18">
        <v>323132</v>
      </c>
      <c r="B18" t="s">
        <v>53</v>
      </c>
      <c r="C18" t="s">
        <v>20</v>
      </c>
      <c r="D18">
        <v>5.3400000000000001E-3</v>
      </c>
      <c r="E18">
        <v>0.5</v>
      </c>
      <c r="F18">
        <v>4.5</v>
      </c>
      <c r="G18" s="1">
        <v>44351.216192129628</v>
      </c>
      <c r="H18" t="s">
        <v>54</v>
      </c>
      <c r="I18">
        <v>0.59955099999999995</v>
      </c>
      <c r="J18">
        <v>96.654632338288494</v>
      </c>
      <c r="K18">
        <v>1.9302690403242699</v>
      </c>
      <c r="L18">
        <v>7.1175328468037605E-2</v>
      </c>
      <c r="M18">
        <v>5.2611679574349299</v>
      </c>
      <c r="N18">
        <v>1.31529198935873</v>
      </c>
      <c r="O18">
        <f>Table1[[#This Row],[calc % H2 umol/h]]/Table1[[#This Row],[PCAT_Gee-pt/g-c3n4]]</f>
        <v>246.30936130313296</v>
      </c>
      <c r="P18">
        <v>0.37498904355944002</v>
      </c>
      <c r="Q18">
        <v>5.2903491742627602E-2</v>
      </c>
      <c r="R18">
        <v>1.0220753165230601</v>
      </c>
      <c r="S18">
        <v>0.25551882913076501</v>
      </c>
      <c r="T18">
        <v>0.110498620158569</v>
      </c>
      <c r="U18">
        <v>0.929610957669182</v>
      </c>
    </row>
    <row r="19" spans="1:21" x14ac:dyDescent="0.25">
      <c r="A19">
        <v>323133</v>
      </c>
      <c r="B19" t="s">
        <v>55</v>
      </c>
      <c r="C19" t="s">
        <v>20</v>
      </c>
      <c r="D19">
        <v>4.8500000000000001E-3</v>
      </c>
      <c r="E19">
        <v>0.5</v>
      </c>
      <c r="F19">
        <v>4.5</v>
      </c>
      <c r="G19" s="1">
        <v>44351.232870370368</v>
      </c>
      <c r="H19" t="s">
        <v>56</v>
      </c>
      <c r="I19">
        <v>0.596746</v>
      </c>
      <c r="J19">
        <v>96.839782773203297</v>
      </c>
      <c r="K19">
        <v>1.755469423464</v>
      </c>
      <c r="L19">
        <v>6.45469226431543E-2</v>
      </c>
      <c r="M19">
        <v>4.7847317073655304</v>
      </c>
      <c r="N19">
        <v>1.1961829268413799</v>
      </c>
      <c r="O19">
        <f>Table1[[#This Row],[calc % H2 umol/h]]/Table1[[#This Row],[PCAT_Gee-pt/g-c3n4]]</f>
        <v>246.63565501884122</v>
      </c>
      <c r="P19">
        <v>0.37120990000825999</v>
      </c>
      <c r="Q19">
        <v>5.6152731049245903E-2</v>
      </c>
      <c r="R19">
        <v>1.0117748306619401</v>
      </c>
      <c r="S19">
        <v>0.25294370766548602</v>
      </c>
      <c r="T19">
        <v>0.105306688661384</v>
      </c>
      <c r="U19">
        <v>0.92823121466298097</v>
      </c>
    </row>
    <row r="20" spans="1:21" x14ac:dyDescent="0.25">
      <c r="A20">
        <v>323134</v>
      </c>
      <c r="B20" t="s">
        <v>57</v>
      </c>
      <c r="C20" t="s">
        <v>20</v>
      </c>
      <c r="D20">
        <v>5.0400000000000002E-3</v>
      </c>
      <c r="E20">
        <v>0.5</v>
      </c>
      <c r="F20">
        <v>4.5</v>
      </c>
      <c r="G20" s="1">
        <v>44351.249722222223</v>
      </c>
      <c r="H20" t="s">
        <v>58</v>
      </c>
      <c r="I20">
        <v>0.60234100000000002</v>
      </c>
      <c r="J20">
        <v>97.478838309550895</v>
      </c>
      <c r="K20">
        <v>1.1199781464271099</v>
      </c>
      <c r="L20">
        <v>0.76499497122748505</v>
      </c>
      <c r="M20">
        <v>3.0526279051856</v>
      </c>
      <c r="N20">
        <v>0.763156976296401</v>
      </c>
      <c r="O20">
        <f>Table1[[#This Row],[calc % H2 umol/h]]/Table1[[#This Row],[PCAT_Gee-pt/g-c3n4]]</f>
        <v>151.42003497944464</v>
      </c>
      <c r="P20">
        <v>0.37181558784335</v>
      </c>
      <c r="Q20">
        <v>5.99922321153359E-2</v>
      </c>
      <c r="R20">
        <v>1.0134257017910999</v>
      </c>
      <c r="S20">
        <v>0.25335642544777598</v>
      </c>
      <c r="T20">
        <v>0.101880366635289</v>
      </c>
      <c r="U20">
        <v>0.927487589543326</v>
      </c>
    </row>
    <row r="21" spans="1:21" x14ac:dyDescent="0.25">
      <c r="A21">
        <v>323135</v>
      </c>
      <c r="B21" t="s">
        <v>59</v>
      </c>
      <c r="C21" t="s">
        <v>20</v>
      </c>
      <c r="D21">
        <v>5.11E-3</v>
      </c>
      <c r="E21">
        <v>0.5</v>
      </c>
      <c r="F21">
        <v>4.5</v>
      </c>
      <c r="G21" s="1">
        <v>44351.266527777778</v>
      </c>
      <c r="H21" t="s">
        <v>60</v>
      </c>
      <c r="I21">
        <v>0.596746</v>
      </c>
      <c r="J21">
        <v>97.142626077724003</v>
      </c>
      <c r="K21">
        <v>1.4600129242406901</v>
      </c>
      <c r="L21">
        <v>4.5659410405913897E-2</v>
      </c>
      <c r="M21">
        <v>3.97943139219886</v>
      </c>
      <c r="N21">
        <v>0.994857848049716</v>
      </c>
      <c r="O21">
        <f>Table1[[#This Row],[calc % H2 umol/h]]/Table1[[#This Row],[PCAT_Gee-pt/g-c3n4]]</f>
        <v>194.68842427587398</v>
      </c>
      <c r="P21">
        <v>0.37293730569968903</v>
      </c>
      <c r="Q21">
        <v>5.4899859853269402E-2</v>
      </c>
      <c r="R21">
        <v>1.0164830714736499</v>
      </c>
      <c r="S21">
        <v>0.25412076786841298</v>
      </c>
      <c r="T21">
        <v>0.102572890676721</v>
      </c>
      <c r="U21">
        <v>0.92185080165884403</v>
      </c>
    </row>
    <row r="22" spans="1:21" x14ac:dyDescent="0.25">
      <c r="A22">
        <v>323136</v>
      </c>
      <c r="B22" t="s">
        <v>61</v>
      </c>
      <c r="C22" t="s">
        <v>20</v>
      </c>
      <c r="D22">
        <v>4.9800000000000001E-3</v>
      </c>
      <c r="E22">
        <v>0.5</v>
      </c>
      <c r="F22">
        <v>4.5</v>
      </c>
      <c r="G22" s="1">
        <v>44351.28324074074</v>
      </c>
      <c r="H22" t="s">
        <v>62</v>
      </c>
      <c r="I22">
        <v>0.59118099999999996</v>
      </c>
      <c r="J22">
        <v>96.824630573246196</v>
      </c>
      <c r="K22">
        <v>1.8254813760933299</v>
      </c>
      <c r="L22">
        <v>7.1575057521979693E-2</v>
      </c>
      <c r="M22">
        <v>4.9755572524662304</v>
      </c>
      <c r="N22">
        <v>1.24388931311655</v>
      </c>
      <c r="O22">
        <f>Table1[[#This Row],[calc % H2 umol/h]]/Table1[[#This Row],[PCAT_Gee-pt/g-c3n4]]</f>
        <v>249.77697050533132</v>
      </c>
      <c r="P22">
        <v>0.35738794109801097</v>
      </c>
      <c r="Q22">
        <v>5.4779295444401299E-2</v>
      </c>
      <c r="R22">
        <v>0.97410150854547595</v>
      </c>
      <c r="S22">
        <v>0.24352537713636899</v>
      </c>
      <c r="T22">
        <v>0.10659782130305701</v>
      </c>
      <c r="U22">
        <v>0.88590228825934902</v>
      </c>
    </row>
    <row r="23" spans="1:21" x14ac:dyDescent="0.25">
      <c r="A23">
        <v>323137</v>
      </c>
      <c r="B23" t="s">
        <v>63</v>
      </c>
      <c r="C23" t="s">
        <v>20</v>
      </c>
      <c r="D23">
        <v>4.7600000000000003E-3</v>
      </c>
      <c r="E23">
        <v>0.5</v>
      </c>
      <c r="F23">
        <v>4.5</v>
      </c>
      <c r="G23" s="1">
        <v>44351.299942129626</v>
      </c>
      <c r="H23" t="s">
        <v>64</v>
      </c>
      <c r="I23">
        <v>0.596746</v>
      </c>
      <c r="J23">
        <v>96.815338200971595</v>
      </c>
      <c r="K23">
        <v>1.79566071018635</v>
      </c>
      <c r="L23">
        <v>6.6531731805524894E-2</v>
      </c>
      <c r="M23">
        <v>4.8942776335832496</v>
      </c>
      <c r="N23">
        <v>1.22356940839581</v>
      </c>
      <c r="O23">
        <f>Table1[[#This Row],[calc % H2 umol/h]]/Table1[[#This Row],[PCAT_Gee-pt/g-c3n4]]</f>
        <v>257.0523967218088</v>
      </c>
      <c r="P23">
        <v>0.36042446930371702</v>
      </c>
      <c r="Q23">
        <v>5.40967553893539E-2</v>
      </c>
      <c r="R23">
        <v>0.98237791176387101</v>
      </c>
      <c r="S23">
        <v>0.245594477940967</v>
      </c>
      <c r="T23">
        <v>0.109750016098961</v>
      </c>
      <c r="U23">
        <v>0.91882660343934497</v>
      </c>
    </row>
    <row r="24" spans="1:21" x14ac:dyDescent="0.25">
      <c r="A24">
        <v>323138</v>
      </c>
      <c r="B24" t="s">
        <v>65</v>
      </c>
      <c r="C24" t="s">
        <v>20</v>
      </c>
      <c r="D24">
        <v>5.1000000000000004E-3</v>
      </c>
      <c r="E24">
        <v>0.5</v>
      </c>
      <c r="F24">
        <v>4.5</v>
      </c>
      <c r="G24" s="1">
        <v>44351.31658564815</v>
      </c>
      <c r="H24" t="s">
        <v>66</v>
      </c>
      <c r="I24">
        <v>0.59569974999999997</v>
      </c>
      <c r="J24">
        <v>96.712518729390894</v>
      </c>
      <c r="K24">
        <v>1.8918150400529401</v>
      </c>
      <c r="L24">
        <v>7.1867508862080598E-2</v>
      </c>
      <c r="M24">
        <v>5.1563572031637497</v>
      </c>
      <c r="N24">
        <v>1.2890893007909301</v>
      </c>
      <c r="O24">
        <f>Table1[[#This Row],[calc % H2 umol/h]]/Table1[[#This Row],[PCAT_Gee-pt/g-c3n4]]</f>
        <v>252.76260799822157</v>
      </c>
      <c r="P24">
        <v>0.36390243315951099</v>
      </c>
      <c r="Q24">
        <v>5.5515465770733699E-2</v>
      </c>
      <c r="R24">
        <v>0.99185749808731005</v>
      </c>
      <c r="S24">
        <v>0.24796437452182701</v>
      </c>
      <c r="T24">
        <v>0.102244124534458</v>
      </c>
      <c r="U24">
        <v>0.929519672862131</v>
      </c>
    </row>
    <row r="25" spans="1:21" x14ac:dyDescent="0.25">
      <c r="A25">
        <v>323139</v>
      </c>
      <c r="B25" t="s">
        <v>67</v>
      </c>
      <c r="C25" t="s">
        <v>20</v>
      </c>
      <c r="D25">
        <v>5.0299999999999997E-3</v>
      </c>
      <c r="E25">
        <v>0.5</v>
      </c>
      <c r="F25">
        <v>4.5</v>
      </c>
      <c r="G25" s="1">
        <v>44351.333379629628</v>
      </c>
      <c r="H25" t="s">
        <v>68</v>
      </c>
      <c r="I25">
        <v>0.59395600000000004</v>
      </c>
      <c r="J25">
        <v>96.944411745078995</v>
      </c>
      <c r="K25">
        <v>1.6736033483766199</v>
      </c>
      <c r="L25">
        <v>6.5888481425189604E-2</v>
      </c>
      <c r="M25">
        <v>4.5615964023624898</v>
      </c>
      <c r="N25">
        <v>1.14039910059062</v>
      </c>
      <c r="O25">
        <f>Table1[[#This Row],[calc % H2 umol/h]]/Table1[[#This Row],[PCAT_Gee-pt/g-c3n4]]</f>
        <v>226.71950309952686</v>
      </c>
      <c r="P25">
        <v>0.36044427379869198</v>
      </c>
      <c r="Q25">
        <v>5.6700878424396799E-2</v>
      </c>
      <c r="R25">
        <v>0.98243189116891505</v>
      </c>
      <c r="S25">
        <v>0.24560797279222801</v>
      </c>
      <c r="T25">
        <v>0.10374504694758099</v>
      </c>
      <c r="U25">
        <v>0.91779558579807996</v>
      </c>
    </row>
    <row r="26" spans="1:21" x14ac:dyDescent="0.25">
      <c r="A26">
        <v>323140</v>
      </c>
      <c r="B26" t="s">
        <v>69</v>
      </c>
      <c r="C26" t="s">
        <v>20</v>
      </c>
      <c r="D26">
        <v>5.0600000000000003E-3</v>
      </c>
      <c r="E26">
        <v>0.5</v>
      </c>
      <c r="F26">
        <v>4.5</v>
      </c>
      <c r="G26" s="1">
        <v>44351.350277777776</v>
      </c>
      <c r="H26" t="s">
        <v>70</v>
      </c>
      <c r="I26">
        <v>0.59955099999999995</v>
      </c>
      <c r="J26">
        <v>97.288560035389494</v>
      </c>
      <c r="K26">
        <v>1.3409307654342</v>
      </c>
      <c r="L26">
        <v>4.3454923130097398E-2</v>
      </c>
      <c r="M26">
        <v>3.6548594153776399</v>
      </c>
      <c r="N26">
        <v>0.91371485384441198</v>
      </c>
      <c r="O26">
        <f>Table1[[#This Row],[calc % H2 umol/h]]/Table1[[#This Row],[PCAT_Gee-pt/g-c3n4]]</f>
        <v>180.57605807201816</v>
      </c>
      <c r="P26">
        <v>0.35896459800525099</v>
      </c>
      <c r="Q26">
        <v>5.38096878544021E-2</v>
      </c>
      <c r="R26">
        <v>0.978398866388838</v>
      </c>
      <c r="S26">
        <v>0.244599716597209</v>
      </c>
      <c r="T26">
        <v>0.111134141486431</v>
      </c>
      <c r="U26">
        <v>0.900410459684581</v>
      </c>
    </row>
    <row r="27" spans="1:21" x14ac:dyDescent="0.25">
      <c r="A27">
        <v>323141</v>
      </c>
      <c r="B27" t="s">
        <v>71</v>
      </c>
      <c r="C27" t="s">
        <v>20</v>
      </c>
      <c r="D27">
        <v>5.0499999999999998E-3</v>
      </c>
      <c r="E27">
        <v>0.5</v>
      </c>
      <c r="F27">
        <v>4.5</v>
      </c>
      <c r="G27" s="1">
        <v>44351.367037037038</v>
      </c>
      <c r="H27" t="s">
        <v>72</v>
      </c>
      <c r="I27">
        <v>0.596746</v>
      </c>
      <c r="J27">
        <v>96.874664805490696</v>
      </c>
      <c r="K27">
        <v>1.79771738261349</v>
      </c>
      <c r="L27">
        <v>6.8992858671461696E-2</v>
      </c>
      <c r="M27">
        <v>4.8998833283576904</v>
      </c>
      <c r="N27">
        <v>1.2249708320894199</v>
      </c>
      <c r="O27">
        <f>Table1[[#This Row],[calc % H2 umol/h]]/Table1[[#This Row],[PCAT_Gee-pt/g-c3n4]]</f>
        <v>242.56848160186533</v>
      </c>
      <c r="P27">
        <v>0.34919850176768102</v>
      </c>
      <c r="Q27">
        <v>5.5552347650932303E-2</v>
      </c>
      <c r="R27">
        <v>0.95178025959312496</v>
      </c>
      <c r="S27">
        <v>0.23794506489828099</v>
      </c>
      <c r="T27">
        <v>0.109914467661683</v>
      </c>
      <c r="U27">
        <v>0.86850484246639004</v>
      </c>
    </row>
    <row r="28" spans="1:21" x14ac:dyDescent="0.25">
      <c r="A28">
        <v>323142</v>
      </c>
      <c r="B28" t="s">
        <v>73</v>
      </c>
      <c r="C28" t="s">
        <v>20</v>
      </c>
      <c r="D28">
        <v>4.7000000000000002E-3</v>
      </c>
      <c r="E28">
        <v>0.5</v>
      </c>
      <c r="F28">
        <v>4.5</v>
      </c>
      <c r="G28" s="1">
        <v>44351.383819444447</v>
      </c>
      <c r="H28" t="s">
        <v>74</v>
      </c>
      <c r="I28">
        <v>0.59955099999999995</v>
      </c>
      <c r="J28">
        <v>97.011913378838798</v>
      </c>
      <c r="K28">
        <v>1.47807778481325</v>
      </c>
      <c r="L28">
        <v>1.06476509047547</v>
      </c>
      <c r="M28">
        <v>4.0286692256896401</v>
      </c>
      <c r="N28">
        <v>1.00716730642241</v>
      </c>
      <c r="O28">
        <f>Table1[[#This Row],[calc % H2 umol/h]]/Table1[[#This Row],[PCAT_Gee-pt/g-c3n4]]</f>
        <v>214.29091626008724</v>
      </c>
      <c r="P28">
        <v>0.50492199409539795</v>
      </c>
      <c r="Q28">
        <v>5.5607270917323003E-2</v>
      </c>
      <c r="R28">
        <v>1.37622236115468</v>
      </c>
      <c r="S28">
        <v>0.344055590288671</v>
      </c>
      <c r="T28">
        <v>0.122681286953382</v>
      </c>
      <c r="U28">
        <v>0.88240555529915699</v>
      </c>
    </row>
    <row r="29" spans="1:21" x14ac:dyDescent="0.25">
      <c r="A29">
        <v>323143</v>
      </c>
      <c r="B29" t="s">
        <v>75</v>
      </c>
      <c r="C29" t="s">
        <v>20</v>
      </c>
      <c r="D29">
        <v>4.96E-3</v>
      </c>
      <c r="E29">
        <v>0.5</v>
      </c>
      <c r="F29">
        <v>4.5</v>
      </c>
      <c r="G29" s="1">
        <v>44351.400613425925</v>
      </c>
      <c r="H29" t="s">
        <v>76</v>
      </c>
      <c r="I29">
        <v>0.596746</v>
      </c>
      <c r="J29">
        <v>96.767424024722899</v>
      </c>
      <c r="K29">
        <v>1.8910146880758101</v>
      </c>
      <c r="L29">
        <v>7.7151144056142498E-2</v>
      </c>
      <c r="M29">
        <v>5.1541757527603203</v>
      </c>
      <c r="N29">
        <v>1.2885439381900801</v>
      </c>
      <c r="O29">
        <f>Table1[[#This Row],[calc % H2 umol/h]]/Table1[[#This Row],[PCAT_Gee-pt/g-c3n4]]</f>
        <v>259.78708431251613</v>
      </c>
      <c r="P29">
        <v>0.35283709513524097</v>
      </c>
      <c r="Q29">
        <v>5.4940762798620903E-2</v>
      </c>
      <c r="R29">
        <v>0.96169765993247203</v>
      </c>
      <c r="S29">
        <v>0.24042441498311801</v>
      </c>
      <c r="T29">
        <v>0.103541092304083</v>
      </c>
      <c r="U29">
        <v>0.88518309976187504</v>
      </c>
    </row>
    <row r="30" spans="1:21" x14ac:dyDescent="0.25">
      <c r="A30">
        <v>323144</v>
      </c>
      <c r="B30" t="s">
        <v>77</v>
      </c>
      <c r="C30" t="s">
        <v>20</v>
      </c>
      <c r="E30">
        <v>0.5</v>
      </c>
      <c r="F30">
        <v>4.5</v>
      </c>
      <c r="G30" s="1">
        <v>44351.417048611111</v>
      </c>
      <c r="H30" t="s">
        <v>78</v>
      </c>
      <c r="I30">
        <v>0.61908099999999999</v>
      </c>
      <c r="J30">
        <v>97.864659320499996</v>
      </c>
      <c r="K30">
        <v>8.33085288795022E-2</v>
      </c>
      <c r="L30">
        <v>7.0350614059527502E-3</v>
      </c>
      <c r="M30">
        <v>0.22706687698220901</v>
      </c>
      <c r="N30">
        <v>5.6766719245552398E-2</v>
      </c>
      <c r="O30" t="e">
        <f>Table1[[#This Row],[calc % H2 umol/h]]/Table1[[#This Row],[PCAT_Gee-pt/g-c3n4]]</f>
        <v>#DIV/0!</v>
      </c>
      <c r="P30">
        <v>1.1246461710083799</v>
      </c>
      <c r="Q30">
        <v>5.4824934230194897E-2</v>
      </c>
      <c r="R30">
        <v>3.06535113745967</v>
      </c>
      <c r="S30">
        <v>0.76633778436491795</v>
      </c>
      <c r="T30">
        <v>9.0325342175816906E-2</v>
      </c>
      <c r="U30">
        <v>0.83706063743625903</v>
      </c>
    </row>
    <row r="31" spans="1:21" x14ac:dyDescent="0.25">
      <c r="A31">
        <v>323145</v>
      </c>
      <c r="B31" t="s">
        <v>79</v>
      </c>
      <c r="C31" t="s">
        <v>20</v>
      </c>
      <c r="E31">
        <v>0.5</v>
      </c>
      <c r="F31">
        <v>4.5</v>
      </c>
      <c r="G31" s="1">
        <v>44351.433541666665</v>
      </c>
      <c r="H31" t="s">
        <v>80</v>
      </c>
      <c r="I31">
        <v>0.61908099999999999</v>
      </c>
      <c r="J31">
        <v>97.906779990114501</v>
      </c>
      <c r="K31">
        <v>8.6190382798291998E-2</v>
      </c>
      <c r="L31">
        <v>6.7690411652371E-3</v>
      </c>
      <c r="M31">
        <v>0.234921697827804</v>
      </c>
      <c r="N31">
        <v>5.8730424456951098E-2</v>
      </c>
      <c r="O31" t="e">
        <f>Table1[[#This Row],[calc % H2 umol/h]]/Table1[[#This Row],[PCAT_Gee-pt/g-c3n4]]</f>
        <v>#DIV/0!</v>
      </c>
      <c r="P31">
        <v>1.0724151322947799</v>
      </c>
      <c r="Q31">
        <v>4.7603163633476803E-2</v>
      </c>
      <c r="R31">
        <v>2.9229894969199699</v>
      </c>
      <c r="S31">
        <v>0.73074737422999203</v>
      </c>
      <c r="T31">
        <v>8.6905260394640305E-2</v>
      </c>
      <c r="U31">
        <v>0.84770923439773005</v>
      </c>
    </row>
    <row r="32" spans="1:21" x14ac:dyDescent="0.25">
      <c r="A32">
        <v>323146</v>
      </c>
      <c r="B32" t="s">
        <v>81</v>
      </c>
      <c r="C32" t="s">
        <v>20</v>
      </c>
      <c r="D32">
        <v>4.9500000000000004E-3</v>
      </c>
      <c r="E32">
        <v>0.5</v>
      </c>
      <c r="F32">
        <v>4.5</v>
      </c>
      <c r="G32" s="1">
        <v>44351.451296296298</v>
      </c>
      <c r="H32" t="s">
        <v>82</v>
      </c>
      <c r="I32">
        <v>0.59395600000000004</v>
      </c>
      <c r="J32">
        <v>96.880933636727207</v>
      </c>
      <c r="K32">
        <v>1.74656224424713</v>
      </c>
      <c r="L32">
        <v>6.18735079934973E-2</v>
      </c>
      <c r="M32">
        <v>4.7604541766649202</v>
      </c>
      <c r="N32">
        <v>1.1901135441662301</v>
      </c>
      <c r="O32">
        <f>Table1[[#This Row],[calc % H2 umol/h]]/Table1[[#This Row],[PCAT_Gee-pt/g-c3n4]]</f>
        <v>240.4269786194404</v>
      </c>
      <c r="P32">
        <v>0.36272901110067601</v>
      </c>
      <c r="Q32">
        <v>5.5186755155383099E-2</v>
      </c>
      <c r="R32">
        <v>0.98865920271629304</v>
      </c>
      <c r="S32">
        <v>0.24716480067907301</v>
      </c>
      <c r="T32">
        <v>0.10816860726069399</v>
      </c>
      <c r="U32">
        <v>0.901606500664208</v>
      </c>
    </row>
    <row r="33" spans="1:21" x14ac:dyDescent="0.25">
      <c r="A33">
        <v>323147</v>
      </c>
      <c r="B33" t="s">
        <v>83</v>
      </c>
      <c r="C33" t="s">
        <v>20</v>
      </c>
      <c r="D33">
        <v>4.9699999999999996E-3</v>
      </c>
      <c r="E33">
        <v>0.5</v>
      </c>
      <c r="F33">
        <v>4.5</v>
      </c>
      <c r="G33" s="1">
        <v>44351.468240740738</v>
      </c>
      <c r="H33" t="s">
        <v>84</v>
      </c>
      <c r="I33">
        <v>0.59395600000000004</v>
      </c>
      <c r="J33">
        <v>96.741909116727896</v>
      </c>
      <c r="K33">
        <v>1.87653492385002</v>
      </c>
      <c r="L33">
        <v>6.6987551649479601E-2</v>
      </c>
      <c r="M33">
        <v>5.1147095073901001</v>
      </c>
      <c r="N33">
        <v>1.2786773768475199</v>
      </c>
      <c r="O33">
        <f>Table1[[#This Row],[calc % H2 umol/h]]/Table1[[#This Row],[PCAT_Gee-pt/g-c3n4]]</f>
        <v>257.27915027113079</v>
      </c>
      <c r="P33">
        <v>0.36374037582385799</v>
      </c>
      <c r="Q33">
        <v>5.4374773671886999E-2</v>
      </c>
      <c r="R33">
        <v>0.99141579237489696</v>
      </c>
      <c r="S33">
        <v>0.24785394809372399</v>
      </c>
      <c r="T33">
        <v>0.10357621519216401</v>
      </c>
      <c r="U33">
        <v>0.91423936840600595</v>
      </c>
    </row>
    <row r="34" spans="1:21" x14ac:dyDescent="0.25">
      <c r="A34">
        <v>323148</v>
      </c>
      <c r="B34" t="s">
        <v>85</v>
      </c>
      <c r="C34" t="s">
        <v>20</v>
      </c>
      <c r="D34">
        <v>4.9699999999999996E-3</v>
      </c>
      <c r="E34">
        <v>0.5</v>
      </c>
      <c r="F34">
        <v>4.5</v>
      </c>
      <c r="G34" s="1">
        <v>44351.484976851854</v>
      </c>
      <c r="H34" t="s">
        <v>86</v>
      </c>
      <c r="I34">
        <v>0.596746</v>
      </c>
      <c r="J34">
        <v>96.862268734346699</v>
      </c>
      <c r="K34">
        <v>1.7497740163426001</v>
      </c>
      <c r="L34">
        <v>6.7441776181569796E-2</v>
      </c>
      <c r="M34">
        <v>4.76920822704973</v>
      </c>
      <c r="N34">
        <v>1.1923020567624301</v>
      </c>
      <c r="O34">
        <f>Table1[[#This Row],[calc % H2 umol/h]]/Table1[[#This Row],[PCAT_Gee-pt/g-c3n4]]</f>
        <v>239.89981021376863</v>
      </c>
      <c r="P34">
        <v>0.36298387491919298</v>
      </c>
      <c r="Q34">
        <v>5.4621920570783598E-2</v>
      </c>
      <c r="R34">
        <v>0.98935386306025397</v>
      </c>
      <c r="S34">
        <v>0.24733846576506299</v>
      </c>
      <c r="T34">
        <v>0.101842813137039</v>
      </c>
      <c r="U34">
        <v>0.92313056125438997</v>
      </c>
    </row>
    <row r="35" spans="1:21" x14ac:dyDescent="0.25">
      <c r="A35">
        <v>323149</v>
      </c>
      <c r="B35" t="s">
        <v>87</v>
      </c>
      <c r="C35" t="s">
        <v>20</v>
      </c>
      <c r="D35">
        <v>5.11E-3</v>
      </c>
      <c r="E35">
        <v>0.5</v>
      </c>
      <c r="F35">
        <v>4.5</v>
      </c>
      <c r="G35" s="1">
        <v>44351.50203703704</v>
      </c>
      <c r="H35" t="s">
        <v>88</v>
      </c>
      <c r="I35">
        <v>0.596746</v>
      </c>
      <c r="J35">
        <v>97.379328254903299</v>
      </c>
      <c r="K35">
        <v>1.21122226670851</v>
      </c>
      <c r="L35">
        <v>0.40608636716013202</v>
      </c>
      <c r="M35">
        <v>3.3013241397002302</v>
      </c>
      <c r="N35">
        <v>0.82533103492505899</v>
      </c>
      <c r="O35">
        <f>Table1[[#This Row],[calc % H2 umol/h]]/Table1[[#This Row],[PCAT_Gee-pt/g-c3n4]]</f>
        <v>161.51292268592152</v>
      </c>
      <c r="P35">
        <v>0.36988502238257798</v>
      </c>
      <c r="Q35">
        <v>5.3611162539394998E-2</v>
      </c>
      <c r="R35">
        <v>1.0081637259059999</v>
      </c>
      <c r="S35">
        <v>0.25204093147649997</v>
      </c>
      <c r="T35">
        <v>0.103980151245555</v>
      </c>
      <c r="U35">
        <v>0.93558430476003895</v>
      </c>
    </row>
    <row r="36" spans="1:21" x14ac:dyDescent="0.25">
      <c r="A36">
        <v>323150</v>
      </c>
      <c r="B36" t="s">
        <v>89</v>
      </c>
      <c r="C36" t="s">
        <v>20</v>
      </c>
      <c r="D36">
        <v>5.0800000000000003E-3</v>
      </c>
      <c r="E36">
        <v>0.5</v>
      </c>
      <c r="F36">
        <v>4.5</v>
      </c>
      <c r="G36" s="1">
        <v>44351.51898148148</v>
      </c>
      <c r="H36" t="s">
        <v>90</v>
      </c>
      <c r="I36">
        <v>0.59955099999999995</v>
      </c>
      <c r="J36">
        <v>97.441296138203995</v>
      </c>
      <c r="K36">
        <v>1.1549425921336001</v>
      </c>
      <c r="L36">
        <v>0.38829308979002403</v>
      </c>
      <c r="M36">
        <v>3.1479274813366702</v>
      </c>
      <c r="N36">
        <v>0.786981870334169</v>
      </c>
      <c r="O36">
        <f>Table1[[#This Row],[calc % H2 umol/h]]/Table1[[#This Row],[PCAT_Gee-pt/g-c3n4]]</f>
        <v>154.91769101066319</v>
      </c>
      <c r="P36">
        <v>0.36729372711986003</v>
      </c>
      <c r="Q36">
        <v>5.4278122256664202E-2</v>
      </c>
      <c r="R36">
        <v>1.0011008557466301</v>
      </c>
      <c r="S36">
        <v>0.25027521393665703</v>
      </c>
      <c r="T36">
        <v>0.10468415638108899</v>
      </c>
      <c r="U36">
        <v>0.93178338616140399</v>
      </c>
    </row>
    <row r="37" spans="1:21" x14ac:dyDescent="0.25">
      <c r="A37">
        <v>323151</v>
      </c>
      <c r="B37" t="s">
        <v>91</v>
      </c>
      <c r="C37" t="s">
        <v>20</v>
      </c>
      <c r="D37">
        <v>5.0200000000000002E-3</v>
      </c>
      <c r="E37">
        <v>0.5</v>
      </c>
      <c r="F37">
        <v>4.5</v>
      </c>
      <c r="G37" s="1">
        <v>44351.535868055558</v>
      </c>
      <c r="H37" t="s">
        <v>92</v>
      </c>
      <c r="I37">
        <v>0.59395600000000004</v>
      </c>
      <c r="J37">
        <v>96.929694509982696</v>
      </c>
      <c r="K37">
        <v>1.68330314891929</v>
      </c>
      <c r="L37">
        <v>6.4969677649362095E-2</v>
      </c>
      <c r="M37">
        <v>4.5880343126965002</v>
      </c>
      <c r="N37">
        <v>1.1470085781741199</v>
      </c>
      <c r="O37">
        <f>Table1[[#This Row],[calc % H2 umol/h]]/Table1[[#This Row],[PCAT_Gee-pt/g-c3n4]]</f>
        <v>228.48776457651792</v>
      </c>
      <c r="P37">
        <v>0.36361529647319002</v>
      </c>
      <c r="Q37">
        <v>5.4023239474464503E-2</v>
      </c>
      <c r="R37">
        <v>0.99107487436910502</v>
      </c>
      <c r="S37">
        <v>0.247768718592276</v>
      </c>
      <c r="T37">
        <v>0.108331301145156</v>
      </c>
      <c r="U37">
        <v>0.91505574347962004</v>
      </c>
    </row>
    <row r="38" spans="1:21" x14ac:dyDescent="0.25">
      <c r="A38">
        <v>323152</v>
      </c>
      <c r="B38" t="s">
        <v>93</v>
      </c>
      <c r="C38" t="s">
        <v>20</v>
      </c>
      <c r="D38">
        <v>5.0400000000000002E-3</v>
      </c>
      <c r="E38">
        <v>0.5</v>
      </c>
      <c r="F38">
        <v>4.5</v>
      </c>
      <c r="G38" s="1">
        <v>44351.552708333336</v>
      </c>
      <c r="H38" t="s">
        <v>94</v>
      </c>
      <c r="I38">
        <v>0.59118099999999996</v>
      </c>
      <c r="J38">
        <v>96.864681798043705</v>
      </c>
      <c r="K38">
        <v>1.7123608783439801</v>
      </c>
      <c r="L38">
        <v>6.54244119224969E-2</v>
      </c>
      <c r="M38">
        <v>4.6672344613655703</v>
      </c>
      <c r="N38">
        <v>1.1668086153413899</v>
      </c>
      <c r="O38">
        <f>Table1[[#This Row],[calc % H2 umol/h]]/Table1[[#This Row],[PCAT_Gee-pt/g-c3n4]]</f>
        <v>231.5096459010694</v>
      </c>
      <c r="P38">
        <v>0.37043445345591097</v>
      </c>
      <c r="Q38">
        <v>5.5195135779777603E-2</v>
      </c>
      <c r="R38">
        <v>1.0096612628282899</v>
      </c>
      <c r="S38">
        <v>0.25241531570707298</v>
      </c>
      <c r="T38">
        <v>0.10947897769923801</v>
      </c>
      <c r="U38">
        <v>0.94304389245710296</v>
      </c>
    </row>
    <row r="39" spans="1:21" x14ac:dyDescent="0.25">
      <c r="A39">
        <v>323153</v>
      </c>
      <c r="B39" t="s">
        <v>95</v>
      </c>
      <c r="C39" t="s">
        <v>20</v>
      </c>
      <c r="D39">
        <v>4.9500000000000004E-3</v>
      </c>
      <c r="E39">
        <v>0.5</v>
      </c>
      <c r="F39">
        <v>4.5</v>
      </c>
      <c r="G39" s="1">
        <v>44351.569456018522</v>
      </c>
      <c r="H39" t="s">
        <v>96</v>
      </c>
      <c r="I39">
        <v>0.59955099999999995</v>
      </c>
      <c r="J39">
        <v>96.793470752319493</v>
      </c>
      <c r="K39">
        <v>1.7812614600127099</v>
      </c>
      <c r="L39">
        <v>7.6106576300072795E-2</v>
      </c>
      <c r="M39">
        <v>4.8550308384256597</v>
      </c>
      <c r="N39">
        <v>1.2137577096064101</v>
      </c>
      <c r="O39">
        <f>Table1[[#This Row],[calc % H2 umol/h]]/Table1[[#This Row],[PCAT_Gee-pt/g-c3n4]]</f>
        <v>245.20357769826464</v>
      </c>
      <c r="P39">
        <v>0.36884559484545998</v>
      </c>
      <c r="Q39">
        <v>5.3707128850244097E-2</v>
      </c>
      <c r="R39">
        <v>1.00533064785412</v>
      </c>
      <c r="S39">
        <v>0.25133266196353099</v>
      </c>
      <c r="T39">
        <v>0.103943949218159</v>
      </c>
      <c r="U39">
        <v>0.952478243604164</v>
      </c>
    </row>
    <row r="40" spans="1:21" x14ac:dyDescent="0.25">
      <c r="A40">
        <v>323154</v>
      </c>
      <c r="B40" t="s">
        <v>97</v>
      </c>
      <c r="C40" t="s">
        <v>20</v>
      </c>
      <c r="D40">
        <v>4.81E-3</v>
      </c>
      <c r="E40">
        <v>0.5</v>
      </c>
      <c r="F40">
        <v>4.5</v>
      </c>
      <c r="G40" s="1">
        <v>44351.586412037039</v>
      </c>
      <c r="H40" t="s">
        <v>98</v>
      </c>
      <c r="I40">
        <v>0.59118099999999996</v>
      </c>
      <c r="J40">
        <v>97.365306768385594</v>
      </c>
      <c r="K40">
        <v>1.1867511969520399</v>
      </c>
      <c r="L40">
        <v>0.40001609592621901</v>
      </c>
      <c r="M40">
        <v>3.2346254539744002</v>
      </c>
      <c r="N40">
        <v>0.80865636349360004</v>
      </c>
      <c r="O40">
        <f>Table1[[#This Row],[calc % H2 umol/h]]/Table1[[#This Row],[PCAT_Gee-pt/g-c3n4]]</f>
        <v>168.11982609014552</v>
      </c>
      <c r="P40">
        <v>0.37751832432316001</v>
      </c>
      <c r="Q40">
        <v>5.4654288363220602E-2</v>
      </c>
      <c r="R40">
        <v>1.0289691591074099</v>
      </c>
      <c r="S40">
        <v>0.25724228977685298</v>
      </c>
      <c r="T40">
        <v>0.105508068028415</v>
      </c>
      <c r="U40">
        <v>0.96491564231078797</v>
      </c>
    </row>
    <row r="41" spans="1:21" x14ac:dyDescent="0.25">
      <c r="A41">
        <v>323155</v>
      </c>
      <c r="B41" t="s">
        <v>99</v>
      </c>
      <c r="C41" t="s">
        <v>20</v>
      </c>
      <c r="D41">
        <v>4.9800000000000001E-3</v>
      </c>
      <c r="E41">
        <v>0.5</v>
      </c>
      <c r="F41">
        <v>4.5</v>
      </c>
      <c r="G41" s="1">
        <v>44351.603402777779</v>
      </c>
      <c r="H41" t="s">
        <v>100</v>
      </c>
      <c r="I41">
        <v>0.596746</v>
      </c>
      <c r="J41">
        <v>97.372959303615502</v>
      </c>
      <c r="K41">
        <v>1.1766355732259901</v>
      </c>
      <c r="L41">
        <v>3.7046989082587301E-2</v>
      </c>
      <c r="M41">
        <v>3.2070541702283699</v>
      </c>
      <c r="N41">
        <v>0.80176354255709303</v>
      </c>
      <c r="O41">
        <f>Table1[[#This Row],[calc % H2 umol/h]]/Table1[[#This Row],[PCAT_Gee-pt/g-c3n4]]</f>
        <v>160.99669529258895</v>
      </c>
      <c r="P41">
        <v>0.37642785197290601</v>
      </c>
      <c r="Q41">
        <v>5.4579507224258299E-2</v>
      </c>
      <c r="R41">
        <v>1.0259969526078101</v>
      </c>
      <c r="S41">
        <v>0.25649923815195302</v>
      </c>
      <c r="T41">
        <v>0.11375359489855701</v>
      </c>
      <c r="U41">
        <v>0.96022367628699101</v>
      </c>
    </row>
    <row r="42" spans="1:21" x14ac:dyDescent="0.25">
      <c r="A42">
        <v>323156</v>
      </c>
      <c r="B42" t="s">
        <v>101</v>
      </c>
      <c r="C42" t="s">
        <v>20</v>
      </c>
      <c r="D42">
        <v>5.0200000000000002E-3</v>
      </c>
      <c r="E42">
        <v>0.5</v>
      </c>
      <c r="F42">
        <v>4.5</v>
      </c>
      <c r="G42" s="1">
        <v>44351.620347222219</v>
      </c>
      <c r="H42" t="s">
        <v>102</v>
      </c>
      <c r="I42">
        <v>0.60792100000000004</v>
      </c>
      <c r="J42">
        <v>97.497824991519195</v>
      </c>
      <c r="K42">
        <v>1.0948215996535899</v>
      </c>
      <c r="L42">
        <v>0.623956981624879</v>
      </c>
      <c r="M42">
        <v>2.9840608738341898</v>
      </c>
      <c r="N42">
        <v>0.74601521845854701</v>
      </c>
      <c r="O42">
        <f>Table1[[#This Row],[calc % H2 umol/h]]/Table1[[#This Row],[PCAT_Gee-pt/g-c3n4]]</f>
        <v>148.60860925469063</v>
      </c>
      <c r="P42">
        <v>0.36973535254754097</v>
      </c>
      <c r="Q42">
        <v>5.5550104005421597E-2</v>
      </c>
      <c r="R42">
        <v>1.00775578373636</v>
      </c>
      <c r="S42">
        <v>0.251938945934092</v>
      </c>
      <c r="T42">
        <v>0.105917297029219</v>
      </c>
      <c r="U42">
        <v>0.93170075925045504</v>
      </c>
    </row>
    <row r="43" spans="1:21" x14ac:dyDescent="0.25">
      <c r="A43">
        <v>323157</v>
      </c>
      <c r="B43" t="s">
        <v>103</v>
      </c>
      <c r="C43" t="s">
        <v>20</v>
      </c>
      <c r="D43">
        <v>4.7200000000000002E-3</v>
      </c>
      <c r="E43">
        <v>0.5</v>
      </c>
      <c r="F43">
        <v>4.5</v>
      </c>
      <c r="G43" s="1">
        <v>44351.637326388889</v>
      </c>
      <c r="H43" t="s">
        <v>104</v>
      </c>
      <c r="I43">
        <v>0.59955099999999995</v>
      </c>
      <c r="J43">
        <v>97.445794820534104</v>
      </c>
      <c r="K43">
        <v>1.1154306730233801</v>
      </c>
      <c r="L43">
        <v>0.63576748682494699</v>
      </c>
      <c r="M43">
        <v>3.0402332488660999</v>
      </c>
      <c r="N43">
        <v>0.76005831221652598</v>
      </c>
      <c r="O43">
        <f>Table1[[#This Row],[calc % H2 umol/h]]/Table1[[#This Row],[PCAT_Gee-pt/g-c3n4]]</f>
        <v>161.02930343570466</v>
      </c>
      <c r="P43">
        <v>0.37517153515053597</v>
      </c>
      <c r="Q43">
        <v>5.5696774027614103E-2</v>
      </c>
      <c r="R43">
        <v>1.02257271812435</v>
      </c>
      <c r="S43">
        <v>0.25564317953108701</v>
      </c>
      <c r="T43">
        <v>0.11380689475745499</v>
      </c>
      <c r="U43">
        <v>0.94979607653445997</v>
      </c>
    </row>
    <row r="44" spans="1:21" x14ac:dyDescent="0.25">
      <c r="A44">
        <v>323158</v>
      </c>
      <c r="B44" t="s">
        <v>105</v>
      </c>
      <c r="C44" t="s">
        <v>20</v>
      </c>
      <c r="D44">
        <v>4.9699999999999996E-3</v>
      </c>
      <c r="E44">
        <v>0.5</v>
      </c>
      <c r="F44">
        <v>4.5</v>
      </c>
      <c r="G44" s="1">
        <v>44351.65425925926</v>
      </c>
      <c r="H44" t="s">
        <v>106</v>
      </c>
      <c r="I44">
        <v>0.596746</v>
      </c>
      <c r="J44">
        <v>97.440167739647407</v>
      </c>
      <c r="K44">
        <v>1.1059841790384</v>
      </c>
      <c r="L44">
        <v>0.62574708068657003</v>
      </c>
      <c r="M44">
        <v>3.0144857543844399</v>
      </c>
      <c r="N44">
        <v>0.75362143859610997</v>
      </c>
      <c r="O44">
        <f>Table1[[#This Row],[calc % H2 umol/h]]/Table1[[#This Row],[PCAT_Gee-pt/g-c3n4]]</f>
        <v>151.63409227285916</v>
      </c>
      <c r="P44">
        <v>0.37850769473768497</v>
      </c>
      <c r="Q44">
        <v>5.6088529954234197E-2</v>
      </c>
      <c r="R44">
        <v>1.0316658007745501</v>
      </c>
      <c r="S44">
        <v>0.25791645019363801</v>
      </c>
      <c r="T44">
        <v>0.111598711767877</v>
      </c>
      <c r="U44">
        <v>0.96374167480859896</v>
      </c>
    </row>
    <row r="45" spans="1:21" x14ac:dyDescent="0.25">
      <c r="A45">
        <v>323159</v>
      </c>
      <c r="B45" t="s">
        <v>107</v>
      </c>
      <c r="C45" t="s">
        <v>20</v>
      </c>
      <c r="E45">
        <v>0.5</v>
      </c>
      <c r="F45">
        <v>4.5</v>
      </c>
      <c r="G45" s="1">
        <v>44351.670775462961</v>
      </c>
      <c r="H45" t="s">
        <v>108</v>
      </c>
      <c r="I45">
        <v>0.61350099999999996</v>
      </c>
      <c r="J45">
        <v>97.7915072767521</v>
      </c>
      <c r="K45">
        <v>8.6437510651357102E-2</v>
      </c>
      <c r="L45">
        <v>7.3077337260831999E-3</v>
      </c>
      <c r="M45">
        <v>0.23559527291748</v>
      </c>
      <c r="N45">
        <v>5.8898818229370098E-2</v>
      </c>
      <c r="O45" t="e">
        <f>Table1[[#This Row],[calc % H2 umol/h]]/Table1[[#This Row],[PCAT_Gee-pt/g-c3n4]]</f>
        <v>#DIV/0!</v>
      </c>
      <c r="P45">
        <v>1.1086953369020101</v>
      </c>
      <c r="Q45">
        <v>4.9828143382203101E-2</v>
      </c>
      <c r="R45">
        <v>3.0218753237043501</v>
      </c>
      <c r="S45">
        <v>0.75546883092608796</v>
      </c>
      <c r="T45">
        <v>9.16325193351957E-2</v>
      </c>
      <c r="U45">
        <v>0.92172735635926695</v>
      </c>
    </row>
    <row r="46" spans="1:21" x14ac:dyDescent="0.25">
      <c r="A46">
        <v>323160</v>
      </c>
      <c r="B46" t="s">
        <v>109</v>
      </c>
      <c r="C46" t="s">
        <v>20</v>
      </c>
      <c r="E46">
        <v>0.5</v>
      </c>
      <c r="F46">
        <v>4.5</v>
      </c>
      <c r="G46" s="1">
        <v>44351.687210648146</v>
      </c>
      <c r="H46" t="s">
        <v>110</v>
      </c>
      <c r="I46">
        <v>0.61908099999999999</v>
      </c>
      <c r="J46">
        <v>97.783193692863406</v>
      </c>
      <c r="K46">
        <v>8.7172960484676501E-2</v>
      </c>
      <c r="L46">
        <v>7.2728130076279898E-3</v>
      </c>
      <c r="M46">
        <v>0.23759982514130501</v>
      </c>
      <c r="N46">
        <v>5.9399956285326197E-2</v>
      </c>
      <c r="O46" t="e">
        <f>Table1[[#This Row],[calc % H2 umol/h]]/Table1[[#This Row],[PCAT_Gee-pt/g-c3n4]]</f>
        <v>#DIV/0!</v>
      </c>
      <c r="P46">
        <v>1.1121744498688599</v>
      </c>
      <c r="Q46">
        <v>5.0643801960258597E-2</v>
      </c>
      <c r="R46">
        <v>3.03135804206075</v>
      </c>
      <c r="S46">
        <v>0.75783951051518905</v>
      </c>
      <c r="T46">
        <v>9.0625053071402201E-2</v>
      </c>
      <c r="U46">
        <v>0.92683384371157196</v>
      </c>
    </row>
    <row r="47" spans="1:21" x14ac:dyDescent="0.25">
      <c r="A47" t="s">
        <v>112</v>
      </c>
      <c r="D47">
        <f>SUBTOTAL(101,Table1[PCAT_Gee-pt/g-c3n4])</f>
        <v>4.9984210526315799E-3</v>
      </c>
      <c r="N47">
        <f>SUBTOTAL(107,Table1[calc % H2 umol/h])</f>
        <v>0.39746014936912943</v>
      </c>
      <c r="O47" t="e">
        <f>SUBTOTAL(101,Table1[h2 umol/hg])</f>
        <v>#DIV/0!</v>
      </c>
      <c r="U47">
        <f>SUBTOTAL(109,Table1[calc % CO2 Avg])</f>
        <v>45.698183972756361</v>
      </c>
    </row>
    <row r="49" spans="14:17" ht="15.75" thickBot="1" x14ac:dyDescent="0.3">
      <c r="P49">
        <v>45</v>
      </c>
    </row>
    <row r="50" spans="14:17" ht="15.75" thickTop="1" x14ac:dyDescent="0.25">
      <c r="N50" s="2" t="e">
        <f>SUBTOTAL(101,Table1[h2 umol/hg])</f>
        <v>#DIV/0!</v>
      </c>
      <c r="O50" s="2" t="e">
        <f>SUBTOTAL(107,Table1[h2 umol/hg])</f>
        <v>#DIV/0!</v>
      </c>
      <c r="P50" t="s">
        <v>113</v>
      </c>
      <c r="Q50" t="s">
        <v>114</v>
      </c>
    </row>
    <row r="51" spans="14:17" x14ac:dyDescent="0.25">
      <c r="N51" t="e">
        <f>((O50*2)/N50)*100</f>
        <v>#DIV/0!</v>
      </c>
      <c r="P51" t="s">
        <v>115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773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Gee</cp:lastModifiedBy>
  <dcterms:created xsi:type="dcterms:W3CDTF">2021-06-06T12:50:04Z</dcterms:created>
  <dcterms:modified xsi:type="dcterms:W3CDTF">2021-08-20T12:55:18Z</dcterms:modified>
</cp:coreProperties>
</file>