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temp_completed/"/>
    </mc:Choice>
  </mc:AlternateContent>
  <xr:revisionPtr revIDLastSave="12" documentId="13_ncr:40009_{4F332207-D030-4341-B523-B426CA7FCE40}" xr6:coauthVersionLast="47" xr6:coauthVersionMax="47" xr10:uidLastSave="{DD1DCCEE-84F7-4639-A326-7EFE9BADA0FA}"/>
  <bookViews>
    <workbookView xWindow="1905" yWindow="1905" windowWidth="38700" windowHeight="15435" xr2:uid="{00000000-000D-0000-FFFF-FFFF00000000}"/>
  </bookViews>
  <sheets>
    <sheet name="83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3" l="1"/>
  <c r="M65" i="3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P62" i="3"/>
  <c r="W62" i="3"/>
  <c r="N65" i="3" l="1"/>
  <c r="M66" i="3" s="1"/>
  <c r="Q62" i="3"/>
</calcChain>
</file>

<file path=xl/sharedStrings.xml><?xml version="1.0" encoding="utf-8"?>
<sst xmlns="http://schemas.openxmlformats.org/spreadsheetml/2006/main" count="207" uniqueCount="148">
  <si>
    <t>form_id</t>
  </si>
  <si>
    <t>form_name</t>
  </si>
  <si>
    <t>form_status</t>
  </si>
  <si>
    <t>PCAT_Gee-pt/g-c3n4</t>
  </si>
  <si>
    <t>PCAT_Gee-T/M/W</t>
  </si>
  <si>
    <t>Rhodamine B (1g/L)</t>
  </si>
  <si>
    <t>form_datetime</t>
  </si>
  <si>
    <t>sample_name</t>
  </si>
  <si>
    <t>Baratron Avg</t>
  </si>
  <si>
    <t>calc % N2 Avg</t>
  </si>
  <si>
    <t>calc % H2 Avg</t>
  </si>
  <si>
    <t>calc % H2 2STD</t>
  </si>
  <si>
    <t>calc % H2 umol</t>
  </si>
  <si>
    <t>calc % H2 umol/h</t>
  </si>
  <si>
    <t>calc % O2 Avg</t>
  </si>
  <si>
    <t>calc % O2 2STD</t>
  </si>
  <si>
    <t>calc % O2 umol</t>
  </si>
  <si>
    <t>calc % O2 umol/h</t>
  </si>
  <si>
    <t>calc % Ar Avg</t>
  </si>
  <si>
    <t>calc % CO2 Avg</t>
  </si>
  <si>
    <t>100821_JCG_4plate_RhB_repeat_1</t>
  </si>
  <si>
    <t>Complete</t>
  </si>
  <si>
    <t>PlateAgilent 1_Vial1</t>
  </si>
  <si>
    <t>100821_JCG_4plate_RhB_repeat_2</t>
  </si>
  <si>
    <t>PlateAgilent 1_Vial2</t>
  </si>
  <si>
    <t>100821_JCG_4plate_RhB_repeat_3</t>
  </si>
  <si>
    <t>PlateAgilent 1_Vial3</t>
  </si>
  <si>
    <t>100821_JCG_4plate_RhB_repeat_4</t>
  </si>
  <si>
    <t>PlateAgilent 1_Vial4</t>
  </si>
  <si>
    <t>100821_JCG_4plate_RhB_repeat_5</t>
  </si>
  <si>
    <t>PlateAgilent 1_Vial5</t>
  </si>
  <si>
    <t>100821_JCG_4plate_RhB_repeat_6</t>
  </si>
  <si>
    <t>PlateAgilent 1_Vial6</t>
  </si>
  <si>
    <t>100821_JCG_4plate_RhB_repeat_7</t>
  </si>
  <si>
    <t>PlateAgilent 1_Vial7</t>
  </si>
  <si>
    <t>100821_JCG_4plate_RhB_repeat_8</t>
  </si>
  <si>
    <t>PlateAgilent 1_Vial8</t>
  </si>
  <si>
    <t>100821_JCG_4plate_RhB_repeat_9</t>
  </si>
  <si>
    <t>PlateAgilent 1_Vial9</t>
  </si>
  <si>
    <t>100821_JCG_4plate_RhB_repeat_10</t>
  </si>
  <si>
    <t>PlateAgilent 1_Vial10</t>
  </si>
  <si>
    <t>100821_JCG_4plate_RhB_repeat_11</t>
  </si>
  <si>
    <t>PlateAgilent 1_Vial11</t>
  </si>
  <si>
    <t>100821_JCG_4plate_RhB_repeat_12</t>
  </si>
  <si>
    <t>PlateAgilent 1_Vial12</t>
  </si>
  <si>
    <t>100821_JCG_4plate_RhB_repeat_13</t>
  </si>
  <si>
    <t>PlateAgilent 1_Vial13</t>
  </si>
  <si>
    <t>100821_JCG_4plate_RhB_repeat_14</t>
  </si>
  <si>
    <t>PlateAgilent 1_Vial14</t>
  </si>
  <si>
    <t>100821_JCG_4plate_RhB_repeat_15</t>
  </si>
  <si>
    <t>PlateAgilent 1_Vial15</t>
  </si>
  <si>
    <t>100821_JCG_4plate_RhB_repeat_16</t>
  </si>
  <si>
    <t>PlateAgilent 2_Vial1</t>
  </si>
  <si>
    <t>100821_JCG_4plate_RhB_repeat_17</t>
  </si>
  <si>
    <t>PlateAgilent 2_Vial2</t>
  </si>
  <si>
    <t>100821_JCG_4plate_RhB_repeat_18</t>
  </si>
  <si>
    <t>PlateAgilent 2_Vial3</t>
  </si>
  <si>
    <t>100821_JCG_4plate_RhB_repeat_19</t>
  </si>
  <si>
    <t>PlateAgilent 2_Vial4</t>
  </si>
  <si>
    <t>100821_JCG_4plate_RhB_repeat_20</t>
  </si>
  <si>
    <t>PlateAgilent 2_Vial5</t>
  </si>
  <si>
    <t>100821_JCG_4plate_RhB_repeat_21</t>
  </si>
  <si>
    <t>PlateAgilent 2_Vial6</t>
  </si>
  <si>
    <t>100821_JCG_4plate_RhB_repeat_22</t>
  </si>
  <si>
    <t>PlateAgilent 2_Vial7</t>
  </si>
  <si>
    <t>100821_JCG_4plate_RhB_repeat_23</t>
  </si>
  <si>
    <t>PlateAgilent 2_Vial8</t>
  </si>
  <si>
    <t>100821_JCG_4plate_RhB_repeat_24</t>
  </si>
  <si>
    <t>PlateAgilent 2_Vial9</t>
  </si>
  <si>
    <t>100821_JCG_4plate_RhB_repeat_25</t>
  </si>
  <si>
    <t>PlateAgilent 2_Vial10</t>
  </si>
  <si>
    <t>100821_JCG_4plate_RhB_repeat_26</t>
  </si>
  <si>
    <t>PlateAgilent 2_Vial11</t>
  </si>
  <si>
    <t>100821_JCG_4plate_RhB_repeat_27</t>
  </si>
  <si>
    <t>PlateAgilent 2_Vial12</t>
  </si>
  <si>
    <t>100821_JCG_4plate_RhB_repeat_28</t>
  </si>
  <si>
    <t>PlateAgilent 2_Vial13</t>
  </si>
  <si>
    <t>100821_JCG_4plate_RhB_repeat_29</t>
  </si>
  <si>
    <t>PlateAgilent 2_Vial14</t>
  </si>
  <si>
    <t>100821_JCG_4plate_RhB_repeat_30</t>
  </si>
  <si>
    <t>PlateAgilent 2_Vial15</t>
  </si>
  <si>
    <t>100821_JCG_4plate_RhB_repeat_31</t>
  </si>
  <si>
    <t>PlateAgilent 3_Vial1</t>
  </si>
  <si>
    <t>100821_JCG_4plate_RhB_repeat_32</t>
  </si>
  <si>
    <t>PlateAgilent 3_Vial2</t>
  </si>
  <si>
    <t>100821_JCG_4plate_RhB_repeat_33</t>
  </si>
  <si>
    <t>PlateAgilent 3_Vial3</t>
  </si>
  <si>
    <t>100821_JCG_4plate_RhB_repeat_34</t>
  </si>
  <si>
    <t>PlateAgilent 3_Vial4</t>
  </si>
  <si>
    <t>100821_JCG_4plate_RhB_repeat_35</t>
  </si>
  <si>
    <t>PlateAgilent 3_Vial5</t>
  </si>
  <si>
    <t>100821_JCG_4plate_RhB_repeat_36</t>
  </si>
  <si>
    <t>PlateAgilent 3_Vial6</t>
  </si>
  <si>
    <t>100821_JCG_4plate_RhB_repeat_37</t>
  </si>
  <si>
    <t>PlateAgilent 3_Vial7</t>
  </si>
  <si>
    <t>100821_JCG_4plate_RhB_repeat_38</t>
  </si>
  <si>
    <t>PlateAgilent 3_Vial8</t>
  </si>
  <si>
    <t>100821_JCG_4plate_RhB_repeat_39</t>
  </si>
  <si>
    <t>PlateAgilent 3_Vial9</t>
  </si>
  <si>
    <t>100821_JCG_4plate_RhB_repeat_40</t>
  </si>
  <si>
    <t>PlateAgilent 3_Vial10</t>
  </si>
  <si>
    <t>100821_JCG_4plate_RhB_repeat_41</t>
  </si>
  <si>
    <t>PlateAgilent 3_Vial11</t>
  </si>
  <si>
    <t>100821_JCG_4plate_RhB_repeat_42</t>
  </si>
  <si>
    <t>PlateAgilent 3_Vial12</t>
  </si>
  <si>
    <t>100821_JCG_4plate_RhB_repeat_43</t>
  </si>
  <si>
    <t>PlateAgilent 3_Vial13</t>
  </si>
  <si>
    <t>100821_JCG_4plate_RhB_repeat_44</t>
  </si>
  <si>
    <t>PlateAgilent 3_Vial14</t>
  </si>
  <si>
    <t>100821_JCG_4plate_RhB_repeat_45</t>
  </si>
  <si>
    <t>PlateAgilent 3_Vial15</t>
  </si>
  <si>
    <t>100821_JCG_4plate_RhB_repeat_46</t>
  </si>
  <si>
    <t>PlateAgilent 4_Vial1</t>
  </si>
  <si>
    <t>100821_JCG_4plate_RhB_repeat_47</t>
  </si>
  <si>
    <t>PlateAgilent 4_Vial2</t>
  </si>
  <si>
    <t>100821_JCG_4plate_RhB_repeat_48</t>
  </si>
  <si>
    <t>PlateAgilent 4_Vial3</t>
  </si>
  <si>
    <t>100821_JCG_4plate_RhB_repeat_49</t>
  </si>
  <si>
    <t>PlateAgilent 4_Vial4</t>
  </si>
  <si>
    <t>100821_JCG_4plate_RhB_repeat_50</t>
  </si>
  <si>
    <t>PlateAgilent 4_Vial5</t>
  </si>
  <si>
    <t>100821_JCG_4plate_RhB_repeat_51</t>
  </si>
  <si>
    <t>PlateAgilent 4_Vial6</t>
  </si>
  <si>
    <t>100821_JCG_4plate_RhB_repeat_52</t>
  </si>
  <si>
    <t>PlateAgilent 4_Vial7</t>
  </si>
  <si>
    <t>100821_JCG_4plate_RhB_repeat_53</t>
  </si>
  <si>
    <t>PlateAgilent 4_Vial8</t>
  </si>
  <si>
    <t>100821_JCG_4plate_RhB_repeat_54</t>
  </si>
  <si>
    <t>PlateAgilent 4_Vial9</t>
  </si>
  <si>
    <t>100821_JCG_4plate_RhB_repeat_55</t>
  </si>
  <si>
    <t>PlateAgilent 4_Vial10</t>
  </si>
  <si>
    <t>100821_JCG_4plate_RhB_repeat_56</t>
  </si>
  <si>
    <t>PlateAgilent 4_Vial11</t>
  </si>
  <si>
    <t>100821_JCG_4plate_RhB_repeat_57</t>
  </si>
  <si>
    <t>PlateAgilent 4_Vial12</t>
  </si>
  <si>
    <t>100821_JCG_4plate_RhB_repeat_58</t>
  </si>
  <si>
    <t>PlateAgilent 4_Vial13</t>
  </si>
  <si>
    <t>100821_JCG_4plate_RhB_repeat_59</t>
  </si>
  <si>
    <t>PlateAgilent 4_Vial14</t>
  </si>
  <si>
    <t>100821_JCG_4plate_RhB_repeat_60</t>
  </si>
  <si>
    <t>PlateAgilent 4_Vial15</t>
  </si>
  <si>
    <t>calc % H2 umol/h2g</t>
  </si>
  <si>
    <t>Total</t>
  </si>
  <si>
    <t>Downward trend from leaking H2?</t>
  </si>
  <si>
    <t>MeOH, dips when cooled? Or was first plate just bad?</t>
  </si>
  <si>
    <t>Plate</t>
  </si>
  <si>
    <t>Vial</t>
  </si>
  <si>
    <t>2std is better if ignoring the high o2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</si>
</sst>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 Dye 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6224846894138233E-2"/>
                  <c:y val="8.76166520851560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'831'!$Q$2:$Q$61</c:f>
              <c:numCache>
                <c:formatCode>General</c:formatCode>
                <c:ptCount val="60"/>
                <c:pt idx="0">
                  <c:v>669.74006754940513</c:v>
                </c:pt>
                <c:pt idx="1">
                  <c:v>684.73053486619335</c:v>
                </c:pt>
                <c:pt idx="2">
                  <c:v>653.02066771094667</c:v>
                </c:pt>
                <c:pt idx="3">
                  <c:v>674.43801060445469</c:v>
                </c:pt>
                <c:pt idx="4">
                  <c:v>624.43746721779996</c:v>
                </c:pt>
                <c:pt idx="5">
                  <c:v>695.92805713328812</c:v>
                </c:pt>
                <c:pt idx="6">
                  <c:v>683.44149996656051</c:v>
                </c:pt>
                <c:pt idx="7">
                  <c:v>643.31898453373117</c:v>
                </c:pt>
                <c:pt idx="8">
                  <c:v>654.22315662739379</c:v>
                </c:pt>
                <c:pt idx="9">
                  <c:v>617.95336015871112</c:v>
                </c:pt>
                <c:pt idx="10">
                  <c:v>615.26317733599603</c:v>
                </c:pt>
                <c:pt idx="11">
                  <c:v>611.65696581039322</c:v>
                </c:pt>
                <c:pt idx="12">
                  <c:v>636.6599636450685</c:v>
                </c:pt>
                <c:pt idx="13">
                  <c:v>616.31311615485981</c:v>
                </c:pt>
                <c:pt idx="14">
                  <c:v>620.12995770406235</c:v>
                </c:pt>
                <c:pt idx="15">
                  <c:v>638.77060626222521</c:v>
                </c:pt>
                <c:pt idx="16">
                  <c:v>622.21107092854925</c:v>
                </c:pt>
                <c:pt idx="17">
                  <c:v>618.82538292448987</c:v>
                </c:pt>
                <c:pt idx="18">
                  <c:v>635.37783031166668</c:v>
                </c:pt>
                <c:pt idx="19">
                  <c:v>622.35752637215955</c:v>
                </c:pt>
                <c:pt idx="20">
                  <c:v>645.51232530085633</c:v>
                </c:pt>
                <c:pt idx="21">
                  <c:v>589.8073187026007</c:v>
                </c:pt>
                <c:pt idx="22">
                  <c:v>609.86254203044962</c:v>
                </c:pt>
                <c:pt idx="23">
                  <c:v>621.75225356717681</c:v>
                </c:pt>
                <c:pt idx="24">
                  <c:v>591.61173498259598</c:v>
                </c:pt>
                <c:pt idx="25">
                  <c:v>650.12773352580689</c:v>
                </c:pt>
                <c:pt idx="26">
                  <c:v>602.15876698883403</c:v>
                </c:pt>
                <c:pt idx="27">
                  <c:v>593.88435946490495</c:v>
                </c:pt>
                <c:pt idx="28">
                  <c:v>600.65623704932307</c:v>
                </c:pt>
                <c:pt idx="29">
                  <c:v>572.7279812865919</c:v>
                </c:pt>
                <c:pt idx="30">
                  <c:v>610.53368429794193</c:v>
                </c:pt>
                <c:pt idx="31">
                  <c:v>640.85009343882609</c:v>
                </c:pt>
                <c:pt idx="32">
                  <c:v>595.90348387888866</c:v>
                </c:pt>
                <c:pt idx="33">
                  <c:v>635.78191419830637</c:v>
                </c:pt>
                <c:pt idx="34">
                  <c:v>633.51849880419707</c:v>
                </c:pt>
                <c:pt idx="35">
                  <c:v>693.21884161967728</c:v>
                </c:pt>
                <c:pt idx="36">
                  <c:v>616.82715886089579</c:v>
                </c:pt>
                <c:pt idx="37">
                  <c:v>620.88205616614346</c:v>
                </c:pt>
                <c:pt idx="38">
                  <c:v>583.94572016618838</c:v>
                </c:pt>
                <c:pt idx="39">
                  <c:v>604.55800609650919</c:v>
                </c:pt>
                <c:pt idx="40">
                  <c:v>615.62719775113919</c:v>
                </c:pt>
                <c:pt idx="41">
                  <c:v>614.61532845587453</c:v>
                </c:pt>
                <c:pt idx="42">
                  <c:v>580.57738794938746</c:v>
                </c:pt>
                <c:pt idx="43">
                  <c:v>570.09790468805136</c:v>
                </c:pt>
                <c:pt idx="44">
                  <c:v>580.76737939898612</c:v>
                </c:pt>
                <c:pt idx="45">
                  <c:v>619.61049786245462</c:v>
                </c:pt>
                <c:pt idx="46">
                  <c:v>617.25651485317599</c:v>
                </c:pt>
                <c:pt idx="47">
                  <c:v>622.68014640521665</c:v>
                </c:pt>
                <c:pt idx="48">
                  <c:v>620.45529753905851</c:v>
                </c:pt>
                <c:pt idx="49">
                  <c:v>587.6529778052053</c:v>
                </c:pt>
                <c:pt idx="50">
                  <c:v>612.16808625280919</c:v>
                </c:pt>
                <c:pt idx="51">
                  <c:v>639.01638681929933</c:v>
                </c:pt>
                <c:pt idx="52">
                  <c:v>591.26949963656091</c:v>
                </c:pt>
                <c:pt idx="53">
                  <c:v>621.01612672662941</c:v>
                </c:pt>
                <c:pt idx="54">
                  <c:v>612.98956176059676</c:v>
                </c:pt>
                <c:pt idx="55">
                  <c:v>593.61013830826857</c:v>
                </c:pt>
                <c:pt idx="56">
                  <c:v>0</c:v>
                </c:pt>
                <c:pt idx="57">
                  <c:v>590.61300464115914</c:v>
                </c:pt>
                <c:pt idx="58">
                  <c:v>570.27429585376854</c:v>
                </c:pt>
                <c:pt idx="59">
                  <c:v>601.01098756601505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6-4CA3-BDE6-0939FADE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60352"/>
        <c:axId val="1367564096"/>
      </c:scatterChart>
      <c:valAx>
        <c:axId val="13675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4096"/>
        <c:crosses val="autoZero"/>
        <c:crossBetween val="midCat"/>
      </c:valAx>
      <c:valAx>
        <c:axId val="1367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H2 evol umol/hg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O2</a:t>
            </a:r>
            <a:r>
              <a:rPr lang="en-GB" baseline="0"/>
              <a:t> evol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'831'!$T$2:$T$61</c:f>
              <c:numCache>
                <c:formatCode>General</c:formatCode>
                <c:ptCount val="60"/>
                <c:pt idx="0">
                  <c:v>10.6398584879287</c:v>
                </c:pt>
                <c:pt idx="1">
                  <c:v>11.025084716055</c:v>
                </c:pt>
                <c:pt idx="2">
                  <c:v>11.025465984917499</c:v>
                </c:pt>
                <c:pt idx="3">
                  <c:v>11.0528450936563</c:v>
                </c:pt>
                <c:pt idx="4">
                  <c:v>10.9975450529312</c:v>
                </c:pt>
                <c:pt idx="5">
                  <c:v>11.0316983901994</c:v>
                </c:pt>
                <c:pt idx="6">
                  <c:v>11.0336401271502</c:v>
                </c:pt>
                <c:pt idx="7">
                  <c:v>10.9721919735602</c:v>
                </c:pt>
                <c:pt idx="8">
                  <c:v>11.042391168659099</c:v>
                </c:pt>
                <c:pt idx="9">
                  <c:v>11.0631666271599</c:v>
                </c:pt>
                <c:pt idx="10">
                  <c:v>10.9302643977712</c:v>
                </c:pt>
                <c:pt idx="11">
                  <c:v>10.941042497635699</c:v>
                </c:pt>
                <c:pt idx="12">
                  <c:v>10.786462494851699</c:v>
                </c:pt>
                <c:pt idx="13">
                  <c:v>10.453112438643799</c:v>
                </c:pt>
                <c:pt idx="14">
                  <c:v>10.0102922299135</c:v>
                </c:pt>
                <c:pt idx="15">
                  <c:v>9.7148432311501995</c:v>
                </c:pt>
                <c:pt idx="16">
                  <c:v>9.5801290808064099</c:v>
                </c:pt>
                <c:pt idx="17">
                  <c:v>9.3620630263076698</c:v>
                </c:pt>
                <c:pt idx="18">
                  <c:v>9.1133386864826207</c:v>
                </c:pt>
                <c:pt idx="19">
                  <c:v>9.0275513204859301</c:v>
                </c:pt>
                <c:pt idx="20">
                  <c:v>8.9437103463034298</c:v>
                </c:pt>
                <c:pt idx="21">
                  <c:v>8.9409489683564995</c:v>
                </c:pt>
                <c:pt idx="22">
                  <c:v>9.0196716532200902</c:v>
                </c:pt>
                <c:pt idx="23">
                  <c:v>8.9966217471785992</c:v>
                </c:pt>
                <c:pt idx="24">
                  <c:v>8.9446221102617098</c:v>
                </c:pt>
                <c:pt idx="25">
                  <c:v>8.7880021127175105</c:v>
                </c:pt>
                <c:pt idx="26">
                  <c:v>8.8598915244626895</c:v>
                </c:pt>
                <c:pt idx="27">
                  <c:v>8.9263685263054899</c:v>
                </c:pt>
                <c:pt idx="28">
                  <c:v>8.9705351138280296</c:v>
                </c:pt>
                <c:pt idx="29">
                  <c:v>8.9645756056760693</c:v>
                </c:pt>
                <c:pt idx="30">
                  <c:v>9.0022079466302802</c:v>
                </c:pt>
                <c:pt idx="31">
                  <c:v>8.9964851884019108</c:v>
                </c:pt>
                <c:pt idx="32">
                  <c:v>9.1747928335003408</c:v>
                </c:pt>
                <c:pt idx="33">
                  <c:v>9.1182684882693898</c:v>
                </c:pt>
                <c:pt idx="34">
                  <c:v>9.0837458931892492</c:v>
                </c:pt>
                <c:pt idx="35">
                  <c:v>9.0343814182607307</c:v>
                </c:pt>
                <c:pt idx="36">
                  <c:v>9.0684519923665707</c:v>
                </c:pt>
                <c:pt idx="37">
                  <c:v>9.1143368233797002</c:v>
                </c:pt>
                <c:pt idx="38">
                  <c:v>9.4401051748711904</c:v>
                </c:pt>
                <c:pt idx="39">
                  <c:v>9.0832026607058101</c:v>
                </c:pt>
                <c:pt idx="40">
                  <c:v>9.0992874784705506</c:v>
                </c:pt>
                <c:pt idx="41">
                  <c:v>9.0471501034186108</c:v>
                </c:pt>
                <c:pt idx="42">
                  <c:v>9.2488824506153797</c:v>
                </c:pt>
                <c:pt idx="43">
                  <c:v>9.1161424962501201</c:v>
                </c:pt>
                <c:pt idx="44">
                  <c:v>9.1526340136214408</c:v>
                </c:pt>
                <c:pt idx="45">
                  <c:v>9.0657251076455303</c:v>
                </c:pt>
                <c:pt idx="46">
                  <c:v>9.1594771249351208</c:v>
                </c:pt>
                <c:pt idx="47">
                  <c:v>9.1254389331859507</c:v>
                </c:pt>
                <c:pt idx="48">
                  <c:v>9.10757137498981</c:v>
                </c:pt>
                <c:pt idx="49">
                  <c:v>9.1613839295798893</c:v>
                </c:pt>
                <c:pt idx="50">
                  <c:v>9.0211842702515206</c:v>
                </c:pt>
                <c:pt idx="51">
                  <c:v>9.0283528889793505</c:v>
                </c:pt>
                <c:pt idx="52">
                  <c:v>9.4122976862795404</c:v>
                </c:pt>
                <c:pt idx="53">
                  <c:v>9.0871596473337792</c:v>
                </c:pt>
                <c:pt idx="54">
                  <c:v>9.1315334291117995</c:v>
                </c:pt>
                <c:pt idx="55">
                  <c:v>8.9036976538487895</c:v>
                </c:pt>
                <c:pt idx="56">
                  <c:v>0.90841190444799802</c:v>
                </c:pt>
                <c:pt idx="57">
                  <c:v>8.4234124388547702</c:v>
                </c:pt>
                <c:pt idx="58">
                  <c:v>8.7344769816746393</c:v>
                </c:pt>
                <c:pt idx="59">
                  <c:v>8.8180913589801797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B-4E67-B4A2-42122C4D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80192"/>
        <c:axId val="1793982272"/>
      </c:scatterChart>
      <c:valAx>
        <c:axId val="17939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2272"/>
        <c:crosses val="autoZero"/>
        <c:crossBetween val="midCat"/>
      </c:valAx>
      <c:valAx>
        <c:axId val="1793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O2 evol umol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64</xdr:row>
      <xdr:rowOff>138112</xdr:rowOff>
    </xdr:from>
    <xdr:to>
      <xdr:col>18</xdr:col>
      <xdr:colOff>619125</xdr:colOff>
      <xdr:row>79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6972E-153C-4505-A9F0-86895C682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1052512</xdr:colOff>
      <xdr:row>67</xdr:row>
      <xdr:rowOff>185737</xdr:rowOff>
    </xdr:from>
    <xdr:to>
      <xdr:col>23</xdr:col>
      <xdr:colOff>204787</xdr:colOff>
      <xdr:row>82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6EE42-98AC-4637-BB1B-84987200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66174-FAD0-46AA-B5D8-A2EAE2E7B2FA}" name="Table14" displayName="Table14" ref="A1:W62" totalsRowCount="1">
  <autoFilter ref="A1:W61" xr:uid="{00000000-0009-0000-0100-000001000000}"/>
  <tableColumns count="23">
    <tableColumn id="1" xr3:uid="{00000000-0010-0000-0000-000001000000}" name="form_id" totalsRowLabel="Total"/>
    <tableColumn id="2" xr3:uid="{00000000-0010-0000-0000-000002000000}" name="form_name"/>
    <tableColumn id="3" xr3:uid="{00000000-0010-0000-0000-000003000000}" name="form_status"/>
    <tableColumn id="4" xr3:uid="{00000000-0010-0000-0000-000004000000}" name="PCAT_Gee-pt/g-c3n4"/>
    <tableColumn id="5" xr3:uid="{00000000-0010-0000-0000-000005000000}" name="PCAT_Gee-T/M/W"/>
    <tableColumn id="6" xr3:uid="{00000000-0010-0000-0000-000006000000}" name="Rhodamine B (1g/L)"/>
    <tableColumn id="22" xr3:uid="{00000000-0010-0000-0000-000016000000}" name="Plate"/>
    <tableColumn id="23" xr3:uid="{00000000-0010-0000-0000-000017000000}" name="Vial"/>
    <tableColumn id="7" xr3:uid="{00000000-0010-0000-0000-000007000000}" name="form_datetime" dataDxfId="1"/>
    <tableColumn id="8" xr3:uid="{00000000-0010-0000-0000-000008000000}" name="sample_name"/>
    <tableColumn id="9" xr3:uid="{00000000-0010-0000-0000-000009000000}" name="Baratron Avg"/>
    <tableColumn id="10" xr3:uid="{00000000-0010-0000-0000-00000A000000}" name="calc % N2 Avg"/>
    <tableColumn id="11" xr3:uid="{00000000-0010-0000-0000-00000B000000}" name="calc % H2 Avg"/>
    <tableColumn id="12" xr3:uid="{00000000-0010-0000-0000-00000C000000}" name="calc % H2 2STD"/>
    <tableColumn id="13" xr3:uid="{00000000-0010-0000-0000-00000D000000}" name="calc % H2 umol"/>
    <tableColumn id="14" xr3:uid="{00000000-0010-0000-0000-00000E000000}" name="calc % H2 umol/h" totalsRowFunction="average"/>
    <tableColumn id="21" xr3:uid="{00000000-0010-0000-0000-000015000000}" name="calc % H2 umol/h2g" totalsRowFunction="stdDev" dataDxfId="0">
      <calculatedColumnFormula>Table14[[#This Row],[calc % H2 umol/h]]/Table14[[#This Row],[PCAT_Gee-pt/g-c3n4]]</calculatedColumnFormula>
    </tableColumn>
    <tableColumn id="15" xr3:uid="{00000000-0010-0000-0000-00000F000000}" name="calc % O2 Avg"/>
    <tableColumn id="16" xr3:uid="{00000000-0010-0000-0000-000010000000}" name="calc % O2 2STD"/>
    <tableColumn id="17" xr3:uid="{00000000-0010-0000-0000-000011000000}" name="calc % O2 umol"/>
    <tableColumn id="18" xr3:uid="{00000000-0010-0000-0000-000012000000}" name="calc % O2 umol/h"/>
    <tableColumn id="19" xr3:uid="{00000000-0010-0000-0000-000013000000}" name="calc % Ar Avg"/>
    <tableColumn id="20" xr3:uid="{00000000-0010-0000-0000-000014000000}" name="calc % CO2 Av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3250-4E26-4E20-913A-2B8AB5FF9AE4}">
  <sheetPr codeName="Sheet1"/>
  <dimension ref="A1:Y70"/>
  <sheetViews>
    <sheetView tabSelected="1" topLeftCell="A27" workbookViewId="0">
      <selection activeCell="A2" sqref="A2:D61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4" max="4" width="21.5703125" customWidth="1"/>
    <col min="5" max="5" width="19.7109375" customWidth="1"/>
    <col min="6" max="8" width="20.42578125" customWidth="1"/>
    <col min="9" max="9" width="16.5703125" customWidth="1"/>
    <col min="10" max="10" width="15.5703125" customWidth="1"/>
    <col min="11" max="11" width="14.42578125" customWidth="1"/>
    <col min="12" max="12" width="15" customWidth="1"/>
    <col min="13" max="13" width="14.85546875" customWidth="1"/>
    <col min="14" max="14" width="15.85546875" customWidth="1"/>
    <col min="15" max="15" width="16.140625" customWidth="1"/>
    <col min="16" max="17" width="18.140625" customWidth="1"/>
    <col min="18" max="18" width="15" customWidth="1"/>
    <col min="19" max="19" width="16" customWidth="1"/>
    <col min="20" max="20" width="16.28515625" customWidth="1"/>
    <col min="21" max="21" width="18.28515625" customWidth="1"/>
    <col min="22" max="22" width="14.5703125" customWidth="1"/>
    <col min="23" max="23" width="16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145</v>
      </c>
      <c r="H1" t="s">
        <v>146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5">
      <c r="A2">
        <v>325295</v>
      </c>
      <c r="B2" t="s">
        <v>20</v>
      </c>
      <c r="C2" t="s">
        <v>21</v>
      </c>
      <c r="D2">
        <v>5.0600000000000003E-3</v>
      </c>
      <c r="E2">
        <v>4</v>
      </c>
      <c r="F2">
        <v>1</v>
      </c>
      <c r="G2">
        <v>1</v>
      </c>
      <c r="H2">
        <v>1</v>
      </c>
      <c r="I2" s="1">
        <v>44419.102835648147</v>
      </c>
      <c r="J2" t="s">
        <v>22</v>
      </c>
      <c r="K2">
        <v>0.867977</v>
      </c>
      <c r="L2">
        <v>89.383024841945499</v>
      </c>
      <c r="M2">
        <v>4.9733894460294801</v>
      </c>
      <c r="N2">
        <v>8.9802752389102902E-2</v>
      </c>
      <c r="O2">
        <v>13.555538967199899</v>
      </c>
      <c r="P2">
        <v>3.3888847417999899</v>
      </c>
      <c r="Q2">
        <f>Table14[[#This Row],[calc % H2 umol/h]]/Table14[[#This Row],[PCAT_Gee-pt/g-c3n4]]</f>
        <v>669.74006754940513</v>
      </c>
      <c r="R2">
        <v>3.90365591800902</v>
      </c>
      <c r="S2">
        <v>0.21341637908090599</v>
      </c>
      <c r="T2">
        <v>10.6398584879287</v>
      </c>
      <c r="U2">
        <v>2.6599646219821902</v>
      </c>
      <c r="V2">
        <v>0.14316786814277099</v>
      </c>
      <c r="W2">
        <v>1.59676192587317</v>
      </c>
    </row>
    <row r="3" spans="1:23" x14ac:dyDescent="0.25">
      <c r="A3">
        <v>325296</v>
      </c>
      <c r="B3" t="s">
        <v>23</v>
      </c>
      <c r="C3" t="s">
        <v>21</v>
      </c>
      <c r="D3">
        <v>4.8599999999999997E-3</v>
      </c>
      <c r="E3">
        <v>4</v>
      </c>
      <c r="F3">
        <v>1</v>
      </c>
      <c r="G3">
        <v>1</v>
      </c>
      <c r="H3">
        <v>2</v>
      </c>
      <c r="I3" s="1">
        <v>44419.118078703701</v>
      </c>
      <c r="J3" t="s">
        <v>24</v>
      </c>
      <c r="K3">
        <v>0.86902699999999999</v>
      </c>
      <c r="L3">
        <v>89.287442849911699</v>
      </c>
      <c r="M3">
        <v>4.8837298734540902</v>
      </c>
      <c r="N3">
        <v>0.143946977966979</v>
      </c>
      <c r="O3">
        <v>13.311161597798799</v>
      </c>
      <c r="P3">
        <v>3.3277903994496998</v>
      </c>
      <c r="Q3">
        <f>Table14[[#This Row],[calc % H2 umol/h]]/Table14[[#This Row],[PCAT_Gee-pt/g-c3n4]]</f>
        <v>684.73053486619335</v>
      </c>
      <c r="R3">
        <v>4.0449915050286798</v>
      </c>
      <c r="S3">
        <v>0.200319764666327</v>
      </c>
      <c r="T3">
        <v>11.025084716055</v>
      </c>
      <c r="U3">
        <v>2.7562711790137602</v>
      </c>
      <c r="V3">
        <v>0.13664857431169999</v>
      </c>
      <c r="W3">
        <v>1.6471871972937799</v>
      </c>
    </row>
    <row r="4" spans="1:23" x14ac:dyDescent="0.25">
      <c r="A4">
        <v>325297</v>
      </c>
      <c r="B4" t="s">
        <v>25</v>
      </c>
      <c r="C4" t="s">
        <v>21</v>
      </c>
      <c r="D4">
        <v>5.0699999999999999E-3</v>
      </c>
      <c r="E4">
        <v>4</v>
      </c>
      <c r="F4">
        <v>1</v>
      </c>
      <c r="G4">
        <v>1</v>
      </c>
      <c r="H4">
        <v>3</v>
      </c>
      <c r="I4" s="1">
        <v>44419.133171296293</v>
      </c>
      <c r="J4" t="s">
        <v>26</v>
      </c>
      <c r="K4">
        <v>0.85890200000000005</v>
      </c>
      <c r="L4">
        <v>89.315865006642795</v>
      </c>
      <c r="M4">
        <v>4.8588171523933896</v>
      </c>
      <c r="N4">
        <v>0.13453619175874301</v>
      </c>
      <c r="O4">
        <v>13.243259141177999</v>
      </c>
      <c r="P4">
        <v>3.3108147852944998</v>
      </c>
      <c r="Q4">
        <f>Table14[[#This Row],[calc % H2 umol/h]]/Table14[[#This Row],[PCAT_Gee-pt/g-c3n4]]</f>
        <v>653.02066771094667</v>
      </c>
      <c r="R4">
        <v>4.0451313886984899</v>
      </c>
      <c r="S4">
        <v>0.20107716265068801</v>
      </c>
      <c r="T4">
        <v>11.025465984917499</v>
      </c>
      <c r="U4">
        <v>2.7563664962293899</v>
      </c>
      <c r="V4">
        <v>0.13341354183229001</v>
      </c>
      <c r="W4">
        <v>1.64677291043302</v>
      </c>
    </row>
    <row r="5" spans="1:23" x14ac:dyDescent="0.25">
      <c r="A5">
        <v>325298</v>
      </c>
      <c r="B5" t="s">
        <v>27</v>
      </c>
      <c r="C5" t="s">
        <v>21</v>
      </c>
      <c r="D5">
        <v>4.7499999999999999E-3</v>
      </c>
      <c r="E5">
        <v>4</v>
      </c>
      <c r="F5">
        <v>1</v>
      </c>
      <c r="G5">
        <v>1</v>
      </c>
      <c r="H5">
        <v>4</v>
      </c>
      <c r="I5" s="1">
        <v>44419.148206018515</v>
      </c>
      <c r="J5" t="s">
        <v>28</v>
      </c>
      <c r="K5">
        <v>0.87007699999999999</v>
      </c>
      <c r="L5">
        <v>89.478657772396204</v>
      </c>
      <c r="M5">
        <v>4.7014445496481203</v>
      </c>
      <c r="N5">
        <v>0.112198691621962</v>
      </c>
      <c r="O5">
        <v>12.8143222014846</v>
      </c>
      <c r="P5">
        <v>3.2035805503711599</v>
      </c>
      <c r="Q5">
        <f>Table14[[#This Row],[calc % H2 umol/h]]/Table14[[#This Row],[PCAT_Gee-pt/g-c3n4]]</f>
        <v>674.43801060445469</v>
      </c>
      <c r="R5">
        <v>4.0551765053679603</v>
      </c>
      <c r="S5">
        <v>0.19724865063276301</v>
      </c>
      <c r="T5">
        <v>11.0528450936563</v>
      </c>
      <c r="U5">
        <v>2.7632112734140901</v>
      </c>
      <c r="V5">
        <v>0.12896482448077501</v>
      </c>
      <c r="W5">
        <v>1.63575634810683</v>
      </c>
    </row>
    <row r="6" spans="1:23" x14ac:dyDescent="0.25">
      <c r="A6">
        <v>325299</v>
      </c>
      <c r="B6" t="s">
        <v>29</v>
      </c>
      <c r="C6" t="s">
        <v>21</v>
      </c>
      <c r="D6">
        <v>5.0499999999999998E-3</v>
      </c>
      <c r="E6">
        <v>4</v>
      </c>
      <c r="F6">
        <v>1</v>
      </c>
      <c r="G6">
        <v>1</v>
      </c>
      <c r="H6">
        <v>5</v>
      </c>
      <c r="I6" s="1">
        <v>44419.163206018522</v>
      </c>
      <c r="J6" t="s">
        <v>30</v>
      </c>
      <c r="K6">
        <v>0.85852700000000004</v>
      </c>
      <c r="L6">
        <v>89.598363275495402</v>
      </c>
      <c r="M6">
        <v>4.6278151298117596</v>
      </c>
      <c r="N6">
        <v>0.109591156012826</v>
      </c>
      <c r="O6">
        <v>12.613636837799501</v>
      </c>
      <c r="P6">
        <v>3.1534092094498898</v>
      </c>
      <c r="Q6">
        <f>Table14[[#This Row],[calc % H2 umol/h]]/Table14[[#This Row],[PCAT_Gee-pt/g-c3n4]]</f>
        <v>624.43746721779996</v>
      </c>
      <c r="R6">
        <v>4.0348874825874601</v>
      </c>
      <c r="S6">
        <v>0.20134096711874899</v>
      </c>
      <c r="T6">
        <v>10.9975450529312</v>
      </c>
      <c r="U6">
        <v>2.7493862632327999</v>
      </c>
      <c r="V6">
        <v>0.12525986119138699</v>
      </c>
      <c r="W6">
        <v>1.6136742509139399</v>
      </c>
    </row>
    <row r="7" spans="1:23" x14ac:dyDescent="0.25">
      <c r="A7">
        <v>325300</v>
      </c>
      <c r="B7" t="s">
        <v>31</v>
      </c>
      <c r="C7" t="s">
        <v>21</v>
      </c>
      <c r="D7">
        <v>4.7200000000000002E-3</v>
      </c>
      <c r="E7">
        <v>4</v>
      </c>
      <c r="F7">
        <v>1</v>
      </c>
      <c r="G7">
        <v>1</v>
      </c>
      <c r="H7">
        <v>6</v>
      </c>
      <c r="I7" s="1">
        <v>44419.178159722222</v>
      </c>
      <c r="J7" t="s">
        <v>32</v>
      </c>
      <c r="K7">
        <v>0.85612699999999997</v>
      </c>
      <c r="L7">
        <v>89.402809916530998</v>
      </c>
      <c r="M7">
        <v>4.82061019070348</v>
      </c>
      <c r="N7">
        <v>0.10367014159838001</v>
      </c>
      <c r="O7">
        <v>13.1391217186764</v>
      </c>
      <c r="P7">
        <v>3.2847804296691199</v>
      </c>
      <c r="Q7">
        <f>Table14[[#This Row],[calc % H2 umol/h]]/Table14[[#This Row],[PCAT_Gee-pt/g-c3n4]]</f>
        <v>695.92805713328812</v>
      </c>
      <c r="R7">
        <v>4.0474179948398898</v>
      </c>
      <c r="S7">
        <v>0.205949973670805</v>
      </c>
      <c r="T7">
        <v>11.0316983901994</v>
      </c>
      <c r="U7">
        <v>2.7579245975498701</v>
      </c>
      <c r="V7">
        <v>0.12291750160184001</v>
      </c>
      <c r="W7">
        <v>1.6062443963237301</v>
      </c>
    </row>
    <row r="8" spans="1:23" x14ac:dyDescent="0.25">
      <c r="A8">
        <v>325301</v>
      </c>
      <c r="B8" t="s">
        <v>33</v>
      </c>
      <c r="C8" t="s">
        <v>21</v>
      </c>
      <c r="D8">
        <v>4.7099999999999998E-3</v>
      </c>
      <c r="E8">
        <v>4</v>
      </c>
      <c r="F8">
        <v>1</v>
      </c>
      <c r="G8">
        <v>1</v>
      </c>
      <c r="H8">
        <v>7</v>
      </c>
      <c r="I8" s="1">
        <v>44419.193148148152</v>
      </c>
      <c r="J8" t="s">
        <v>34</v>
      </c>
      <c r="K8">
        <v>0.85890200000000005</v>
      </c>
      <c r="L8">
        <v>89.505867630587403</v>
      </c>
      <c r="M8">
        <v>4.72408739714571</v>
      </c>
      <c r="N8">
        <v>9.1800510129677798E-2</v>
      </c>
      <c r="O8">
        <v>12.876037859369999</v>
      </c>
      <c r="P8">
        <v>3.2190094648424998</v>
      </c>
      <c r="Q8">
        <f>Table14[[#This Row],[calc % H2 umol/h]]/Table14[[#This Row],[PCAT_Gee-pt/g-c3n4]]</f>
        <v>683.44149996656051</v>
      </c>
      <c r="R8">
        <v>4.0481303983880697</v>
      </c>
      <c r="S8">
        <v>0.19611772174526201</v>
      </c>
      <c r="T8">
        <v>11.0336401271502</v>
      </c>
      <c r="U8">
        <v>2.75841003178755</v>
      </c>
      <c r="V8">
        <v>0.121541674929636</v>
      </c>
      <c r="W8">
        <v>1.60037289894907</v>
      </c>
    </row>
    <row r="9" spans="1:23" x14ac:dyDescent="0.25">
      <c r="A9">
        <v>325302</v>
      </c>
      <c r="B9" t="s">
        <v>35</v>
      </c>
      <c r="C9" t="s">
        <v>21</v>
      </c>
      <c r="D9">
        <v>5.0600000000000003E-3</v>
      </c>
      <c r="E9">
        <v>4</v>
      </c>
      <c r="F9">
        <v>1</v>
      </c>
      <c r="G9">
        <v>1</v>
      </c>
      <c r="H9">
        <v>8</v>
      </c>
      <c r="I9" s="1">
        <v>44419.208078703705</v>
      </c>
      <c r="J9" t="s">
        <v>36</v>
      </c>
      <c r="K9">
        <v>0.85612699999999997</v>
      </c>
      <c r="L9">
        <v>89.479096202868405</v>
      </c>
      <c r="M9">
        <v>4.7771904401918501</v>
      </c>
      <c r="N9">
        <v>9.4546333369756097E-2</v>
      </c>
      <c r="O9">
        <v>13.020776246962701</v>
      </c>
      <c r="P9">
        <v>3.25519406174068</v>
      </c>
      <c r="Q9">
        <f>Table14[[#This Row],[calc % H2 umol/h]]/Table14[[#This Row],[PCAT_Gee-pt/g-c3n4]]</f>
        <v>643.31898453373117</v>
      </c>
      <c r="R9">
        <v>4.0255856954971199</v>
      </c>
      <c r="S9">
        <v>0.19476852932584099</v>
      </c>
      <c r="T9">
        <v>10.9721919735602</v>
      </c>
      <c r="U9">
        <v>2.7430479933900598</v>
      </c>
      <c r="V9">
        <v>0.120845956416547</v>
      </c>
      <c r="W9">
        <v>1.59728170502601</v>
      </c>
    </row>
    <row r="10" spans="1:23" x14ac:dyDescent="0.25">
      <c r="A10">
        <v>325303</v>
      </c>
      <c r="B10" t="s">
        <v>37</v>
      </c>
      <c r="C10" t="s">
        <v>21</v>
      </c>
      <c r="D10">
        <v>4.9500000000000004E-3</v>
      </c>
      <c r="E10">
        <v>4</v>
      </c>
      <c r="F10">
        <v>1</v>
      </c>
      <c r="G10">
        <v>1</v>
      </c>
      <c r="H10">
        <v>9</v>
      </c>
      <c r="I10" s="1">
        <v>44419.223020833335</v>
      </c>
      <c r="J10" t="s">
        <v>38</v>
      </c>
      <c r="K10">
        <v>0.85327699999999995</v>
      </c>
      <c r="L10">
        <v>89.467897138346402</v>
      </c>
      <c r="M10">
        <v>4.7525509459827102</v>
      </c>
      <c r="N10">
        <v>8.8587195634610094E-2</v>
      </c>
      <c r="O10">
        <v>12.953618501222399</v>
      </c>
      <c r="P10">
        <v>3.2384046253055998</v>
      </c>
      <c r="Q10">
        <f>Table14[[#This Row],[calc % H2 umol/h]]/Table14[[#This Row],[PCAT_Gee-pt/g-c3n4]]</f>
        <v>654.22315662739379</v>
      </c>
      <c r="R10">
        <v>4.05134106655757</v>
      </c>
      <c r="S10">
        <v>0.19102369290867099</v>
      </c>
      <c r="T10">
        <v>11.042391168659099</v>
      </c>
      <c r="U10">
        <v>2.76059779216479</v>
      </c>
      <c r="V10">
        <v>0.120415327485692</v>
      </c>
      <c r="W10">
        <v>1.6077955216275901</v>
      </c>
    </row>
    <row r="11" spans="1:23" x14ac:dyDescent="0.25">
      <c r="A11">
        <v>325304</v>
      </c>
      <c r="B11" t="s">
        <v>39</v>
      </c>
      <c r="C11" t="s">
        <v>21</v>
      </c>
      <c r="D11">
        <v>5.0899999999999999E-3</v>
      </c>
      <c r="E11">
        <v>4</v>
      </c>
      <c r="F11">
        <v>1</v>
      </c>
      <c r="G11">
        <v>1</v>
      </c>
      <c r="H11">
        <v>10</v>
      </c>
      <c r="I11" s="1">
        <v>44419.238020833334</v>
      </c>
      <c r="J11" t="s">
        <v>40</v>
      </c>
      <c r="K11">
        <v>0.85402699999999998</v>
      </c>
      <c r="L11">
        <v>89.599055778664805</v>
      </c>
      <c r="M11">
        <v>4.6160356088740304</v>
      </c>
      <c r="N11">
        <v>7.6064957753774198E-2</v>
      </c>
      <c r="O11">
        <v>12.581530412831301</v>
      </c>
      <c r="P11">
        <v>3.1453826032078398</v>
      </c>
      <c r="Q11">
        <f>Table14[[#This Row],[calc % H2 umol/h]]/Table14[[#This Row],[PCAT_Gee-pt/g-c3n4]]</f>
        <v>617.95336015871112</v>
      </c>
      <c r="R11">
        <v>4.0589633710852002</v>
      </c>
      <c r="S11">
        <v>0.19784977090456399</v>
      </c>
      <c r="T11">
        <v>11.0631666271599</v>
      </c>
      <c r="U11">
        <v>2.7657916567899798</v>
      </c>
      <c r="V11">
        <v>0.119466115675659</v>
      </c>
      <c r="W11">
        <v>1.60647912570027</v>
      </c>
    </row>
    <row r="12" spans="1:23" x14ac:dyDescent="0.25">
      <c r="A12">
        <v>325305</v>
      </c>
      <c r="B12" t="s">
        <v>41</v>
      </c>
      <c r="C12" t="s">
        <v>21</v>
      </c>
      <c r="D12">
        <v>5.0600000000000003E-3</v>
      </c>
      <c r="E12">
        <v>4</v>
      </c>
      <c r="F12">
        <v>1</v>
      </c>
      <c r="G12">
        <v>1</v>
      </c>
      <c r="H12">
        <v>11</v>
      </c>
      <c r="I12" s="1">
        <v>44419.252997685187</v>
      </c>
      <c r="J12" t="s">
        <v>42</v>
      </c>
      <c r="K12">
        <v>0.85612699999999997</v>
      </c>
      <c r="L12">
        <v>89.729172601902107</v>
      </c>
      <c r="M12">
        <v>4.5688522173830997</v>
      </c>
      <c r="N12">
        <v>7.6836836549731002E-2</v>
      </c>
      <c r="O12">
        <v>12.452926709280501</v>
      </c>
      <c r="P12">
        <v>3.1132316773201398</v>
      </c>
      <c r="Q12">
        <f>Table14[[#This Row],[calc % H2 umol/h]]/Table14[[#This Row],[PCAT_Gee-pt/g-c3n4]]</f>
        <v>615.26317733599603</v>
      </c>
      <c r="R12">
        <v>4.0102028941616998</v>
      </c>
      <c r="S12">
        <v>0.18680450273573701</v>
      </c>
      <c r="T12">
        <v>10.9302643977712</v>
      </c>
      <c r="U12">
        <v>2.7325660994428</v>
      </c>
      <c r="V12">
        <v>0.11781937288862</v>
      </c>
      <c r="W12">
        <v>1.57395291366437</v>
      </c>
    </row>
    <row r="13" spans="1:23" x14ac:dyDescent="0.25">
      <c r="A13">
        <v>325306</v>
      </c>
      <c r="B13" t="s">
        <v>43</v>
      </c>
      <c r="C13" t="s">
        <v>21</v>
      </c>
      <c r="D13">
        <v>5.0099999999999997E-3</v>
      </c>
      <c r="E13">
        <v>4</v>
      </c>
      <c r="F13">
        <v>1</v>
      </c>
      <c r="G13">
        <v>1</v>
      </c>
      <c r="H13">
        <v>12</v>
      </c>
      <c r="I13" s="1">
        <v>44419.267997685187</v>
      </c>
      <c r="J13" t="s">
        <v>44</v>
      </c>
      <c r="K13">
        <v>0.85612699999999997</v>
      </c>
      <c r="L13">
        <v>89.784939818264803</v>
      </c>
      <c r="M13">
        <v>4.4971908860635299</v>
      </c>
      <c r="N13">
        <v>7.7226397646555103E-2</v>
      </c>
      <c r="O13">
        <v>12.2576055948403</v>
      </c>
      <c r="P13">
        <v>3.06440139871007</v>
      </c>
      <c r="Q13">
        <f>Table14[[#This Row],[calc % H2 umol/h]]/Table14[[#This Row],[PCAT_Gee-pt/g-c3n4]]</f>
        <v>611.65696581039322</v>
      </c>
      <c r="R13">
        <v>4.0141572694354597</v>
      </c>
      <c r="S13">
        <v>0.185267400759797</v>
      </c>
      <c r="T13">
        <v>10.941042497635699</v>
      </c>
      <c r="U13">
        <v>2.7352606244089301</v>
      </c>
      <c r="V13">
        <v>0.117895438775698</v>
      </c>
      <c r="W13">
        <v>1.58581658746045</v>
      </c>
    </row>
    <row r="14" spans="1:23" x14ac:dyDescent="0.25">
      <c r="A14">
        <v>325307</v>
      </c>
      <c r="B14" t="s">
        <v>45</v>
      </c>
      <c r="C14" t="s">
        <v>21</v>
      </c>
      <c r="D14">
        <v>4.8199999999999996E-3</v>
      </c>
      <c r="E14">
        <v>4</v>
      </c>
      <c r="F14">
        <v>1</v>
      </c>
      <c r="G14">
        <v>1</v>
      </c>
      <c r="H14">
        <v>13</v>
      </c>
      <c r="I14" s="1">
        <v>44419.282916666663</v>
      </c>
      <c r="J14" t="s">
        <v>46</v>
      </c>
      <c r="K14">
        <v>0.848777</v>
      </c>
      <c r="L14">
        <v>89.852594238038606</v>
      </c>
      <c r="M14">
        <v>4.5035008424337502</v>
      </c>
      <c r="N14">
        <v>7.0843248641825396E-2</v>
      </c>
      <c r="O14">
        <v>12.274804099076899</v>
      </c>
      <c r="P14">
        <v>3.0687010247692301</v>
      </c>
      <c r="Q14">
        <f>Table14[[#This Row],[calc % H2 umol/h]]/Table14[[#This Row],[PCAT_Gee-pt/g-c3n4]]</f>
        <v>636.6599636450685</v>
      </c>
      <c r="R14">
        <v>3.9574434378221701</v>
      </c>
      <c r="S14">
        <v>0.184771742483062</v>
      </c>
      <c r="T14">
        <v>10.786462494851699</v>
      </c>
      <c r="U14">
        <v>2.69661562371292</v>
      </c>
      <c r="V14">
        <v>0.117056955516172</v>
      </c>
      <c r="W14">
        <v>1.56940452618927</v>
      </c>
    </row>
    <row r="15" spans="1:23" x14ac:dyDescent="0.25">
      <c r="A15">
        <v>325308</v>
      </c>
      <c r="B15" t="s">
        <v>47</v>
      </c>
      <c r="C15" t="s">
        <v>21</v>
      </c>
      <c r="D15">
        <v>4.9899999999999996E-3</v>
      </c>
      <c r="E15">
        <v>4</v>
      </c>
      <c r="F15">
        <v>1</v>
      </c>
      <c r="G15">
        <v>1</v>
      </c>
      <c r="H15">
        <v>14</v>
      </c>
      <c r="I15" s="1">
        <v>44419.29787037037</v>
      </c>
      <c r="J15" t="s">
        <v>48</v>
      </c>
      <c r="K15">
        <v>0.84217699999999995</v>
      </c>
      <c r="L15">
        <v>89.998713217768397</v>
      </c>
      <c r="M15">
        <v>4.5133355810364</v>
      </c>
      <c r="N15">
        <v>6.8631051464948203E-2</v>
      </c>
      <c r="O15">
        <v>12.301609798451</v>
      </c>
      <c r="P15">
        <v>3.0754024496127501</v>
      </c>
      <c r="Q15">
        <f>Table14[[#This Row],[calc % H2 umol/h]]/Table14[[#This Row],[PCAT_Gee-pt/g-c3n4]]</f>
        <v>616.31311615485981</v>
      </c>
      <c r="R15">
        <v>3.8351406909237098</v>
      </c>
      <c r="S15">
        <v>0.189789533205518</v>
      </c>
      <c r="T15">
        <v>10.453112438643799</v>
      </c>
      <c r="U15">
        <v>2.6132781096609499</v>
      </c>
      <c r="V15">
        <v>0.116600042722128</v>
      </c>
      <c r="W15">
        <v>1.53621046754933</v>
      </c>
    </row>
    <row r="16" spans="1:23" x14ac:dyDescent="0.25">
      <c r="A16">
        <v>325309</v>
      </c>
      <c r="B16" t="s">
        <v>49</v>
      </c>
      <c r="C16" t="s">
        <v>21</v>
      </c>
      <c r="D16">
        <v>4.81E-3</v>
      </c>
      <c r="E16">
        <v>4</v>
      </c>
      <c r="F16">
        <v>1</v>
      </c>
      <c r="G16">
        <v>1</v>
      </c>
      <c r="H16">
        <v>15</v>
      </c>
      <c r="I16" s="1">
        <v>44419.312881944446</v>
      </c>
      <c r="J16" t="s">
        <v>50</v>
      </c>
      <c r="K16">
        <v>0.83100200000000002</v>
      </c>
      <c r="L16">
        <v>90.356527779392593</v>
      </c>
      <c r="M16">
        <v>4.3774728221316597</v>
      </c>
      <c r="N16">
        <v>7.2813803414491202E-2</v>
      </c>
      <c r="O16">
        <v>11.9313003862261</v>
      </c>
      <c r="P16">
        <v>2.9828250965565402</v>
      </c>
      <c r="Q16">
        <f>Table14[[#This Row],[calc % H2 umol/h]]/Table14[[#This Row],[PCAT_Gee-pt/g-c3n4]]</f>
        <v>620.12995770406235</v>
      </c>
      <c r="R16">
        <v>3.6726744579014401</v>
      </c>
      <c r="S16">
        <v>0.18190471553166199</v>
      </c>
      <c r="T16">
        <v>10.0102922299135</v>
      </c>
      <c r="U16">
        <v>2.50257305747839</v>
      </c>
      <c r="V16">
        <v>0.11305017728641201</v>
      </c>
      <c r="W16">
        <v>1.4802747632878399</v>
      </c>
    </row>
    <row r="17" spans="1:23" x14ac:dyDescent="0.25">
      <c r="A17">
        <v>325310</v>
      </c>
      <c r="B17" t="s">
        <v>51</v>
      </c>
      <c r="C17" t="s">
        <v>21</v>
      </c>
      <c r="D17">
        <v>4.8399999999999997E-3</v>
      </c>
      <c r="E17">
        <v>4</v>
      </c>
      <c r="F17">
        <v>1</v>
      </c>
      <c r="G17">
        <v>2</v>
      </c>
      <c r="H17">
        <v>1</v>
      </c>
      <c r="I17" s="1">
        <v>44419.328923611109</v>
      </c>
      <c r="J17" t="s">
        <v>52</v>
      </c>
      <c r="K17">
        <v>0.82260200000000006</v>
      </c>
      <c r="L17">
        <v>90.343591507993295</v>
      </c>
      <c r="M17">
        <v>4.5371794353992101</v>
      </c>
      <c r="N17">
        <v>7.0302664052876204E-2</v>
      </c>
      <c r="O17">
        <v>12.3665989372367</v>
      </c>
      <c r="P17">
        <v>3.0916497343091698</v>
      </c>
      <c r="Q17">
        <f>Table14[[#This Row],[calc % H2 umol/h]]/Table14[[#This Row],[PCAT_Gee-pt/g-c3n4]]</f>
        <v>638.77060626222521</v>
      </c>
      <c r="R17">
        <v>3.5642772236900102</v>
      </c>
      <c r="S17">
        <v>0.19058006925679399</v>
      </c>
      <c r="T17">
        <v>9.7148432311501995</v>
      </c>
      <c r="U17">
        <v>2.4287108077875499</v>
      </c>
      <c r="V17">
        <v>0.11243991402973499</v>
      </c>
      <c r="W17">
        <v>1.44251191888773</v>
      </c>
    </row>
    <row r="18" spans="1:23" x14ac:dyDescent="0.25">
      <c r="A18">
        <v>325311</v>
      </c>
      <c r="B18" t="s">
        <v>53</v>
      </c>
      <c r="C18" t="s">
        <v>21</v>
      </c>
      <c r="D18">
        <v>4.9699999999999996E-3</v>
      </c>
      <c r="E18">
        <v>4</v>
      </c>
      <c r="F18">
        <v>1</v>
      </c>
      <c r="G18">
        <v>2</v>
      </c>
      <c r="H18">
        <v>2</v>
      </c>
      <c r="I18" s="1">
        <v>44419.343993055554</v>
      </c>
      <c r="J18" t="s">
        <v>54</v>
      </c>
      <c r="K18">
        <v>0.81427700000000003</v>
      </c>
      <c r="L18">
        <v>90.413658262598602</v>
      </c>
      <c r="M18">
        <v>4.5382643847084996</v>
      </c>
      <c r="N18">
        <v>7.4219799750634696E-2</v>
      </c>
      <c r="O18">
        <v>12.369556090059501</v>
      </c>
      <c r="P18">
        <v>3.0923890225148898</v>
      </c>
      <c r="Q18">
        <f>Table14[[#This Row],[calc % H2 umol/h]]/Table14[[#This Row],[PCAT_Gee-pt/g-c3n4]]</f>
        <v>622.21107092854925</v>
      </c>
      <c r="R18">
        <v>3.51485197138748</v>
      </c>
      <c r="S18">
        <v>0.18940498487583299</v>
      </c>
      <c r="T18">
        <v>9.5801290808064099</v>
      </c>
      <c r="U18">
        <v>2.3950322702015998</v>
      </c>
      <c r="V18">
        <v>0.11216584856249801</v>
      </c>
      <c r="W18">
        <v>1.4210595327428699</v>
      </c>
    </row>
    <row r="19" spans="1:23" x14ac:dyDescent="0.25">
      <c r="A19">
        <v>325312</v>
      </c>
      <c r="B19" t="s">
        <v>55</v>
      </c>
      <c r="C19" t="s">
        <v>21</v>
      </c>
      <c r="D19">
        <v>4.9199999999999999E-3</v>
      </c>
      <c r="E19">
        <v>4</v>
      </c>
      <c r="F19">
        <v>1</v>
      </c>
      <c r="G19">
        <v>2</v>
      </c>
      <c r="H19">
        <v>3</v>
      </c>
      <c r="I19" s="1">
        <v>44419.359143518515</v>
      </c>
      <c r="J19" t="s">
        <v>56</v>
      </c>
      <c r="K19">
        <v>0.817052</v>
      </c>
      <c r="L19">
        <v>90.604349439762601</v>
      </c>
      <c r="M19">
        <v>4.4681618069862896</v>
      </c>
      <c r="N19">
        <v>7.5763648386846197E-2</v>
      </c>
      <c r="O19">
        <v>12.1784835359539</v>
      </c>
      <c r="P19">
        <v>3.0446208839884901</v>
      </c>
      <c r="Q19">
        <f>Table14[[#This Row],[calc % H2 umol/h]]/Table14[[#This Row],[PCAT_Gee-pt/g-c3n4]]</f>
        <v>618.82538292448987</v>
      </c>
      <c r="R19">
        <v>3.4348457527778402</v>
      </c>
      <c r="S19">
        <v>0.184205465248138</v>
      </c>
      <c r="T19">
        <v>9.3620630263076698</v>
      </c>
      <c r="U19">
        <v>2.3405157565769099</v>
      </c>
      <c r="V19">
        <v>0.109994445022156</v>
      </c>
      <c r="W19">
        <v>1.3826485554510299</v>
      </c>
    </row>
    <row r="20" spans="1:23" x14ac:dyDescent="0.25">
      <c r="A20">
        <v>325313</v>
      </c>
      <c r="B20" t="s">
        <v>57</v>
      </c>
      <c r="C20" t="s">
        <v>21</v>
      </c>
      <c r="D20">
        <v>4.9199999999999999E-3</v>
      </c>
      <c r="E20">
        <v>4</v>
      </c>
      <c r="F20">
        <v>1</v>
      </c>
      <c r="G20">
        <v>2</v>
      </c>
      <c r="H20">
        <v>4</v>
      </c>
      <c r="I20" s="1">
        <v>44419.37427083333</v>
      </c>
      <c r="J20" t="s">
        <v>58</v>
      </c>
      <c r="K20">
        <v>0.81667699999999999</v>
      </c>
      <c r="L20">
        <v>90.616661893391793</v>
      </c>
      <c r="M20">
        <v>4.5876769646839399</v>
      </c>
      <c r="N20">
        <v>7.1363484112693498E-2</v>
      </c>
      <c r="O20">
        <v>12.5042357005336</v>
      </c>
      <c r="P20">
        <v>3.1260589251334001</v>
      </c>
      <c r="Q20">
        <f>Table14[[#This Row],[calc % H2 umol/h]]/Table14[[#This Row],[PCAT_Gee-pt/g-c3n4]]</f>
        <v>635.37783031166668</v>
      </c>
      <c r="R20">
        <v>3.34359132094376</v>
      </c>
      <c r="S20">
        <v>0.17637327038438</v>
      </c>
      <c r="T20">
        <v>9.1133386864826207</v>
      </c>
      <c r="U20">
        <v>2.2783346716206498</v>
      </c>
      <c r="V20">
        <v>0.10766182310554701</v>
      </c>
      <c r="W20">
        <v>1.34440799787485</v>
      </c>
    </row>
    <row r="21" spans="1:23" x14ac:dyDescent="0.25">
      <c r="A21">
        <v>325314</v>
      </c>
      <c r="B21" t="s">
        <v>59</v>
      </c>
      <c r="C21" t="s">
        <v>21</v>
      </c>
      <c r="D21">
        <v>4.7000000000000002E-3</v>
      </c>
      <c r="E21">
        <v>4</v>
      </c>
      <c r="F21">
        <v>1</v>
      </c>
      <c r="G21">
        <v>2</v>
      </c>
      <c r="H21">
        <v>5</v>
      </c>
      <c r="I21" s="1">
        <v>44419.389398148145</v>
      </c>
      <c r="J21" t="s">
        <v>60</v>
      </c>
      <c r="K21">
        <v>0.805952</v>
      </c>
      <c r="L21">
        <v>90.961266323597599</v>
      </c>
      <c r="M21">
        <v>4.2927290152865503</v>
      </c>
      <c r="N21">
        <v>6.5399363840893204E-2</v>
      </c>
      <c r="O21">
        <v>11.700321495796601</v>
      </c>
      <c r="P21">
        <v>2.9250803739491502</v>
      </c>
      <c r="Q21">
        <f>Table14[[#This Row],[calc % H2 umol/h]]/Table14[[#This Row],[PCAT_Gee-pt/g-c3n4]]</f>
        <v>622.35752637215955</v>
      </c>
      <c r="R21">
        <v>3.3121168084449999</v>
      </c>
      <c r="S21">
        <v>0.194437611946225</v>
      </c>
      <c r="T21">
        <v>9.0275513204859301</v>
      </c>
      <c r="U21">
        <v>2.2568878301214799</v>
      </c>
      <c r="V21">
        <v>0.107846327825713</v>
      </c>
      <c r="W21">
        <v>1.3260415248450601</v>
      </c>
    </row>
    <row r="22" spans="1:23" x14ac:dyDescent="0.25">
      <c r="A22">
        <v>325315</v>
      </c>
      <c r="B22" t="s">
        <v>61</v>
      </c>
      <c r="C22" t="s">
        <v>21</v>
      </c>
      <c r="D22">
        <v>4.7999999999999996E-3</v>
      </c>
      <c r="E22">
        <v>4</v>
      </c>
      <c r="F22">
        <v>1</v>
      </c>
      <c r="G22">
        <v>2</v>
      </c>
      <c r="H22">
        <v>6</v>
      </c>
      <c r="I22" s="1">
        <v>44419.404745370368</v>
      </c>
      <c r="J22" t="s">
        <v>62</v>
      </c>
      <c r="K22">
        <v>0.81142700000000001</v>
      </c>
      <c r="L22">
        <v>90.748093885670997</v>
      </c>
      <c r="M22">
        <v>4.5471726737730904</v>
      </c>
      <c r="N22">
        <v>7.2017157586415095E-2</v>
      </c>
      <c r="O22">
        <v>12.3938366457764</v>
      </c>
      <c r="P22">
        <v>3.0984591614441102</v>
      </c>
      <c r="Q22">
        <f>Table14[[#This Row],[calc % H2 umol/h]]/Table14[[#This Row],[PCAT_Gee-pt/g-c3n4]]</f>
        <v>645.51232530085633</v>
      </c>
      <c r="R22">
        <v>3.2813564073164998</v>
      </c>
      <c r="S22">
        <v>0.178373560741455</v>
      </c>
      <c r="T22">
        <v>8.9437103463034298</v>
      </c>
      <c r="U22">
        <v>2.2359275865758499</v>
      </c>
      <c r="V22">
        <v>0.106938022852568</v>
      </c>
      <c r="W22">
        <v>1.31643901038677</v>
      </c>
    </row>
    <row r="23" spans="1:23" x14ac:dyDescent="0.25">
      <c r="A23">
        <v>325316</v>
      </c>
      <c r="B23" t="s">
        <v>63</v>
      </c>
      <c r="C23" t="s">
        <v>21</v>
      </c>
      <c r="D23">
        <v>5.2100000000000002E-3</v>
      </c>
      <c r="E23">
        <v>4</v>
      </c>
      <c r="F23">
        <v>1</v>
      </c>
      <c r="G23">
        <v>2</v>
      </c>
      <c r="H23">
        <v>7</v>
      </c>
      <c r="I23" s="1">
        <v>44419.419918981483</v>
      </c>
      <c r="J23" t="s">
        <v>64</v>
      </c>
      <c r="K23">
        <v>0.81427700000000003</v>
      </c>
      <c r="L23">
        <v>90.788913865093804</v>
      </c>
      <c r="M23">
        <v>4.5096574089328598</v>
      </c>
      <c r="N23">
        <v>7.0939336008306902E-2</v>
      </c>
      <c r="O23">
        <v>12.2915845217622</v>
      </c>
      <c r="P23">
        <v>3.07289613044055</v>
      </c>
      <c r="Q23">
        <f>Table14[[#This Row],[calc % H2 umol/h]]/Table14[[#This Row],[PCAT_Gee-pt/g-c3n4]]</f>
        <v>589.8073187026007</v>
      </c>
      <c r="R23">
        <v>3.28034328581901</v>
      </c>
      <c r="S23">
        <v>0.186041367581954</v>
      </c>
      <c r="T23">
        <v>8.9409489683564995</v>
      </c>
      <c r="U23">
        <v>2.23523724208912</v>
      </c>
      <c r="V23">
        <v>0.10644407468447099</v>
      </c>
      <c r="W23">
        <v>1.3146413654697999</v>
      </c>
    </row>
    <row r="24" spans="1:23" x14ac:dyDescent="0.25">
      <c r="A24">
        <v>325317</v>
      </c>
      <c r="B24" t="s">
        <v>65</v>
      </c>
      <c r="C24" t="s">
        <v>21</v>
      </c>
      <c r="D24">
        <v>4.96E-3</v>
      </c>
      <c r="E24">
        <v>4</v>
      </c>
      <c r="F24">
        <v>1</v>
      </c>
      <c r="G24">
        <v>2</v>
      </c>
      <c r="H24">
        <v>8</v>
      </c>
      <c r="I24" s="1">
        <v>44419.435162037036</v>
      </c>
      <c r="J24" t="s">
        <v>66</v>
      </c>
      <c r="K24">
        <v>0.80872699999999997</v>
      </c>
      <c r="L24">
        <v>90.818851021306898</v>
      </c>
      <c r="M24">
        <v>4.4392469615598804</v>
      </c>
      <c r="N24">
        <v>6.5142700339461998E-2</v>
      </c>
      <c r="O24">
        <v>12.0996728338841</v>
      </c>
      <c r="P24">
        <v>3.0249182084710302</v>
      </c>
      <c r="Q24">
        <f>Table14[[#This Row],[calc % H2 umol/h]]/Table14[[#This Row],[PCAT_Gee-pt/g-c3n4]]</f>
        <v>609.86254203044962</v>
      </c>
      <c r="R24">
        <v>3.3092258386272002</v>
      </c>
      <c r="S24">
        <v>0.193213406786787</v>
      </c>
      <c r="T24">
        <v>9.0196716532200902</v>
      </c>
      <c r="U24">
        <v>2.2549179133050199</v>
      </c>
      <c r="V24">
        <v>0.107715603597012</v>
      </c>
      <c r="W24">
        <v>1.3249605749089299</v>
      </c>
    </row>
    <row r="25" spans="1:23" x14ac:dyDescent="0.25">
      <c r="A25">
        <v>325318</v>
      </c>
      <c r="B25" t="s">
        <v>67</v>
      </c>
      <c r="C25" t="s">
        <v>21</v>
      </c>
      <c r="D25">
        <v>4.9199999999999999E-3</v>
      </c>
      <c r="E25">
        <v>4</v>
      </c>
      <c r="F25">
        <v>1</v>
      </c>
      <c r="G25">
        <v>2</v>
      </c>
      <c r="H25">
        <v>9</v>
      </c>
      <c r="I25" s="1">
        <v>44419.450335648151</v>
      </c>
      <c r="J25" t="s">
        <v>68</v>
      </c>
      <c r="K25">
        <v>0.80310199999999998</v>
      </c>
      <c r="L25">
        <v>90.7908477683402</v>
      </c>
      <c r="M25">
        <v>4.4892949601834697</v>
      </c>
      <c r="N25">
        <v>7.2556529733480896E-2</v>
      </c>
      <c r="O25">
        <v>12.236084350202001</v>
      </c>
      <c r="P25">
        <v>3.0590210875505099</v>
      </c>
      <c r="Q25">
        <f>Table14[[#This Row],[calc % H2 umol/h]]/Table14[[#This Row],[PCAT_Gee-pt/g-c3n4]]</f>
        <v>621.75225356717681</v>
      </c>
      <c r="R25">
        <v>3.30076906241815</v>
      </c>
      <c r="S25">
        <v>0.183975290989429</v>
      </c>
      <c r="T25">
        <v>8.9966217471785992</v>
      </c>
      <c r="U25">
        <v>2.2491554367946498</v>
      </c>
      <c r="V25">
        <v>0.10625033109804401</v>
      </c>
      <c r="W25">
        <v>1.31283787796009</v>
      </c>
    </row>
    <row r="26" spans="1:23" x14ac:dyDescent="0.25">
      <c r="A26">
        <v>325319</v>
      </c>
      <c r="B26" t="s">
        <v>69</v>
      </c>
      <c r="C26" t="s">
        <v>21</v>
      </c>
      <c r="D26">
        <v>4.9500000000000004E-3</v>
      </c>
      <c r="E26">
        <v>4</v>
      </c>
      <c r="F26">
        <v>1</v>
      </c>
      <c r="G26">
        <v>2</v>
      </c>
      <c r="H26">
        <v>10</v>
      </c>
      <c r="I26" s="1">
        <v>44419.465474537035</v>
      </c>
      <c r="J26" t="s">
        <v>70</v>
      </c>
      <c r="K26">
        <v>0.81142700000000001</v>
      </c>
      <c r="L26">
        <v>91.010469944931501</v>
      </c>
      <c r="M26">
        <v>4.2977153625079696</v>
      </c>
      <c r="N26">
        <v>5.4117409990400697E-2</v>
      </c>
      <c r="O26">
        <v>11.713912352655401</v>
      </c>
      <c r="P26">
        <v>2.9284780881638501</v>
      </c>
      <c r="Q26">
        <f>Table14[[#This Row],[calc % H2 umol/h]]/Table14[[#This Row],[PCAT_Gee-pt/g-c3n4]]</f>
        <v>591.61173498259598</v>
      </c>
      <c r="R26">
        <v>3.2816909242441099</v>
      </c>
      <c r="S26">
        <v>0.18464460987511799</v>
      </c>
      <c r="T26">
        <v>8.9446221102617098</v>
      </c>
      <c r="U26">
        <v>2.2361555275654199</v>
      </c>
      <c r="V26">
        <v>0.106584046145821</v>
      </c>
      <c r="W26">
        <v>1.30353972217058</v>
      </c>
    </row>
    <row r="27" spans="1:23" x14ac:dyDescent="0.25">
      <c r="A27">
        <v>325320</v>
      </c>
      <c r="B27" t="s">
        <v>71</v>
      </c>
      <c r="C27" t="s">
        <v>21</v>
      </c>
      <c r="D27">
        <v>4.6100000000000004E-3</v>
      </c>
      <c r="E27">
        <v>4</v>
      </c>
      <c r="F27">
        <v>1</v>
      </c>
      <c r="G27">
        <v>2</v>
      </c>
      <c r="H27">
        <v>11</v>
      </c>
      <c r="I27" s="1">
        <v>44419.480798611112</v>
      </c>
      <c r="J27" t="s">
        <v>72</v>
      </c>
      <c r="K27">
        <v>0.81142700000000001</v>
      </c>
      <c r="L27">
        <v>91.005722440305405</v>
      </c>
      <c r="M27">
        <v>4.3984057289638097</v>
      </c>
      <c r="N27">
        <v>6.3493170806061303E-2</v>
      </c>
      <c r="O27">
        <v>11.988355406215801</v>
      </c>
      <c r="P27">
        <v>2.9970888515539702</v>
      </c>
      <c r="Q27">
        <f>Table14[[#This Row],[calc % H2 umol/h]]/Table14[[#This Row],[PCAT_Gee-pt/g-c3n4]]</f>
        <v>650.12773352580689</v>
      </c>
      <c r="R27">
        <v>3.2242286392912001</v>
      </c>
      <c r="S27">
        <v>0.18372947155757</v>
      </c>
      <c r="T27">
        <v>8.7880021127175105</v>
      </c>
      <c r="U27">
        <v>2.1970005281793701</v>
      </c>
      <c r="V27">
        <v>0.10501454424116299</v>
      </c>
      <c r="W27">
        <v>1.2666286471983501</v>
      </c>
    </row>
    <row r="28" spans="1:23" x14ac:dyDescent="0.25">
      <c r="A28">
        <v>325321</v>
      </c>
      <c r="B28" t="s">
        <v>73</v>
      </c>
      <c r="C28" t="s">
        <v>21</v>
      </c>
      <c r="D28">
        <v>4.8799999999999998E-3</v>
      </c>
      <c r="E28">
        <v>4</v>
      </c>
      <c r="F28">
        <v>1</v>
      </c>
      <c r="G28">
        <v>2</v>
      </c>
      <c r="H28">
        <v>12</v>
      </c>
      <c r="I28" s="1">
        <v>44419.495937500003</v>
      </c>
      <c r="J28" t="s">
        <v>74</v>
      </c>
      <c r="K28">
        <v>0.81427700000000003</v>
      </c>
      <c r="L28">
        <v>91.050367933198203</v>
      </c>
      <c r="M28">
        <v>4.3124741587789703</v>
      </c>
      <c r="N28">
        <v>6.5066310347436096E-2</v>
      </c>
      <c r="O28">
        <v>11.754139131622001</v>
      </c>
      <c r="P28">
        <v>2.93853478290551</v>
      </c>
      <c r="Q28">
        <f>Table14[[#This Row],[calc % H2 umol/h]]/Table14[[#This Row],[PCAT_Gee-pt/g-c3n4]]</f>
        <v>602.15876698883403</v>
      </c>
      <c r="R28">
        <v>3.2506041336570002</v>
      </c>
      <c r="S28">
        <v>0.16248787198203399</v>
      </c>
      <c r="T28">
        <v>8.8598915244626895</v>
      </c>
      <c r="U28">
        <v>2.2149728811156701</v>
      </c>
      <c r="V28">
        <v>0.104514375325025</v>
      </c>
      <c r="W28">
        <v>1.2820393990408001</v>
      </c>
    </row>
    <row r="29" spans="1:23" x14ac:dyDescent="0.25">
      <c r="A29">
        <v>325322</v>
      </c>
      <c r="B29" t="s">
        <v>75</v>
      </c>
      <c r="C29" t="s">
        <v>21</v>
      </c>
      <c r="D29">
        <v>4.9399999999999999E-3</v>
      </c>
      <c r="E29">
        <v>4</v>
      </c>
      <c r="F29">
        <v>1</v>
      </c>
      <c r="G29">
        <v>2</v>
      </c>
      <c r="H29">
        <v>13</v>
      </c>
      <c r="I29" s="1">
        <v>44419.511099537034</v>
      </c>
      <c r="J29" t="s">
        <v>76</v>
      </c>
      <c r="K29">
        <v>0.805952</v>
      </c>
      <c r="L29">
        <v>91.0269112307884</v>
      </c>
      <c r="M29">
        <v>4.3055090529701303</v>
      </c>
      <c r="N29">
        <v>6.4557749742262499E-2</v>
      </c>
      <c r="O29">
        <v>11.735154943026499</v>
      </c>
      <c r="P29">
        <v>2.9337887357566301</v>
      </c>
      <c r="Q29">
        <f>Table14[[#This Row],[calc % H2 umol/h]]/Table14[[#This Row],[PCAT_Gee-pt/g-c3n4]]</f>
        <v>593.88435946490495</v>
      </c>
      <c r="R29">
        <v>3.2749938698503498</v>
      </c>
      <c r="S29">
        <v>0.17281950279160399</v>
      </c>
      <c r="T29">
        <v>8.9263685263054899</v>
      </c>
      <c r="U29">
        <v>2.2315921315763698</v>
      </c>
      <c r="V29">
        <v>0.105966176986021</v>
      </c>
      <c r="W29">
        <v>1.28661966940508</v>
      </c>
    </row>
    <row r="30" spans="1:23" x14ac:dyDescent="0.25">
      <c r="A30">
        <v>325323</v>
      </c>
      <c r="B30" t="s">
        <v>77</v>
      </c>
      <c r="C30" t="s">
        <v>21</v>
      </c>
      <c r="D30">
        <v>4.8599999999999997E-3</v>
      </c>
      <c r="E30">
        <v>4</v>
      </c>
      <c r="F30">
        <v>1</v>
      </c>
      <c r="G30">
        <v>2</v>
      </c>
      <c r="H30">
        <v>14</v>
      </c>
      <c r="I30" s="1">
        <v>44419.526377314818</v>
      </c>
      <c r="J30" t="s">
        <v>78</v>
      </c>
      <c r="K30">
        <v>0.81427700000000003</v>
      </c>
      <c r="L30">
        <v>91.026966409994699</v>
      </c>
      <c r="M30">
        <v>4.2840835324038</v>
      </c>
      <c r="N30">
        <v>5.3258895174316902E-2</v>
      </c>
      <c r="O30">
        <v>11.6767572482388</v>
      </c>
      <c r="P30">
        <v>2.9191893120597099</v>
      </c>
      <c r="Q30">
        <f>Table14[[#This Row],[calc % H2 umol/h]]/Table14[[#This Row],[PCAT_Gee-pt/g-c3n4]]</f>
        <v>600.65623704932307</v>
      </c>
      <c r="R30">
        <v>3.29119814182974</v>
      </c>
      <c r="S30">
        <v>0.19202187009954499</v>
      </c>
      <c r="T30">
        <v>8.9705351138280296</v>
      </c>
      <c r="U30">
        <v>2.2426337784569998</v>
      </c>
      <c r="V30">
        <v>0.105110618216724</v>
      </c>
      <c r="W30">
        <v>1.2926412975549499</v>
      </c>
    </row>
    <row r="31" spans="1:23" x14ac:dyDescent="0.25">
      <c r="A31">
        <v>325324</v>
      </c>
      <c r="B31" t="s">
        <v>79</v>
      </c>
      <c r="C31" t="s">
        <v>21</v>
      </c>
      <c r="D31">
        <v>4.9500000000000004E-3</v>
      </c>
      <c r="E31">
        <v>4</v>
      </c>
      <c r="F31">
        <v>1</v>
      </c>
      <c r="G31">
        <v>2</v>
      </c>
      <c r="H31">
        <v>15</v>
      </c>
      <c r="I31" s="1">
        <v>44419.541527777779</v>
      </c>
      <c r="J31" t="s">
        <v>80</v>
      </c>
      <c r="K31">
        <v>0.80872699999999997</v>
      </c>
      <c r="L31">
        <v>91.159452958429398</v>
      </c>
      <c r="M31">
        <v>4.1605358686571297</v>
      </c>
      <c r="N31">
        <v>5.3840496801699299E-2</v>
      </c>
      <c r="O31">
        <v>11.340014029474499</v>
      </c>
      <c r="P31">
        <v>2.8350035073686302</v>
      </c>
      <c r="Q31">
        <f>Table14[[#This Row],[calc % H2 umol/h]]/Table14[[#This Row],[PCAT_Gee-pt/g-c3n4]]</f>
        <v>572.7279812865919</v>
      </c>
      <c r="R31">
        <v>3.28901165887113</v>
      </c>
      <c r="S31">
        <v>0.18455712709877101</v>
      </c>
      <c r="T31">
        <v>8.9645756056760693</v>
      </c>
      <c r="U31">
        <v>2.2411439014190102</v>
      </c>
      <c r="V31">
        <v>0.105227498433587</v>
      </c>
      <c r="W31">
        <v>1.2857720156086601</v>
      </c>
    </row>
    <row r="32" spans="1:23" x14ac:dyDescent="0.25">
      <c r="A32">
        <v>325325</v>
      </c>
      <c r="B32" t="s">
        <v>81</v>
      </c>
      <c r="C32" t="s">
        <v>21</v>
      </c>
      <c r="D32">
        <v>4.9899999999999996E-3</v>
      </c>
      <c r="E32">
        <v>4</v>
      </c>
      <c r="F32">
        <v>1</v>
      </c>
      <c r="G32">
        <v>3</v>
      </c>
      <c r="H32">
        <v>1</v>
      </c>
      <c r="I32" s="1">
        <v>44419.557673611111</v>
      </c>
      <c r="J32" t="s">
        <v>82</v>
      </c>
      <c r="K32">
        <v>0.81877699999999998</v>
      </c>
      <c r="L32">
        <v>90.817902840608298</v>
      </c>
      <c r="M32">
        <v>4.4710121016972897</v>
      </c>
      <c r="N32">
        <v>5.9696136070355302E-2</v>
      </c>
      <c r="O32">
        <v>12.1862523385869</v>
      </c>
      <c r="P32">
        <v>3.04656308464673</v>
      </c>
      <c r="Q32">
        <f>Table14[[#This Row],[calc % H2 umol/h]]/Table14[[#This Row],[PCAT_Gee-pt/g-c3n4]]</f>
        <v>610.53368429794193</v>
      </c>
      <c r="R32">
        <v>3.3028185822095502</v>
      </c>
      <c r="S32">
        <v>0.17643282644460401</v>
      </c>
      <c r="T32">
        <v>9.0022079466302802</v>
      </c>
      <c r="U32">
        <v>2.2505519866575701</v>
      </c>
      <c r="V32">
        <v>0.105974469770029</v>
      </c>
      <c r="W32">
        <v>1.3022920057148</v>
      </c>
    </row>
    <row r="33" spans="1:23" x14ac:dyDescent="0.25">
      <c r="A33">
        <v>325326</v>
      </c>
      <c r="B33" t="s">
        <v>83</v>
      </c>
      <c r="C33" t="s">
        <v>21</v>
      </c>
      <c r="D33">
        <v>4.8300000000000001E-3</v>
      </c>
      <c r="E33">
        <v>4</v>
      </c>
      <c r="F33">
        <v>1</v>
      </c>
      <c r="G33">
        <v>3</v>
      </c>
      <c r="H33">
        <v>2</v>
      </c>
      <c r="I33" s="1">
        <v>44419.572881944441</v>
      </c>
      <c r="J33" t="s">
        <v>84</v>
      </c>
      <c r="K33">
        <v>0.817052</v>
      </c>
      <c r="L33">
        <v>90.750465166964005</v>
      </c>
      <c r="M33">
        <v>4.5425451507974604</v>
      </c>
      <c r="N33">
        <v>6.1432874103465103E-2</v>
      </c>
      <c r="O33">
        <v>12.381223805238101</v>
      </c>
      <c r="P33">
        <v>3.09530595130953</v>
      </c>
      <c r="Q33">
        <f>Table14[[#This Row],[calc % H2 umol/h]]/Table14[[#This Row],[PCAT_Gee-pt/g-c3n4]]</f>
        <v>640.85009343882609</v>
      </c>
      <c r="R33">
        <v>3.3007189603911899</v>
      </c>
      <c r="S33">
        <v>0.178421036699733</v>
      </c>
      <c r="T33">
        <v>8.9964851884019108</v>
      </c>
      <c r="U33">
        <v>2.2491212971004702</v>
      </c>
      <c r="V33">
        <v>0.10632982841651099</v>
      </c>
      <c r="W33">
        <v>1.2999408934307299</v>
      </c>
    </row>
    <row r="34" spans="1:23" x14ac:dyDescent="0.25">
      <c r="A34">
        <v>325327</v>
      </c>
      <c r="B34" t="s">
        <v>85</v>
      </c>
      <c r="C34" t="s">
        <v>21</v>
      </c>
      <c r="D34">
        <v>5.1200000000000004E-3</v>
      </c>
      <c r="E34">
        <v>4</v>
      </c>
      <c r="F34">
        <v>1</v>
      </c>
      <c r="G34">
        <v>3</v>
      </c>
      <c r="H34">
        <v>3</v>
      </c>
      <c r="I34" s="1">
        <v>44419.588136574072</v>
      </c>
      <c r="J34" t="s">
        <v>86</v>
      </c>
      <c r="K34">
        <v>0.817052</v>
      </c>
      <c r="L34">
        <v>90.734864303616604</v>
      </c>
      <c r="M34">
        <v>4.4775614562585702</v>
      </c>
      <c r="N34">
        <v>5.68930775627048E-2</v>
      </c>
      <c r="O34">
        <v>12.204103349839601</v>
      </c>
      <c r="P34">
        <v>3.05102583745991</v>
      </c>
      <c r="Q34">
        <f>Table14[[#This Row],[calc % H2 umol/h]]/Table14[[#This Row],[PCAT_Gee-pt/g-c3n4]]</f>
        <v>595.90348387888866</v>
      </c>
      <c r="R34">
        <v>3.3661382227624399</v>
      </c>
      <c r="S34">
        <v>0.171401543872266</v>
      </c>
      <c r="T34">
        <v>9.1747928335003408</v>
      </c>
      <c r="U34">
        <v>2.2936982083750799</v>
      </c>
      <c r="V34">
        <v>0.106594944470614</v>
      </c>
      <c r="W34">
        <v>1.3148410728917199</v>
      </c>
    </row>
    <row r="35" spans="1:23" x14ac:dyDescent="0.25">
      <c r="A35">
        <v>325328</v>
      </c>
      <c r="B35" t="s">
        <v>87</v>
      </c>
      <c r="C35" t="s">
        <v>21</v>
      </c>
      <c r="D35">
        <v>4.7000000000000002E-3</v>
      </c>
      <c r="E35">
        <v>4</v>
      </c>
      <c r="F35">
        <v>1</v>
      </c>
      <c r="G35">
        <v>3</v>
      </c>
      <c r="H35">
        <v>4</v>
      </c>
      <c r="I35" s="1">
        <v>44419.603310185186</v>
      </c>
      <c r="J35" t="s">
        <v>88</v>
      </c>
      <c r="K35">
        <v>0.81427700000000003</v>
      </c>
      <c r="L35">
        <v>90.844006205376203</v>
      </c>
      <c r="M35">
        <v>4.3853241180881097</v>
      </c>
      <c r="N35">
        <v>5.4366021576408498E-2</v>
      </c>
      <c r="O35">
        <v>11.952699986928099</v>
      </c>
      <c r="P35">
        <v>2.9881749967320399</v>
      </c>
      <c r="Q35">
        <f>Table14[[#This Row],[calc % H2 umol/h]]/Table14[[#This Row],[PCAT_Gee-pt/g-c3n4]]</f>
        <v>635.78191419830637</v>
      </c>
      <c r="R35">
        <v>3.3454000151046301</v>
      </c>
      <c r="S35">
        <v>0.18597316057152699</v>
      </c>
      <c r="T35">
        <v>9.1182684882693898</v>
      </c>
      <c r="U35">
        <v>2.2795671220673399</v>
      </c>
      <c r="V35">
        <v>0.107027909610193</v>
      </c>
      <c r="W35">
        <v>1.31824175182083</v>
      </c>
    </row>
    <row r="36" spans="1:23" x14ac:dyDescent="0.25">
      <c r="A36">
        <v>325329</v>
      </c>
      <c r="B36" t="s">
        <v>89</v>
      </c>
      <c r="C36" t="s">
        <v>21</v>
      </c>
      <c r="D36">
        <v>4.7200000000000002E-3</v>
      </c>
      <c r="E36">
        <v>4</v>
      </c>
      <c r="F36">
        <v>1</v>
      </c>
      <c r="G36">
        <v>3</v>
      </c>
      <c r="H36">
        <v>5</v>
      </c>
      <c r="I36" s="1">
        <v>44419.618425925924</v>
      </c>
      <c r="J36" t="s">
        <v>90</v>
      </c>
      <c r="K36">
        <v>0.80872699999999997</v>
      </c>
      <c r="L36">
        <v>90.862170906371304</v>
      </c>
      <c r="M36">
        <v>4.3883066647933298</v>
      </c>
      <c r="N36">
        <v>5.7474444712266003E-2</v>
      </c>
      <c r="O36">
        <v>11.9608292574232</v>
      </c>
      <c r="P36">
        <v>2.9902073143558101</v>
      </c>
      <c r="Q36">
        <f>Table14[[#This Row],[calc % H2 umol/h]]/Table14[[#This Row],[PCAT_Gee-pt/g-c3n4]]</f>
        <v>633.51849880419707</v>
      </c>
      <c r="R36">
        <v>3.33273402591478</v>
      </c>
      <c r="S36">
        <v>0.17084211226818</v>
      </c>
      <c r="T36">
        <v>9.0837458931892492</v>
      </c>
      <c r="U36">
        <v>2.2709364732973101</v>
      </c>
      <c r="V36">
        <v>0.10628414537375</v>
      </c>
      <c r="W36">
        <v>1.31050425754674</v>
      </c>
    </row>
    <row r="37" spans="1:23" x14ac:dyDescent="0.25">
      <c r="A37">
        <v>325330</v>
      </c>
      <c r="B37" t="s">
        <v>91</v>
      </c>
      <c r="C37" t="s">
        <v>21</v>
      </c>
      <c r="D37">
        <v>4.7099999999999998E-3</v>
      </c>
      <c r="E37">
        <v>4</v>
      </c>
      <c r="F37">
        <v>1</v>
      </c>
      <c r="G37">
        <v>3</v>
      </c>
      <c r="H37">
        <v>6</v>
      </c>
      <c r="I37" s="1">
        <v>44419.633576388886</v>
      </c>
      <c r="J37" t="s">
        <v>92</v>
      </c>
      <c r="K37">
        <v>0.81142700000000001</v>
      </c>
      <c r="L37">
        <v>90.488013705977806</v>
      </c>
      <c r="M37">
        <v>4.7916703819122599</v>
      </c>
      <c r="N37">
        <v>6.7456475733388394E-2</v>
      </c>
      <c r="O37">
        <v>13.060242976114701</v>
      </c>
      <c r="P37">
        <v>3.2650607440286801</v>
      </c>
      <c r="Q37">
        <f>Table14[[#This Row],[calc % H2 umol/h]]/Table14[[#This Row],[PCAT_Gee-pt/g-c3n4]]</f>
        <v>693.21884161967728</v>
      </c>
      <c r="R37">
        <v>3.3146227018860999</v>
      </c>
      <c r="S37">
        <v>0.179690075359667</v>
      </c>
      <c r="T37">
        <v>9.0343814182607307</v>
      </c>
      <c r="U37">
        <v>2.25859535456518</v>
      </c>
      <c r="V37">
        <v>0.10651623033419801</v>
      </c>
      <c r="W37">
        <v>1.29917697988961</v>
      </c>
    </row>
    <row r="38" spans="1:23" x14ac:dyDescent="0.25">
      <c r="A38">
        <v>325331</v>
      </c>
      <c r="B38" t="s">
        <v>93</v>
      </c>
      <c r="C38" t="s">
        <v>21</v>
      </c>
      <c r="D38">
        <v>5.1799999999999997E-3</v>
      </c>
      <c r="E38">
        <v>4</v>
      </c>
      <c r="F38">
        <v>1</v>
      </c>
      <c r="G38">
        <v>3</v>
      </c>
      <c r="H38">
        <v>7</v>
      </c>
      <c r="I38" s="1">
        <v>44419.648761574077</v>
      </c>
      <c r="J38" t="s">
        <v>94</v>
      </c>
      <c r="K38">
        <v>0.81142700000000001</v>
      </c>
      <c r="L38">
        <v>90.573981925539101</v>
      </c>
      <c r="M38">
        <v>4.6890937647581001</v>
      </c>
      <c r="N38">
        <v>6.4930677075843005E-2</v>
      </c>
      <c r="O38">
        <v>12.7806587315977</v>
      </c>
      <c r="P38">
        <v>3.1951646828994398</v>
      </c>
      <c r="Q38">
        <f>Table14[[#This Row],[calc % H2 umol/h]]/Table14[[#This Row],[PCAT_Gee-pt/g-c3n4]]</f>
        <v>616.82715886089579</v>
      </c>
      <c r="R38">
        <v>3.32712284917557</v>
      </c>
      <c r="S38">
        <v>0.16736561029171501</v>
      </c>
      <c r="T38">
        <v>9.0684519923665707</v>
      </c>
      <c r="U38">
        <v>2.26711299809164</v>
      </c>
      <c r="V38">
        <v>0.105669008534221</v>
      </c>
      <c r="W38">
        <v>1.3041324519929101</v>
      </c>
    </row>
    <row r="39" spans="1:23" x14ac:dyDescent="0.25">
      <c r="A39">
        <v>325332</v>
      </c>
      <c r="B39" t="s">
        <v>95</v>
      </c>
      <c r="C39" t="s">
        <v>21</v>
      </c>
      <c r="D39">
        <v>4.9500000000000004E-3</v>
      </c>
      <c r="E39">
        <v>4</v>
      </c>
      <c r="F39">
        <v>1</v>
      </c>
      <c r="G39">
        <v>3</v>
      </c>
      <c r="H39">
        <v>8</v>
      </c>
      <c r="I39" s="1">
        <v>44419.663877314815</v>
      </c>
      <c r="J39" t="s">
        <v>96</v>
      </c>
      <c r="K39">
        <v>0.81772699999999998</v>
      </c>
      <c r="L39">
        <v>90.727050311610796</v>
      </c>
      <c r="M39">
        <v>4.5103472316506297</v>
      </c>
      <c r="N39">
        <v>6.3109425960275994E-2</v>
      </c>
      <c r="O39">
        <v>12.2934647120896</v>
      </c>
      <c r="P39">
        <v>3.0733661780224102</v>
      </c>
      <c r="Q39">
        <f>Table14[[#This Row],[calc % H2 umol/h]]/Table14[[#This Row],[PCAT_Gee-pt/g-c3n4]]</f>
        <v>620.88205616614346</v>
      </c>
      <c r="R39">
        <v>3.3439575272245801</v>
      </c>
      <c r="S39">
        <v>0.168464809709716</v>
      </c>
      <c r="T39">
        <v>9.1143368233797002</v>
      </c>
      <c r="U39">
        <v>2.2785842058449202</v>
      </c>
      <c r="V39">
        <v>0.106119901631302</v>
      </c>
      <c r="W39">
        <v>1.3125250278825999</v>
      </c>
    </row>
    <row r="40" spans="1:23" x14ac:dyDescent="0.25">
      <c r="A40">
        <v>325333</v>
      </c>
      <c r="B40" t="s">
        <v>97</v>
      </c>
      <c r="C40" t="s">
        <v>21</v>
      </c>
      <c r="D40">
        <v>5.1500000000000001E-3</v>
      </c>
      <c r="E40">
        <v>4</v>
      </c>
      <c r="F40">
        <v>1</v>
      </c>
      <c r="G40">
        <v>3</v>
      </c>
      <c r="H40">
        <v>9</v>
      </c>
      <c r="I40" s="1">
        <v>44419.67895833333</v>
      </c>
      <c r="J40" t="s">
        <v>98</v>
      </c>
      <c r="K40">
        <v>0.81142700000000001</v>
      </c>
      <c r="L40">
        <v>90.696617211905902</v>
      </c>
      <c r="M40">
        <v>4.4134212197958096</v>
      </c>
      <c r="N40">
        <v>5.93305664184978E-2</v>
      </c>
      <c r="O40">
        <v>12.029281835423401</v>
      </c>
      <c r="P40">
        <v>3.0073204588558702</v>
      </c>
      <c r="Q40">
        <f>Table14[[#This Row],[calc % H2 umol/h]]/Table14[[#This Row],[PCAT_Gee-pt/g-c3n4]]</f>
        <v>583.94572016618838</v>
      </c>
      <c r="R40">
        <v>3.4634786237356399</v>
      </c>
      <c r="S40">
        <v>0.18867609852663</v>
      </c>
      <c r="T40">
        <v>9.4401051748711904</v>
      </c>
      <c r="U40">
        <v>2.36002629371779</v>
      </c>
      <c r="V40">
        <v>0.107234077472389</v>
      </c>
      <c r="W40">
        <v>1.31924886709024</v>
      </c>
    </row>
    <row r="41" spans="1:23" x14ac:dyDescent="0.25">
      <c r="A41">
        <v>325334</v>
      </c>
      <c r="B41" t="s">
        <v>99</v>
      </c>
      <c r="C41" t="s">
        <v>21</v>
      </c>
      <c r="D41">
        <v>4.9100000000000003E-3</v>
      </c>
      <c r="E41">
        <v>4</v>
      </c>
      <c r="F41">
        <v>1</v>
      </c>
      <c r="G41">
        <v>3</v>
      </c>
      <c r="H41">
        <v>10</v>
      </c>
      <c r="I41" s="1">
        <v>44419.694143518522</v>
      </c>
      <c r="J41" t="s">
        <v>100</v>
      </c>
      <c r="K41">
        <v>0.81142700000000001</v>
      </c>
      <c r="L41">
        <v>90.899824950254896</v>
      </c>
      <c r="M41">
        <v>4.3562735068678702</v>
      </c>
      <c r="N41">
        <v>6.3038773987113203E-2</v>
      </c>
      <c r="O41">
        <v>11.873519239735399</v>
      </c>
      <c r="P41">
        <v>2.9683798099338601</v>
      </c>
      <c r="Q41">
        <f>Table14[[#This Row],[calc % H2 umol/h]]/Table14[[#This Row],[PCAT_Gee-pt/g-c3n4]]</f>
        <v>604.55800609650919</v>
      </c>
      <c r="R41">
        <v>3.3325347194389199</v>
      </c>
      <c r="S41">
        <v>0.160233182199398</v>
      </c>
      <c r="T41">
        <v>9.0832026607058101</v>
      </c>
      <c r="U41">
        <v>2.2708006651764499</v>
      </c>
      <c r="V41">
        <v>0.105384676466556</v>
      </c>
      <c r="W41">
        <v>1.3059821469716599</v>
      </c>
    </row>
    <row r="42" spans="1:23" x14ac:dyDescent="0.25">
      <c r="A42">
        <v>325335</v>
      </c>
      <c r="B42" t="s">
        <v>101</v>
      </c>
      <c r="C42" t="s">
        <v>21</v>
      </c>
      <c r="D42">
        <v>4.81E-3</v>
      </c>
      <c r="E42">
        <v>4</v>
      </c>
      <c r="F42">
        <v>1</v>
      </c>
      <c r="G42">
        <v>3</v>
      </c>
      <c r="H42">
        <v>11</v>
      </c>
      <c r="I42" s="1">
        <v>44419.709317129629</v>
      </c>
      <c r="J42" t="s">
        <v>102</v>
      </c>
      <c r="K42">
        <v>0.81142700000000001</v>
      </c>
      <c r="L42">
        <v>90.907932988191703</v>
      </c>
      <c r="M42">
        <v>4.34568801787632</v>
      </c>
      <c r="N42">
        <v>5.7764310744550497E-2</v>
      </c>
      <c r="O42">
        <v>11.8446672847319</v>
      </c>
      <c r="P42">
        <v>2.9611668211829798</v>
      </c>
      <c r="Q42">
        <f>Table14[[#This Row],[calc % H2 umol/h]]/Table14[[#This Row],[PCAT_Gee-pt/g-c3n4]]</f>
        <v>615.62719775113919</v>
      </c>
      <c r="R42">
        <v>3.3384360755639699</v>
      </c>
      <c r="S42">
        <v>0.17544064686387101</v>
      </c>
      <c r="T42">
        <v>9.0992874784705506</v>
      </c>
      <c r="U42">
        <v>2.2748218696176301</v>
      </c>
      <c r="V42">
        <v>0.10562138078804199</v>
      </c>
      <c r="W42">
        <v>1.30232153757992</v>
      </c>
    </row>
    <row r="43" spans="1:23" x14ac:dyDescent="0.25">
      <c r="A43">
        <v>325336</v>
      </c>
      <c r="B43" t="s">
        <v>103</v>
      </c>
      <c r="C43" t="s">
        <v>21</v>
      </c>
      <c r="D43">
        <v>4.8599999999999997E-3</v>
      </c>
      <c r="E43">
        <v>4</v>
      </c>
      <c r="F43">
        <v>1</v>
      </c>
      <c r="G43">
        <v>3</v>
      </c>
      <c r="H43">
        <v>12</v>
      </c>
      <c r="I43" s="1">
        <v>44419.724340277775</v>
      </c>
      <c r="J43" t="s">
        <v>104</v>
      </c>
      <c r="K43">
        <v>0.81982699999999997</v>
      </c>
      <c r="L43">
        <v>90.893162919167096</v>
      </c>
      <c r="M43">
        <v>4.3836444957859397</v>
      </c>
      <c r="N43">
        <v>6.0461795873733203E-2</v>
      </c>
      <c r="O43">
        <v>11.948121985182199</v>
      </c>
      <c r="P43">
        <v>2.9870304962955498</v>
      </c>
      <c r="Q43">
        <f>Table14[[#This Row],[calc % H2 umol/h]]/Table14[[#This Row],[PCAT_Gee-pt/g-c3n4]]</f>
        <v>614.61532845587453</v>
      </c>
      <c r="R43">
        <v>3.31930740266839</v>
      </c>
      <c r="S43">
        <v>0.17084679107169501</v>
      </c>
      <c r="T43">
        <v>9.0471501034186108</v>
      </c>
      <c r="U43">
        <v>2.26178752585465</v>
      </c>
      <c r="V43">
        <v>0.105243782430562</v>
      </c>
      <c r="W43">
        <v>1.29864139994797</v>
      </c>
    </row>
    <row r="44" spans="1:23" x14ac:dyDescent="0.25">
      <c r="A44">
        <v>325337</v>
      </c>
      <c r="B44" t="s">
        <v>105</v>
      </c>
      <c r="C44" t="s">
        <v>21</v>
      </c>
      <c r="D44">
        <v>5.2399999999999999E-3</v>
      </c>
      <c r="E44">
        <v>4</v>
      </c>
      <c r="F44">
        <v>1</v>
      </c>
      <c r="G44">
        <v>3</v>
      </c>
      <c r="H44">
        <v>13</v>
      </c>
      <c r="I44" s="1">
        <v>44419.739537037036</v>
      </c>
      <c r="J44" t="s">
        <v>106</v>
      </c>
      <c r="K44">
        <v>0.805952</v>
      </c>
      <c r="L44">
        <v>90.717936662845304</v>
      </c>
      <c r="M44">
        <v>4.4646464577126102</v>
      </c>
      <c r="N44">
        <v>6.56730886868961E-2</v>
      </c>
      <c r="O44">
        <v>12.168902051419099</v>
      </c>
      <c r="P44">
        <v>3.0422255128547899</v>
      </c>
      <c r="Q44">
        <f>Table14[[#This Row],[calc % H2 umol/h]]/Table14[[#This Row],[PCAT_Gee-pt/g-c3n4]]</f>
        <v>580.57738794938746</v>
      </c>
      <c r="R44">
        <v>3.3933209501118902</v>
      </c>
      <c r="S44">
        <v>0.167688900015004</v>
      </c>
      <c r="T44">
        <v>9.2488824506153797</v>
      </c>
      <c r="U44">
        <v>2.31222061265384</v>
      </c>
      <c r="V44">
        <v>0.106028145896709</v>
      </c>
      <c r="W44">
        <v>1.3180677834334</v>
      </c>
    </row>
    <row r="45" spans="1:23" x14ac:dyDescent="0.25">
      <c r="A45">
        <v>325338</v>
      </c>
      <c r="B45" t="s">
        <v>107</v>
      </c>
      <c r="C45" t="s">
        <v>21</v>
      </c>
      <c r="D45">
        <v>5.0600000000000003E-3</v>
      </c>
      <c r="E45">
        <v>4</v>
      </c>
      <c r="F45">
        <v>1</v>
      </c>
      <c r="G45">
        <v>3</v>
      </c>
      <c r="H45">
        <v>14</v>
      </c>
      <c r="I45" s="1">
        <v>44419.754687499997</v>
      </c>
      <c r="J45" t="s">
        <v>108</v>
      </c>
      <c r="K45">
        <v>0.81142700000000001</v>
      </c>
      <c r="L45">
        <v>91.012068536781698</v>
      </c>
      <c r="M45">
        <v>4.2334616663350904</v>
      </c>
      <c r="N45">
        <v>5.85968949761747E-2</v>
      </c>
      <c r="O45">
        <v>11.538781590886099</v>
      </c>
      <c r="P45">
        <v>2.8846953977215399</v>
      </c>
      <c r="Q45">
        <f>Table14[[#This Row],[calc % H2 umol/h]]/Table14[[#This Row],[PCAT_Gee-pt/g-c3n4]]</f>
        <v>570.09790468805136</v>
      </c>
      <c r="R45">
        <v>3.3446200102448702</v>
      </c>
      <c r="S45">
        <v>0.16328853880371499</v>
      </c>
      <c r="T45">
        <v>9.1161424962501201</v>
      </c>
      <c r="U45">
        <v>2.27903562406253</v>
      </c>
      <c r="V45">
        <v>0.10579449047317301</v>
      </c>
      <c r="W45">
        <v>1.30405529616507</v>
      </c>
    </row>
    <row r="46" spans="1:23" x14ac:dyDescent="0.25">
      <c r="A46">
        <v>325339</v>
      </c>
      <c r="B46" t="s">
        <v>109</v>
      </c>
      <c r="C46" t="s">
        <v>21</v>
      </c>
      <c r="D46">
        <v>5.0299999999999997E-3</v>
      </c>
      <c r="E46">
        <v>4</v>
      </c>
      <c r="F46">
        <v>1</v>
      </c>
      <c r="G46">
        <v>3</v>
      </c>
      <c r="H46">
        <v>15</v>
      </c>
      <c r="I46" s="1">
        <v>44419.769918981481</v>
      </c>
      <c r="J46" t="s">
        <v>110</v>
      </c>
      <c r="K46">
        <v>0.80032700000000001</v>
      </c>
      <c r="L46">
        <v>90.936789992871297</v>
      </c>
      <c r="M46">
        <v>4.2871222700385596</v>
      </c>
      <c r="N46">
        <v>5.2545214806680701E-2</v>
      </c>
      <c r="O46">
        <v>11.6850396735076</v>
      </c>
      <c r="P46">
        <v>2.9212599183768999</v>
      </c>
      <c r="Q46">
        <f>Table14[[#This Row],[calc % H2 umol/h]]/Table14[[#This Row],[PCAT_Gee-pt/g-c3n4]]</f>
        <v>580.76737939898612</v>
      </c>
      <c r="R46">
        <v>3.3580083770079598</v>
      </c>
      <c r="S46">
        <v>0.17744615464812799</v>
      </c>
      <c r="T46">
        <v>9.1526340136214408</v>
      </c>
      <c r="U46">
        <v>2.2881585034053602</v>
      </c>
      <c r="V46">
        <v>0.10667332634030501</v>
      </c>
      <c r="W46">
        <v>1.3114060337418501</v>
      </c>
    </row>
    <row r="47" spans="1:23" x14ac:dyDescent="0.25">
      <c r="A47">
        <v>325340</v>
      </c>
      <c r="B47" t="s">
        <v>111</v>
      </c>
      <c r="C47" t="s">
        <v>21</v>
      </c>
      <c r="D47">
        <v>4.8399999999999997E-3</v>
      </c>
      <c r="E47">
        <v>4</v>
      </c>
      <c r="F47">
        <v>1</v>
      </c>
      <c r="G47">
        <v>4</v>
      </c>
      <c r="H47">
        <v>1</v>
      </c>
      <c r="I47" s="1">
        <v>44419.785798611112</v>
      </c>
      <c r="J47" t="s">
        <v>112</v>
      </c>
      <c r="K47">
        <v>0.817052</v>
      </c>
      <c r="L47">
        <v>90.866447214460507</v>
      </c>
      <c r="M47">
        <v>4.4010854308235396</v>
      </c>
      <c r="N47">
        <v>5.8304447012481497E-2</v>
      </c>
      <c r="O47">
        <v>11.995659238617099</v>
      </c>
      <c r="P47">
        <v>2.9989148096542801</v>
      </c>
      <c r="Q47">
        <f>Table14[[#This Row],[calc % H2 umol/h]]/Table14[[#This Row],[PCAT_Gee-pt/g-c3n4]]</f>
        <v>619.61049786245462</v>
      </c>
      <c r="R47">
        <v>3.3261223828920099</v>
      </c>
      <c r="S47">
        <v>0.180233695066154</v>
      </c>
      <c r="T47">
        <v>9.0657251076455303</v>
      </c>
      <c r="U47">
        <v>2.2664312769113799</v>
      </c>
      <c r="V47">
        <v>0.106614826473672</v>
      </c>
      <c r="W47">
        <v>1.29973014535017</v>
      </c>
    </row>
    <row r="48" spans="1:23" x14ac:dyDescent="0.25">
      <c r="A48">
        <v>325341</v>
      </c>
      <c r="B48" t="s">
        <v>113</v>
      </c>
      <c r="C48" t="s">
        <v>21</v>
      </c>
      <c r="D48">
        <v>5.0000000000000001E-3</v>
      </c>
      <c r="E48">
        <v>4</v>
      </c>
      <c r="F48">
        <v>1</v>
      </c>
      <c r="G48">
        <v>4</v>
      </c>
      <c r="H48">
        <v>2</v>
      </c>
      <c r="I48" s="1">
        <v>44419.800856481481</v>
      </c>
      <c r="J48" t="s">
        <v>114</v>
      </c>
      <c r="K48">
        <v>0.81323637500000001</v>
      </c>
      <c r="L48">
        <v>90.6869245564518</v>
      </c>
      <c r="M48">
        <v>4.5293028095626298</v>
      </c>
      <c r="N48">
        <v>6.6507454446596795E-2</v>
      </c>
      <c r="O48">
        <v>12.3451302970635</v>
      </c>
      <c r="P48">
        <v>3.0862825742658799</v>
      </c>
      <c r="Q48">
        <f>Table14[[#This Row],[calc % H2 umol/h]]/Table14[[#This Row],[PCAT_Gee-pt/g-c3n4]]</f>
        <v>617.25651485317599</v>
      </c>
      <c r="R48">
        <v>3.36051904498418</v>
      </c>
      <c r="S48">
        <v>0.17305399541399899</v>
      </c>
      <c r="T48">
        <v>9.1594771249351208</v>
      </c>
      <c r="U48">
        <v>2.2898692812337802</v>
      </c>
      <c r="V48">
        <v>0.10635400681618599</v>
      </c>
      <c r="W48">
        <v>1.31689958218509</v>
      </c>
    </row>
    <row r="49" spans="1:23" x14ac:dyDescent="0.25">
      <c r="A49">
        <v>325342</v>
      </c>
      <c r="B49" t="s">
        <v>115</v>
      </c>
      <c r="C49" t="s">
        <v>21</v>
      </c>
      <c r="D49">
        <v>4.7099999999999998E-3</v>
      </c>
      <c r="E49">
        <v>4</v>
      </c>
      <c r="F49">
        <v>1</v>
      </c>
      <c r="G49">
        <v>4</v>
      </c>
      <c r="H49">
        <v>3</v>
      </c>
      <c r="I49" s="1">
        <v>44419.815925925926</v>
      </c>
      <c r="J49" t="s">
        <v>116</v>
      </c>
      <c r="K49">
        <v>0.81142700000000001</v>
      </c>
      <c r="L49">
        <v>90.930992216753097</v>
      </c>
      <c r="M49">
        <v>4.3040924969140102</v>
      </c>
      <c r="N49">
        <v>5.3734283705723397E-2</v>
      </c>
      <c r="O49">
        <v>11.7312939582743</v>
      </c>
      <c r="P49">
        <v>2.9328234895685701</v>
      </c>
      <c r="Q49">
        <f>Table14[[#This Row],[calc % H2 umol/h]]/Table14[[#This Row],[PCAT_Gee-pt/g-c3n4]]</f>
        <v>622.68014640521665</v>
      </c>
      <c r="R49">
        <v>3.3480307784521899</v>
      </c>
      <c r="S49">
        <v>0.169297426111401</v>
      </c>
      <c r="T49">
        <v>9.1254389331859507</v>
      </c>
      <c r="U49">
        <v>2.2813597332964801</v>
      </c>
      <c r="V49">
        <v>0.105864269270724</v>
      </c>
      <c r="W49">
        <v>1.3110202386098699</v>
      </c>
    </row>
    <row r="50" spans="1:23" x14ac:dyDescent="0.25">
      <c r="A50">
        <v>325343</v>
      </c>
      <c r="B50" t="s">
        <v>117</v>
      </c>
      <c r="C50" t="s">
        <v>21</v>
      </c>
      <c r="D50">
        <v>4.6100000000000004E-3</v>
      </c>
      <c r="E50">
        <v>4</v>
      </c>
      <c r="F50">
        <v>1</v>
      </c>
      <c r="G50">
        <v>4</v>
      </c>
      <c r="H50">
        <v>4</v>
      </c>
      <c r="I50" s="1">
        <v>44419.830914351849</v>
      </c>
      <c r="J50" t="s">
        <v>118</v>
      </c>
      <c r="K50">
        <v>0.817052</v>
      </c>
      <c r="L50">
        <v>91.043046680007805</v>
      </c>
      <c r="M50">
        <v>4.1976583900852997</v>
      </c>
      <c r="N50">
        <v>5.5209176157787497E-2</v>
      </c>
      <c r="O50">
        <v>11.441195686620199</v>
      </c>
      <c r="P50">
        <v>2.8602989216550601</v>
      </c>
      <c r="Q50">
        <f>Table14[[#This Row],[calc % H2 umol/h]]/Table14[[#This Row],[PCAT_Gee-pt/g-c3n4]]</f>
        <v>620.45529753905851</v>
      </c>
      <c r="R50">
        <v>3.3414753529855998</v>
      </c>
      <c r="S50">
        <v>0.161473876403251</v>
      </c>
      <c r="T50">
        <v>9.10757137498981</v>
      </c>
      <c r="U50">
        <v>2.2768928437474498</v>
      </c>
      <c r="V50">
        <v>0.10622421525957999</v>
      </c>
      <c r="W50">
        <v>1.3115953616617</v>
      </c>
    </row>
    <row r="51" spans="1:23" x14ac:dyDescent="0.25">
      <c r="A51">
        <v>325344</v>
      </c>
      <c r="B51" t="s">
        <v>119</v>
      </c>
      <c r="C51" t="s">
        <v>21</v>
      </c>
      <c r="D51">
        <v>4.9699999999999996E-3</v>
      </c>
      <c r="E51">
        <v>4</v>
      </c>
      <c r="F51">
        <v>1</v>
      </c>
      <c r="G51">
        <v>4</v>
      </c>
      <c r="H51">
        <v>5</v>
      </c>
      <c r="I51" s="1">
        <v>44419.845914351848</v>
      </c>
      <c r="J51" t="s">
        <v>120</v>
      </c>
      <c r="K51">
        <v>0.805952</v>
      </c>
      <c r="L51">
        <v>90.931472861157602</v>
      </c>
      <c r="M51">
        <v>4.2862056050550601</v>
      </c>
      <c r="N51">
        <v>5.72041182493764E-2</v>
      </c>
      <c r="O51">
        <v>11.682541198767399</v>
      </c>
      <c r="P51">
        <v>2.9206352996918699</v>
      </c>
      <c r="Q51">
        <f>Table14[[#This Row],[calc % H2 umol/h]]/Table14[[#This Row],[PCAT_Gee-pt/g-c3n4]]</f>
        <v>587.6529778052053</v>
      </c>
      <c r="R51">
        <v>3.36121863222442</v>
      </c>
      <c r="S51">
        <v>0.17603344687507499</v>
      </c>
      <c r="T51">
        <v>9.1613839295798893</v>
      </c>
      <c r="U51">
        <v>2.2903459823949701</v>
      </c>
      <c r="V51">
        <v>0.10633247034391199</v>
      </c>
      <c r="W51">
        <v>1.3147704312189801</v>
      </c>
    </row>
    <row r="52" spans="1:23" x14ac:dyDescent="0.25">
      <c r="A52">
        <v>325345</v>
      </c>
      <c r="B52" t="s">
        <v>121</v>
      </c>
      <c r="C52" t="s">
        <v>21</v>
      </c>
      <c r="D52">
        <v>5.0299999999999997E-3</v>
      </c>
      <c r="E52">
        <v>4</v>
      </c>
      <c r="F52">
        <v>1</v>
      </c>
      <c r="G52">
        <v>4</v>
      </c>
      <c r="H52">
        <v>6</v>
      </c>
      <c r="I52" s="1">
        <v>44419.861064814817</v>
      </c>
      <c r="J52" t="s">
        <v>122</v>
      </c>
      <c r="K52">
        <v>0.805952</v>
      </c>
      <c r="L52">
        <v>90.771362056046399</v>
      </c>
      <c r="M52">
        <v>4.5189167447683296</v>
      </c>
      <c r="N52">
        <v>6.5663915899410397E-2</v>
      </c>
      <c r="O52">
        <v>12.3168218954065</v>
      </c>
      <c r="P52">
        <v>3.0792054738516299</v>
      </c>
      <c r="Q52">
        <f>Table14[[#This Row],[calc % H2 umol/h]]/Table14[[#This Row],[PCAT_Gee-pt/g-c3n4]]</f>
        <v>612.16808625280919</v>
      </c>
      <c r="R52">
        <v>3.3097808024392799</v>
      </c>
      <c r="S52">
        <v>0.163827516761575</v>
      </c>
      <c r="T52">
        <v>9.0211842702515206</v>
      </c>
      <c r="U52">
        <v>2.2552960675628801</v>
      </c>
      <c r="V52">
        <v>0.10503215474837301</v>
      </c>
      <c r="W52">
        <v>1.29490824199753</v>
      </c>
    </row>
    <row r="53" spans="1:23" x14ac:dyDescent="0.25">
      <c r="A53">
        <v>325346</v>
      </c>
      <c r="B53" t="s">
        <v>123</v>
      </c>
      <c r="C53" t="s">
        <v>21</v>
      </c>
      <c r="D53">
        <v>4.9100000000000003E-3</v>
      </c>
      <c r="E53">
        <v>4</v>
      </c>
      <c r="F53">
        <v>1</v>
      </c>
      <c r="G53">
        <v>4</v>
      </c>
      <c r="H53">
        <v>7</v>
      </c>
      <c r="I53" s="1">
        <v>44419.87599537037</v>
      </c>
      <c r="J53" t="s">
        <v>124</v>
      </c>
      <c r="K53">
        <v>0.81142700000000001</v>
      </c>
      <c r="L53">
        <v>90.6797958430476</v>
      </c>
      <c r="M53">
        <v>4.6045708241120602</v>
      </c>
      <c r="N53">
        <v>5.5714560684785898E-2</v>
      </c>
      <c r="O53">
        <v>12.550281837130999</v>
      </c>
      <c r="P53">
        <v>3.13757045928276</v>
      </c>
      <c r="Q53">
        <f>Table14[[#This Row],[calc % H2 umol/h]]/Table14[[#This Row],[PCAT_Gee-pt/g-c3n4]]</f>
        <v>639.01638681929933</v>
      </c>
      <c r="R53">
        <v>3.3124108957767602</v>
      </c>
      <c r="S53">
        <v>0.176684791792519</v>
      </c>
      <c r="T53">
        <v>9.0283528889793505</v>
      </c>
      <c r="U53">
        <v>2.2570882222448301</v>
      </c>
      <c r="V53">
        <v>0.10533416288610201</v>
      </c>
      <c r="W53">
        <v>1.29788827417743</v>
      </c>
    </row>
    <row r="54" spans="1:23" x14ac:dyDescent="0.25">
      <c r="A54">
        <v>325347</v>
      </c>
      <c r="B54" t="s">
        <v>125</v>
      </c>
      <c r="C54" t="s">
        <v>21</v>
      </c>
      <c r="D54">
        <v>5.1700000000000001E-3</v>
      </c>
      <c r="E54">
        <v>4</v>
      </c>
      <c r="F54">
        <v>1</v>
      </c>
      <c r="G54">
        <v>4</v>
      </c>
      <c r="H54">
        <v>8</v>
      </c>
      <c r="I54" s="1">
        <v>44419.891018518516</v>
      </c>
      <c r="J54" t="s">
        <v>126</v>
      </c>
      <c r="K54">
        <v>0.81142700000000001</v>
      </c>
      <c r="L54">
        <v>90.630262841319805</v>
      </c>
      <c r="M54">
        <v>4.4861282981715602</v>
      </c>
      <c r="N54">
        <v>5.9343347066843702E-2</v>
      </c>
      <c r="O54">
        <v>12.227453252484001</v>
      </c>
      <c r="P54">
        <v>3.0568633131210201</v>
      </c>
      <c r="Q54">
        <f>Table14[[#This Row],[calc % H2 umol/h]]/Table14[[#This Row],[PCAT_Gee-pt/g-c3n4]]</f>
        <v>591.26949963656091</v>
      </c>
      <c r="R54">
        <v>3.45327633885291</v>
      </c>
      <c r="S54">
        <v>0.180149827811904</v>
      </c>
      <c r="T54">
        <v>9.4122976862795404</v>
      </c>
      <c r="U54">
        <v>2.3530744215698798</v>
      </c>
      <c r="V54">
        <v>0.106288295249289</v>
      </c>
      <c r="W54">
        <v>1.3240442264063601</v>
      </c>
    </row>
    <row r="55" spans="1:23" x14ac:dyDescent="0.25">
      <c r="A55">
        <v>325348</v>
      </c>
      <c r="B55" t="s">
        <v>127</v>
      </c>
      <c r="C55" t="s">
        <v>21</v>
      </c>
      <c r="D55">
        <v>4.8300000000000001E-3</v>
      </c>
      <c r="E55">
        <v>4</v>
      </c>
      <c r="F55">
        <v>1</v>
      </c>
      <c r="G55">
        <v>4</v>
      </c>
      <c r="H55">
        <v>9</v>
      </c>
      <c r="I55" s="1">
        <v>44419.906099537038</v>
      </c>
      <c r="J55" t="s">
        <v>128</v>
      </c>
      <c r="K55">
        <v>0.805952</v>
      </c>
      <c r="L55">
        <v>90.851742968942105</v>
      </c>
      <c r="M55">
        <v>4.4019558144893303</v>
      </c>
      <c r="N55">
        <v>4.9802409954674103E-2</v>
      </c>
      <c r="O55">
        <v>11.9980315683584</v>
      </c>
      <c r="P55">
        <v>2.9995078920896199</v>
      </c>
      <c r="Q55">
        <f>Table14[[#This Row],[calc % H2 umol/h]]/Table14[[#This Row],[PCAT_Gee-pt/g-c3n4]]</f>
        <v>621.01612672662941</v>
      </c>
      <c r="R55">
        <v>3.3339864976073299</v>
      </c>
      <c r="S55">
        <v>0.17909615589941399</v>
      </c>
      <c r="T55">
        <v>9.0871596473337792</v>
      </c>
      <c r="U55">
        <v>2.2717899118334399</v>
      </c>
      <c r="V55">
        <v>0.10658869519885</v>
      </c>
      <c r="W55">
        <v>1.3057260237623001</v>
      </c>
    </row>
    <row r="56" spans="1:23" x14ac:dyDescent="0.25">
      <c r="A56">
        <v>325349</v>
      </c>
      <c r="B56" t="s">
        <v>129</v>
      </c>
      <c r="C56" t="s">
        <v>21</v>
      </c>
      <c r="D56">
        <v>4.81E-3</v>
      </c>
      <c r="E56">
        <v>4</v>
      </c>
      <c r="F56">
        <v>1</v>
      </c>
      <c r="G56">
        <v>4</v>
      </c>
      <c r="H56">
        <v>10</v>
      </c>
      <c r="I56" s="1">
        <v>44419.921111111114</v>
      </c>
      <c r="J56" t="s">
        <v>130</v>
      </c>
      <c r="K56">
        <v>0.80032700000000001</v>
      </c>
      <c r="L56">
        <v>90.903928784404798</v>
      </c>
      <c r="M56">
        <v>4.3270690498360898</v>
      </c>
      <c r="N56">
        <v>5.3705345346607002E-2</v>
      </c>
      <c r="O56">
        <v>11.793919168273799</v>
      </c>
      <c r="P56">
        <v>2.9484797920684702</v>
      </c>
      <c r="Q56">
        <f>Table14[[#This Row],[calc % H2 umol/h]]/Table14[[#This Row],[PCAT_Gee-pt/g-c3n4]]</f>
        <v>612.98956176059676</v>
      </c>
      <c r="R56">
        <v>3.35026678705279</v>
      </c>
      <c r="S56">
        <v>0.17235799277208599</v>
      </c>
      <c r="T56">
        <v>9.1315334291117995</v>
      </c>
      <c r="U56">
        <v>2.2828833572779499</v>
      </c>
      <c r="V56">
        <v>0.106465059457187</v>
      </c>
      <c r="W56">
        <v>1.3122703192491301</v>
      </c>
    </row>
    <row r="57" spans="1:23" x14ac:dyDescent="0.25">
      <c r="A57">
        <v>325350</v>
      </c>
      <c r="B57" t="s">
        <v>131</v>
      </c>
      <c r="C57" t="s">
        <v>21</v>
      </c>
      <c r="D57">
        <v>5.1000000000000004E-3</v>
      </c>
      <c r="E57">
        <v>4</v>
      </c>
      <c r="F57">
        <v>1</v>
      </c>
      <c r="G57">
        <v>4</v>
      </c>
      <c r="H57">
        <v>11</v>
      </c>
      <c r="I57" s="1">
        <v>44419.936273148145</v>
      </c>
      <c r="J57" t="s">
        <v>132</v>
      </c>
      <c r="K57">
        <v>0.805952</v>
      </c>
      <c r="L57">
        <v>90.909716725135794</v>
      </c>
      <c r="M57">
        <v>4.4429063162198004</v>
      </c>
      <c r="N57">
        <v>5.6120256986197402E-2</v>
      </c>
      <c r="O57">
        <v>12.109646821488701</v>
      </c>
      <c r="P57">
        <v>3.0274117053721699</v>
      </c>
      <c r="Q57">
        <f>Table14[[#This Row],[calc % H2 umol/h]]/Table14[[#This Row],[PCAT_Gee-pt/g-c3n4]]</f>
        <v>593.61013830826857</v>
      </c>
      <c r="R57">
        <v>3.2666761572104299</v>
      </c>
      <c r="S57">
        <v>0.18028616021548799</v>
      </c>
      <c r="T57">
        <v>8.9036976538487895</v>
      </c>
      <c r="U57">
        <v>2.2259244134621898</v>
      </c>
      <c r="V57">
        <v>0.105151850605124</v>
      </c>
      <c r="W57">
        <v>1.27554895082883</v>
      </c>
    </row>
    <row r="58" spans="1:23" x14ac:dyDescent="0.25">
      <c r="A58">
        <v>325351</v>
      </c>
      <c r="B58" t="s">
        <v>133</v>
      </c>
      <c r="C58" t="s">
        <v>21</v>
      </c>
      <c r="G58">
        <v>4</v>
      </c>
      <c r="H58">
        <v>12</v>
      </c>
      <c r="I58" s="1">
        <v>44419.951666666668</v>
      </c>
      <c r="J58" t="s">
        <v>134</v>
      </c>
      <c r="K58">
        <v>0.91470200000000002</v>
      </c>
      <c r="L58">
        <v>99.563854417489495</v>
      </c>
      <c r="M58">
        <v>4.9749693325479898E-2</v>
      </c>
      <c r="N58">
        <v>1.4152277712954401E-3</v>
      </c>
      <c r="O58">
        <v>0.13559845127716399</v>
      </c>
      <c r="P58">
        <v>3.3899612819290999E-2</v>
      </c>
      <c r="Q58" t="e">
        <f>Table14[[#This Row],[calc % H2 umol/h]]/Table14[[#This Row],[PCAT_Gee-pt/g-c3n4]]</f>
        <v>#DIV/0!</v>
      </c>
      <c r="R58">
        <v>0.33328709313300198</v>
      </c>
      <c r="S58">
        <v>4.9388457707802501E-2</v>
      </c>
      <c r="T58">
        <v>0.90841190444799802</v>
      </c>
      <c r="U58">
        <v>0.22710297611199901</v>
      </c>
      <c r="V58">
        <v>3.8943599049392298E-2</v>
      </c>
      <c r="W58">
        <v>1.41651970025408E-2</v>
      </c>
    </row>
    <row r="59" spans="1:23" x14ac:dyDescent="0.25">
      <c r="A59">
        <v>325352</v>
      </c>
      <c r="B59" t="s">
        <v>135</v>
      </c>
      <c r="C59" t="s">
        <v>21</v>
      </c>
      <c r="D59">
        <v>5.0299999999999997E-3</v>
      </c>
      <c r="E59">
        <v>4</v>
      </c>
      <c r="F59">
        <v>1</v>
      </c>
      <c r="G59">
        <v>4</v>
      </c>
      <c r="H59">
        <v>13</v>
      </c>
      <c r="I59" s="1">
        <v>44419.967430555553</v>
      </c>
      <c r="J59" t="s">
        <v>136</v>
      </c>
      <c r="K59">
        <v>0.79755200000000004</v>
      </c>
      <c r="L59">
        <v>91.1756188137023</v>
      </c>
      <c r="M59">
        <v>4.3598009374972104</v>
      </c>
      <c r="N59">
        <v>7.3464494847139905E-2</v>
      </c>
      <c r="O59">
        <v>11.883133653380099</v>
      </c>
      <c r="P59">
        <v>2.9707834133450302</v>
      </c>
      <c r="Q59">
        <f>Table14[[#This Row],[calc % H2 umol/h]]/Table14[[#This Row],[PCAT_Gee-pt/g-c3n4]]</f>
        <v>590.61300464115914</v>
      </c>
      <c r="R59">
        <v>3.0904643942465899</v>
      </c>
      <c r="S59">
        <v>0.158756206529794</v>
      </c>
      <c r="T59">
        <v>8.4234124388547702</v>
      </c>
      <c r="U59">
        <v>2.1058531097136899</v>
      </c>
      <c r="V59">
        <v>0.10521820094882001</v>
      </c>
      <c r="W59">
        <v>1.2688976536049901</v>
      </c>
    </row>
    <row r="60" spans="1:23" x14ac:dyDescent="0.25">
      <c r="A60">
        <v>325353</v>
      </c>
      <c r="B60" t="s">
        <v>137</v>
      </c>
      <c r="C60" t="s">
        <v>21</v>
      </c>
      <c r="D60">
        <v>5.0099999999999997E-3</v>
      </c>
      <c r="E60">
        <v>4</v>
      </c>
      <c r="F60">
        <v>1</v>
      </c>
      <c r="G60">
        <v>4</v>
      </c>
      <c r="H60">
        <v>14</v>
      </c>
      <c r="I60" s="1">
        <v>44419.982638888891</v>
      </c>
      <c r="J60" t="s">
        <v>138</v>
      </c>
      <c r="K60">
        <v>0.80032700000000001</v>
      </c>
      <c r="L60">
        <v>91.217762615737399</v>
      </c>
      <c r="M60">
        <v>4.1929259523300697</v>
      </c>
      <c r="N60">
        <v>5.8040915241932702E-2</v>
      </c>
      <c r="O60">
        <v>11.4282968889095</v>
      </c>
      <c r="P60">
        <v>2.8570742222273799</v>
      </c>
      <c r="Q60">
        <f>Table14[[#This Row],[calc % H2 umol/h]]/Table14[[#This Row],[PCAT_Gee-pt/g-c3n4]]</f>
        <v>570.27429585376854</v>
      </c>
      <c r="R60">
        <v>3.2045908128299998</v>
      </c>
      <c r="S60">
        <v>0.17633967201999101</v>
      </c>
      <c r="T60">
        <v>8.7344769816746393</v>
      </c>
      <c r="U60">
        <v>2.1836192454186598</v>
      </c>
      <c r="V60">
        <v>0.107036764865503</v>
      </c>
      <c r="W60">
        <v>1.2776838542369899</v>
      </c>
    </row>
    <row r="61" spans="1:23" x14ac:dyDescent="0.25">
      <c r="A61">
        <v>325354</v>
      </c>
      <c r="B61" t="s">
        <v>139</v>
      </c>
      <c r="C61" t="s">
        <v>21</v>
      </c>
      <c r="D61">
        <v>4.6499999999999996E-3</v>
      </c>
      <c r="E61">
        <v>4</v>
      </c>
      <c r="F61">
        <v>1</v>
      </c>
      <c r="G61">
        <v>4</v>
      </c>
      <c r="H61">
        <v>15</v>
      </c>
      <c r="I61" s="1">
        <v>44419.997731481482</v>
      </c>
      <c r="J61" t="s">
        <v>140</v>
      </c>
      <c r="K61">
        <v>0.79755200000000004</v>
      </c>
      <c r="L61">
        <v>91.286780911436594</v>
      </c>
      <c r="M61">
        <v>4.1013896829322096</v>
      </c>
      <c r="N61">
        <v>5.8316402386598999E-2</v>
      </c>
      <c r="O61">
        <v>11.178804368727899</v>
      </c>
      <c r="P61">
        <v>2.7947010921819699</v>
      </c>
      <c r="Q61">
        <f>Table14[[#This Row],[calc % H2 umol/h]]/Table14[[#This Row],[PCAT_Gee-pt/g-c3n4]]</f>
        <v>601.01098756601505</v>
      </c>
      <c r="R61">
        <v>3.23526807786785</v>
      </c>
      <c r="S61">
        <v>0.16448327552073699</v>
      </c>
      <c r="T61">
        <v>8.8180913589801797</v>
      </c>
      <c r="U61">
        <v>2.20452283974504</v>
      </c>
      <c r="V61">
        <v>0.10612908643461</v>
      </c>
      <c r="W61">
        <v>1.27043224132864</v>
      </c>
    </row>
    <row r="62" spans="1:23" x14ac:dyDescent="0.25">
      <c r="A62" t="s">
        <v>142</v>
      </c>
      <c r="P62">
        <f>SUBTOTAL(101,Table14[calc % H2 umol/h])</f>
        <v>3.0016731433263399</v>
      </c>
      <c r="Q62" t="e">
        <f>SUBTOTAL(107,Table14[calc % H2 umol/h2g])</f>
        <v>#DIV/0!</v>
      </c>
      <c r="W62">
        <f>SUBTOTAL(109,Table14[calc % CO2 Avg])</f>
        <v>81.623732895624798</v>
      </c>
    </row>
    <row r="64" spans="1:23" ht="15.75" thickBot="1" x14ac:dyDescent="0.3"/>
    <row r="65" spans="13:25" ht="15.75" thickTop="1" x14ac:dyDescent="0.25">
      <c r="M65" s="2" t="e">
        <f>SUBTOTAL(101,Table14[calc % H2 umol/h2g])</f>
        <v>#DIV/0!</v>
      </c>
      <c r="N65" s="2" t="e">
        <f>SUBTOTAL(107,Table14[calc % H2 umol/h2g])</f>
        <v>#DIV/0!</v>
      </c>
    </row>
    <row r="66" spans="13:25" x14ac:dyDescent="0.25">
      <c r="M66" t="e">
        <f>((N65*2)/M65)*100</f>
        <v>#DIV/0!</v>
      </c>
    </row>
    <row r="67" spans="13:25" x14ac:dyDescent="0.25">
      <c r="T67" t="s">
        <v>143</v>
      </c>
    </row>
    <row r="68" spans="13:25" x14ac:dyDescent="0.25">
      <c r="M68" t="s">
        <v>147</v>
      </c>
    </row>
    <row r="70" spans="13:25" x14ac:dyDescent="0.25">
      <c r="Y70" t="s">
        <v>144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Gee</cp:lastModifiedBy>
  <dcterms:created xsi:type="dcterms:W3CDTF">2021-08-11T23:14:01Z</dcterms:created>
  <dcterms:modified xsi:type="dcterms:W3CDTF">2021-08-19T02:33:13Z</dcterms:modified>
</cp:coreProperties>
</file>