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34" documentId="13_ncr:40009_{C99F5485-D02C-4E2D-8D4F-8B580D23A417}" xr6:coauthVersionLast="47" xr6:coauthVersionMax="47" xr10:uidLastSave="{5EC72A6A-7987-4198-9DF2-E41FF00E5109}"/>
  <bookViews>
    <workbookView minimized="1" xWindow="45060" yWindow="8835" windowWidth="38700" windowHeight="15435" xr2:uid="{00000000-000D-0000-FFFF-FFFF00000000}"/>
  </bookViews>
  <sheets>
    <sheet name="87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1" l="1"/>
  <c r="Q62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I64" i="1"/>
  <c r="H64" i="1"/>
  <c r="E70" i="1"/>
  <c r="W62" i="1"/>
  <c r="H65" i="1" l="1"/>
  <c r="P65" i="1"/>
  <c r="O65" i="1"/>
  <c r="O67" i="1" l="1"/>
</calcChain>
</file>

<file path=xl/sharedStrings.xml><?xml version="1.0" encoding="utf-8"?>
<sst xmlns="http://schemas.openxmlformats.org/spreadsheetml/2006/main" count="209" uniqueCount="149">
  <si>
    <t>form_id</t>
  </si>
  <si>
    <t>form_name</t>
  </si>
  <si>
    <t>form_status</t>
  </si>
  <si>
    <t>PCAT_Gee-T/M/W</t>
  </si>
  <si>
    <t>Acid Red 87 (1g/L)</t>
  </si>
  <si>
    <t>Water 1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</si>
  <si>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</si>
  <si>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</si>
  <si>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</si>
  <si>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</si>
  <si>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</si>
  <si>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</si>
  <si>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</si>
  <si>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</si>
  <si>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calc % O2 Avg</t>
  </si>
  <si>
    <t>calc % O2 2STD</t>
  </si>
  <si>
    <t>calc % O2 umol</t>
  </si>
  <si>
    <t>calc % O2 umol/h</t>
  </si>
  <si>
    <t>calc % Ar Avg</t>
  </si>
  <si>
    <t>calc % CO2 Avg</t>
  </si>
  <si>
    <t>121021_PCAT_TEA_ACRD87_1</t>
  </si>
  <si>
    <t>Complete</t>
  </si>
  <si>
    <t>PlateAgilent 1_Vial1</t>
  </si>
  <si>
    <t>121021_PCAT_TEA_ACRD87_2</t>
  </si>
  <si>
    <t>PlateAgilent 1_Vial2</t>
  </si>
  <si>
    <t>121021_PCAT_TEA_ACRD87_3</t>
  </si>
  <si>
    <t>PlateAgilent 1_Vial3</t>
  </si>
  <si>
    <t>121021_PCAT_TEA_ACRD87_4</t>
  </si>
  <si>
    <t>PlateAgilent 1_Vial4</t>
  </si>
  <si>
    <t>121021_PCAT_TEA_ACRD87_5</t>
  </si>
  <si>
    <t>PlateAgilent 1_Vial5</t>
  </si>
  <si>
    <t>121021_PCAT_TEA_ACRD87_6</t>
  </si>
  <si>
    <t>PlateAgilent 1_Vial6</t>
  </si>
  <si>
    <t>121021_PCAT_TEA_ACRD87_7</t>
  </si>
  <si>
    <t>PlateAgilent 1_Vial7</t>
  </si>
  <si>
    <t>121021_PCAT_TEA_ACRD87_8</t>
  </si>
  <si>
    <t>PlateAgilent 1_Vial8</t>
  </si>
  <si>
    <t>121021_PCAT_TEA_ACRD87_9</t>
  </si>
  <si>
    <t>PlateAgilent 1_Vial9</t>
  </si>
  <si>
    <t>121021_PCAT_TEA_ACRD87_10</t>
  </si>
  <si>
    <t>PlateAgilent 1_Vial10</t>
  </si>
  <si>
    <t>121021_PCAT_TEA_ACRD87_11</t>
  </si>
  <si>
    <t>PlateAgilent 1_Vial11</t>
  </si>
  <si>
    <t>121021_PCAT_TEA_ACRD87_12</t>
  </si>
  <si>
    <t>PlateAgilent 1_Vial12</t>
  </si>
  <si>
    <t>121021_PCAT_TEA_ACRD87_13</t>
  </si>
  <si>
    <t>PlateAgilent 1_Vial13</t>
  </si>
  <si>
    <t>121021_PCAT_TEA_ACRD87_14</t>
  </si>
  <si>
    <t>PlateAgilent 1_Vial14</t>
  </si>
  <si>
    <t>121021_PCAT_TEA_ACRD87_15</t>
  </si>
  <si>
    <t>PlateAgilent 1_Vial15</t>
  </si>
  <si>
    <t>121021_PCAT_TEA_ACRD87_16</t>
  </si>
  <si>
    <t>PlateAgilent 2_Vial1</t>
  </si>
  <si>
    <t>121021_PCAT_TEA_ACRD87_17</t>
  </si>
  <si>
    <t>PlateAgilent 2_Vial2</t>
  </si>
  <si>
    <t>121021_PCAT_TEA_ACRD87_18</t>
  </si>
  <si>
    <t>PlateAgilent 2_Vial3</t>
  </si>
  <si>
    <t>121021_PCAT_TEA_ACRD87_19</t>
  </si>
  <si>
    <t>PlateAgilent 2_Vial4</t>
  </si>
  <si>
    <t>121021_PCAT_TEA_ACRD87_20</t>
  </si>
  <si>
    <t>PlateAgilent 2_Vial5</t>
  </si>
  <si>
    <t>121021_PCAT_TEA_ACRD87_21</t>
  </si>
  <si>
    <t>PlateAgilent 2_Vial6</t>
  </si>
  <si>
    <t>121021_PCAT_TEA_ACRD87_22</t>
  </si>
  <si>
    <t>PlateAgilent 2_Vial7</t>
  </si>
  <si>
    <t>121021_PCAT_TEA_ACRD87_23</t>
  </si>
  <si>
    <t>PlateAgilent 2_Vial8</t>
  </si>
  <si>
    <t>121021_PCAT_TEA_ACRD87_24</t>
  </si>
  <si>
    <t>PlateAgilent 2_Vial9</t>
  </si>
  <si>
    <t>121021_PCAT_TEA_ACRD87_25</t>
  </si>
  <si>
    <t>PlateAgilent 2_Vial10</t>
  </si>
  <si>
    <t>121021_PCAT_TEA_ACRD87_26</t>
  </si>
  <si>
    <t>PlateAgilent 2_Vial11</t>
  </si>
  <si>
    <t>121021_PCAT_TEA_ACRD87_27</t>
  </si>
  <si>
    <t>PlateAgilent 2_Vial12</t>
  </si>
  <si>
    <t>121021_PCAT_TEA_ACRD87_28</t>
  </si>
  <si>
    <t>PlateAgilent 2_Vial13</t>
  </si>
  <si>
    <t>121021_PCAT_TEA_ACRD87_29</t>
  </si>
  <si>
    <t>PlateAgilent 2_Vial14</t>
  </si>
  <si>
    <t>121021_PCAT_TEA_ACRD87_30</t>
  </si>
  <si>
    <t>PlateAgilent 2_Vial15</t>
  </si>
  <si>
    <t>121021_PCAT_TEA_ACRD87_31</t>
  </si>
  <si>
    <t>PlateAgilent 3_Vial1</t>
  </si>
  <si>
    <t>121021_PCAT_TEA_ACRD87_32</t>
  </si>
  <si>
    <t>PlateAgilent 3_Vial2</t>
  </si>
  <si>
    <t>121021_PCAT_TEA_ACRD87_33</t>
  </si>
  <si>
    <t>PlateAgilent 3_Vial3</t>
  </si>
  <si>
    <t>121021_PCAT_TEA_ACRD87_34</t>
  </si>
  <si>
    <t>PlateAgilent 3_Vial4</t>
  </si>
  <si>
    <t>121021_PCAT_TEA_ACRD87_35</t>
  </si>
  <si>
    <t>PlateAgilent 3_Vial5</t>
  </si>
  <si>
    <t>121021_PCAT_TEA_ACRD87_36</t>
  </si>
  <si>
    <t>PlateAgilent 3_Vial6</t>
  </si>
  <si>
    <t>121021_PCAT_TEA_ACRD87_37</t>
  </si>
  <si>
    <t>PlateAgilent 3_Vial7</t>
  </si>
  <si>
    <t>121021_PCAT_TEA_ACRD87_38</t>
  </si>
  <si>
    <t>PlateAgilent 3_Vial8</t>
  </si>
  <si>
    <t>121021_PCAT_TEA_ACRD87_39</t>
  </si>
  <si>
    <t>PlateAgilent 3_Vial9</t>
  </si>
  <si>
    <t>121021_PCAT_TEA_ACRD87_40</t>
  </si>
  <si>
    <t>PlateAgilent 3_Vial10</t>
  </si>
  <si>
    <t>121021_PCAT_TEA_ACRD87_41</t>
  </si>
  <si>
    <t>PlateAgilent 3_Vial11</t>
  </si>
  <si>
    <t>121021_PCAT_TEA_ACRD87_42</t>
  </si>
  <si>
    <t>PlateAgilent 3_Vial12</t>
  </si>
  <si>
    <t>121021_PCAT_TEA_ACRD87_43</t>
  </si>
  <si>
    <t>PlateAgilent 3_Vial13</t>
  </si>
  <si>
    <t>121021_PCAT_TEA_ACRD87_44</t>
  </si>
  <si>
    <t>PlateAgilent 3_Vial14</t>
  </si>
  <si>
    <t>121021_PCAT_TEA_ACRD87_45</t>
  </si>
  <si>
    <t>PlateAgilent 3_Vial15</t>
  </si>
  <si>
    <t>121021_PCAT_TEA_ACRD87_46</t>
  </si>
  <si>
    <t>PlateAgilent 4_Vial1</t>
  </si>
  <si>
    <t>121021_PCAT_TEA_ACRD87_47</t>
  </si>
  <si>
    <t>PlateAgilent 4_Vial2</t>
  </si>
  <si>
    <t>121021_PCAT_TEA_ACRD87_48</t>
  </si>
  <si>
    <t>PlateAgilent 4_Vial3</t>
  </si>
  <si>
    <t>121021_PCAT_TEA_ACRD87_49</t>
  </si>
  <si>
    <t>PlateAgilent 4_Vial4</t>
  </si>
  <si>
    <t>121021_PCAT_TEA_ACRD87_50</t>
  </si>
  <si>
    <t>PlateAgilent 4_Vial5</t>
  </si>
  <si>
    <t>121021_PCAT_TEA_ACRD87_51</t>
  </si>
  <si>
    <t>PlateAgilent 4_Vial6</t>
  </si>
  <si>
    <t>121021_PCAT_TEA_ACRD87_52</t>
  </si>
  <si>
    <t>PlateAgilent 4_Vial7</t>
  </si>
  <si>
    <t>121021_PCAT_TEA_ACRD87_53</t>
  </si>
  <si>
    <t>PlateAgilent 4_Vial8</t>
  </si>
  <si>
    <t>121021_PCAT_TEA_ACRD87_54</t>
  </si>
  <si>
    <t>PlateAgilent 4_Vial9</t>
  </si>
  <si>
    <t>121021_PCAT_TEA_ACRD87_55</t>
  </si>
  <si>
    <t>PlateAgilent 4_Vial10</t>
  </si>
  <si>
    <t>121021_PCAT_TEA_ACRD87_56</t>
  </si>
  <si>
    <t>PlateAgilent 4_Vial11</t>
  </si>
  <si>
    <t>121021_PCAT_TEA_ACRD87_57</t>
  </si>
  <si>
    <t>PlateAgilent 4_Vial12</t>
  </si>
  <si>
    <t>121021_PCAT_TEA_ACRD87_58</t>
  </si>
  <si>
    <t>PlateAgilent 4_Vial13</t>
  </si>
  <si>
    <t>121021_PCAT_TEA_ACRD87_59</t>
  </si>
  <si>
    <t>PlateAgilent 4_Vial14</t>
  </si>
  <si>
    <t>121021_PCAT_TEA_ACRD87_60</t>
  </si>
  <si>
    <t>PlateAgilent 4_Vial15</t>
  </si>
  <si>
    <t>PCN</t>
  </si>
  <si>
    <t>h2 umol/hg</t>
  </si>
  <si>
    <t>Total</t>
  </si>
  <si>
    <t>plate</t>
  </si>
  <si>
    <t>Plate</t>
  </si>
  <si>
    <t>avg</t>
  </si>
  <si>
    <t>stdev</t>
  </si>
  <si>
    <t>2stdev%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</si>
</sst>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875 - Pre-dispensed, no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'875'!$Q$2:$Q$61</c:f>
              <c:numCache>
                <c:formatCode>General</c:formatCode>
                <c:ptCount val="52"/>
                <c:pt idx="0">
                  <c:v>2165.759137163976</c:v>
                </c:pt>
                <c:pt idx="1">
                  <c:v>2106.1873758213801</c:v>
                </c:pt>
                <c:pt idx="2">
                  <c:v>2102.5493129209217</c:v>
                </c:pt>
                <c:pt idx="3">
                  <c:v>2087.9572382452452</c:v>
                </c:pt>
                <c:pt idx="4">
                  <c:v>2034.5300407651289</c:v>
                </c:pt>
                <c:pt idx="5">
                  <c:v>2075.1110222044113</c:v>
                </c:pt>
                <c:pt idx="6">
                  <c:v>2048.5269492291891</c:v>
                </c:pt>
                <c:pt idx="7">
                  <c:v>2052.4487854582717</c:v>
                </c:pt>
                <c:pt idx="8">
                  <c:v>2007.6077120909417</c:v>
                </c:pt>
                <c:pt idx="9">
                  <c:v>2008.1357428864869</c:v>
                </c:pt>
                <c:pt idx="10">
                  <c:v>1971.9734380158438</c:v>
                </c:pt>
                <c:pt idx="11">
                  <c:v>1921.5306911620719</c:v>
                </c:pt>
                <c:pt idx="12">
                  <c:v>1949.2369009865899</c:v>
                </c:pt>
                <c:pt idx="13">
                  <c:v>1916.9074753497391</c:v>
                </c:pt>
                <c:pt idx="14">
                  <c:v>1879.7656541599079</c:v>
                </c:pt>
                <c:pt idx="15">
                  <c:v>1881.8459973034658</c:v>
                </c:pt>
                <c:pt idx="16">
                  <c:v>1853.52558214227</c:v>
                </c:pt>
                <c:pt idx="17">
                  <c:v>1863.31800978201</c:v>
                </c:pt>
                <c:pt idx="18">
                  <c:v>1881.1200238014362</c:v>
                </c:pt>
                <c:pt idx="19">
                  <c:v>1908.9714280111839</c:v>
                </c:pt>
                <c:pt idx="20">
                  <c:v>1929.1700335258904</c:v>
                </c:pt>
                <c:pt idx="21">
                  <c:v>1879.3241655540464</c:v>
                </c:pt>
                <c:pt idx="22">
                  <c:v>1836.8045115323648</c:v>
                </c:pt>
                <c:pt idx="23">
                  <c:v>1823.6376492543361</c:v>
                </c:pt>
                <c:pt idx="24">
                  <c:v>1841.6592864461825</c:v>
                </c:pt>
                <c:pt idx="25">
                  <c:v>1831.1972775593308</c:v>
                </c:pt>
                <c:pt idx="26">
                  <c:v>1809.7864118694072</c:v>
                </c:pt>
                <c:pt idx="27">
                  <c:v>1814.9926231422942</c:v>
                </c:pt>
                <c:pt idx="28">
                  <c:v>1790.1805171362207</c:v>
                </c:pt>
                <c:pt idx="29">
                  <c:v>1808.7832512821003</c:v>
                </c:pt>
                <c:pt idx="30">
                  <c:v>1820.2471397709396</c:v>
                </c:pt>
                <c:pt idx="31">
                  <c:v>1769.3777868263987</c:v>
                </c:pt>
                <c:pt idx="32">
                  <c:v>1752.9590777699939</c:v>
                </c:pt>
                <c:pt idx="33">
                  <c:v>1795.9283891179562</c:v>
                </c:pt>
                <c:pt idx="34">
                  <c:v>1791.2231253908369</c:v>
                </c:pt>
                <c:pt idx="35">
                  <c:v>1782.1929830863287</c:v>
                </c:pt>
                <c:pt idx="36">
                  <c:v>1731.0238981806663</c:v>
                </c:pt>
                <c:pt idx="37">
                  <c:v>1722.68277543413</c:v>
                </c:pt>
                <c:pt idx="38">
                  <c:v>1715.4416366019082</c:v>
                </c:pt>
                <c:pt idx="39">
                  <c:v>1719.1062618703857</c:v>
                </c:pt>
                <c:pt idx="40">
                  <c:v>1717.4091318088952</c:v>
                </c:pt>
                <c:pt idx="41">
                  <c:v>1718.8977473798984</c:v>
                </c:pt>
                <c:pt idx="42">
                  <c:v>1704.3933923113555</c:v>
                </c:pt>
                <c:pt idx="43">
                  <c:v>1727.2617791357391</c:v>
                </c:pt>
                <c:pt idx="44">
                  <c:v>1681.5908201140921</c:v>
                </c:pt>
                <c:pt idx="45">
                  <c:v>1653.0134213254494</c:v>
                </c:pt>
                <c:pt idx="46">
                  <c:v>1681.2734267199155</c:v>
                </c:pt>
                <c:pt idx="47">
                  <c:v>1726.6342897313202</c:v>
                </c:pt>
                <c:pt idx="48">
                  <c:v>1749.1121250189731</c:v>
                </c:pt>
                <c:pt idx="49">
                  <c:v>1675.1859353490149</c:v>
                </c:pt>
                <c:pt idx="50">
                  <c:v>1644.8979311102114</c:v>
                </c:pt>
                <c:pt idx="51">
                  <c:v>1673.2451927678528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B-4A76-8523-405F077F9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83071"/>
        <c:axId val="95683487"/>
      </c:scatterChart>
      <c:valAx>
        <c:axId val="9568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83487"/>
        <c:crosses val="autoZero"/>
        <c:crossBetween val="midCat"/>
      </c:valAx>
      <c:valAx>
        <c:axId val="95683487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evol </a:t>
                </a:r>
                <a:r>
                  <a:rPr lang="en-GB" baseline="0"/>
                  <a:t> (umol/gh)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Plate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'875'!$Q$2:$Q$14</c:f>
              <c:numCache>
                <c:formatCode>General</c:formatCode>
                <c:ptCount val="13"/>
                <c:pt idx="0">
                  <c:v>2165.759137163976</c:v>
                </c:pt>
                <c:pt idx="1">
                  <c:v>2106.1873758213801</c:v>
                </c:pt>
                <c:pt idx="2">
                  <c:v>2102.5493129209217</c:v>
                </c:pt>
                <c:pt idx="3">
                  <c:v>2087.9572382452452</c:v>
                </c:pt>
                <c:pt idx="4">
                  <c:v>2034.5300407651289</c:v>
                </c:pt>
                <c:pt idx="5">
                  <c:v>2075.1110222044113</c:v>
                </c:pt>
                <c:pt idx="6">
                  <c:v>2048.5269492291891</c:v>
                </c:pt>
                <c:pt idx="7">
                  <c:v>2052.4487854582717</c:v>
                </c:pt>
                <c:pt idx="8">
                  <c:v>2007.6077120909417</c:v>
                </c:pt>
                <c:pt idx="9">
                  <c:v>2008.1357428864869</c:v>
                </c:pt>
                <c:pt idx="10">
                  <c:v>1971.9734380158438</c:v>
                </c:pt>
                <c:pt idx="11">
                  <c:v>1921.5306911620719</c:v>
                </c:pt>
                <c:pt idx="12">
                  <c:v>1949.2369009865899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8-4D61-921F-907EAD92F9DA}"/>
            </c:ext>
          </c:extLst>
        </c:ser>
        <c:ser>
          <c:idx val="1"/>
          <c:order val="1"/>
          <c:tx>
            <c:v>Plate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'875'!$Q$17:$Q$29</c:f>
              <c:numCache>
                <c:formatCode>General</c:formatCode>
                <c:ptCount val="13"/>
                <c:pt idx="0">
                  <c:v>1916.9074753497391</c:v>
                </c:pt>
                <c:pt idx="1">
                  <c:v>1879.7656541599079</c:v>
                </c:pt>
                <c:pt idx="2">
                  <c:v>1881.8459973034658</c:v>
                </c:pt>
                <c:pt idx="3">
                  <c:v>1853.52558214227</c:v>
                </c:pt>
                <c:pt idx="4">
                  <c:v>1863.31800978201</c:v>
                </c:pt>
                <c:pt idx="5">
                  <c:v>1881.1200238014362</c:v>
                </c:pt>
                <c:pt idx="6">
                  <c:v>1908.9714280111839</c:v>
                </c:pt>
                <c:pt idx="7">
                  <c:v>1929.1700335258904</c:v>
                </c:pt>
                <c:pt idx="8">
                  <c:v>1879.3241655540464</c:v>
                </c:pt>
                <c:pt idx="9">
                  <c:v>1836.8045115323648</c:v>
                </c:pt>
                <c:pt idx="10">
                  <c:v>1823.6376492543361</c:v>
                </c:pt>
                <c:pt idx="11">
                  <c:v>1841.6592864461825</c:v>
                </c:pt>
                <c:pt idx="12">
                  <c:v>1831.1972775593308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38-4D61-921F-907EAD92F9DA}"/>
            </c:ext>
          </c:extLst>
        </c:ser>
        <c:ser>
          <c:idx val="2"/>
          <c:order val="2"/>
          <c:tx>
            <c:v>Plate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'875'!$Q$32:$Q$44</c:f>
              <c:numCache>
                <c:formatCode>General</c:formatCode>
                <c:ptCount val="13"/>
                <c:pt idx="0">
                  <c:v>1809.7864118694072</c:v>
                </c:pt>
                <c:pt idx="1">
                  <c:v>1814.9926231422942</c:v>
                </c:pt>
                <c:pt idx="2">
                  <c:v>1790.1805171362207</c:v>
                </c:pt>
                <c:pt idx="3">
                  <c:v>1808.7832512821003</c:v>
                </c:pt>
                <c:pt idx="4">
                  <c:v>1820.2471397709396</c:v>
                </c:pt>
                <c:pt idx="5">
                  <c:v>1769.3777868263987</c:v>
                </c:pt>
                <c:pt idx="6">
                  <c:v>1752.9590777699939</c:v>
                </c:pt>
                <c:pt idx="7">
                  <c:v>1795.9283891179562</c:v>
                </c:pt>
                <c:pt idx="8">
                  <c:v>1791.2231253908369</c:v>
                </c:pt>
                <c:pt idx="9">
                  <c:v>1782.1929830863287</c:v>
                </c:pt>
                <c:pt idx="10">
                  <c:v>1731.0238981806663</c:v>
                </c:pt>
                <c:pt idx="11">
                  <c:v>1722.68277543413</c:v>
                </c:pt>
                <c:pt idx="12">
                  <c:v>1715.4416366019082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38-4D61-921F-907EAD92F9DA}"/>
            </c:ext>
          </c:extLst>
        </c:ser>
        <c:ser>
          <c:idx val="3"/>
          <c:order val="3"/>
          <c:tx>
            <c:v>Plate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'875'!$Q$47:$Q$59</c:f>
              <c:numCache>
                <c:formatCode>General</c:formatCode>
                <c:ptCount val="13"/>
                <c:pt idx="0">
                  <c:v>1719.1062618703857</c:v>
                </c:pt>
                <c:pt idx="1">
                  <c:v>1717.4091318088952</c:v>
                </c:pt>
                <c:pt idx="2">
                  <c:v>1718.8977473798984</c:v>
                </c:pt>
                <c:pt idx="3">
                  <c:v>1704.3933923113555</c:v>
                </c:pt>
                <c:pt idx="4">
                  <c:v>1727.2617791357391</c:v>
                </c:pt>
                <c:pt idx="5">
                  <c:v>1681.5908201140921</c:v>
                </c:pt>
                <c:pt idx="6">
                  <c:v>1653.0134213254494</c:v>
                </c:pt>
                <c:pt idx="7">
                  <c:v>1681.2734267199155</c:v>
                </c:pt>
                <c:pt idx="8">
                  <c:v>1726.6342897313202</c:v>
                </c:pt>
                <c:pt idx="9">
                  <c:v>1749.1121250189731</c:v>
                </c:pt>
                <c:pt idx="10">
                  <c:v>1675.1859353490149</c:v>
                </c:pt>
                <c:pt idx="11">
                  <c:v>1644.8979311102114</c:v>
                </c:pt>
                <c:pt idx="12">
                  <c:v>1673.2451927678528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38-4D61-921F-907EAD92F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292208"/>
        <c:axId val="2140291792"/>
      </c:scatterChart>
      <c:valAx>
        <c:axId val="21402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91792"/>
        <c:crosses val="autoZero"/>
        <c:crossBetween val="midCat"/>
      </c:valAx>
      <c:valAx>
        <c:axId val="2140291792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9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Offline</a:t>
            </a:r>
            <a:r>
              <a:rPr lang="en-GB" baseline="0"/>
              <a:t> - Air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'875'!$D$2:$D$59</c:f>
              <c:numCache>
                <c:formatCode>General</c:formatCode>
                <c:ptCount val="52"/>
                <c:pt idx="0">
                  <c:v>5.0049999999999999</c:v>
                </c:pt>
                <c:pt idx="1">
                  <c:v>5</c:v>
                </c:pt>
                <c:pt idx="2">
                  <c:v>4.99</c:v>
                </c:pt>
                <c:pt idx="3">
                  <c:v>4.9950000000000001</c:v>
                </c:pt>
                <c:pt idx="4">
                  <c:v>5.05</c:v>
                </c:pt>
                <c:pt idx="5">
                  <c:v>5.01</c:v>
                </c:pt>
                <c:pt idx="6">
                  <c:v>4.9950000000000001</c:v>
                </c:pt>
                <c:pt idx="7">
                  <c:v>4.9749999999999996</c:v>
                </c:pt>
                <c:pt idx="8">
                  <c:v>4.99</c:v>
                </c:pt>
                <c:pt idx="9">
                  <c:v>5.01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5.0149999999999997</c:v>
                </c:pt>
                <c:pt idx="14">
                  <c:v>5</c:v>
                </c:pt>
                <c:pt idx="15">
                  <c:v>4.9800000000000004</c:v>
                </c:pt>
                <c:pt idx="16">
                  <c:v>4.9950000000000001</c:v>
                </c:pt>
                <c:pt idx="17">
                  <c:v>4.99</c:v>
                </c:pt>
                <c:pt idx="18">
                  <c:v>5</c:v>
                </c:pt>
                <c:pt idx="19">
                  <c:v>5</c:v>
                </c:pt>
                <c:pt idx="20">
                  <c:v>5.01</c:v>
                </c:pt>
                <c:pt idx="21">
                  <c:v>4.9749999999999996</c:v>
                </c:pt>
                <c:pt idx="22">
                  <c:v>5.0199999999999996</c:v>
                </c:pt>
                <c:pt idx="23">
                  <c:v>5</c:v>
                </c:pt>
                <c:pt idx="24">
                  <c:v>4.9850000000000003</c:v>
                </c:pt>
                <c:pt idx="25">
                  <c:v>5.0049999999999999</c:v>
                </c:pt>
                <c:pt idx="26">
                  <c:v>4.9749999999999996</c:v>
                </c:pt>
                <c:pt idx="27">
                  <c:v>4.99</c:v>
                </c:pt>
                <c:pt idx="28">
                  <c:v>5.0750000000000002</c:v>
                </c:pt>
                <c:pt idx="29">
                  <c:v>4.9800000000000004</c:v>
                </c:pt>
                <c:pt idx="30">
                  <c:v>4.9800000000000004</c:v>
                </c:pt>
                <c:pt idx="31">
                  <c:v>4.9850000000000003</c:v>
                </c:pt>
                <c:pt idx="32">
                  <c:v>4.9800000000000004</c:v>
                </c:pt>
                <c:pt idx="33">
                  <c:v>5.0049999999999999</c:v>
                </c:pt>
                <c:pt idx="34">
                  <c:v>4.9950000000000001</c:v>
                </c:pt>
                <c:pt idx="35">
                  <c:v>4.9850000000000003</c:v>
                </c:pt>
                <c:pt idx="36">
                  <c:v>5.0149999999999997</c:v>
                </c:pt>
                <c:pt idx="37">
                  <c:v>4.99</c:v>
                </c:pt>
                <c:pt idx="38">
                  <c:v>5.0049999999999999</c:v>
                </c:pt>
                <c:pt idx="39">
                  <c:v>5.0049999999999999</c:v>
                </c:pt>
                <c:pt idx="40">
                  <c:v>5.0049999999999999</c:v>
                </c:pt>
                <c:pt idx="41">
                  <c:v>5.0149999999999997</c:v>
                </c:pt>
                <c:pt idx="42">
                  <c:v>5.01</c:v>
                </c:pt>
                <c:pt idx="43">
                  <c:v>4.99</c:v>
                </c:pt>
                <c:pt idx="44">
                  <c:v>5</c:v>
                </c:pt>
                <c:pt idx="45">
                  <c:v>4.9950000000000001</c:v>
                </c:pt>
                <c:pt idx="46">
                  <c:v>4.9800000000000004</c:v>
                </c:pt>
                <c:pt idx="47">
                  <c:v>5.0149999999999997</c:v>
                </c:pt>
                <c:pt idx="48">
                  <c:v>4.9749999999999996</c:v>
                </c:pt>
                <c:pt idx="49">
                  <c:v>4.9950000000000001</c:v>
                </c:pt>
                <c:pt idx="50">
                  <c:v>5.0149999999999997</c:v>
                </c:pt>
                <c:pt idx="51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8E-44FF-A6B2-65455230E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465696"/>
        <c:axId val="247466528"/>
      </c:scatterChart>
      <c:valAx>
        <c:axId val="24746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66528"/>
        <c:crosses val="autoZero"/>
        <c:crossBetween val="midCat"/>
      </c:valAx>
      <c:valAx>
        <c:axId val="2474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6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552450</xdr:colOff>
      <xdr:row>20</xdr:row>
      <xdr:rowOff>166687</xdr:rowOff>
    </xdr:from>
    <xdr:to>
      <xdr:col>31</xdr:col>
      <xdr:colOff>247650</xdr:colOff>
      <xdr:row>35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CF949-D8CA-4713-BEFA-74B478F03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428625</xdr:colOff>
      <xdr:row>41</xdr:row>
      <xdr:rowOff>19050</xdr:rowOff>
    </xdr:from>
    <xdr:to>
      <xdr:col>32</xdr:col>
      <xdr:colOff>9525</xdr:colOff>
      <xdr:row>61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5E8D6D-AC33-42DA-8A2A-1D0C2EEDB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881062</xdr:colOff>
      <xdr:row>33</xdr:row>
      <xdr:rowOff>109537</xdr:rowOff>
    </xdr:from>
    <xdr:to>
      <xdr:col>9</xdr:col>
      <xdr:colOff>423862</xdr:colOff>
      <xdr:row>49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FCA8E6-CE08-4077-8EC5-BED49FFC7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2" totalsRowCount="1">
  <autoFilter ref="A1:W61" xr:uid="{00000000-0009-0000-0100-000001000000}">
    <filterColumn colId="6">
      <filters blank="1"/>
    </filterColumn>
  </autoFilter>
  <tableColumns count="23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22" xr3:uid="{00000000-0010-0000-0000-000016000000}" name="PCN" totalsRowFunction="average"/>
    <tableColumn id="4" xr3:uid="{00000000-0010-0000-0000-000004000000}" name="PCAT_Gee-T/M/W"/>
    <tableColumn id="5" xr3:uid="{00000000-0010-0000-0000-000005000000}" name="Acid Red 87 (1g/L)"/>
    <tableColumn id="6" xr3:uid="{00000000-0010-0000-0000-000006000000}" name="Water 1"/>
    <tableColumn id="23" xr3:uid="{00000000-0010-0000-0000-000017000000}" name="plate"/>
    <tableColumn id="7" xr3:uid="{00000000-0010-0000-0000-000007000000}" name="form_datetime" dataDxfId="1"/>
    <tableColumn id="8" xr3:uid="{00000000-0010-0000-0000-000008000000}" name="sample_name"/>
    <tableColumn id="9" xr3:uid="{00000000-0010-0000-0000-000009000000}" name="Baratron Avg"/>
    <tableColumn id="10" xr3:uid="{00000000-0010-0000-0000-00000A000000}" name="calc % N2 Avg"/>
    <tableColumn id="11" xr3:uid="{00000000-0010-0000-0000-00000B000000}" name="calc % H2 Avg"/>
    <tableColumn id="12" xr3:uid="{00000000-0010-0000-0000-00000C000000}" name="calc % H2 2STD"/>
    <tableColumn id="13" xr3:uid="{00000000-0010-0000-0000-00000D000000}" name="calc % H2 umol"/>
    <tableColumn id="14" xr3:uid="{00000000-0010-0000-0000-00000E000000}" name="calc % H2 umol/h"/>
    <tableColumn id="21" xr3:uid="{00000000-0010-0000-0000-000015000000}" name="h2 umol/hg" totalsRowFunction="stdDev" dataDxfId="0">
      <calculatedColumnFormula>Table1[[#This Row],[calc % H2 umol/h]]/(Table1[[#This Row],[PCN]]/1000)</calculatedColumnFormula>
    </tableColumn>
    <tableColumn id="15" xr3:uid="{00000000-0010-0000-0000-00000F000000}" name="calc % O2 Avg"/>
    <tableColumn id="16" xr3:uid="{00000000-0010-0000-0000-000010000000}" name="calc % O2 2STD"/>
    <tableColumn id="17" xr3:uid="{00000000-0010-0000-0000-000011000000}" name="calc % O2 umol"/>
    <tableColumn id="18" xr3:uid="{00000000-0010-0000-0000-000012000000}" name="calc % O2 umol/h"/>
    <tableColumn id="19" xr3:uid="{00000000-0010-0000-0000-000013000000}" name="calc % Ar Avg"/>
    <tableColumn id="20" xr3:uid="{00000000-0010-0000-0000-000014000000}" name="calc % CO2 Avg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65:E70" totalsRowCount="1">
  <autoFilter ref="B65:E69" xr:uid="{00000000-0009-0000-0100-000002000000}"/>
  <tableColumns count="4">
    <tableColumn id="1" xr3:uid="{00000000-0010-0000-0100-000001000000}" name="Plate" totalsRowLabel="Total"/>
    <tableColumn id="2" xr3:uid="{00000000-0010-0000-0100-000002000000}" name="avg"/>
    <tableColumn id="3" xr3:uid="{00000000-0010-0000-0100-000003000000}" name="stdev"/>
    <tableColumn id="4" xr3:uid="{00000000-0010-0000-0100-000004000000}" name="2stdev%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topLeftCell="I35" workbookViewId="0">
      <selection activeCell="D29" sqref="D29"/>
    </sheetView>
  </sheetViews>
  <sheetFormatPr defaultRowHeight="15" x14ac:dyDescent="0.25"/>
  <cols>
    <col min="1" max="1" width="10.140625" customWidth="1"/>
    <col min="2" max="2" width="28.28515625" bestFit="1" customWidth="1"/>
    <col min="3" max="4" width="13.7109375" customWidth="1"/>
    <col min="5" max="5" width="19.7109375" customWidth="1"/>
    <col min="6" max="6" width="18.85546875" customWidth="1"/>
    <col min="7" max="8" width="10.140625" customWidth="1"/>
    <col min="9" max="9" width="16.5703125" customWidth="1"/>
    <col min="10" max="10" width="15.5703125" customWidth="1"/>
    <col min="11" max="11" width="14.42578125" customWidth="1"/>
    <col min="12" max="12" width="15" customWidth="1"/>
    <col min="13" max="13" width="14.85546875" customWidth="1"/>
    <col min="14" max="14" width="15.85546875" customWidth="1"/>
    <col min="15" max="15" width="16.140625" customWidth="1"/>
    <col min="16" max="17" width="18.140625" customWidth="1"/>
    <col min="18" max="18" width="15" customWidth="1"/>
    <col min="19" max="19" width="16" customWidth="1"/>
    <col min="20" max="20" width="16.28515625" customWidth="1"/>
    <col min="21" max="21" width="18.28515625" customWidth="1"/>
    <col min="22" max="22" width="14.5703125" customWidth="1"/>
    <col min="23" max="23" width="16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144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328287</v>
      </c>
      <c r="B2" t="s">
        <v>20</v>
      </c>
      <c r="C2" t="s">
        <v>21</v>
      </c>
      <c r="D2">
        <v>5.0049999999999999</v>
      </c>
      <c r="E2">
        <v>4</v>
      </c>
      <c r="F2">
        <v>1</v>
      </c>
      <c r="H2">
        <v>1</v>
      </c>
      <c r="I2" s="1">
        <v>44481.896631944444</v>
      </c>
      <c r="J2" t="s">
        <v>22</v>
      </c>
      <c r="K2">
        <v>0.91747699999999999</v>
      </c>
      <c r="L2">
        <v>79.165000697653596</v>
      </c>
      <c r="M2">
        <v>15.907792121194801</v>
      </c>
      <c r="N2">
        <v>0.63282708400152399</v>
      </c>
      <c r="O2">
        <v>43.358497926022899</v>
      </c>
      <c r="P2">
        <v>10.8396244815057</v>
      </c>
      <c r="Q2">
        <f>Table1[[#This Row],[calc % H2 umol/h]]/(Table1[[#This Row],[PCN]]/1000)</f>
        <v>2165.759137163976</v>
      </c>
      <c r="R2">
        <v>3.4541947448548198</v>
      </c>
      <c r="S2">
        <v>0.18500461886164499</v>
      </c>
      <c r="T2">
        <v>9.4148009063634692</v>
      </c>
      <c r="U2">
        <v>2.3537002265908602</v>
      </c>
      <c r="V2">
        <v>0.11358525881768</v>
      </c>
      <c r="W2">
        <v>1.3594271774789899</v>
      </c>
    </row>
    <row r="3" spans="1:23" x14ac:dyDescent="0.25">
      <c r="A3">
        <v>328288</v>
      </c>
      <c r="B3" t="s">
        <v>23</v>
      </c>
      <c r="C3" t="s">
        <v>21</v>
      </c>
      <c r="D3">
        <v>5</v>
      </c>
      <c r="E3">
        <v>4</v>
      </c>
      <c r="F3">
        <v>1</v>
      </c>
      <c r="H3">
        <v>1</v>
      </c>
      <c r="I3" s="1">
        <v>44481.911365740743</v>
      </c>
      <c r="J3" t="s">
        <v>24</v>
      </c>
      <c r="K3">
        <v>0.92025199999999996</v>
      </c>
      <c r="L3">
        <v>79.637546751199395</v>
      </c>
      <c r="M3">
        <v>15.4547747479705</v>
      </c>
      <c r="N3">
        <v>0.56130985093301999</v>
      </c>
      <c r="O3">
        <v>42.123747516427699</v>
      </c>
      <c r="P3">
        <v>10.5309368791069</v>
      </c>
      <c r="Q3">
        <f>Table1[[#This Row],[calc % H2 umol/h]]/(Table1[[#This Row],[PCN]]/1000)</f>
        <v>2106.1873758213801</v>
      </c>
      <c r="R3">
        <v>3.46041343338376</v>
      </c>
      <c r="S3">
        <v>0.17539141704215599</v>
      </c>
      <c r="T3">
        <v>9.4317506497112902</v>
      </c>
      <c r="U3">
        <v>2.3579376624278199</v>
      </c>
      <c r="V3">
        <v>0.115685313382693</v>
      </c>
      <c r="W3">
        <v>1.3315797540635901</v>
      </c>
    </row>
    <row r="4" spans="1:23" x14ac:dyDescent="0.25">
      <c r="A4">
        <v>328289</v>
      </c>
      <c r="B4" t="s">
        <v>25</v>
      </c>
      <c r="C4" t="s">
        <v>21</v>
      </c>
      <c r="D4">
        <v>4.99</v>
      </c>
      <c r="E4">
        <v>4</v>
      </c>
      <c r="F4">
        <v>1</v>
      </c>
      <c r="H4">
        <v>1</v>
      </c>
      <c r="I4" s="1">
        <v>44481.926006944443</v>
      </c>
      <c r="J4" t="s">
        <v>26</v>
      </c>
      <c r="K4">
        <v>0.92580200000000001</v>
      </c>
      <c r="L4">
        <v>79.747816086766704</v>
      </c>
      <c r="M4">
        <v>15.3972232233091</v>
      </c>
      <c r="N4">
        <v>0.61357690983939095</v>
      </c>
      <c r="O4">
        <v>41.9668842859016</v>
      </c>
      <c r="P4">
        <v>10.4917210714754</v>
      </c>
      <c r="Q4">
        <f>Table1[[#This Row],[calc % H2 umol/h]]/(Table1[[#This Row],[PCN]]/1000)</f>
        <v>2102.5493129209217</v>
      </c>
      <c r="R4">
        <v>3.4403761780865199</v>
      </c>
      <c r="S4">
        <v>0.17922555504819601</v>
      </c>
      <c r="T4">
        <v>9.3771368299159601</v>
      </c>
      <c r="U4">
        <v>2.34428420747899</v>
      </c>
      <c r="V4">
        <v>0.112465348001366</v>
      </c>
      <c r="W4">
        <v>1.30211916383621</v>
      </c>
    </row>
    <row r="5" spans="1:23" x14ac:dyDescent="0.25">
      <c r="A5">
        <v>328290</v>
      </c>
      <c r="B5" t="s">
        <v>27</v>
      </c>
      <c r="C5" t="s">
        <v>21</v>
      </c>
      <c r="D5">
        <v>4.9950000000000001</v>
      </c>
      <c r="E5">
        <v>4</v>
      </c>
      <c r="F5">
        <v>1</v>
      </c>
      <c r="H5">
        <v>1</v>
      </c>
      <c r="I5" s="1">
        <v>44481.940787037034</v>
      </c>
      <c r="J5" t="s">
        <v>28</v>
      </c>
      <c r="K5">
        <v>0.911852</v>
      </c>
      <c r="L5">
        <v>79.960423456536802</v>
      </c>
      <c r="M5">
        <v>15.305684699160601</v>
      </c>
      <c r="N5">
        <v>0.75299281301231002</v>
      </c>
      <c r="O5">
        <v>41.717385620140298</v>
      </c>
      <c r="P5">
        <v>10.429346405035</v>
      </c>
      <c r="Q5">
        <f>Table1[[#This Row],[calc % H2 umol/h]]/(Table1[[#This Row],[PCN]]/1000)</f>
        <v>2087.9572382452452</v>
      </c>
      <c r="R5">
        <v>3.3405384128108899</v>
      </c>
      <c r="S5">
        <v>0.19030590391522301</v>
      </c>
      <c r="T5">
        <v>9.1050176379084906</v>
      </c>
      <c r="U5">
        <v>2.27625440947712</v>
      </c>
      <c r="V5">
        <v>0.111089419000894</v>
      </c>
      <c r="W5">
        <v>1.2822640124906799</v>
      </c>
    </row>
    <row r="6" spans="1:23" x14ac:dyDescent="0.25">
      <c r="A6">
        <v>328291</v>
      </c>
      <c r="B6" t="s">
        <v>29</v>
      </c>
      <c r="C6" t="s">
        <v>21</v>
      </c>
      <c r="D6">
        <v>5.05</v>
      </c>
      <c r="E6">
        <v>4</v>
      </c>
      <c r="F6">
        <v>1</v>
      </c>
      <c r="H6">
        <v>1</v>
      </c>
      <c r="I6" s="1">
        <v>44481.95548611111</v>
      </c>
      <c r="J6" t="s">
        <v>30</v>
      </c>
      <c r="K6">
        <v>0.90630200000000005</v>
      </c>
      <c r="L6">
        <v>80.258954264154696</v>
      </c>
      <c r="M6">
        <v>15.078257470135799</v>
      </c>
      <c r="N6">
        <v>0.73816479283857905</v>
      </c>
      <c r="O6">
        <v>41.097506823455902</v>
      </c>
      <c r="P6">
        <v>10.274376705863901</v>
      </c>
      <c r="Q6">
        <f>Table1[[#This Row],[calc % H2 umol/h]]/(Table1[[#This Row],[PCN]]/1000)</f>
        <v>2034.5300407651289</v>
      </c>
      <c r="R6">
        <v>3.2957481047999999</v>
      </c>
      <c r="S6">
        <v>0.191823177368004</v>
      </c>
      <c r="T6">
        <v>8.9829365557444394</v>
      </c>
      <c r="U6">
        <v>2.2457341389361098</v>
      </c>
      <c r="V6">
        <v>0.107527962645024</v>
      </c>
      <c r="W6">
        <v>1.2595121982644299</v>
      </c>
    </row>
    <row r="7" spans="1:23" x14ac:dyDescent="0.25">
      <c r="A7">
        <v>328292</v>
      </c>
      <c r="B7" t="s">
        <v>31</v>
      </c>
      <c r="C7" t="s">
        <v>21</v>
      </c>
      <c r="D7">
        <v>5.01</v>
      </c>
      <c r="E7">
        <v>4</v>
      </c>
      <c r="F7">
        <v>1</v>
      </c>
      <c r="H7">
        <v>1</v>
      </c>
      <c r="I7" s="1">
        <v>44481.970231481479</v>
      </c>
      <c r="J7" t="s">
        <v>32</v>
      </c>
      <c r="K7">
        <v>0.90699574999999999</v>
      </c>
      <c r="L7">
        <v>80.112486132203003</v>
      </c>
      <c r="M7">
        <v>15.2571962689305</v>
      </c>
      <c r="N7">
        <v>0.80470063970733596</v>
      </c>
      <c r="O7">
        <v>41.585224884976697</v>
      </c>
      <c r="P7">
        <v>10.3963062212441</v>
      </c>
      <c r="Q7">
        <f>Table1[[#This Row],[calc % H2 umol/h]]/(Table1[[#This Row],[PCN]]/1000)</f>
        <v>2075.1110222044113</v>
      </c>
      <c r="R7">
        <v>3.2787193107513701</v>
      </c>
      <c r="S7">
        <v>0.18795101562459501</v>
      </c>
      <c r="T7">
        <v>8.9365226394815895</v>
      </c>
      <c r="U7">
        <v>2.2341306598703898</v>
      </c>
      <c r="V7">
        <v>0.106917736312603</v>
      </c>
      <c r="W7">
        <v>1.24468055180245</v>
      </c>
    </row>
    <row r="8" spans="1:23" x14ac:dyDescent="0.25">
      <c r="A8">
        <v>328293</v>
      </c>
      <c r="B8" t="s">
        <v>33</v>
      </c>
      <c r="C8" t="s">
        <v>21</v>
      </c>
      <c r="D8">
        <v>4.9950000000000001</v>
      </c>
      <c r="E8">
        <v>4</v>
      </c>
      <c r="F8">
        <v>1</v>
      </c>
      <c r="H8">
        <v>1</v>
      </c>
      <c r="I8" s="1">
        <v>44481.985011574077</v>
      </c>
      <c r="J8" t="s">
        <v>34</v>
      </c>
      <c r="K8">
        <v>0.90630200000000005</v>
      </c>
      <c r="L8">
        <v>80.369759734622903</v>
      </c>
      <c r="M8">
        <v>15.0166425865051</v>
      </c>
      <c r="N8">
        <v>0.81081755392070098</v>
      </c>
      <c r="O8">
        <v>40.929568445599401</v>
      </c>
      <c r="P8">
        <v>10.2323921113998</v>
      </c>
      <c r="Q8">
        <f>Table1[[#This Row],[calc % H2 umol/h]]/(Table1[[#This Row],[PCN]]/1000)</f>
        <v>2048.5269492291891</v>
      </c>
      <c r="R8">
        <v>3.2582998664554701</v>
      </c>
      <c r="S8">
        <v>0.18800474191040301</v>
      </c>
      <c r="T8">
        <v>8.8808671200726703</v>
      </c>
      <c r="U8">
        <v>2.22021678001816</v>
      </c>
      <c r="V8">
        <v>0.105296907879045</v>
      </c>
      <c r="W8">
        <v>1.2500009045373099</v>
      </c>
    </row>
    <row r="9" spans="1:23" x14ac:dyDescent="0.25">
      <c r="A9">
        <v>328294</v>
      </c>
      <c r="B9" t="s">
        <v>35</v>
      </c>
      <c r="C9" t="s">
        <v>21</v>
      </c>
      <c r="D9">
        <v>4.9749999999999996</v>
      </c>
      <c r="E9">
        <v>4</v>
      </c>
      <c r="F9">
        <v>1</v>
      </c>
      <c r="H9">
        <v>1</v>
      </c>
      <c r="I9" s="1">
        <v>44481.999710648146</v>
      </c>
      <c r="J9" t="s">
        <v>36</v>
      </c>
      <c r="K9">
        <v>0.89790199999999998</v>
      </c>
      <c r="L9">
        <v>80.499709317462703</v>
      </c>
      <c r="M9">
        <v>14.9851496381653</v>
      </c>
      <c r="N9">
        <v>0.77831594357234402</v>
      </c>
      <c r="O9">
        <v>40.843730830619798</v>
      </c>
      <c r="P9">
        <v>10.2109327076549</v>
      </c>
      <c r="Q9">
        <f>Table1[[#This Row],[calc % H2 umol/h]]/(Table1[[#This Row],[PCN]]/1000)</f>
        <v>2052.4487854582717</v>
      </c>
      <c r="R9">
        <v>3.1756474431251802</v>
      </c>
      <c r="S9">
        <v>0.18904033708451901</v>
      </c>
      <c r="T9">
        <v>8.6555885334376192</v>
      </c>
      <c r="U9">
        <v>2.1638971333593999</v>
      </c>
      <c r="V9">
        <v>0.104457975747253</v>
      </c>
      <c r="W9">
        <v>1.2350356254993999</v>
      </c>
    </row>
    <row r="10" spans="1:23" x14ac:dyDescent="0.25">
      <c r="A10">
        <v>328295</v>
      </c>
      <c r="B10" t="s">
        <v>37</v>
      </c>
      <c r="C10" t="s">
        <v>21</v>
      </c>
      <c r="D10">
        <v>4.99</v>
      </c>
      <c r="E10">
        <v>4</v>
      </c>
      <c r="F10">
        <v>1</v>
      </c>
      <c r="H10">
        <v>1</v>
      </c>
      <c r="I10" s="1">
        <v>44482.014513888891</v>
      </c>
      <c r="J10" t="s">
        <v>38</v>
      </c>
      <c r="K10">
        <v>0.88395199999999996</v>
      </c>
      <c r="L10">
        <v>80.939126746567297</v>
      </c>
      <c r="M10">
        <v>14.701954383632501</v>
      </c>
      <c r="N10">
        <v>0.79847471907627798</v>
      </c>
      <c r="O10">
        <v>40.0718499333355</v>
      </c>
      <c r="P10">
        <v>10.0179624833338</v>
      </c>
      <c r="Q10">
        <f>Table1[[#This Row],[calc % H2 umol/h]]/(Table1[[#This Row],[PCN]]/1000)</f>
        <v>2007.6077120909417</v>
      </c>
      <c r="R10">
        <v>3.06108929161734</v>
      </c>
      <c r="S10">
        <v>0.19081788456214599</v>
      </c>
      <c r="T10">
        <v>8.3433472533957307</v>
      </c>
      <c r="U10">
        <v>2.08583681334893</v>
      </c>
      <c r="V10">
        <v>0.10285260997868299</v>
      </c>
      <c r="W10">
        <v>1.1949769682040201</v>
      </c>
    </row>
    <row r="11" spans="1:23" x14ac:dyDescent="0.25">
      <c r="A11">
        <v>328296</v>
      </c>
      <c r="B11" t="s">
        <v>39</v>
      </c>
      <c r="C11" t="s">
        <v>21</v>
      </c>
      <c r="D11">
        <v>5.01</v>
      </c>
      <c r="E11">
        <v>4</v>
      </c>
      <c r="F11">
        <v>1</v>
      </c>
      <c r="H11">
        <v>1</v>
      </c>
      <c r="I11" s="1">
        <v>44482.029444444444</v>
      </c>
      <c r="J11" t="s">
        <v>40</v>
      </c>
      <c r="K11">
        <v>0.88470199999999999</v>
      </c>
      <c r="L11">
        <v>81.053242200909295</v>
      </c>
      <c r="M11">
        <v>14.7647623842921</v>
      </c>
      <c r="N11">
        <v>0.77679093371373598</v>
      </c>
      <c r="O11">
        <v>40.243040287445503</v>
      </c>
      <c r="P11">
        <v>10.060760071861299</v>
      </c>
      <c r="Q11">
        <f>Table1[[#This Row],[calc % H2 umol/h]]/(Table1[[#This Row],[PCN]]/1000)</f>
        <v>2008.1357428864869</v>
      </c>
      <c r="R11">
        <v>2.9340494839269602</v>
      </c>
      <c r="S11">
        <v>0.17288685085236999</v>
      </c>
      <c r="T11">
        <v>7.9970857988644797</v>
      </c>
      <c r="U11">
        <v>1.9992714497161199</v>
      </c>
      <c r="V11">
        <v>0.101204693888612</v>
      </c>
      <c r="W11">
        <v>1.14674123698289</v>
      </c>
    </row>
    <row r="12" spans="1:23" x14ac:dyDescent="0.25">
      <c r="A12">
        <v>328297</v>
      </c>
      <c r="B12" t="s">
        <v>41</v>
      </c>
      <c r="C12" t="s">
        <v>21</v>
      </c>
      <c r="D12">
        <v>5</v>
      </c>
      <c r="E12">
        <v>4</v>
      </c>
      <c r="F12">
        <v>1</v>
      </c>
      <c r="H12">
        <v>1</v>
      </c>
      <c r="I12" s="1">
        <v>44482.044363425928</v>
      </c>
      <c r="J12" t="s">
        <v>42</v>
      </c>
      <c r="K12">
        <v>0.87285199999999996</v>
      </c>
      <c r="L12">
        <v>81.487958498066803</v>
      </c>
      <c r="M12">
        <v>14.4699401598257</v>
      </c>
      <c r="N12">
        <v>0.76462536899898803</v>
      </c>
      <c r="O12">
        <v>39.439468760316799</v>
      </c>
      <c r="P12">
        <v>9.8598671900792194</v>
      </c>
      <c r="Q12">
        <f>Table1[[#This Row],[calc % H2 umol/h]]/(Table1[[#This Row],[PCN]]/1000)</f>
        <v>1971.9734380158438</v>
      </c>
      <c r="R12">
        <v>2.8339904297384302</v>
      </c>
      <c r="S12">
        <v>0.16983268378049199</v>
      </c>
      <c r="T12">
        <v>7.72436345873958</v>
      </c>
      <c r="U12">
        <v>1.9310908646848901</v>
      </c>
      <c r="V12">
        <v>9.9486328082702205E-2</v>
      </c>
      <c r="W12">
        <v>1.1086245842863101</v>
      </c>
    </row>
    <row r="13" spans="1:23" x14ac:dyDescent="0.25">
      <c r="A13">
        <v>328298</v>
      </c>
      <c r="B13" t="s">
        <v>43</v>
      </c>
      <c r="C13" t="s">
        <v>21</v>
      </c>
      <c r="D13">
        <v>5</v>
      </c>
      <c r="E13">
        <v>4</v>
      </c>
      <c r="F13">
        <v>1</v>
      </c>
      <c r="H13">
        <v>1</v>
      </c>
      <c r="I13" s="1">
        <v>44482.059224537035</v>
      </c>
      <c r="J13" t="s">
        <v>44</v>
      </c>
      <c r="K13">
        <v>0.87562700000000004</v>
      </c>
      <c r="L13">
        <v>81.901960480372296</v>
      </c>
      <c r="M13">
        <v>14.0998015390917</v>
      </c>
      <c r="N13">
        <v>0.72537554906180901</v>
      </c>
      <c r="O13">
        <v>38.430613823241401</v>
      </c>
      <c r="P13">
        <v>9.6076534558103592</v>
      </c>
      <c r="Q13">
        <f>Table1[[#This Row],[calc % H2 umol/h]]/(Table1[[#This Row],[PCN]]/1000)</f>
        <v>1921.5306911620719</v>
      </c>
      <c r="R13">
        <v>2.7972672765736601</v>
      </c>
      <c r="S13">
        <v>0.172830655776297</v>
      </c>
      <c r="T13">
        <v>7.6242703252486903</v>
      </c>
      <c r="U13">
        <v>1.9060675813121699</v>
      </c>
      <c r="V13">
        <v>9.8794065099877607E-2</v>
      </c>
      <c r="W13">
        <v>1.1021766388624299</v>
      </c>
    </row>
    <row r="14" spans="1:23" x14ac:dyDescent="0.25">
      <c r="A14">
        <v>328299</v>
      </c>
      <c r="B14" t="s">
        <v>45</v>
      </c>
      <c r="C14" t="s">
        <v>21</v>
      </c>
      <c r="D14">
        <v>5</v>
      </c>
      <c r="E14">
        <v>4</v>
      </c>
      <c r="F14">
        <v>1</v>
      </c>
      <c r="H14">
        <v>1</v>
      </c>
      <c r="I14" s="1">
        <v>44482.074143518519</v>
      </c>
      <c r="J14" t="s">
        <v>46</v>
      </c>
      <c r="K14">
        <v>0.87285199999999996</v>
      </c>
      <c r="L14">
        <v>81.744224816272293</v>
      </c>
      <c r="M14">
        <v>14.303104073744301</v>
      </c>
      <c r="N14">
        <v>0.73725774924548704</v>
      </c>
      <c r="O14">
        <v>38.9847380197318</v>
      </c>
      <c r="P14">
        <v>9.7461845049329501</v>
      </c>
      <c r="Q14">
        <f>Table1[[#This Row],[calc % H2 umol/h]]/(Table1[[#This Row],[PCN]]/1000)</f>
        <v>1949.2369009865899</v>
      </c>
      <c r="R14">
        <v>2.7669853688078998</v>
      </c>
      <c r="S14">
        <v>0.169563036482068</v>
      </c>
      <c r="T14">
        <v>7.5417335391847002</v>
      </c>
      <c r="U14">
        <v>1.88543338479617</v>
      </c>
      <c r="V14">
        <v>9.8898343482770004E-2</v>
      </c>
      <c r="W14">
        <v>1.0867873976926401</v>
      </c>
    </row>
    <row r="15" spans="1:23" hidden="1" x14ac:dyDescent="0.25">
      <c r="A15">
        <v>328300</v>
      </c>
      <c r="B15" t="s">
        <v>47</v>
      </c>
      <c r="C15" t="s">
        <v>21</v>
      </c>
      <c r="D15">
        <v>5</v>
      </c>
      <c r="E15">
        <v>4</v>
      </c>
      <c r="G15">
        <v>1</v>
      </c>
      <c r="H15">
        <v>1</v>
      </c>
      <c r="I15" s="1">
        <v>44482.08935185185</v>
      </c>
      <c r="J15" t="s">
        <v>48</v>
      </c>
      <c r="K15">
        <v>0.769652</v>
      </c>
      <c r="L15">
        <v>93.209102878052207</v>
      </c>
      <c r="M15">
        <v>2.4332940592595298</v>
      </c>
      <c r="N15">
        <v>6.5371034643538606E-2</v>
      </c>
      <c r="O15">
        <v>6.6322198968918702</v>
      </c>
      <c r="P15">
        <v>1.65805497422296</v>
      </c>
      <c r="Q15">
        <f>Table1[[#This Row],[calc % H2 umol/h]]/(Table1[[#This Row],[PCN]]/1000)</f>
        <v>331.61099484459197</v>
      </c>
      <c r="R15">
        <v>3.0624416968835599</v>
      </c>
      <c r="S15">
        <v>0.16322750250885201</v>
      </c>
      <c r="T15">
        <v>8.3470333878689402</v>
      </c>
      <c r="U15">
        <v>2.0867583469672302</v>
      </c>
      <c r="V15">
        <v>0.109829935327509</v>
      </c>
      <c r="W15">
        <v>1.1853314304771101</v>
      </c>
    </row>
    <row r="16" spans="1:23" hidden="1" x14ac:dyDescent="0.25">
      <c r="A16">
        <v>328301</v>
      </c>
      <c r="B16" t="s">
        <v>49</v>
      </c>
      <c r="C16" t="s">
        <v>21</v>
      </c>
      <c r="D16">
        <v>4.9749999999999996</v>
      </c>
      <c r="E16">
        <v>4</v>
      </c>
      <c r="G16">
        <v>1</v>
      </c>
      <c r="H16">
        <v>1</v>
      </c>
      <c r="I16" s="1">
        <v>44482.104768518519</v>
      </c>
      <c r="J16" t="s">
        <v>50</v>
      </c>
      <c r="K16">
        <v>0.766876</v>
      </c>
      <c r="L16">
        <v>93.323339889596696</v>
      </c>
      <c r="M16">
        <v>2.36556276587423</v>
      </c>
      <c r="N16">
        <v>6.1644771105312197E-2</v>
      </c>
      <c r="O16">
        <v>6.4476105481274804</v>
      </c>
      <c r="P16">
        <v>1.6119026370318701</v>
      </c>
      <c r="Q16">
        <f>Table1[[#This Row],[calc % H2 umol/h]]/(Table1[[#This Row],[PCN]]/1000)</f>
        <v>324.00053005665734</v>
      </c>
      <c r="R16">
        <v>3.0284697232893101</v>
      </c>
      <c r="S16">
        <v>0.15949875815574699</v>
      </c>
      <c r="T16">
        <v>8.2544389074151603</v>
      </c>
      <c r="U16">
        <v>2.0636097268537901</v>
      </c>
      <c r="V16">
        <v>0.10982476773432499</v>
      </c>
      <c r="W16">
        <v>1.17280285350538</v>
      </c>
    </row>
    <row r="17" spans="1:23" x14ac:dyDescent="0.25">
      <c r="A17">
        <v>328302</v>
      </c>
      <c r="B17" t="s">
        <v>51</v>
      </c>
      <c r="C17" t="s">
        <v>21</v>
      </c>
      <c r="D17">
        <v>5.0149999999999997</v>
      </c>
      <c r="E17">
        <v>4</v>
      </c>
      <c r="F17">
        <v>1</v>
      </c>
      <c r="H17">
        <v>2</v>
      </c>
      <c r="I17" s="1">
        <v>44482.120659722219</v>
      </c>
      <c r="J17" t="s">
        <v>52</v>
      </c>
      <c r="K17">
        <v>0.85890200000000005</v>
      </c>
      <c r="L17">
        <v>82.045263729212294</v>
      </c>
      <c r="M17">
        <v>14.108074953386099</v>
      </c>
      <c r="N17">
        <v>0.66570919076743895</v>
      </c>
      <c r="O17">
        <v>38.453163955515699</v>
      </c>
      <c r="P17">
        <v>9.6132909888789406</v>
      </c>
      <c r="Q17">
        <f>Table1[[#This Row],[calc % H2 umol/h]]/(Table1[[#This Row],[PCN]]/1000)</f>
        <v>1916.9074753497391</v>
      </c>
      <c r="R17">
        <v>2.6922274494965701</v>
      </c>
      <c r="S17">
        <v>0.171036309898634</v>
      </c>
      <c r="T17">
        <v>7.3379723217436199</v>
      </c>
      <c r="U17">
        <v>1.8344930804359001</v>
      </c>
      <c r="V17">
        <v>9.7203457033242596E-2</v>
      </c>
      <c r="W17">
        <v>1.0572304108717101</v>
      </c>
    </row>
    <row r="18" spans="1:23" x14ac:dyDescent="0.25">
      <c r="A18">
        <v>328303</v>
      </c>
      <c r="B18" t="s">
        <v>53</v>
      </c>
      <c r="C18" t="s">
        <v>21</v>
      </c>
      <c r="D18">
        <v>5</v>
      </c>
      <c r="E18">
        <v>4</v>
      </c>
      <c r="F18">
        <v>1</v>
      </c>
      <c r="H18">
        <v>2</v>
      </c>
      <c r="I18" s="1">
        <v>44482.13554398148</v>
      </c>
      <c r="J18" t="s">
        <v>54</v>
      </c>
      <c r="K18">
        <v>0.86167700000000003</v>
      </c>
      <c r="L18">
        <v>82.3683312627699</v>
      </c>
      <c r="M18">
        <v>13.7933381889553</v>
      </c>
      <c r="N18">
        <v>0.64358678883424703</v>
      </c>
      <c r="O18">
        <v>37.5953130831981</v>
      </c>
      <c r="P18">
        <v>9.3988282707995392</v>
      </c>
      <c r="Q18">
        <f>Table1[[#This Row],[calc % H2 umol/h]]/(Table1[[#This Row],[PCN]]/1000)</f>
        <v>1879.7656541599079</v>
      </c>
      <c r="R18">
        <v>2.68792815103712</v>
      </c>
      <c r="S18">
        <v>0.173307853014496</v>
      </c>
      <c r="T18">
        <v>7.32625409448009</v>
      </c>
      <c r="U18">
        <v>1.8315635236200201</v>
      </c>
      <c r="V18">
        <v>9.7063150555577002E-2</v>
      </c>
      <c r="W18">
        <v>1.05333924668196</v>
      </c>
    </row>
    <row r="19" spans="1:23" x14ac:dyDescent="0.25">
      <c r="A19">
        <v>328304</v>
      </c>
      <c r="B19" t="s">
        <v>55</v>
      </c>
      <c r="C19" t="s">
        <v>21</v>
      </c>
      <c r="D19">
        <v>4.9800000000000004</v>
      </c>
      <c r="E19">
        <v>4</v>
      </c>
      <c r="F19">
        <v>1</v>
      </c>
      <c r="H19">
        <v>2</v>
      </c>
      <c r="I19" s="1">
        <v>44482.150497685187</v>
      </c>
      <c r="J19" t="s">
        <v>56</v>
      </c>
      <c r="K19">
        <v>0.85327699999999995</v>
      </c>
      <c r="L19">
        <v>82.444125172699302</v>
      </c>
      <c r="M19">
        <v>13.7533689106855</v>
      </c>
      <c r="N19">
        <v>0.61824036991256603</v>
      </c>
      <c r="O19">
        <v>37.486372266285002</v>
      </c>
      <c r="P19">
        <v>9.3715930665712595</v>
      </c>
      <c r="Q19">
        <f>Table1[[#This Row],[calc % H2 umol/h]]/(Table1[[#This Row],[PCN]]/1000)</f>
        <v>1881.8459973034658</v>
      </c>
      <c r="R19">
        <v>2.66378257343831</v>
      </c>
      <c r="S19">
        <v>0.17472038121543901</v>
      </c>
      <c r="T19">
        <v>7.2604425746748902</v>
      </c>
      <c r="U19">
        <v>1.8151106436687201</v>
      </c>
      <c r="V19">
        <v>9.6432258807968199E-2</v>
      </c>
      <c r="W19">
        <v>1.04229108436883</v>
      </c>
    </row>
    <row r="20" spans="1:23" x14ac:dyDescent="0.25">
      <c r="A20">
        <v>328305</v>
      </c>
      <c r="B20" t="s">
        <v>57</v>
      </c>
      <c r="C20" t="s">
        <v>21</v>
      </c>
      <c r="D20">
        <v>4.9950000000000001</v>
      </c>
      <c r="E20">
        <v>4</v>
      </c>
      <c r="F20">
        <v>1</v>
      </c>
      <c r="H20">
        <v>2</v>
      </c>
      <c r="I20" s="1">
        <v>44482.165370370371</v>
      </c>
      <c r="J20" t="s">
        <v>58</v>
      </c>
      <c r="K20">
        <v>0.85612699999999997</v>
      </c>
      <c r="L20">
        <v>82.620386967927502</v>
      </c>
      <c r="M20">
        <v>13.587193081568801</v>
      </c>
      <c r="N20">
        <v>0.62082231705408897</v>
      </c>
      <c r="O20">
        <v>37.033441131202501</v>
      </c>
      <c r="P20">
        <v>9.2583602828006395</v>
      </c>
      <c r="Q20">
        <f>Table1[[#This Row],[calc % H2 umol/h]]/(Table1[[#This Row],[PCN]]/1000)</f>
        <v>1853.52558214227</v>
      </c>
      <c r="R20">
        <v>2.6572894377108001</v>
      </c>
      <c r="S20">
        <v>0.17090650786636399</v>
      </c>
      <c r="T20">
        <v>7.24274479425197</v>
      </c>
      <c r="U20">
        <v>1.8106861985629901</v>
      </c>
      <c r="V20">
        <v>9.6347480036202901E-2</v>
      </c>
      <c r="W20">
        <v>1.0387830327565299</v>
      </c>
    </row>
    <row r="21" spans="1:23" x14ac:dyDescent="0.25">
      <c r="A21">
        <v>328306</v>
      </c>
      <c r="B21" t="s">
        <v>59</v>
      </c>
      <c r="C21" t="s">
        <v>21</v>
      </c>
      <c r="D21">
        <v>4.99</v>
      </c>
      <c r="E21">
        <v>4</v>
      </c>
      <c r="F21">
        <v>1</v>
      </c>
      <c r="H21">
        <v>2</v>
      </c>
      <c r="I21" s="1">
        <v>44482.180289351854</v>
      </c>
      <c r="J21" t="s">
        <v>60</v>
      </c>
      <c r="K21">
        <v>0.83662700000000001</v>
      </c>
      <c r="L21">
        <v>82.538750955026998</v>
      </c>
      <c r="M21">
        <v>13.645303421097299</v>
      </c>
      <c r="N21">
        <v>0.61586471158030998</v>
      </c>
      <c r="O21">
        <v>37.1918274752489</v>
      </c>
      <c r="P21">
        <v>9.2979568688122303</v>
      </c>
      <c r="Q21">
        <f>Table1[[#This Row],[calc % H2 umol/h]]/(Table1[[#This Row],[PCN]]/1000)</f>
        <v>1863.31800978201</v>
      </c>
      <c r="R21">
        <v>2.6746226024528301</v>
      </c>
      <c r="S21">
        <v>0.17300601919917</v>
      </c>
      <c r="T21">
        <v>7.2899883074807601</v>
      </c>
      <c r="U21">
        <v>1.82249707687019</v>
      </c>
      <c r="V21">
        <v>9.6594322335433802E-2</v>
      </c>
      <c r="W21">
        <v>1.0447286990873501</v>
      </c>
    </row>
    <row r="22" spans="1:23" x14ac:dyDescent="0.25">
      <c r="A22">
        <v>328307</v>
      </c>
      <c r="B22" t="s">
        <v>61</v>
      </c>
      <c r="C22" t="s">
        <v>21</v>
      </c>
      <c r="D22">
        <v>5</v>
      </c>
      <c r="E22">
        <v>4</v>
      </c>
      <c r="F22">
        <v>1</v>
      </c>
      <c r="H22">
        <v>2</v>
      </c>
      <c r="I22" s="1">
        <v>44482.195289351854</v>
      </c>
      <c r="J22" t="s">
        <v>62</v>
      </c>
      <c r="K22">
        <v>0.84217699999999995</v>
      </c>
      <c r="L22">
        <v>82.411908115929506</v>
      </c>
      <c r="M22">
        <v>13.8032762780235</v>
      </c>
      <c r="N22">
        <v>0.57094702467214498</v>
      </c>
      <c r="O22">
        <v>37.622400476028702</v>
      </c>
      <c r="P22">
        <v>9.4056001190071807</v>
      </c>
      <c r="Q22">
        <f>Table1[[#This Row],[calc % H2 umol/h]]/(Table1[[#This Row],[PCN]]/1000)</f>
        <v>1881.1200238014362</v>
      </c>
      <c r="R22">
        <v>2.65474203277885</v>
      </c>
      <c r="S22">
        <v>0.17530961414472301</v>
      </c>
      <c r="T22">
        <v>7.2358015521843404</v>
      </c>
      <c r="U22">
        <v>1.80895038804608</v>
      </c>
      <c r="V22">
        <v>9.6481434469225899E-2</v>
      </c>
      <c r="W22">
        <v>1.0335921387988301</v>
      </c>
    </row>
    <row r="23" spans="1:23" x14ac:dyDescent="0.25">
      <c r="A23">
        <v>328308</v>
      </c>
      <c r="B23" t="s">
        <v>63</v>
      </c>
      <c r="C23" t="s">
        <v>21</v>
      </c>
      <c r="D23">
        <v>5</v>
      </c>
      <c r="E23">
        <v>4</v>
      </c>
      <c r="F23">
        <v>1</v>
      </c>
      <c r="H23">
        <v>2</v>
      </c>
      <c r="I23" s="1">
        <v>44482.210196759261</v>
      </c>
      <c r="J23" t="s">
        <v>64</v>
      </c>
      <c r="K23">
        <v>0.85057700000000003</v>
      </c>
      <c r="L23">
        <v>82.207906713735497</v>
      </c>
      <c r="M23">
        <v>14.0076442195551</v>
      </c>
      <c r="N23">
        <v>0.56766311520820301</v>
      </c>
      <c r="O23">
        <v>38.179428560223698</v>
      </c>
      <c r="P23">
        <v>9.5448571400559192</v>
      </c>
      <c r="Q23">
        <f>Table1[[#This Row],[calc % H2 umol/h]]/(Table1[[#This Row],[PCN]]/1000)</f>
        <v>1908.9714280111839</v>
      </c>
      <c r="R23">
        <v>2.6521509521307798</v>
      </c>
      <c r="S23">
        <v>0.170104859397225</v>
      </c>
      <c r="T23">
        <v>7.2287392669816404</v>
      </c>
      <c r="U23">
        <v>1.8071848167454101</v>
      </c>
      <c r="V23">
        <v>9.5393722213256593E-2</v>
      </c>
      <c r="W23">
        <v>1.0369043923652399</v>
      </c>
    </row>
    <row r="24" spans="1:23" x14ac:dyDescent="0.25">
      <c r="A24">
        <v>328309</v>
      </c>
      <c r="B24" t="s">
        <v>65</v>
      </c>
      <c r="C24" t="s">
        <v>21</v>
      </c>
      <c r="D24">
        <v>5.01</v>
      </c>
      <c r="E24">
        <v>4</v>
      </c>
      <c r="F24">
        <v>1</v>
      </c>
      <c r="H24">
        <v>2</v>
      </c>
      <c r="I24" s="1">
        <v>44482.225138888891</v>
      </c>
      <c r="J24" t="s">
        <v>66</v>
      </c>
      <c r="K24">
        <v>0.85612699999999997</v>
      </c>
      <c r="L24">
        <v>82.044989857336503</v>
      </c>
      <c r="M24">
        <v>14.1841691951382</v>
      </c>
      <c r="N24">
        <v>0.58703726835250003</v>
      </c>
      <c r="O24">
        <v>38.660567471858798</v>
      </c>
      <c r="P24">
        <v>9.6651418679647101</v>
      </c>
      <c r="Q24">
        <f>Table1[[#This Row],[calc % H2 umol/h]]/(Table1[[#This Row],[PCN]]/1000)</f>
        <v>1929.1700335258904</v>
      </c>
      <c r="R24">
        <v>2.6413592821176302</v>
      </c>
      <c r="S24">
        <v>0.16961905602657201</v>
      </c>
      <c r="T24">
        <v>7.1993253421378496</v>
      </c>
      <c r="U24">
        <v>1.79983133553446</v>
      </c>
      <c r="V24">
        <v>9.5229420640723206E-2</v>
      </c>
      <c r="W24">
        <v>1.03425224476691</v>
      </c>
    </row>
    <row r="25" spans="1:23" x14ac:dyDescent="0.25">
      <c r="A25">
        <v>328310</v>
      </c>
      <c r="B25" t="s">
        <v>67</v>
      </c>
      <c r="C25" t="s">
        <v>21</v>
      </c>
      <c r="D25">
        <v>4.9749999999999996</v>
      </c>
      <c r="E25">
        <v>4</v>
      </c>
      <c r="F25">
        <v>1</v>
      </c>
      <c r="H25">
        <v>2</v>
      </c>
      <c r="I25" s="1">
        <v>44482.24013888889</v>
      </c>
      <c r="J25" t="s">
        <v>68</v>
      </c>
      <c r="K25">
        <v>0.85327699999999995</v>
      </c>
      <c r="L25">
        <v>82.498778947468693</v>
      </c>
      <c r="M25">
        <v>13.721148142149399</v>
      </c>
      <c r="N25">
        <v>0.53935554289072896</v>
      </c>
      <c r="O25">
        <v>37.398550894525499</v>
      </c>
      <c r="P25">
        <v>9.3496377236313801</v>
      </c>
      <c r="Q25">
        <f>Table1[[#This Row],[calc % H2 umol/h]]/(Table1[[#This Row],[PCN]]/1000)</f>
        <v>1879.3241655540464</v>
      </c>
      <c r="R25">
        <v>2.64952747510468</v>
      </c>
      <c r="S25">
        <v>0.16660268018889399</v>
      </c>
      <c r="T25">
        <v>7.2215886817635004</v>
      </c>
      <c r="U25">
        <v>1.80539717044087</v>
      </c>
      <c r="V25">
        <v>9.5774280793736399E-2</v>
      </c>
      <c r="W25">
        <v>1.0347711544834499</v>
      </c>
    </row>
    <row r="26" spans="1:23" x14ac:dyDescent="0.25">
      <c r="A26">
        <v>328311</v>
      </c>
      <c r="B26" t="s">
        <v>69</v>
      </c>
      <c r="C26" t="s">
        <v>21</v>
      </c>
      <c r="D26">
        <v>5.0199999999999996</v>
      </c>
      <c r="E26">
        <v>4</v>
      </c>
      <c r="F26">
        <v>1</v>
      </c>
      <c r="H26">
        <v>2</v>
      </c>
      <c r="I26" s="1">
        <v>44482.255069444444</v>
      </c>
      <c r="J26" t="s">
        <v>70</v>
      </c>
      <c r="K26">
        <v>0.84217699999999995</v>
      </c>
      <c r="L26">
        <v>82.680710734288894</v>
      </c>
      <c r="M26">
        <v>13.532010451159699</v>
      </c>
      <c r="N26">
        <v>0.52268046000198398</v>
      </c>
      <c r="O26">
        <v>36.883034591569803</v>
      </c>
      <c r="P26">
        <v>9.2207586478924703</v>
      </c>
      <c r="Q26">
        <f>Table1[[#This Row],[calc % H2 umol/h]]/(Table1[[#This Row],[PCN]]/1000)</f>
        <v>1836.8045115323648</v>
      </c>
      <c r="R26">
        <v>2.65440938548126</v>
      </c>
      <c r="S26">
        <v>0.17321519562451701</v>
      </c>
      <c r="T26">
        <v>7.2348948841154703</v>
      </c>
      <c r="U26">
        <v>1.80872372102886</v>
      </c>
      <c r="V26">
        <v>9.6554730632356506E-2</v>
      </c>
      <c r="W26">
        <v>1.0363146984376901</v>
      </c>
    </row>
    <row r="27" spans="1:23" x14ac:dyDescent="0.25">
      <c r="A27">
        <v>328312</v>
      </c>
      <c r="B27" t="s">
        <v>71</v>
      </c>
      <c r="C27" t="s">
        <v>21</v>
      </c>
      <c r="D27">
        <v>5</v>
      </c>
      <c r="E27">
        <v>4</v>
      </c>
      <c r="F27">
        <v>1</v>
      </c>
      <c r="H27">
        <v>2</v>
      </c>
      <c r="I27" s="1">
        <v>44482.270057870373</v>
      </c>
      <c r="J27" t="s">
        <v>72</v>
      </c>
      <c r="K27">
        <v>0.85327699999999995</v>
      </c>
      <c r="L27">
        <v>82.880122333292405</v>
      </c>
      <c r="M27">
        <v>13.3814823005255</v>
      </c>
      <c r="N27">
        <v>0.48823762531522802</v>
      </c>
      <c r="O27">
        <v>36.4727529850867</v>
      </c>
      <c r="P27">
        <v>9.1181882462716803</v>
      </c>
      <c r="Q27">
        <f>Table1[[#This Row],[calc % H2 umol/h]]/(Table1[[#This Row],[PCN]]/1000)</f>
        <v>1823.6376492543361</v>
      </c>
      <c r="R27">
        <v>2.62651035066067</v>
      </c>
      <c r="S27">
        <v>0.16894778157801099</v>
      </c>
      <c r="T27">
        <v>7.1588528894633701</v>
      </c>
      <c r="U27">
        <v>1.7897132223658401</v>
      </c>
      <c r="V27">
        <v>9.4620685769561494E-2</v>
      </c>
      <c r="W27">
        <v>1.01726432975179</v>
      </c>
    </row>
    <row r="28" spans="1:23" x14ac:dyDescent="0.25">
      <c r="A28">
        <v>328313</v>
      </c>
      <c r="B28" t="s">
        <v>73</v>
      </c>
      <c r="C28" t="s">
        <v>21</v>
      </c>
      <c r="D28">
        <v>4.9850000000000003</v>
      </c>
      <c r="E28">
        <v>4</v>
      </c>
      <c r="F28">
        <v>1</v>
      </c>
      <c r="H28">
        <v>2</v>
      </c>
      <c r="I28" s="1">
        <v>44482.284884259258</v>
      </c>
      <c r="J28" t="s">
        <v>74</v>
      </c>
      <c r="K28">
        <v>0.84495200000000004</v>
      </c>
      <c r="L28">
        <v>82.779928897283199</v>
      </c>
      <c r="M28">
        <v>13.473180245970999</v>
      </c>
      <c r="N28">
        <v>0.49712127249807497</v>
      </c>
      <c r="O28">
        <v>36.722686171736903</v>
      </c>
      <c r="P28">
        <v>9.1806715429342205</v>
      </c>
      <c r="Q28">
        <f>Table1[[#This Row],[calc % H2 umol/h]]/(Table1[[#This Row],[PCN]]/1000)</f>
        <v>1841.6592864461825</v>
      </c>
      <c r="R28">
        <v>2.6324554860448202</v>
      </c>
      <c r="S28">
        <v>0.17142065434189599</v>
      </c>
      <c r="T28">
        <v>7.1750570325813996</v>
      </c>
      <c r="U28">
        <v>1.7937642581453499</v>
      </c>
      <c r="V28">
        <v>9.5623095069048994E-2</v>
      </c>
      <c r="W28">
        <v>1.01881227563188</v>
      </c>
    </row>
    <row r="29" spans="1:23" x14ac:dyDescent="0.25">
      <c r="A29">
        <v>328314</v>
      </c>
      <c r="B29" t="s">
        <v>75</v>
      </c>
      <c r="C29" t="s">
        <v>21</v>
      </c>
      <c r="D29">
        <v>5.0049999999999999</v>
      </c>
      <c r="E29">
        <v>4</v>
      </c>
      <c r="F29">
        <v>1</v>
      </c>
      <c r="H29">
        <v>2</v>
      </c>
      <c r="I29" s="1">
        <v>44482.299768518518</v>
      </c>
      <c r="J29" t="s">
        <v>76</v>
      </c>
      <c r="K29">
        <v>0.84772700000000001</v>
      </c>
      <c r="L29">
        <v>82.782979798808896</v>
      </c>
      <c r="M29">
        <v>13.450390269371001</v>
      </c>
      <c r="N29">
        <v>0.48366300616574398</v>
      </c>
      <c r="O29">
        <v>36.6605694967378</v>
      </c>
      <c r="P29">
        <v>9.16514237418445</v>
      </c>
      <c r="Q29">
        <f>Table1[[#This Row],[calc % H2 umol/h]]/(Table1[[#This Row],[PCN]]/1000)</f>
        <v>1831.1972775593308</v>
      </c>
      <c r="R29">
        <v>2.6463753277840598</v>
      </c>
      <c r="S29">
        <v>0.16579953558593799</v>
      </c>
      <c r="T29">
        <v>7.21299714548854</v>
      </c>
      <c r="U29">
        <v>1.8032492863721299</v>
      </c>
      <c r="V29">
        <v>9.5684939332133401E-2</v>
      </c>
      <c r="W29">
        <v>1.02456966470382</v>
      </c>
    </row>
    <row r="30" spans="1:23" hidden="1" x14ac:dyDescent="0.25">
      <c r="A30">
        <v>328315</v>
      </c>
      <c r="B30" t="s">
        <v>77</v>
      </c>
      <c r="C30" t="s">
        <v>21</v>
      </c>
      <c r="D30">
        <v>5.0199999999999996</v>
      </c>
      <c r="E30">
        <v>4</v>
      </c>
      <c r="G30">
        <v>1</v>
      </c>
      <c r="H30">
        <v>2</v>
      </c>
      <c r="I30" s="1">
        <v>44482.315081018518</v>
      </c>
      <c r="J30" t="s">
        <v>78</v>
      </c>
      <c r="K30">
        <v>0.75570099999999996</v>
      </c>
      <c r="L30">
        <v>93.445074189035793</v>
      </c>
      <c r="M30">
        <v>2.3774841556404298</v>
      </c>
      <c r="N30">
        <v>3.5674113261102397E-2</v>
      </c>
      <c r="O30">
        <v>6.4801036527340203</v>
      </c>
      <c r="P30">
        <v>1.6200259131835</v>
      </c>
      <c r="Q30">
        <f>Table1[[#This Row],[calc % H2 umol/h]]/(Table1[[#This Row],[PCN]]/1000)</f>
        <v>322.71432533535858</v>
      </c>
      <c r="R30">
        <v>2.9451694858740001</v>
      </c>
      <c r="S30">
        <v>0.16188440113861599</v>
      </c>
      <c r="T30">
        <v>8.02739462976227</v>
      </c>
      <c r="U30">
        <v>2.00684865744056</v>
      </c>
      <c r="V30">
        <v>0.105167512425704</v>
      </c>
      <c r="W30">
        <v>1.12710465702395</v>
      </c>
    </row>
    <row r="31" spans="1:23" hidden="1" x14ac:dyDescent="0.25">
      <c r="A31">
        <v>328316</v>
      </c>
      <c r="B31" t="s">
        <v>79</v>
      </c>
      <c r="C31" t="s">
        <v>21</v>
      </c>
      <c r="D31">
        <v>5</v>
      </c>
      <c r="E31">
        <v>4</v>
      </c>
      <c r="G31">
        <v>1</v>
      </c>
      <c r="H31">
        <v>2</v>
      </c>
      <c r="I31" s="1">
        <v>44482.330416666664</v>
      </c>
      <c r="J31" t="s">
        <v>80</v>
      </c>
      <c r="K31">
        <v>0.75082974999999996</v>
      </c>
      <c r="L31">
        <v>93.414736370860794</v>
      </c>
      <c r="M31">
        <v>2.3792484994205401</v>
      </c>
      <c r="N31">
        <v>3.5514517002453998E-2</v>
      </c>
      <c r="O31">
        <v>6.4849125725104297</v>
      </c>
      <c r="P31">
        <v>1.6212281431276001</v>
      </c>
      <c r="Q31">
        <f>Table1[[#This Row],[calc % H2 umol/h]]/(Table1[[#This Row],[PCN]]/1000)</f>
        <v>324.24562862552</v>
      </c>
      <c r="R31">
        <v>2.96425274054174</v>
      </c>
      <c r="S31">
        <v>0.161679033436364</v>
      </c>
      <c r="T31">
        <v>8.0794082122650401</v>
      </c>
      <c r="U31">
        <v>2.01985205306626</v>
      </c>
      <c r="V31">
        <v>0.106403568156423</v>
      </c>
      <c r="W31">
        <v>1.13535882102039</v>
      </c>
    </row>
    <row r="32" spans="1:23" x14ac:dyDescent="0.25">
      <c r="A32">
        <v>328317</v>
      </c>
      <c r="B32" t="s">
        <v>81</v>
      </c>
      <c r="C32" t="s">
        <v>21</v>
      </c>
      <c r="D32">
        <v>4.9749999999999996</v>
      </c>
      <c r="E32">
        <v>4</v>
      </c>
      <c r="F32">
        <v>1</v>
      </c>
      <c r="H32">
        <v>3</v>
      </c>
      <c r="I32" s="1">
        <v>44482.346203703702</v>
      </c>
      <c r="J32" t="s">
        <v>82</v>
      </c>
      <c r="K32">
        <v>0.85057700000000003</v>
      </c>
      <c r="L32">
        <v>82.961371189212301</v>
      </c>
      <c r="M32">
        <v>13.213445513051299</v>
      </c>
      <c r="N32">
        <v>0.45994964519765003</v>
      </c>
      <c r="O32">
        <v>36.014749596201199</v>
      </c>
      <c r="P32">
        <v>9.0036873990502997</v>
      </c>
      <c r="Q32">
        <f>Table1[[#This Row],[calc % H2 umol/h]]/(Table1[[#This Row],[PCN]]/1000)</f>
        <v>1809.7864118694072</v>
      </c>
      <c r="R32">
        <v>2.6786369034329498</v>
      </c>
      <c r="S32">
        <v>0.17170972749470401</v>
      </c>
      <c r="T32">
        <v>7.3009297416782299</v>
      </c>
      <c r="U32">
        <v>1.8252324354195499</v>
      </c>
      <c r="V32">
        <v>9.6385235705161595E-2</v>
      </c>
      <c r="W32">
        <v>1.0501611585981601</v>
      </c>
    </row>
    <row r="33" spans="1:23" x14ac:dyDescent="0.25">
      <c r="A33">
        <v>328318</v>
      </c>
      <c r="B33" t="s">
        <v>83</v>
      </c>
      <c r="C33" t="s">
        <v>21</v>
      </c>
      <c r="D33">
        <v>4.99</v>
      </c>
      <c r="E33">
        <v>4</v>
      </c>
      <c r="F33">
        <v>1</v>
      </c>
      <c r="H33">
        <v>3</v>
      </c>
      <c r="I33" s="1">
        <v>44482.361122685186</v>
      </c>
      <c r="J33" t="s">
        <v>84</v>
      </c>
      <c r="K33">
        <v>0.83940199999999998</v>
      </c>
      <c r="L33">
        <v>82.881598832884706</v>
      </c>
      <c r="M33">
        <v>13.2914107628506</v>
      </c>
      <c r="N33">
        <v>0.47414143137429299</v>
      </c>
      <c r="O33">
        <v>36.227252757920198</v>
      </c>
      <c r="P33">
        <v>9.0568131894800494</v>
      </c>
      <c r="Q33">
        <f>Table1[[#This Row],[calc % H2 umol/h]]/(Table1[[#This Row],[PCN]]/1000)</f>
        <v>1814.9926231422942</v>
      </c>
      <c r="R33">
        <v>2.68048368064452</v>
      </c>
      <c r="S33">
        <v>0.16666031872725601</v>
      </c>
      <c r="T33">
        <v>7.3059633431540103</v>
      </c>
      <c r="U33">
        <v>1.8264908357884999</v>
      </c>
      <c r="V33">
        <v>9.7109938308669902E-2</v>
      </c>
      <c r="W33">
        <v>1.0493967853114501</v>
      </c>
    </row>
    <row r="34" spans="1:23" x14ac:dyDescent="0.25">
      <c r="A34">
        <v>328319</v>
      </c>
      <c r="B34" t="s">
        <v>85</v>
      </c>
      <c r="C34" t="s">
        <v>21</v>
      </c>
      <c r="D34">
        <v>5.0750000000000002</v>
      </c>
      <c r="E34">
        <v>4</v>
      </c>
      <c r="F34">
        <v>1</v>
      </c>
      <c r="H34">
        <v>3</v>
      </c>
      <c r="I34" s="1">
        <v>44482.376018518517</v>
      </c>
      <c r="J34" t="s">
        <v>86</v>
      </c>
      <c r="K34">
        <v>0.84495200000000004</v>
      </c>
      <c r="L34">
        <v>82.849364798832895</v>
      </c>
      <c r="M34">
        <v>13.3330203773309</v>
      </c>
      <c r="N34">
        <v>0.48169606559040601</v>
      </c>
      <c r="O34">
        <v>36.340664497865298</v>
      </c>
      <c r="P34">
        <v>9.0851661244663209</v>
      </c>
      <c r="Q34">
        <f>Table1[[#This Row],[calc % H2 umol/h]]/(Table1[[#This Row],[PCN]]/1000)</f>
        <v>1790.1805171362207</v>
      </c>
      <c r="R34">
        <v>2.67512451537403</v>
      </c>
      <c r="S34">
        <v>0.171273517367387</v>
      </c>
      <c r="T34">
        <v>7.2913563282712701</v>
      </c>
      <c r="U34">
        <v>1.82283908206781</v>
      </c>
      <c r="V34">
        <v>9.6603567303733595E-2</v>
      </c>
      <c r="W34">
        <v>1.04588674115826</v>
      </c>
    </row>
    <row r="35" spans="1:23" x14ac:dyDescent="0.25">
      <c r="A35">
        <v>328320</v>
      </c>
      <c r="B35" t="s">
        <v>87</v>
      </c>
      <c r="C35" t="s">
        <v>21</v>
      </c>
      <c r="D35">
        <v>4.9800000000000004</v>
      </c>
      <c r="E35">
        <v>4</v>
      </c>
      <c r="F35">
        <v>1</v>
      </c>
      <c r="H35">
        <v>3</v>
      </c>
      <c r="I35" s="1">
        <v>44482.390879629631</v>
      </c>
      <c r="J35" t="s">
        <v>88</v>
      </c>
      <c r="K35">
        <v>0.84217699999999995</v>
      </c>
      <c r="L35">
        <v>82.934142575249396</v>
      </c>
      <c r="M35">
        <v>13.219393813308001</v>
      </c>
      <c r="N35">
        <v>0.47722740076966802</v>
      </c>
      <c r="O35">
        <v>36.030962365539402</v>
      </c>
      <c r="P35">
        <v>9.0077405913848594</v>
      </c>
      <c r="Q35">
        <f>Table1[[#This Row],[calc % H2 umol/h]]/(Table1[[#This Row],[PCN]]/1000)</f>
        <v>1808.7832512821003</v>
      </c>
      <c r="R35">
        <v>2.6992209115038799</v>
      </c>
      <c r="S35">
        <v>0.170820976501079</v>
      </c>
      <c r="T35">
        <v>7.35703379838536</v>
      </c>
      <c r="U35">
        <v>1.83925844959634</v>
      </c>
      <c r="V35">
        <v>9.7099399040748005E-2</v>
      </c>
      <c r="W35">
        <v>1.05014330089788</v>
      </c>
    </row>
    <row r="36" spans="1:23" x14ac:dyDescent="0.25">
      <c r="A36">
        <v>328321</v>
      </c>
      <c r="B36" t="s">
        <v>89</v>
      </c>
      <c r="C36" t="s">
        <v>21</v>
      </c>
      <c r="D36">
        <v>4.9800000000000004</v>
      </c>
      <c r="E36">
        <v>4</v>
      </c>
      <c r="F36">
        <v>1</v>
      </c>
      <c r="H36">
        <v>3</v>
      </c>
      <c r="I36" s="1">
        <v>44482.405821759261</v>
      </c>
      <c r="J36" t="s">
        <v>90</v>
      </c>
      <c r="K36">
        <v>0.83940199999999998</v>
      </c>
      <c r="L36">
        <v>82.886188925345493</v>
      </c>
      <c r="M36">
        <v>13.303177017546799</v>
      </c>
      <c r="N36">
        <v>0.43592673915489499</v>
      </c>
      <c r="O36">
        <v>36.259323024237098</v>
      </c>
      <c r="P36">
        <v>9.0648307560592798</v>
      </c>
      <c r="Q36">
        <f>Table1[[#This Row],[calc % H2 umol/h]]/(Table1[[#This Row],[PCN]]/1000)</f>
        <v>1820.2471397709396</v>
      </c>
      <c r="R36">
        <v>2.6725973957912399</v>
      </c>
      <c r="S36">
        <v>0.169638927147958</v>
      </c>
      <c r="T36">
        <v>7.2844683762315299</v>
      </c>
      <c r="U36">
        <v>1.82111709405788</v>
      </c>
      <c r="V36">
        <v>9.5962541703461093E-2</v>
      </c>
      <c r="W36">
        <v>1.0420741196129399</v>
      </c>
    </row>
    <row r="37" spans="1:23" x14ac:dyDescent="0.25">
      <c r="A37">
        <v>328322</v>
      </c>
      <c r="B37" t="s">
        <v>91</v>
      </c>
      <c r="C37" t="s">
        <v>21</v>
      </c>
      <c r="D37">
        <v>4.9850000000000003</v>
      </c>
      <c r="E37">
        <v>4</v>
      </c>
      <c r="F37">
        <v>1</v>
      </c>
      <c r="H37">
        <v>3</v>
      </c>
      <c r="I37" s="1">
        <v>44482.420729166668</v>
      </c>
      <c r="J37" t="s">
        <v>92</v>
      </c>
      <c r="K37">
        <v>0.83100200000000002</v>
      </c>
      <c r="L37">
        <v>83.246938393867495</v>
      </c>
      <c r="M37">
        <v>12.944384458393101</v>
      </c>
      <c r="N37">
        <v>0.46300445952050101</v>
      </c>
      <c r="O37">
        <v>35.281393069318398</v>
      </c>
      <c r="P37">
        <v>8.8203482673295994</v>
      </c>
      <c r="Q37">
        <f>Table1[[#This Row],[calc % H2 umol/h]]/(Table1[[#This Row],[PCN]]/1000)</f>
        <v>1769.3777868263987</v>
      </c>
      <c r="R37">
        <v>2.6750379558800899</v>
      </c>
      <c r="S37">
        <v>0.17703375366993701</v>
      </c>
      <c r="T37">
        <v>7.2911204005190404</v>
      </c>
      <c r="U37">
        <v>1.8227801001297601</v>
      </c>
      <c r="V37">
        <v>9.6033695116190407E-2</v>
      </c>
      <c r="W37">
        <v>1.0376054967430099</v>
      </c>
    </row>
    <row r="38" spans="1:23" x14ac:dyDescent="0.25">
      <c r="A38">
        <v>328323</v>
      </c>
      <c r="B38" t="s">
        <v>93</v>
      </c>
      <c r="C38" t="s">
        <v>21</v>
      </c>
      <c r="D38">
        <v>4.9800000000000004</v>
      </c>
      <c r="E38">
        <v>4</v>
      </c>
      <c r="F38">
        <v>1</v>
      </c>
      <c r="H38">
        <v>3</v>
      </c>
      <c r="I38" s="1">
        <v>44482.43546296296</v>
      </c>
      <c r="J38" t="s">
        <v>94</v>
      </c>
      <c r="K38">
        <v>0.82822700000000005</v>
      </c>
      <c r="L38">
        <v>83.352752667169995</v>
      </c>
      <c r="M38">
        <v>12.811405883612199</v>
      </c>
      <c r="N38">
        <v>0.44510944308029599</v>
      </c>
      <c r="O38">
        <v>34.918944829178201</v>
      </c>
      <c r="P38">
        <v>8.7297362072945699</v>
      </c>
      <c r="Q38">
        <f>Table1[[#This Row],[calc % H2 umol/h]]/(Table1[[#This Row],[PCN]]/1000)</f>
        <v>1752.9590777699939</v>
      </c>
      <c r="R38">
        <v>2.69307604541499</v>
      </c>
      <c r="S38">
        <v>0.17440932067543299</v>
      </c>
      <c r="T38">
        <v>7.3402852664997802</v>
      </c>
      <c r="U38">
        <v>1.8350713166249399</v>
      </c>
      <c r="V38">
        <v>9.6772790489654495E-2</v>
      </c>
      <c r="W38">
        <v>1.0459926133130899</v>
      </c>
    </row>
    <row r="39" spans="1:23" x14ac:dyDescent="0.25">
      <c r="A39">
        <v>328324</v>
      </c>
      <c r="B39" t="s">
        <v>95</v>
      </c>
      <c r="C39" t="s">
        <v>21</v>
      </c>
      <c r="D39">
        <v>5.0049999999999999</v>
      </c>
      <c r="E39">
        <v>4</v>
      </c>
      <c r="F39">
        <v>1</v>
      </c>
      <c r="H39">
        <v>3</v>
      </c>
      <c r="I39" s="1">
        <v>44482.45040509259</v>
      </c>
      <c r="J39" t="s">
        <v>96</v>
      </c>
      <c r="K39">
        <v>0.82822700000000005</v>
      </c>
      <c r="L39">
        <v>82.925231337940303</v>
      </c>
      <c r="M39">
        <v>13.1913355406879</v>
      </c>
      <c r="N39">
        <v>0.474987031401501</v>
      </c>
      <c r="O39">
        <v>35.954486350141501</v>
      </c>
      <c r="P39">
        <v>8.9886215875353699</v>
      </c>
      <c r="Q39">
        <f>Table1[[#This Row],[calc % H2 umol/h]]/(Table1[[#This Row],[PCN]]/1000)</f>
        <v>1795.9283891179562</v>
      </c>
      <c r="R39">
        <v>2.74384362056461</v>
      </c>
      <c r="S39">
        <v>0.16710174335897099</v>
      </c>
      <c r="T39">
        <v>7.4786580705359498</v>
      </c>
      <c r="U39">
        <v>1.8696645176339799</v>
      </c>
      <c r="V39">
        <v>9.5971499636963498E-2</v>
      </c>
      <c r="W39">
        <v>1.0436180011701599</v>
      </c>
    </row>
    <row r="40" spans="1:23" x14ac:dyDescent="0.25">
      <c r="A40">
        <v>328325</v>
      </c>
      <c r="B40" t="s">
        <v>97</v>
      </c>
      <c r="C40" t="s">
        <v>21</v>
      </c>
      <c r="D40">
        <v>4.9950000000000001</v>
      </c>
      <c r="E40">
        <v>4</v>
      </c>
      <c r="F40">
        <v>1</v>
      </c>
      <c r="H40">
        <v>3</v>
      </c>
      <c r="I40" s="1">
        <v>44482.465196759258</v>
      </c>
      <c r="J40" t="s">
        <v>98</v>
      </c>
      <c r="K40">
        <v>0.81982699999999997</v>
      </c>
      <c r="L40">
        <v>83.069303224360596</v>
      </c>
      <c r="M40">
        <v>13.1304874836027</v>
      </c>
      <c r="N40">
        <v>0.45533914790165497</v>
      </c>
      <c r="O40">
        <v>35.7886380453089</v>
      </c>
      <c r="P40">
        <v>8.9471595113272304</v>
      </c>
      <c r="Q40">
        <f>Table1[[#This Row],[calc % H2 umol/h]]/(Table1[[#This Row],[PCN]]/1000)</f>
        <v>1791.2231253908369</v>
      </c>
      <c r="R40">
        <v>2.6643960242395299</v>
      </c>
      <c r="S40">
        <v>0.170952631639151</v>
      </c>
      <c r="T40">
        <v>7.2621146046517699</v>
      </c>
      <c r="U40">
        <v>1.81552865116294</v>
      </c>
      <c r="V40">
        <v>9.6147288533522904E-2</v>
      </c>
      <c r="W40">
        <v>1.0396659792636</v>
      </c>
    </row>
    <row r="41" spans="1:23" x14ac:dyDescent="0.25">
      <c r="A41">
        <v>328326</v>
      </c>
      <c r="B41" t="s">
        <v>99</v>
      </c>
      <c r="C41" t="s">
        <v>21</v>
      </c>
      <c r="D41">
        <v>4.9850000000000003</v>
      </c>
      <c r="E41">
        <v>4</v>
      </c>
      <c r="F41">
        <v>1</v>
      </c>
      <c r="H41">
        <v>3</v>
      </c>
      <c r="I41" s="1">
        <v>44482.480081018519</v>
      </c>
      <c r="J41" t="s">
        <v>100</v>
      </c>
      <c r="K41">
        <v>0.82537700000000003</v>
      </c>
      <c r="L41">
        <v>83.190567401547796</v>
      </c>
      <c r="M41">
        <v>13.0381376571353</v>
      </c>
      <c r="N41">
        <v>0.45406793893590403</v>
      </c>
      <c r="O41">
        <v>35.536928082741397</v>
      </c>
      <c r="P41">
        <v>8.8842320206853493</v>
      </c>
      <c r="Q41">
        <f>Table1[[#This Row],[calc % H2 umol/h]]/(Table1[[#This Row],[PCN]]/1000)</f>
        <v>1782.1929830863287</v>
      </c>
      <c r="R41">
        <v>2.6421358986938701</v>
      </c>
      <c r="S41">
        <v>0.17212288115899799</v>
      </c>
      <c r="T41">
        <v>7.2014420990047698</v>
      </c>
      <c r="U41">
        <v>1.80036052475119</v>
      </c>
      <c r="V41">
        <v>9.5660866791063504E-2</v>
      </c>
      <c r="W41">
        <v>1.0334981758319499</v>
      </c>
    </row>
    <row r="42" spans="1:23" x14ac:dyDescent="0.25">
      <c r="A42">
        <v>328327</v>
      </c>
      <c r="B42" t="s">
        <v>101</v>
      </c>
      <c r="C42" t="s">
        <v>21</v>
      </c>
      <c r="D42">
        <v>5.0149999999999997</v>
      </c>
      <c r="E42">
        <v>4</v>
      </c>
      <c r="F42">
        <v>1</v>
      </c>
      <c r="H42">
        <v>3</v>
      </c>
      <c r="I42" s="1">
        <v>44482.494976851849</v>
      </c>
      <c r="J42" t="s">
        <v>102</v>
      </c>
      <c r="K42">
        <v>0.82260200000000006</v>
      </c>
      <c r="L42">
        <v>83.455885539475005</v>
      </c>
      <c r="M42">
        <v>12.7400071290242</v>
      </c>
      <c r="N42">
        <v>0.45204274848093501</v>
      </c>
      <c r="O42">
        <v>34.724339397504103</v>
      </c>
      <c r="P42">
        <v>8.68108484937604</v>
      </c>
      <c r="Q42">
        <f>Table1[[#This Row],[calc % H2 umol/h]]/(Table1[[#This Row],[PCN]]/1000)</f>
        <v>1731.0238981806663</v>
      </c>
      <c r="R42">
        <v>2.6692315812204201</v>
      </c>
      <c r="S42">
        <v>0.172306916271044</v>
      </c>
      <c r="T42">
        <v>7.2752944655482397</v>
      </c>
      <c r="U42">
        <v>1.8188236163870599</v>
      </c>
      <c r="V42">
        <v>9.7496632496234997E-2</v>
      </c>
      <c r="W42">
        <v>1.0373791177840801</v>
      </c>
    </row>
    <row r="43" spans="1:23" x14ac:dyDescent="0.25">
      <c r="A43">
        <v>328328</v>
      </c>
      <c r="B43" t="s">
        <v>103</v>
      </c>
      <c r="C43" t="s">
        <v>21</v>
      </c>
      <c r="D43">
        <v>4.99</v>
      </c>
      <c r="E43">
        <v>4</v>
      </c>
      <c r="F43">
        <v>1</v>
      </c>
      <c r="H43">
        <v>3</v>
      </c>
      <c r="I43" s="1">
        <v>44482.509745370371</v>
      </c>
      <c r="J43" t="s">
        <v>104</v>
      </c>
      <c r="K43">
        <v>0.82260200000000006</v>
      </c>
      <c r="L43">
        <v>83.594804759570707</v>
      </c>
      <c r="M43">
        <v>12.615414569972801</v>
      </c>
      <c r="N43">
        <v>0.424489486004553</v>
      </c>
      <c r="O43">
        <v>34.384748197665203</v>
      </c>
      <c r="P43">
        <v>8.5961870494163097</v>
      </c>
      <c r="Q43">
        <f>Table1[[#This Row],[calc % H2 umol/h]]/(Table1[[#This Row],[PCN]]/1000)</f>
        <v>1722.68277543413</v>
      </c>
      <c r="R43">
        <v>2.6622431639298099</v>
      </c>
      <c r="S43">
        <v>0.17413551268448099</v>
      </c>
      <c r="T43">
        <v>7.2562467388560004</v>
      </c>
      <c r="U43">
        <v>1.8140616847140001</v>
      </c>
      <c r="V43">
        <v>9.6181965009874595E-2</v>
      </c>
      <c r="W43">
        <v>1.03135554151665</v>
      </c>
    </row>
    <row r="44" spans="1:23" x14ac:dyDescent="0.25">
      <c r="A44">
        <v>328329</v>
      </c>
      <c r="B44" t="s">
        <v>105</v>
      </c>
      <c r="C44" t="s">
        <v>21</v>
      </c>
      <c r="D44">
        <v>5.0049999999999999</v>
      </c>
      <c r="E44">
        <v>4</v>
      </c>
      <c r="F44">
        <v>1</v>
      </c>
      <c r="H44">
        <v>3</v>
      </c>
      <c r="I44" s="1">
        <v>44482.524687500001</v>
      </c>
      <c r="J44" t="s">
        <v>106</v>
      </c>
      <c r="K44">
        <v>0.81982699999999997</v>
      </c>
      <c r="L44">
        <v>83.574085813443006</v>
      </c>
      <c r="M44">
        <v>12.600149519322599</v>
      </c>
      <c r="N44">
        <v>0.45696805154728998</v>
      </c>
      <c r="O44">
        <v>34.3431415647702</v>
      </c>
      <c r="P44">
        <v>8.5857853911925499</v>
      </c>
      <c r="Q44">
        <f>Table1[[#This Row],[calc % H2 umol/h]]/(Table1[[#This Row],[PCN]]/1000)</f>
        <v>1715.4416366019082</v>
      </c>
      <c r="R44">
        <v>2.6875735616903702</v>
      </c>
      <c r="S44">
        <v>0.17508514433855499</v>
      </c>
      <c r="T44">
        <v>7.3252876208589504</v>
      </c>
      <c r="U44">
        <v>1.83132190521473</v>
      </c>
      <c r="V44">
        <v>9.6562055741020697E-2</v>
      </c>
      <c r="W44">
        <v>1.04162904980289</v>
      </c>
    </row>
    <row r="45" spans="1:23" hidden="1" x14ac:dyDescent="0.25">
      <c r="A45">
        <v>328330</v>
      </c>
      <c r="B45" t="s">
        <v>107</v>
      </c>
      <c r="C45" t="s">
        <v>21</v>
      </c>
      <c r="D45">
        <v>5.0049999999999999</v>
      </c>
      <c r="E45">
        <v>4</v>
      </c>
      <c r="G45">
        <v>1</v>
      </c>
      <c r="H45">
        <v>3</v>
      </c>
      <c r="I45" s="1">
        <v>44482.539872685185</v>
      </c>
      <c r="J45" t="s">
        <v>108</v>
      </c>
      <c r="K45">
        <v>0.74176600000000004</v>
      </c>
      <c r="L45">
        <v>93.392165626405699</v>
      </c>
      <c r="M45">
        <v>2.4368474654902199</v>
      </c>
      <c r="N45">
        <v>3.9977689454911501E-2</v>
      </c>
      <c r="O45">
        <v>6.64190510999435</v>
      </c>
      <c r="P45">
        <v>1.66047627749858</v>
      </c>
      <c r="Q45">
        <f>Table1[[#This Row],[calc % H2 umol/h]]/(Table1[[#This Row],[PCN]]/1000)</f>
        <v>331.76349200770829</v>
      </c>
      <c r="R45">
        <v>2.9382379925138702</v>
      </c>
      <c r="S45">
        <v>0.15741838328854801</v>
      </c>
      <c r="T45">
        <v>8.0085020557212001</v>
      </c>
      <c r="U45">
        <v>2.0021255139303</v>
      </c>
      <c r="V45">
        <v>0.104547943062637</v>
      </c>
      <c r="W45">
        <v>1.1282009725275</v>
      </c>
    </row>
    <row r="46" spans="1:23" hidden="1" x14ac:dyDescent="0.25">
      <c r="A46">
        <v>328331</v>
      </c>
      <c r="B46" t="s">
        <v>109</v>
      </c>
      <c r="C46" t="s">
        <v>21</v>
      </c>
      <c r="D46">
        <v>4.9800000000000004</v>
      </c>
      <c r="E46">
        <v>4</v>
      </c>
      <c r="G46">
        <v>1</v>
      </c>
      <c r="H46">
        <v>3</v>
      </c>
      <c r="I46" s="1">
        <v>44482.555219907408</v>
      </c>
      <c r="J46" t="s">
        <v>110</v>
      </c>
      <c r="K46">
        <v>0.73896099999999998</v>
      </c>
      <c r="L46">
        <v>93.504808915701403</v>
      </c>
      <c r="M46">
        <v>2.2860413423811301</v>
      </c>
      <c r="N46">
        <v>3.4900086665613901E-2</v>
      </c>
      <c r="O46">
        <v>6.2308658578944298</v>
      </c>
      <c r="P46">
        <v>1.5577164644735999</v>
      </c>
      <c r="Q46">
        <f>Table1[[#This Row],[calc % H2 umol/h]]/(Table1[[#This Row],[PCN]]/1000)</f>
        <v>312.79447077783129</v>
      </c>
      <c r="R46">
        <v>2.9658440891611999</v>
      </c>
      <c r="S46">
        <v>0.158302134101483</v>
      </c>
      <c r="T46">
        <v>8.0837456140421597</v>
      </c>
      <c r="U46">
        <v>2.0209364035105399</v>
      </c>
      <c r="V46">
        <v>0.105846799409948</v>
      </c>
      <c r="W46">
        <v>1.1374588533462699</v>
      </c>
    </row>
    <row r="47" spans="1:23" x14ac:dyDescent="0.25">
      <c r="A47">
        <v>328332</v>
      </c>
      <c r="B47" t="s">
        <v>111</v>
      </c>
      <c r="C47" t="s">
        <v>21</v>
      </c>
      <c r="D47">
        <v>5.0049999999999999</v>
      </c>
      <c r="E47">
        <v>4</v>
      </c>
      <c r="F47">
        <v>1</v>
      </c>
      <c r="H47">
        <v>4</v>
      </c>
      <c r="I47" s="1">
        <v>44482.571099537039</v>
      </c>
      <c r="J47" t="s">
        <v>112</v>
      </c>
      <c r="K47">
        <v>0.82822700000000005</v>
      </c>
      <c r="L47">
        <v>83.479140997730894</v>
      </c>
      <c r="M47">
        <v>12.627066684751</v>
      </c>
      <c r="N47">
        <v>0.440533187159517</v>
      </c>
      <c r="O47">
        <v>34.416507362645099</v>
      </c>
      <c r="P47">
        <v>8.6041268406612801</v>
      </c>
      <c r="Q47">
        <f>Table1[[#This Row],[calc % H2 umol/h]]/(Table1[[#This Row],[PCN]]/1000)</f>
        <v>1719.1062618703857</v>
      </c>
      <c r="R47">
        <v>2.73171924868271</v>
      </c>
      <c r="S47">
        <v>0.17268273703258699</v>
      </c>
      <c r="T47">
        <v>7.4456117150712302</v>
      </c>
      <c r="U47">
        <v>1.8614029287678</v>
      </c>
      <c r="V47">
        <v>9.7984791806027996E-2</v>
      </c>
      <c r="W47">
        <v>1.0640882770293001</v>
      </c>
    </row>
    <row r="48" spans="1:23" x14ac:dyDescent="0.25">
      <c r="A48">
        <v>328333</v>
      </c>
      <c r="B48" t="s">
        <v>113</v>
      </c>
      <c r="C48" t="s">
        <v>21</v>
      </c>
      <c r="D48">
        <v>5.0049999999999999</v>
      </c>
      <c r="E48">
        <v>4</v>
      </c>
      <c r="F48">
        <v>1</v>
      </c>
      <c r="H48">
        <v>4</v>
      </c>
      <c r="I48" s="1">
        <v>44482.585810185185</v>
      </c>
      <c r="J48" t="s">
        <v>114</v>
      </c>
      <c r="K48">
        <v>0.82260200000000006</v>
      </c>
      <c r="L48">
        <v>83.471816670527303</v>
      </c>
      <c r="M48">
        <v>12.6146010362135</v>
      </c>
      <c r="N48">
        <v>0.432371378056633</v>
      </c>
      <c r="O48">
        <v>34.382530818814097</v>
      </c>
      <c r="P48">
        <v>8.5956327047035206</v>
      </c>
      <c r="Q48">
        <f>Table1[[#This Row],[calc % H2 umol/h]]/(Table1[[#This Row],[PCN]]/1000)</f>
        <v>1717.4091318088952</v>
      </c>
      <c r="R48">
        <v>2.7448648293565698</v>
      </c>
      <c r="S48">
        <v>0.17192456866458</v>
      </c>
      <c r="T48">
        <v>7.4814414913243796</v>
      </c>
      <c r="U48">
        <v>1.87036037283109</v>
      </c>
      <c r="V48">
        <v>9.9051556054409504E-2</v>
      </c>
      <c r="W48">
        <v>1.0696659078481201</v>
      </c>
    </row>
    <row r="49" spans="1:23" x14ac:dyDescent="0.25">
      <c r="A49">
        <v>328334</v>
      </c>
      <c r="B49" t="s">
        <v>115</v>
      </c>
      <c r="C49" t="s">
        <v>21</v>
      </c>
      <c r="D49">
        <v>5.0149999999999997</v>
      </c>
      <c r="E49">
        <v>4</v>
      </c>
      <c r="F49">
        <v>1</v>
      </c>
      <c r="H49">
        <v>4</v>
      </c>
      <c r="I49" s="1">
        <v>44482.600624999999</v>
      </c>
      <c r="J49" t="s">
        <v>116</v>
      </c>
      <c r="K49">
        <v>0.82537700000000003</v>
      </c>
      <c r="L49">
        <v>83.437853446969598</v>
      </c>
      <c r="M49">
        <v>12.6507609621678</v>
      </c>
      <c r="N49">
        <v>0.43591727608993802</v>
      </c>
      <c r="O49">
        <v>34.481088812440703</v>
      </c>
      <c r="P49">
        <v>8.6202722031101899</v>
      </c>
      <c r="Q49">
        <f>Table1[[#This Row],[calc % H2 umol/h]]/(Table1[[#This Row],[PCN]]/1000)</f>
        <v>1718.8977473798984</v>
      </c>
      <c r="R49">
        <v>2.7432377956959302</v>
      </c>
      <c r="S49">
        <v>0.16499734830236401</v>
      </c>
      <c r="T49">
        <v>7.4770068259061304</v>
      </c>
      <c r="U49">
        <v>1.8692517064765299</v>
      </c>
      <c r="V49">
        <v>9.7373911840540103E-2</v>
      </c>
      <c r="W49">
        <v>1.0707738833260501</v>
      </c>
    </row>
    <row r="50" spans="1:23" x14ac:dyDescent="0.25">
      <c r="A50">
        <v>328335</v>
      </c>
      <c r="B50" t="s">
        <v>117</v>
      </c>
      <c r="C50" t="s">
        <v>21</v>
      </c>
      <c r="D50">
        <v>5.01</v>
      </c>
      <c r="E50">
        <v>4</v>
      </c>
      <c r="F50">
        <v>1</v>
      </c>
      <c r="H50">
        <v>4</v>
      </c>
      <c r="I50" s="1">
        <v>44482.615486111114</v>
      </c>
      <c r="J50" t="s">
        <v>118</v>
      </c>
      <c r="K50">
        <v>0.82260200000000006</v>
      </c>
      <c r="L50">
        <v>83.600523951670397</v>
      </c>
      <c r="M50">
        <v>12.5315051713897</v>
      </c>
      <c r="N50">
        <v>0.44676889554273103</v>
      </c>
      <c r="O50">
        <v>34.156043581919498</v>
      </c>
      <c r="P50">
        <v>8.5390108954798905</v>
      </c>
      <c r="Q50">
        <f>Table1[[#This Row],[calc % H2 umol/h]]/(Table1[[#This Row],[PCN]]/1000)</f>
        <v>1704.3933923113555</v>
      </c>
      <c r="R50">
        <v>2.7142283776237002</v>
      </c>
      <c r="S50">
        <v>0.17540392057195001</v>
      </c>
      <c r="T50">
        <v>7.3979383553266</v>
      </c>
      <c r="U50">
        <v>1.84948458883165</v>
      </c>
      <c r="V50">
        <v>9.6972068616690499E-2</v>
      </c>
      <c r="W50">
        <v>1.0567704306994099</v>
      </c>
    </row>
    <row r="51" spans="1:23" x14ac:dyDescent="0.25">
      <c r="A51">
        <v>328336</v>
      </c>
      <c r="B51" t="s">
        <v>119</v>
      </c>
      <c r="C51" t="s">
        <v>21</v>
      </c>
      <c r="D51">
        <v>4.99</v>
      </c>
      <c r="E51">
        <v>4</v>
      </c>
      <c r="F51">
        <v>1</v>
      </c>
      <c r="H51">
        <v>4</v>
      </c>
      <c r="I51" s="1">
        <v>44482.630277777775</v>
      </c>
      <c r="J51" t="s">
        <v>120</v>
      </c>
      <c r="K51">
        <v>0.82260200000000006</v>
      </c>
      <c r="L51">
        <v>83.481911069219393</v>
      </c>
      <c r="M51">
        <v>12.6489471685667</v>
      </c>
      <c r="N51">
        <v>0.42894842192834598</v>
      </c>
      <c r="O51">
        <v>34.4761451115493</v>
      </c>
      <c r="P51">
        <v>8.6190362778873393</v>
      </c>
      <c r="Q51">
        <f>Table1[[#This Row],[calc % H2 umol/h]]/(Table1[[#This Row],[PCN]]/1000)</f>
        <v>1727.2617791357391</v>
      </c>
      <c r="R51">
        <v>2.7123039485271199</v>
      </c>
      <c r="S51">
        <v>0.17176968636127601</v>
      </c>
      <c r="T51">
        <v>7.3926931048005198</v>
      </c>
      <c r="U51">
        <v>1.8481732762001299</v>
      </c>
      <c r="V51">
        <v>9.7967438513517302E-2</v>
      </c>
      <c r="W51">
        <v>1.0588703751732</v>
      </c>
    </row>
    <row r="52" spans="1:23" x14ac:dyDescent="0.25">
      <c r="A52">
        <v>328337</v>
      </c>
      <c r="B52" t="s">
        <v>121</v>
      </c>
      <c r="C52" t="s">
        <v>21</v>
      </c>
      <c r="D52">
        <v>5</v>
      </c>
      <c r="E52">
        <v>4</v>
      </c>
      <c r="F52">
        <v>1</v>
      </c>
      <c r="H52">
        <v>4</v>
      </c>
      <c r="I52" s="1">
        <v>44482.645092592589</v>
      </c>
      <c r="J52" t="s">
        <v>122</v>
      </c>
      <c r="K52">
        <v>0.81601137499999998</v>
      </c>
      <c r="L52">
        <v>83.814473887972298</v>
      </c>
      <c r="M52">
        <v>12.339171548297299</v>
      </c>
      <c r="N52">
        <v>0.42797506324121398</v>
      </c>
      <c r="O52">
        <v>33.6318164022818</v>
      </c>
      <c r="P52">
        <v>8.4079541005704606</v>
      </c>
      <c r="Q52">
        <f>Table1[[#This Row],[calc % H2 umol/h]]/(Table1[[#This Row],[PCN]]/1000)</f>
        <v>1681.5908201140921</v>
      </c>
      <c r="R52">
        <v>2.7004437469006799</v>
      </c>
      <c r="S52">
        <v>0.174865875546065</v>
      </c>
      <c r="T52">
        <v>7.3603667754328299</v>
      </c>
      <c r="U52">
        <v>1.8400916938581999</v>
      </c>
      <c r="V52">
        <v>9.7677135142131999E-2</v>
      </c>
      <c r="W52">
        <v>1.04823368168749</v>
      </c>
    </row>
    <row r="53" spans="1:23" x14ac:dyDescent="0.25">
      <c r="A53">
        <v>328338</v>
      </c>
      <c r="B53" t="s">
        <v>123</v>
      </c>
      <c r="C53" t="s">
        <v>21</v>
      </c>
      <c r="D53">
        <v>4.9950000000000001</v>
      </c>
      <c r="E53">
        <v>4</v>
      </c>
      <c r="F53">
        <v>1</v>
      </c>
      <c r="H53">
        <v>4</v>
      </c>
      <c r="I53" s="1">
        <v>44482.659861111111</v>
      </c>
      <c r="J53" t="s">
        <v>124</v>
      </c>
      <c r="K53">
        <v>0.81142700000000001</v>
      </c>
      <c r="L53">
        <v>84.017898465416707</v>
      </c>
      <c r="M53">
        <v>12.117346929744</v>
      </c>
      <c r="N53">
        <v>0.39306002038337501</v>
      </c>
      <c r="O53">
        <v>33.027208158082402</v>
      </c>
      <c r="P53">
        <v>8.2568020395206201</v>
      </c>
      <c r="Q53">
        <f>Table1[[#This Row],[calc % H2 umol/h]]/(Table1[[#This Row],[PCN]]/1000)</f>
        <v>1653.0134213254494</v>
      </c>
      <c r="R53">
        <v>2.71323115960592</v>
      </c>
      <c r="S53">
        <v>0.17441624391751401</v>
      </c>
      <c r="T53">
        <v>7.3952203241236596</v>
      </c>
      <c r="U53">
        <v>1.84880508103091</v>
      </c>
      <c r="V53">
        <v>9.7670880333122795E-2</v>
      </c>
      <c r="W53">
        <v>1.05385256490016</v>
      </c>
    </row>
    <row r="54" spans="1:23" x14ac:dyDescent="0.25">
      <c r="A54">
        <v>328339</v>
      </c>
      <c r="B54" t="s">
        <v>125</v>
      </c>
      <c r="C54" t="s">
        <v>21</v>
      </c>
      <c r="D54">
        <v>4.9800000000000004</v>
      </c>
      <c r="E54">
        <v>4</v>
      </c>
      <c r="F54">
        <v>1</v>
      </c>
      <c r="H54">
        <v>4</v>
      </c>
      <c r="I54" s="1">
        <v>44482.674641203703</v>
      </c>
      <c r="J54" t="s">
        <v>126</v>
      </c>
      <c r="K54">
        <v>0.80032700000000001</v>
      </c>
      <c r="L54">
        <v>83.844815048805799</v>
      </c>
      <c r="M54">
        <v>12.287495209780699</v>
      </c>
      <c r="N54">
        <v>0.436267261326172</v>
      </c>
      <c r="O54">
        <v>33.490966660260703</v>
      </c>
      <c r="P54">
        <v>8.3727416650651794</v>
      </c>
      <c r="Q54">
        <f>Table1[[#This Row],[calc % H2 umol/h]]/(Table1[[#This Row],[PCN]]/1000)</f>
        <v>1681.2734267199155</v>
      </c>
      <c r="R54">
        <v>2.7122379883786998</v>
      </c>
      <c r="S54">
        <v>0.17552402021437999</v>
      </c>
      <c r="T54">
        <v>7.3925133229089202</v>
      </c>
      <c r="U54">
        <v>1.84812833072723</v>
      </c>
      <c r="V54">
        <v>9.8281143749822206E-2</v>
      </c>
      <c r="W54">
        <v>1.0571706092848101</v>
      </c>
    </row>
    <row r="55" spans="1:23" x14ac:dyDescent="0.25">
      <c r="A55">
        <v>328340</v>
      </c>
      <c r="B55" t="s">
        <v>127</v>
      </c>
      <c r="C55" t="s">
        <v>21</v>
      </c>
      <c r="D55">
        <v>5.0149999999999997</v>
      </c>
      <c r="E55">
        <v>4</v>
      </c>
      <c r="F55">
        <v>1</v>
      </c>
      <c r="H55">
        <v>4</v>
      </c>
      <c r="I55" s="1">
        <v>44482.68949074074</v>
      </c>
      <c r="J55" t="s">
        <v>128</v>
      </c>
      <c r="K55">
        <v>0.80872699999999997</v>
      </c>
      <c r="L55">
        <v>83.483194112338396</v>
      </c>
      <c r="M55">
        <v>12.7077004445254</v>
      </c>
      <c r="N55">
        <v>0.44187508307892998</v>
      </c>
      <c r="O55">
        <v>34.636283852010301</v>
      </c>
      <c r="P55">
        <v>8.65907096300257</v>
      </c>
      <c r="Q55">
        <f>Table1[[#This Row],[calc % H2 umol/h]]/(Table1[[#This Row],[PCN]]/1000)</f>
        <v>1726.6342897313202</v>
      </c>
      <c r="R55">
        <v>2.6667859294180398</v>
      </c>
      <c r="S55">
        <v>0.17510144480774001</v>
      </c>
      <c r="T55">
        <v>7.2686285632159997</v>
      </c>
      <c r="U55">
        <v>1.8171571408039999</v>
      </c>
      <c r="V55">
        <v>9.6970094238300594E-2</v>
      </c>
      <c r="W55">
        <v>1.04534941947969</v>
      </c>
    </row>
    <row r="56" spans="1:23" x14ac:dyDescent="0.25">
      <c r="A56">
        <v>328341</v>
      </c>
      <c r="B56" t="s">
        <v>129</v>
      </c>
      <c r="C56" t="s">
        <v>21</v>
      </c>
      <c r="D56">
        <v>4.9749999999999996</v>
      </c>
      <c r="E56">
        <v>4</v>
      </c>
      <c r="F56">
        <v>1</v>
      </c>
      <c r="H56">
        <v>4</v>
      </c>
      <c r="I56" s="1">
        <v>44482.704282407409</v>
      </c>
      <c r="J56" t="s">
        <v>130</v>
      </c>
      <c r="K56">
        <v>0.80310199999999998</v>
      </c>
      <c r="L56">
        <v>83.418856873463994</v>
      </c>
      <c r="M56">
        <v>12.7704560099346</v>
      </c>
      <c r="N56">
        <v>0.423299589532044</v>
      </c>
      <c r="O56">
        <v>34.807331287877503</v>
      </c>
      <c r="P56">
        <v>8.7018328219693899</v>
      </c>
      <c r="Q56">
        <f>Table1[[#This Row],[calc % H2 umol/h]]/(Table1[[#This Row],[PCN]]/1000)</f>
        <v>1749.1121250189731</v>
      </c>
      <c r="R56">
        <v>2.67147293159679</v>
      </c>
      <c r="S56">
        <v>0.17581566235788301</v>
      </c>
      <c r="T56">
        <v>7.2814035210918799</v>
      </c>
      <c r="U56">
        <v>1.82035088027297</v>
      </c>
      <c r="V56">
        <v>9.6539183232376202E-2</v>
      </c>
      <c r="W56">
        <v>1.04267500177217</v>
      </c>
    </row>
    <row r="57" spans="1:23" x14ac:dyDescent="0.25">
      <c r="A57">
        <v>328342</v>
      </c>
      <c r="B57" t="s">
        <v>131</v>
      </c>
      <c r="C57" t="s">
        <v>21</v>
      </c>
      <c r="D57">
        <v>4.9950000000000001</v>
      </c>
      <c r="E57">
        <v>4</v>
      </c>
      <c r="F57">
        <v>1</v>
      </c>
      <c r="H57">
        <v>4</v>
      </c>
      <c r="I57" s="1">
        <v>44482.719039351854</v>
      </c>
      <c r="J57" t="s">
        <v>132</v>
      </c>
      <c r="K57">
        <v>0.80032700000000001</v>
      </c>
      <c r="L57">
        <v>83.928590475055501</v>
      </c>
      <c r="M57">
        <v>12.279881632283001</v>
      </c>
      <c r="N57">
        <v>0.43288825186854402</v>
      </c>
      <c r="O57">
        <v>33.470214988273298</v>
      </c>
      <c r="P57">
        <v>8.3675537470683299</v>
      </c>
      <c r="Q57">
        <f>Table1[[#This Row],[calc % H2 umol/h]]/(Table1[[#This Row],[PCN]]/1000)</f>
        <v>1675.1859353490149</v>
      </c>
      <c r="R57">
        <v>2.6609290100199301</v>
      </c>
      <c r="S57">
        <v>0.17642756492711001</v>
      </c>
      <c r="T57">
        <v>7.2526648628079604</v>
      </c>
      <c r="U57">
        <v>1.8131662157019901</v>
      </c>
      <c r="V57">
        <v>9.7466961441574698E-2</v>
      </c>
      <c r="W57">
        <v>1.03313192119985</v>
      </c>
    </row>
    <row r="58" spans="1:23" x14ac:dyDescent="0.25">
      <c r="A58">
        <v>328343</v>
      </c>
      <c r="B58" t="s">
        <v>133</v>
      </c>
      <c r="C58" t="s">
        <v>21</v>
      </c>
      <c r="D58">
        <v>5.0149999999999997</v>
      </c>
      <c r="E58">
        <v>4</v>
      </c>
      <c r="F58">
        <v>1</v>
      </c>
      <c r="H58">
        <v>4</v>
      </c>
      <c r="I58" s="1">
        <v>44482.733900462961</v>
      </c>
      <c r="J58" t="s">
        <v>134</v>
      </c>
      <c r="K58">
        <v>0.80310199999999998</v>
      </c>
      <c r="L58">
        <v>84.110546017061594</v>
      </c>
      <c r="M58">
        <v>12.1061363687043</v>
      </c>
      <c r="N58">
        <v>0.41368332902381599</v>
      </c>
      <c r="O58">
        <v>32.996652498070802</v>
      </c>
      <c r="P58">
        <v>8.2491631245177093</v>
      </c>
      <c r="Q58">
        <f>Table1[[#This Row],[calc % H2 umol/h]]/(Table1[[#This Row],[PCN]]/1000)</f>
        <v>1644.8979311102114</v>
      </c>
      <c r="R58">
        <v>2.6542769934892299</v>
      </c>
      <c r="S58">
        <v>0.17447846924060001</v>
      </c>
      <c r="T58">
        <v>7.2345340346733904</v>
      </c>
      <c r="U58">
        <v>1.8086335086683401</v>
      </c>
      <c r="V58">
        <v>9.7083679238840495E-2</v>
      </c>
      <c r="W58">
        <v>1.0319569415059699</v>
      </c>
    </row>
    <row r="59" spans="1:23" x14ac:dyDescent="0.25">
      <c r="A59">
        <v>328344</v>
      </c>
      <c r="B59" t="s">
        <v>135</v>
      </c>
      <c r="C59" t="s">
        <v>21</v>
      </c>
      <c r="D59">
        <v>5.03</v>
      </c>
      <c r="E59">
        <v>4</v>
      </c>
      <c r="F59">
        <v>1</v>
      </c>
      <c r="H59">
        <v>4</v>
      </c>
      <c r="I59" s="1">
        <v>44482.748692129629</v>
      </c>
      <c r="J59" t="s">
        <v>136</v>
      </c>
      <c r="K59">
        <v>0.78915199999999996</v>
      </c>
      <c r="L59">
        <v>83.8836104095477</v>
      </c>
      <c r="M59">
        <v>12.3516006297969</v>
      </c>
      <c r="N59">
        <v>0.40485133794578798</v>
      </c>
      <c r="O59">
        <v>33.665693278489201</v>
      </c>
      <c r="P59">
        <v>8.4164233196223002</v>
      </c>
      <c r="Q59">
        <f>Table1[[#This Row],[calc % H2 umol/h]]/(Table1[[#This Row],[PCN]]/1000)</f>
        <v>1673.2451927678528</v>
      </c>
      <c r="R59">
        <v>2.6393222499693301</v>
      </c>
      <c r="S59">
        <v>0.180372910250647</v>
      </c>
      <c r="T59">
        <v>7.1937731791786703</v>
      </c>
      <c r="U59">
        <v>1.79844329479466</v>
      </c>
      <c r="V59">
        <v>9.6748840640680997E-2</v>
      </c>
      <c r="W59">
        <v>1.0287178700453501</v>
      </c>
    </row>
    <row r="60" spans="1:23" hidden="1" x14ac:dyDescent="0.25">
      <c r="A60">
        <v>328345</v>
      </c>
      <c r="B60" t="s">
        <v>137</v>
      </c>
      <c r="C60" t="s">
        <v>21</v>
      </c>
      <c r="D60">
        <v>4.9800000000000004</v>
      </c>
      <c r="E60">
        <v>4</v>
      </c>
      <c r="G60">
        <v>1</v>
      </c>
      <c r="H60">
        <v>4</v>
      </c>
      <c r="I60" s="1">
        <v>44482.763877314814</v>
      </c>
      <c r="J60" t="s">
        <v>138</v>
      </c>
      <c r="K60">
        <v>0.71109100000000003</v>
      </c>
      <c r="L60">
        <v>93.419489839071105</v>
      </c>
      <c r="M60">
        <v>2.4718376088329799</v>
      </c>
      <c r="N60">
        <v>3.7310833041510602E-2</v>
      </c>
      <c r="O60">
        <v>6.7372747279778</v>
      </c>
      <c r="P60">
        <v>1.68431868199445</v>
      </c>
      <c r="Q60">
        <f>Table1[[#This Row],[calc % H2 umol/h]]/(Table1[[#This Row],[PCN]]/1000)</f>
        <v>338.2166028101305</v>
      </c>
      <c r="R60">
        <v>2.8887060087997698</v>
      </c>
      <c r="S60">
        <v>0.172134493989759</v>
      </c>
      <c r="T60">
        <v>7.8734969967678499</v>
      </c>
      <c r="U60">
        <v>1.96837424919196</v>
      </c>
      <c r="V60">
        <v>0.105321083741222</v>
      </c>
      <c r="W60">
        <v>1.1146454595548401</v>
      </c>
    </row>
    <row r="61" spans="1:23" hidden="1" x14ac:dyDescent="0.25">
      <c r="A61">
        <v>328346</v>
      </c>
      <c r="B61" t="s">
        <v>139</v>
      </c>
      <c r="C61" t="s">
        <v>21</v>
      </c>
      <c r="D61">
        <v>5</v>
      </c>
      <c r="E61">
        <v>4</v>
      </c>
      <c r="G61">
        <v>1</v>
      </c>
      <c r="H61">
        <v>4</v>
      </c>
      <c r="I61" s="1">
        <v>44482.77921296296</v>
      </c>
      <c r="J61" t="s">
        <v>140</v>
      </c>
      <c r="K61">
        <v>0.69436600000000004</v>
      </c>
      <c r="L61">
        <v>93.629704833021506</v>
      </c>
      <c r="M61">
        <v>2.23390797233886</v>
      </c>
      <c r="N61">
        <v>3.5708249605476403E-2</v>
      </c>
      <c r="O61">
        <v>6.0887704244343199</v>
      </c>
      <c r="P61">
        <v>1.52219260610858</v>
      </c>
      <c r="Q61">
        <f>Table1[[#This Row],[calc % H2 umol/h]]/(Table1[[#This Row],[PCN]]/1000)</f>
        <v>304.43852122171597</v>
      </c>
      <c r="R61">
        <v>2.9086714277111398</v>
      </c>
      <c r="S61">
        <v>0.17559485274511699</v>
      </c>
      <c r="T61">
        <v>7.9279150183176297</v>
      </c>
      <c r="U61">
        <v>1.9819787545794001</v>
      </c>
      <c r="V61">
        <v>0.106479689665155</v>
      </c>
      <c r="W61">
        <v>1.1212360772632499</v>
      </c>
    </row>
    <row r="62" spans="1:23" x14ac:dyDescent="0.25">
      <c r="A62" t="s">
        <v>143</v>
      </c>
      <c r="D62">
        <f>SUBTOTAL(101,Table1[PCN])</f>
        <v>4.9997115384615363</v>
      </c>
      <c r="Q62">
        <f>SUBTOTAL(107,Table1[h2 umol/hg])</f>
        <v>136.25989781994704</v>
      </c>
      <c r="W62">
        <f>SUBTOTAL(109,Table1[calc % CO2 Avg])</f>
        <v>56.586442551663048</v>
      </c>
    </row>
    <row r="63" spans="1:23" ht="15.75" thickBot="1" x14ac:dyDescent="0.3"/>
    <row r="64" spans="1:23" ht="16.5" thickTop="1" thickBot="1" x14ac:dyDescent="0.3">
      <c r="H64" s="2">
        <f>SUBTOTAL(101,Table1[PCN])</f>
        <v>4.9997115384615363</v>
      </c>
      <c r="I64" s="2">
        <f>SUBTOTAL(107,Table1[PCN])</f>
        <v>1.8268516299437199E-2</v>
      </c>
    </row>
    <row r="65" spans="2:16" ht="15.75" thickTop="1" x14ac:dyDescent="0.25">
      <c r="B65" t="s">
        <v>145</v>
      </c>
      <c r="C65" t="s">
        <v>146</v>
      </c>
      <c r="D65" t="s">
        <v>147</v>
      </c>
      <c r="E65" t="s">
        <v>148</v>
      </c>
      <c r="H65">
        <f>((I64*2)/H64)*100</f>
        <v>0.73078281252436472</v>
      </c>
      <c r="O65" s="2">
        <f>SUBTOTAL(101,Table1[h2 umol/hg])</f>
        <v>1846.8392790697096</v>
      </c>
      <c r="P65" s="2">
        <f>SUBTOTAL(107,Table1[h2 umol/hg])</f>
        <v>136.25989781994704</v>
      </c>
    </row>
    <row r="66" spans="2:16" x14ac:dyDescent="0.25">
      <c r="B66">
        <v>1</v>
      </c>
      <c r="C66">
        <v>2.0408887959192659</v>
      </c>
      <c r="D66">
        <v>6.8831727275987353E-2</v>
      </c>
      <c r="E66">
        <v>6.7452697485150219</v>
      </c>
    </row>
    <row r="67" spans="2:16" x14ac:dyDescent="0.25">
      <c r="B67">
        <v>2</v>
      </c>
      <c r="C67">
        <v>1.8713266995709357</v>
      </c>
      <c r="D67">
        <v>3.3565726588976774E-2</v>
      </c>
      <c r="E67">
        <v>3.5873721672087342</v>
      </c>
      <c r="O67">
        <f>((P65*2)/O65)*100</f>
        <v>14.756010375584378</v>
      </c>
    </row>
    <row r="68" spans="2:16" x14ac:dyDescent="0.25">
      <c r="B68">
        <v>3</v>
      </c>
      <c r="C68">
        <v>1.7772938165853216</v>
      </c>
      <c r="D68">
        <v>3.6111735660468228E-2</v>
      </c>
      <c r="E68">
        <v>4.0636765090252744</v>
      </c>
    </row>
    <row r="69" spans="2:16" x14ac:dyDescent="0.25">
      <c r="B69">
        <v>4</v>
      </c>
      <c r="C69">
        <v>1.6978478042033158</v>
      </c>
      <c r="D69">
        <v>3.1772689936000992E-2</v>
      </c>
      <c r="E69">
        <v>3.7427017730732053</v>
      </c>
    </row>
    <row r="70" spans="2:16" x14ac:dyDescent="0.25">
      <c r="B70" t="s">
        <v>143</v>
      </c>
      <c r="E70">
        <f>SUBTOTAL(101,Table2[2stdev%])</f>
        <v>4.5347550494555584</v>
      </c>
    </row>
  </sheetData>
  <phoneticPr fontId="18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2021-11-02T20:19:17Z</dcterms:created>
  <dcterms:modified xsi:type="dcterms:W3CDTF">2021-12-08T13:45:47Z</dcterms:modified>
</cp:coreProperties>
</file>