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heuniversityofliverpool-my.sharepoint.com/personal/sgjgee2_liverpool_ac_uk/Documents/PhD/Project Results Storage/Project Software/Bayesian Optimiser/fe_optimizer-master/Optimizer/temp_completed/"/>
    </mc:Choice>
  </mc:AlternateContent>
  <xr:revisionPtr revIDLastSave="54" documentId="13_ncr:40009_{4DEFAEB0-F478-41DB-B1D6-1DD1F4A0ECB2}" xr6:coauthVersionLast="47" xr6:coauthVersionMax="47" xr10:uidLastSave="{21971956-EFE6-4D12-BF2D-6755CE91E849}"/>
  <bookViews>
    <workbookView xWindow="1005" yWindow="3990" windowWidth="38700" windowHeight="15435" xr2:uid="{00000000-000D-0000-FFFF-FFFF00000000}"/>
  </bookViews>
  <sheets>
    <sheet name="767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68" i="1" l="1"/>
  <c r="P62" i="1"/>
  <c r="P68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W62" i="1"/>
  <c r="P69" i="1" l="1"/>
  <c r="Q62" i="1"/>
  <c r="M68" i="1"/>
  <c r="N68" i="1"/>
  <c r="M69" i="1" l="1"/>
</calcChain>
</file>

<file path=xl/sharedStrings.xml><?xml version="1.0" encoding="utf-8"?>
<sst xmlns="http://schemas.openxmlformats.org/spreadsheetml/2006/main" count="324" uniqueCount="151">
  <si>
    <t>form_id</t>
  </si>
  <si>
    <t>form_name</t>
  </si>
  <si>
    <t>form_status</t>
  </si>
  <si>
    <t>PCAT_Gee-pt/g-c3n4</t>
  </si>
  <si>
    <t>PCAT_Gee-T/M/W</t>
  </si>
  <si>
    <t>form_datetime</t>
  </si>
  <si>
    <t>sample_name</t>
  </si>
  <si>
    <t>Baratron Avg</t>
  </si>
  <si>
    <t>calc % N2 Avg</t>
  </si>
  <si>
    <t>calc % H2 Avg</t>
  </si>
  <si>
    <t>calc % H2 2STD</t>
  </si>
  <si>
    <t>calc % H2 umol</t>
  </si>
  <si>
    <t>calc % H2 umol/h</t>
  </si>
  <si>
    <t>calc % O2 Avg</t>
  </si>
  <si>
    <t>calc % O2 2STD</t>
  </si>
  <si>
    <t>calc % O2 umol</t>
  </si>
  <si>
    <t>calc % O2 umol/h</t>
  </si>
  <si>
    <t>calc % Ar Avg</t>
  </si>
  <si>
    <t>calc % CO2 Avg</t>
  </si>
  <si>
    <t xml:space="preserve">260521_JCG_4plate_4hour_1 </t>
  </si>
  <si>
    <t>Complete</t>
  </si>
  <si>
    <t>PlateAgilent 1_Vial1</t>
  </si>
  <si>
    <t>260521_JCG_4plate_4hour_2</t>
  </si>
  <si>
    <t>PlateAgilent 1_Vial2</t>
  </si>
  <si>
    <t>260521_JCG_4plate_4hour_3</t>
  </si>
  <si>
    <t>PlateAgilent 1_Vial3</t>
  </si>
  <si>
    <t>260521_JCG_4plate_4hour_4</t>
  </si>
  <si>
    <t>PlateAgilent 1_Vial4</t>
  </si>
  <si>
    <t>260521_JCG_4plate_4hour_5</t>
  </si>
  <si>
    <t>PlateAgilent 1_Vial5</t>
  </si>
  <si>
    <t>260521_JCG_4plate_4hour_6</t>
  </si>
  <si>
    <t>PlateAgilent 1_Vial6</t>
  </si>
  <si>
    <t>260521_JCG_4plate_4hour_7</t>
  </si>
  <si>
    <t>PlateAgilent 1_Vial7</t>
  </si>
  <si>
    <t>260521_JCG_4plate_4hour_8</t>
  </si>
  <si>
    <t>PlateAgilent 1_Vial8</t>
  </si>
  <si>
    <t>260521_JCG_4plate_4hour_9</t>
  </si>
  <si>
    <t>PlateAgilent 1_Vial9</t>
  </si>
  <si>
    <t>260521_JCG_4plate_4hour_10</t>
  </si>
  <si>
    <t>PlateAgilent 1_Vial10</t>
  </si>
  <si>
    <t>260521_JCG_4plate_4hour_11</t>
  </si>
  <si>
    <t>PlateAgilent 1_Vial11</t>
  </si>
  <si>
    <t>260521_JCG_4plate_4hour_12</t>
  </si>
  <si>
    <t>PlateAgilent 1_Vial12</t>
  </si>
  <si>
    <t>260521_JCG_4plate_4hour_13</t>
  </si>
  <si>
    <t>PlateAgilent 1_Vial13</t>
  </si>
  <si>
    <t>260521_JCG_4plate_4hour_14</t>
  </si>
  <si>
    <t>PlateAgilent 1_Vial14</t>
  </si>
  <si>
    <t>260521_JCG_4plate_4hour_15</t>
  </si>
  <si>
    <t>PlateAgilent 1_Vial15</t>
  </si>
  <si>
    <t>260521_JCG_4plate_4hour_16</t>
  </si>
  <si>
    <t>PlateAgilent 2_Vial1</t>
  </si>
  <si>
    <t>260521_JCG_4plate_4hour_17</t>
  </si>
  <si>
    <t>PlateAgilent 2_Vial2</t>
  </si>
  <si>
    <t>260521_JCG_4plate_4hour_18</t>
  </si>
  <si>
    <t>PlateAgilent 2_Vial3</t>
  </si>
  <si>
    <t>260521_JCG_4plate_4hour_19</t>
  </si>
  <si>
    <t>PlateAgilent 2_Vial4</t>
  </si>
  <si>
    <t>260521_JCG_4plate_4hour_20</t>
  </si>
  <si>
    <t>PlateAgilent 2_Vial5</t>
  </si>
  <si>
    <t>260521_JCG_4plate_4hour_21</t>
  </si>
  <si>
    <t>PlateAgilent 2_Vial6</t>
  </si>
  <si>
    <t>260521_JCG_4plate_4hour_22</t>
  </si>
  <si>
    <t>PlateAgilent 2_Vial7</t>
  </si>
  <si>
    <t>260521_JCG_4plate_4hour_23</t>
  </si>
  <si>
    <t>PlateAgilent 2_Vial8</t>
  </si>
  <si>
    <t>260521_JCG_4plate_4hour_24</t>
  </si>
  <si>
    <t>PlateAgilent 2_Vial9</t>
  </si>
  <si>
    <t>260521_JCG_4plate_4hour_25</t>
  </si>
  <si>
    <t>PlateAgilent 2_Vial10</t>
  </si>
  <si>
    <t>260521_JCG_4plate_4hour_26</t>
  </si>
  <si>
    <t>PlateAgilent 2_Vial11</t>
  </si>
  <si>
    <t>260521_JCG_4plate_4hour_27</t>
  </si>
  <si>
    <t>PlateAgilent 2_Vial12</t>
  </si>
  <si>
    <t>260521_JCG_4plate_4hour_28</t>
  </si>
  <si>
    <t>PlateAgilent 2_Vial13</t>
  </si>
  <si>
    <t>260521_JCG_4plate_4hour_29</t>
  </si>
  <si>
    <t>PlateAgilent 2_Vial14</t>
  </si>
  <si>
    <t>260521_JCG_4plate_4hour_30</t>
  </si>
  <si>
    <t>PlateAgilent 2_Vial15</t>
  </si>
  <si>
    <t>260521_JCG_4plate_4hour_31</t>
  </si>
  <si>
    <t>PlateAgilent 3_Vial1</t>
  </si>
  <si>
    <t>260521_JCG_4plate_4hour_32</t>
  </si>
  <si>
    <t>PlateAgilent 3_Vial2</t>
  </si>
  <si>
    <t>260521_JCG_4plate_4hour_33</t>
  </si>
  <si>
    <t>PlateAgilent 3_Vial3</t>
  </si>
  <si>
    <t>260521_JCG_4plate_4hour_34</t>
  </si>
  <si>
    <t>PlateAgilent 3_Vial4</t>
  </si>
  <si>
    <t>260521_JCG_4plate_4hour_35</t>
  </si>
  <si>
    <t>PlateAgilent 3_Vial5</t>
  </si>
  <si>
    <t>260521_JCG_4plate_4hour_36</t>
  </si>
  <si>
    <t>PlateAgilent 3_Vial6</t>
  </si>
  <si>
    <t>260521_JCG_4plate_4hour_37</t>
  </si>
  <si>
    <t>PlateAgilent 3_Vial7</t>
  </si>
  <si>
    <t>260521_JCG_4plate_4hour_38</t>
  </si>
  <si>
    <t>PlateAgilent 3_Vial8</t>
  </si>
  <si>
    <t>260521_JCG_4plate_4hour_39</t>
  </si>
  <si>
    <t>PlateAgilent 3_Vial9</t>
  </si>
  <si>
    <t>260521_JCG_4plate_4hour_40</t>
  </si>
  <si>
    <t>PlateAgilent 3_Vial10</t>
  </si>
  <si>
    <t>260521_JCG_4plate_4hour_41</t>
  </si>
  <si>
    <t>PlateAgilent 3_Vial11</t>
  </si>
  <si>
    <t>260521_JCG_4plate_4hour_42</t>
  </si>
  <si>
    <t>PlateAgilent 3_Vial12</t>
  </si>
  <si>
    <t>260521_JCG_4plate_4hour_43</t>
  </si>
  <si>
    <t>PlateAgilent 3_Vial13</t>
  </si>
  <si>
    <t>260521_JCG_4plate_4hour_44</t>
  </si>
  <si>
    <t>PlateAgilent 3_Vial14</t>
  </si>
  <si>
    <t>260521_JCG_4plate_4hour_45</t>
  </si>
  <si>
    <t>PlateAgilent 3_Vial15</t>
  </si>
  <si>
    <t>260521_JCG_4plate_4hour_46</t>
  </si>
  <si>
    <t>PlateAgilent 4_Vial1</t>
  </si>
  <si>
    <t>260521_JCG_4plate_4hour_47</t>
  </si>
  <si>
    <t>PlateAgilent 4_Vial2</t>
  </si>
  <si>
    <t>260521_JCG_4plate_4hour_48</t>
  </si>
  <si>
    <t>PlateAgilent 4_Vial3</t>
  </si>
  <si>
    <t>260521_JCG_4plate_4hour_49</t>
  </si>
  <si>
    <t>PlateAgilent 4_Vial4</t>
  </si>
  <si>
    <t>260521_JCG_4plate_4hour_50</t>
  </si>
  <si>
    <t>PlateAgilent 4_Vial5</t>
  </si>
  <si>
    <t>260521_JCG_4plate_4hour_51</t>
  </si>
  <si>
    <t>PlateAgilent 4_Vial6</t>
  </si>
  <si>
    <t>260521_JCG_4plate_4hour_52</t>
  </si>
  <si>
    <t>PlateAgilent 4_Vial7</t>
  </si>
  <si>
    <t>260521_JCG_4plate_4hour_53</t>
  </si>
  <si>
    <t>PlateAgilent 4_Vial8</t>
  </si>
  <si>
    <t>260521_JCG_4plate_4hour_54</t>
  </si>
  <si>
    <t>PlateAgilent 4_Vial9</t>
  </si>
  <si>
    <t>260521_JCG_4plate_4hour_55</t>
  </si>
  <si>
    <t>PlateAgilent 4_Vial10</t>
  </si>
  <si>
    <t>260521_JCG_4plate_4hour_56</t>
  </si>
  <si>
    <t>PlateAgilent 4_Vial11</t>
  </si>
  <si>
    <t>260521_JCG_4plate_4hour_57</t>
  </si>
  <si>
    <t>PlateAgilent 4_Vial12</t>
  </si>
  <si>
    <t>260521_JCG_4plate_4hour_58</t>
  </si>
  <si>
    <t>PlateAgilent 4_Vial13</t>
  </si>
  <si>
    <t>260521_JCG_4plate_4hour_59</t>
  </si>
  <si>
    <t>PlateAgilent 4_Vial14</t>
  </si>
  <si>
    <t>260521_JCG_4plate_4hour_60</t>
  </si>
  <si>
    <t>PlateAgilent 4_Vial15</t>
  </si>
  <si>
    <t>Plate</t>
  </si>
  <si>
    <t>Vial</t>
  </si>
  <si>
    <t>Type</t>
  </si>
  <si>
    <t>Plate 1</t>
  </si>
  <si>
    <t>cat</t>
  </si>
  <si>
    <t>Plate 2</t>
  </si>
  <si>
    <t>Plate 3</t>
  </si>
  <si>
    <t>Plate 4</t>
  </si>
  <si>
    <t>blank</t>
  </si>
  <si>
    <t>Total</t>
  </si>
  <si>
    <t>h2 umol/hg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</si>
</sst>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double">
        <color theme="4"/>
      </top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2" fontId="0" fillId="0" borderId="0" xfId="0" applyNumberFormat="1"/>
    <xf numFmtId="0" fontId="16" fillId="0" borderId="10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0" formatCode="General"/>
    </dxf>
    <dxf>
      <numFmt numFmtId="27" formatCode="dd/mm/yyyy\ h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MN</a:t>
            </a:r>
            <a:r>
              <a:rPr lang="en-GB" baseline="0"/>
              <a:t> Black vial run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'767'!$Q$2:$Q$59</c:f>
              <c:numCache>
                <c:formatCode>General</c:formatCode>
                <c:ptCount val="51"/>
                <c:pt idx="0">
                  <c:v>304.5617629342326</c:v>
                </c:pt>
                <c:pt idx="1">
                  <c:v>288.90480381146079</c:v>
                </c:pt>
                <c:pt idx="2">
                  <c:v>330.36016492669222</c:v>
                </c:pt>
                <c:pt idx="3">
                  <c:v>341.31337372762982</c:v>
                </c:pt>
                <c:pt idx="4">
                  <c:v>345.31203392805327</c:v>
                </c:pt>
                <c:pt idx="5">
                  <c:v>359.35340698007383</c:v>
                </c:pt>
                <c:pt idx="6">
                  <c:v>352.56537606865925</c:v>
                </c:pt>
                <c:pt idx="7">
                  <c:v>372.09326657581971</c:v>
                </c:pt>
                <c:pt idx="8">
                  <c:v>348.71150489559676</c:v>
                </c:pt>
                <c:pt idx="9">
                  <c:v>349.52993450721175</c:v>
                </c:pt>
                <c:pt idx="10">
                  <c:v>368.04257631027275</c:v>
                </c:pt>
                <c:pt idx="11">
                  <c:v>364.64596553129218</c:v>
                </c:pt>
                <c:pt idx="12">
                  <c:v>321.64736727970705</c:v>
                </c:pt>
                <c:pt idx="13">
                  <c:v>349.05876252829751</c:v>
                </c:pt>
                <c:pt idx="14">
                  <c:v>333.58214487896009</c:v>
                </c:pt>
                <c:pt idx="15">
                  <c:v>345.60003487722116</c:v>
                </c:pt>
                <c:pt idx="16">
                  <c:v>348.84046978936635</c:v>
                </c:pt>
                <c:pt idx="17">
                  <c:v>331.88705204017435</c:v>
                </c:pt>
                <c:pt idx="18">
                  <c:v>310.72482336704132</c:v>
                </c:pt>
                <c:pt idx="19">
                  <c:v>330.62543569222436</c:v>
                </c:pt>
                <c:pt idx="20">
                  <c:v>318.22290619243063</c:v>
                </c:pt>
                <c:pt idx="21">
                  <c:v>341.97788679844678</c:v>
                </c:pt>
                <c:pt idx="22">
                  <c:v>334.73201499909982</c:v>
                </c:pt>
                <c:pt idx="23">
                  <c:v>336.90533026053583</c:v>
                </c:pt>
                <c:pt idx="24">
                  <c:v>314.80204928925104</c:v>
                </c:pt>
                <c:pt idx="25">
                  <c:v>347.3238156651604</c:v>
                </c:pt>
                <c:pt idx="26">
                  <c:v>354.96397360324949</c:v>
                </c:pt>
                <c:pt idx="27">
                  <c:v>321.59485625720288</c:v>
                </c:pt>
                <c:pt idx="28">
                  <c:v>319.85799115883538</c:v>
                </c:pt>
                <c:pt idx="29">
                  <c:v>322.6340706281573</c:v>
                </c:pt>
                <c:pt idx="30">
                  <c:v>406.11957393288327</c:v>
                </c:pt>
                <c:pt idx="31">
                  <c:v>382.25155844727925</c:v>
                </c:pt>
                <c:pt idx="32">
                  <c:v>335.39456017561736</c:v>
                </c:pt>
                <c:pt idx="33">
                  <c:v>354.10665271829066</c:v>
                </c:pt>
                <c:pt idx="34">
                  <c:v>324.00855095168151</c:v>
                </c:pt>
                <c:pt idx="35">
                  <c:v>383.41869917061911</c:v>
                </c:pt>
                <c:pt idx="36">
                  <c:v>388.28625199041613</c:v>
                </c:pt>
                <c:pt idx="37">
                  <c:v>337.47937710392307</c:v>
                </c:pt>
                <c:pt idx="38">
                  <c:v>352.02950573319913</c:v>
                </c:pt>
                <c:pt idx="39">
                  <c:v>372.77840149731338</c:v>
                </c:pt>
                <c:pt idx="40">
                  <c:v>372.85925194138923</c:v>
                </c:pt>
                <c:pt idx="41">
                  <c:v>373.98758197316914</c:v>
                </c:pt>
                <c:pt idx="42">
                  <c:v>323.20802292000809</c:v>
                </c:pt>
                <c:pt idx="43">
                  <c:v>287.38057442134414</c:v>
                </c:pt>
                <c:pt idx="44">
                  <c:v>306.19121393436808</c:v>
                </c:pt>
                <c:pt idx="45">
                  <c:v>309.72180461422334</c:v>
                </c:pt>
                <c:pt idx="46">
                  <c:v>321.790894223294</c:v>
                </c:pt>
                <c:pt idx="47">
                  <c:v>323.67536590273983</c:v>
                </c:pt>
                <c:pt idx="48">
                  <c:v>318.68661982714866</c:v>
                </c:pt>
                <c:pt idx="49">
                  <c:v>314.43099569607966</c:v>
                </c:pt>
                <c:pt idx="50">
                  <c:v>310.85746563091107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8D-4AB2-B130-8877FE271A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4286095"/>
        <c:axId val="844286927"/>
      </c:scatterChart>
      <c:valAx>
        <c:axId val="844286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Vial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286927"/>
        <c:crosses val="autoZero"/>
        <c:crossBetween val="midCat"/>
      </c:valAx>
      <c:valAx>
        <c:axId val="844286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H2 umol/hg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2860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Plate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'767'!$I$2:$I$14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</c:numCache>
            </c:numRef>
          </c:xVal>
          <c:yVal>
            <c:numRef>
              <c:f>'767'!$Q$2:$Q$14</c:f>
              <c:numCache>
                <c:formatCode>General</c:formatCode>
                <c:ptCount val="12"/>
                <c:pt idx="0">
                  <c:v>304.5617629342326</c:v>
                </c:pt>
                <c:pt idx="1">
                  <c:v>288.90480381146079</c:v>
                </c:pt>
                <c:pt idx="2">
                  <c:v>330.36016492669222</c:v>
                </c:pt>
                <c:pt idx="3">
                  <c:v>341.31337372762982</c:v>
                </c:pt>
                <c:pt idx="4">
                  <c:v>345.31203392805327</c:v>
                </c:pt>
                <c:pt idx="5">
                  <c:v>359.35340698007383</c:v>
                </c:pt>
                <c:pt idx="6">
                  <c:v>352.56537606865925</c:v>
                </c:pt>
                <c:pt idx="7">
                  <c:v>372.09326657581971</c:v>
                </c:pt>
                <c:pt idx="8">
                  <c:v>348.71150489559676</c:v>
                </c:pt>
                <c:pt idx="9">
                  <c:v>349.52993450721175</c:v>
                </c:pt>
                <c:pt idx="10">
                  <c:v>368.04257631027275</c:v>
                </c:pt>
                <c:pt idx="11">
                  <c:v>364.64596553129218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547-4A6C-9E86-92AE8DE9C1EA}"/>
            </c:ext>
          </c:extLst>
        </c:ser>
        <c:ser>
          <c:idx val="1"/>
          <c:order val="1"/>
          <c:tx>
            <c:v>Plate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'767'!$I$17:$I$29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xVal>
          <c:yVal>
            <c:numRef>
              <c:f>'767'!$Q$17:$Q$29</c:f>
              <c:numCache>
                <c:formatCode>General</c:formatCode>
                <c:ptCount val="13"/>
                <c:pt idx="0">
                  <c:v>321.64736727970705</c:v>
                </c:pt>
                <c:pt idx="1">
                  <c:v>349.05876252829751</c:v>
                </c:pt>
                <c:pt idx="2">
                  <c:v>333.58214487896009</c:v>
                </c:pt>
                <c:pt idx="3">
                  <c:v>345.60003487722116</c:v>
                </c:pt>
                <c:pt idx="4">
                  <c:v>348.84046978936635</c:v>
                </c:pt>
                <c:pt idx="5">
                  <c:v>331.88705204017435</c:v>
                </c:pt>
                <c:pt idx="6">
                  <c:v>310.72482336704132</c:v>
                </c:pt>
                <c:pt idx="7">
                  <c:v>330.62543569222436</c:v>
                </c:pt>
                <c:pt idx="8">
                  <c:v>318.22290619243063</c:v>
                </c:pt>
                <c:pt idx="9">
                  <c:v>341.97788679844678</c:v>
                </c:pt>
                <c:pt idx="10">
                  <c:v>334.73201499909982</c:v>
                </c:pt>
                <c:pt idx="11">
                  <c:v>336.90533026053583</c:v>
                </c:pt>
                <c:pt idx="12">
                  <c:v>314.80204928925104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547-4A6C-9E86-92AE8DE9C1EA}"/>
            </c:ext>
          </c:extLst>
        </c:ser>
        <c:ser>
          <c:idx val="2"/>
          <c:order val="2"/>
          <c:tx>
            <c:v>Plate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'767'!$I$32:$I$44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xVal>
          <c:yVal>
            <c:numRef>
              <c:f>'767'!$Q$32:$Q$44</c:f>
              <c:numCache>
                <c:formatCode>General</c:formatCode>
                <c:ptCount val="13"/>
                <c:pt idx="0">
                  <c:v>347.3238156651604</c:v>
                </c:pt>
                <c:pt idx="1">
                  <c:v>354.96397360324949</c:v>
                </c:pt>
                <c:pt idx="2">
                  <c:v>321.59485625720288</c:v>
                </c:pt>
                <c:pt idx="3">
                  <c:v>319.85799115883538</c:v>
                </c:pt>
                <c:pt idx="4">
                  <c:v>322.6340706281573</c:v>
                </c:pt>
                <c:pt idx="5">
                  <c:v>406.11957393288327</c:v>
                </c:pt>
                <c:pt idx="6">
                  <c:v>382.25155844727925</c:v>
                </c:pt>
                <c:pt idx="7">
                  <c:v>335.39456017561736</c:v>
                </c:pt>
                <c:pt idx="8">
                  <c:v>354.10665271829066</c:v>
                </c:pt>
                <c:pt idx="9">
                  <c:v>324.00855095168151</c:v>
                </c:pt>
                <c:pt idx="10">
                  <c:v>383.41869917061911</c:v>
                </c:pt>
                <c:pt idx="11">
                  <c:v>388.28625199041613</c:v>
                </c:pt>
                <c:pt idx="12">
                  <c:v>337.47937710392307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547-4A6C-9E86-92AE8DE9C1EA}"/>
            </c:ext>
          </c:extLst>
        </c:ser>
        <c:ser>
          <c:idx val="3"/>
          <c:order val="3"/>
          <c:tx>
            <c:v>Plate 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'767'!$I$47:$I$59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xVal>
          <c:yVal>
            <c:numRef>
              <c:f>'767'!$Q$47:$Q$59</c:f>
              <c:numCache>
                <c:formatCode>General</c:formatCode>
                <c:ptCount val="13"/>
                <c:pt idx="0">
                  <c:v>352.02950573319913</c:v>
                </c:pt>
                <c:pt idx="1">
                  <c:v>372.77840149731338</c:v>
                </c:pt>
                <c:pt idx="2">
                  <c:v>372.85925194138923</c:v>
                </c:pt>
                <c:pt idx="3">
                  <c:v>373.98758197316914</c:v>
                </c:pt>
                <c:pt idx="4">
                  <c:v>323.20802292000809</c:v>
                </c:pt>
                <c:pt idx="5">
                  <c:v>287.38057442134414</c:v>
                </c:pt>
                <c:pt idx="6">
                  <c:v>306.19121393436808</c:v>
                </c:pt>
                <c:pt idx="7">
                  <c:v>309.72180461422334</c:v>
                </c:pt>
                <c:pt idx="8">
                  <c:v>321.790894223294</c:v>
                </c:pt>
                <c:pt idx="9">
                  <c:v>323.67536590273983</c:v>
                </c:pt>
                <c:pt idx="10">
                  <c:v>318.68661982714866</c:v>
                </c:pt>
                <c:pt idx="11">
                  <c:v>314.43099569607966</c:v>
                </c:pt>
                <c:pt idx="12">
                  <c:v>310.85746563091107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547-4A6C-9E86-92AE8DE9C1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0626927"/>
        <c:axId val="660629007"/>
      </c:scatterChart>
      <c:valAx>
        <c:axId val="660626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Vial pos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629007"/>
        <c:crosses val="autoZero"/>
        <c:crossBetween val="midCat"/>
      </c:valAx>
      <c:valAx>
        <c:axId val="660629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H2 umol/hg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6269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MN 767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'767'!$Q$2:$Q$59</c:f>
              <c:numCache>
                <c:formatCode>General</c:formatCode>
                <c:ptCount val="51"/>
                <c:pt idx="0">
                  <c:v>304.5617629342326</c:v>
                </c:pt>
                <c:pt idx="1">
                  <c:v>288.90480381146079</c:v>
                </c:pt>
                <c:pt idx="2">
                  <c:v>330.36016492669222</c:v>
                </c:pt>
                <c:pt idx="3">
                  <c:v>341.31337372762982</c:v>
                </c:pt>
                <c:pt idx="4">
                  <c:v>345.31203392805327</c:v>
                </c:pt>
                <c:pt idx="5">
                  <c:v>359.35340698007383</c:v>
                </c:pt>
                <c:pt idx="6">
                  <c:v>352.56537606865925</c:v>
                </c:pt>
                <c:pt idx="7">
                  <c:v>372.09326657581971</c:v>
                </c:pt>
                <c:pt idx="8">
                  <c:v>348.71150489559676</c:v>
                </c:pt>
                <c:pt idx="9">
                  <c:v>349.52993450721175</c:v>
                </c:pt>
                <c:pt idx="10">
                  <c:v>368.04257631027275</c:v>
                </c:pt>
                <c:pt idx="11">
                  <c:v>364.64596553129218</c:v>
                </c:pt>
                <c:pt idx="12">
                  <c:v>321.64736727970705</c:v>
                </c:pt>
                <c:pt idx="13">
                  <c:v>349.05876252829751</c:v>
                </c:pt>
                <c:pt idx="14">
                  <c:v>333.58214487896009</c:v>
                </c:pt>
                <c:pt idx="15">
                  <c:v>345.60003487722116</c:v>
                </c:pt>
                <c:pt idx="16">
                  <c:v>348.84046978936635</c:v>
                </c:pt>
                <c:pt idx="17">
                  <c:v>331.88705204017435</c:v>
                </c:pt>
                <c:pt idx="18">
                  <c:v>310.72482336704132</c:v>
                </c:pt>
                <c:pt idx="19">
                  <c:v>330.62543569222436</c:v>
                </c:pt>
                <c:pt idx="20">
                  <c:v>318.22290619243063</c:v>
                </c:pt>
                <c:pt idx="21">
                  <c:v>341.97788679844678</c:v>
                </c:pt>
                <c:pt idx="22">
                  <c:v>334.73201499909982</c:v>
                </c:pt>
                <c:pt idx="23">
                  <c:v>336.90533026053583</c:v>
                </c:pt>
                <c:pt idx="24">
                  <c:v>314.80204928925104</c:v>
                </c:pt>
                <c:pt idx="25">
                  <c:v>347.3238156651604</c:v>
                </c:pt>
                <c:pt idx="26">
                  <c:v>354.96397360324949</c:v>
                </c:pt>
                <c:pt idx="27">
                  <c:v>321.59485625720288</c:v>
                </c:pt>
                <c:pt idx="28">
                  <c:v>319.85799115883538</c:v>
                </c:pt>
                <c:pt idx="29">
                  <c:v>322.6340706281573</c:v>
                </c:pt>
                <c:pt idx="30">
                  <c:v>406.11957393288327</c:v>
                </c:pt>
                <c:pt idx="31">
                  <c:v>382.25155844727925</c:v>
                </c:pt>
                <c:pt idx="32">
                  <c:v>335.39456017561736</c:v>
                </c:pt>
                <c:pt idx="33">
                  <c:v>354.10665271829066</c:v>
                </c:pt>
                <c:pt idx="34">
                  <c:v>324.00855095168151</c:v>
                </c:pt>
                <c:pt idx="35">
                  <c:v>383.41869917061911</c:v>
                </c:pt>
                <c:pt idx="36">
                  <c:v>388.28625199041613</c:v>
                </c:pt>
                <c:pt idx="37">
                  <c:v>337.47937710392307</c:v>
                </c:pt>
                <c:pt idx="38">
                  <c:v>352.02950573319913</c:v>
                </c:pt>
                <c:pt idx="39">
                  <c:v>372.77840149731338</c:v>
                </c:pt>
                <c:pt idx="40">
                  <c:v>372.85925194138923</c:v>
                </c:pt>
                <c:pt idx="41">
                  <c:v>373.98758197316914</c:v>
                </c:pt>
                <c:pt idx="42">
                  <c:v>323.20802292000809</c:v>
                </c:pt>
                <c:pt idx="43">
                  <c:v>287.38057442134414</c:v>
                </c:pt>
                <c:pt idx="44">
                  <c:v>306.19121393436808</c:v>
                </c:pt>
                <c:pt idx="45">
                  <c:v>309.72180461422334</c:v>
                </c:pt>
                <c:pt idx="46">
                  <c:v>321.790894223294</c:v>
                </c:pt>
                <c:pt idx="47">
                  <c:v>323.67536590273983</c:v>
                </c:pt>
                <c:pt idx="48">
                  <c:v>318.68661982714866</c:v>
                </c:pt>
                <c:pt idx="49">
                  <c:v>314.43099569607966</c:v>
                </c:pt>
                <c:pt idx="50">
                  <c:v>310.85746563091107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BB-40CF-9D97-3F279334CE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306464"/>
        <c:axId val="427309792"/>
      </c:scatterChart>
      <c:valAx>
        <c:axId val="427306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Sample 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309792"/>
        <c:crosses val="autoZero"/>
        <c:crossBetween val="midCat"/>
      </c:valAx>
      <c:valAx>
        <c:axId val="42730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H2 umol/hg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306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66675</xdr:colOff>
      <xdr:row>3</xdr:row>
      <xdr:rowOff>100012</xdr:rowOff>
    </xdr:from>
    <xdr:to>
      <xdr:col>31</xdr:col>
      <xdr:colOff>371475</xdr:colOff>
      <xdr:row>20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87407A-05E9-4542-837C-4EC08C0793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600075</xdr:colOff>
      <xdr:row>24</xdr:row>
      <xdr:rowOff>138112</xdr:rowOff>
    </xdr:from>
    <xdr:to>
      <xdr:col>31</xdr:col>
      <xdr:colOff>295275</xdr:colOff>
      <xdr:row>41</xdr:row>
      <xdr:rowOff>23812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21B127F-5F1C-43FB-8DCD-A3B71319B0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33</xdr:row>
      <xdr:rowOff>104775</xdr:rowOff>
    </xdr:from>
    <xdr:to>
      <xdr:col>13</xdr:col>
      <xdr:colOff>581025</xdr:colOff>
      <xdr:row>49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627D7AA-B003-4345-B8B1-31132FA9BF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W62" totalsRowCount="1">
  <autoFilter ref="A1:W61" xr:uid="{00000000-0009-0000-0100-000001000000}">
    <filterColumn colId="3">
      <customFilters>
        <customFilter operator="notEqual" val=" "/>
      </customFilters>
    </filterColumn>
  </autoFilter>
  <tableColumns count="23">
    <tableColumn id="1" xr3:uid="{00000000-0010-0000-0000-000001000000}" name="form_id" totalsRowLabel="Total"/>
    <tableColumn id="2" xr3:uid="{00000000-0010-0000-0000-000002000000}" name="form_name"/>
    <tableColumn id="3" xr3:uid="{00000000-0010-0000-0000-000003000000}" name="form_status"/>
    <tableColumn id="4" xr3:uid="{00000000-0010-0000-0000-000004000000}" name="PCAT_Gee-pt/g-c3n4"/>
    <tableColumn id="5" xr3:uid="{00000000-0010-0000-0000-000005000000}" name="PCAT_Gee-T/M/W"/>
    <tableColumn id="6" xr3:uid="{00000000-0010-0000-0000-000006000000}" name="form_datetime" dataDxfId="1"/>
    <tableColumn id="7" xr3:uid="{00000000-0010-0000-0000-000007000000}" name="sample_name"/>
    <tableColumn id="20" xr3:uid="{00000000-0010-0000-0000-000014000000}" name="Plate"/>
    <tableColumn id="21" xr3:uid="{00000000-0010-0000-0000-000015000000}" name="Vial"/>
    <tableColumn id="22" xr3:uid="{00000000-0010-0000-0000-000016000000}" name="Type"/>
    <tableColumn id="8" xr3:uid="{00000000-0010-0000-0000-000008000000}" name="Baratron Avg"/>
    <tableColumn id="9" xr3:uid="{00000000-0010-0000-0000-000009000000}" name="calc % N2 Avg"/>
    <tableColumn id="10" xr3:uid="{00000000-0010-0000-0000-00000A000000}" name="calc % H2 Avg"/>
    <tableColumn id="11" xr3:uid="{00000000-0010-0000-0000-00000B000000}" name="calc % H2 2STD"/>
    <tableColumn id="12" xr3:uid="{00000000-0010-0000-0000-00000C000000}" name="calc % H2 umol"/>
    <tableColumn id="13" xr3:uid="{00000000-0010-0000-0000-00000D000000}" name="calc % H2 umol/h" totalsRowFunction="stdDev"/>
    <tableColumn id="23" xr3:uid="{00000000-0010-0000-0000-000017000000}" name="h2 umol/hg" totalsRowFunction="stdDev" dataDxfId="0">
      <calculatedColumnFormula>Table1[[#This Row],[calc % H2 umol/h]]/Table1[[#This Row],[PCAT_Gee-pt/g-c3n4]]</calculatedColumnFormula>
    </tableColumn>
    <tableColumn id="14" xr3:uid="{00000000-0010-0000-0000-00000E000000}" name="calc % O2 Avg"/>
    <tableColumn id="15" xr3:uid="{00000000-0010-0000-0000-00000F000000}" name="calc % O2 2STD"/>
    <tableColumn id="16" xr3:uid="{00000000-0010-0000-0000-000010000000}" name="calc % O2 umol"/>
    <tableColumn id="17" xr3:uid="{00000000-0010-0000-0000-000011000000}" name="calc % O2 umol/h"/>
    <tableColumn id="18" xr3:uid="{00000000-0010-0000-0000-000012000000}" name="calc % Ar Avg"/>
    <tableColumn id="19" xr3:uid="{00000000-0010-0000-0000-000013000000}" name="calc % CO2 Avg" totalsRowFunction="sum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69"/>
  <sheetViews>
    <sheetView tabSelected="1" topLeftCell="A21" workbookViewId="0">
      <selection activeCell="P42" sqref="P42"/>
    </sheetView>
  </sheetViews>
  <sheetFormatPr defaultRowHeight="15" x14ac:dyDescent="0.25"/>
  <cols>
    <col min="1" max="1" width="10.140625" customWidth="1"/>
    <col min="2" max="2" width="13.42578125" customWidth="1"/>
    <col min="3" max="3" width="13.7109375" customWidth="1"/>
    <col min="4" max="4" width="21.5703125" customWidth="1"/>
    <col min="5" max="5" width="19.7109375" customWidth="1"/>
    <col min="6" max="6" width="16.5703125" customWidth="1"/>
    <col min="7" max="7" width="20.140625" bestFit="1" customWidth="1"/>
    <col min="8" max="10" width="15.5703125" customWidth="1"/>
    <col min="11" max="11" width="14.42578125" customWidth="1"/>
    <col min="12" max="12" width="15" customWidth="1"/>
    <col min="13" max="13" width="14.85546875" customWidth="1"/>
    <col min="14" max="14" width="15.85546875" customWidth="1"/>
    <col min="15" max="15" width="16.140625" customWidth="1"/>
    <col min="16" max="17" width="18.140625" customWidth="1"/>
    <col min="18" max="18" width="15" customWidth="1"/>
    <col min="19" max="19" width="16" customWidth="1"/>
    <col min="20" max="20" width="16.28515625" customWidth="1"/>
    <col min="21" max="21" width="18.28515625" customWidth="1"/>
    <col min="22" max="22" width="14.5703125" customWidth="1"/>
    <col min="23" max="23" width="16.140625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140</v>
      </c>
      <c r="I1" t="s">
        <v>141</v>
      </c>
      <c r="J1" t="s">
        <v>142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150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</row>
    <row r="2" spans="1:23" x14ac:dyDescent="0.25">
      <c r="A2">
        <v>322697</v>
      </c>
      <c r="B2" t="s">
        <v>19</v>
      </c>
      <c r="C2" t="s">
        <v>20</v>
      </c>
      <c r="D2">
        <v>5.0299999999999997E-3</v>
      </c>
      <c r="E2">
        <v>5</v>
      </c>
      <c r="F2" s="1">
        <v>44342.964108796295</v>
      </c>
      <c r="G2" t="s">
        <v>21</v>
      </c>
      <c r="H2" t="s">
        <v>143</v>
      </c>
      <c r="I2">
        <v>1</v>
      </c>
      <c r="J2" t="s">
        <v>144</v>
      </c>
      <c r="K2">
        <v>1.07917</v>
      </c>
      <c r="L2">
        <v>92.614140320710106</v>
      </c>
      <c r="M2">
        <v>2.2482211687384401</v>
      </c>
      <c r="N2">
        <v>6.1010982768431601E-2</v>
      </c>
      <c r="O2">
        <v>6.1277826702367602</v>
      </c>
      <c r="P2">
        <v>1.53194566755919</v>
      </c>
      <c r="Q2">
        <f>Table1[[#This Row],[calc % H2 umol/h]]/Table1[[#This Row],[PCAT_Gee-pt/g-c3n4]]</f>
        <v>304.5617629342326</v>
      </c>
      <c r="R2">
        <v>3.2991506938130701</v>
      </c>
      <c r="S2">
        <v>0.15832818752977701</v>
      </c>
      <c r="T2">
        <v>8.9922106993554802</v>
      </c>
      <c r="U2">
        <v>2.2480526748388701</v>
      </c>
      <c r="V2">
        <v>0.10371044946065</v>
      </c>
      <c r="W2">
        <v>1.7347773672777</v>
      </c>
    </row>
    <row r="3" spans="1:23" x14ac:dyDescent="0.25">
      <c r="A3">
        <v>322698</v>
      </c>
      <c r="B3" t="s">
        <v>22</v>
      </c>
      <c r="C3" t="s">
        <v>20</v>
      </c>
      <c r="D3">
        <v>4.9699999999999996E-3</v>
      </c>
      <c r="E3">
        <v>5</v>
      </c>
      <c r="F3" s="1">
        <v>44342.972731481481</v>
      </c>
      <c r="G3" t="s">
        <v>23</v>
      </c>
      <c r="H3" t="s">
        <v>143</v>
      </c>
      <c r="I3">
        <v>2</v>
      </c>
      <c r="J3" t="s">
        <v>144</v>
      </c>
      <c r="K3">
        <v>1.0764</v>
      </c>
      <c r="L3">
        <v>92.922074514907806</v>
      </c>
      <c r="M3">
        <v>2.1072051639198799</v>
      </c>
      <c r="N3">
        <v>3.3047481960360899E-2</v>
      </c>
      <c r="O3">
        <v>5.7434274997718697</v>
      </c>
      <c r="P3">
        <v>1.4358568749429601</v>
      </c>
      <c r="Q3">
        <f>Table1[[#This Row],[calc % H2 umol/h]]/Table1[[#This Row],[PCAT_Gee-pt/g-c3n4]]</f>
        <v>288.90480381146079</v>
      </c>
      <c r="R3">
        <v>3.66167731148867</v>
      </c>
      <c r="S3">
        <v>0.16071542716996301</v>
      </c>
      <c r="T3">
        <v>9.9803182557569006</v>
      </c>
      <c r="U3">
        <v>2.4950795639392198</v>
      </c>
      <c r="V3">
        <v>8.4203977261035901E-2</v>
      </c>
      <c r="W3">
        <v>1.2248390324225</v>
      </c>
    </row>
    <row r="4" spans="1:23" x14ac:dyDescent="0.25">
      <c r="A4">
        <v>322699</v>
      </c>
      <c r="B4" t="s">
        <v>24</v>
      </c>
      <c r="C4" t="s">
        <v>20</v>
      </c>
      <c r="D4">
        <v>4.9699999999999996E-3</v>
      </c>
      <c r="E4">
        <v>5</v>
      </c>
      <c r="F4" s="1">
        <v>44342.981365740743</v>
      </c>
      <c r="G4" t="s">
        <v>25</v>
      </c>
      <c r="H4" t="s">
        <v>143</v>
      </c>
      <c r="I4">
        <v>3</v>
      </c>
      <c r="J4" t="s">
        <v>144</v>
      </c>
      <c r="K4">
        <v>1.0743175</v>
      </c>
      <c r="L4">
        <v>92.684728404704899</v>
      </c>
      <c r="M4">
        <v>2.4095710292904799</v>
      </c>
      <c r="N4">
        <v>4.6259161902430304E-3</v>
      </c>
      <c r="O4">
        <v>6.5675600787426696</v>
      </c>
      <c r="P4">
        <v>1.6418900196856601</v>
      </c>
      <c r="Q4">
        <f>Table1[[#This Row],[calc % H2 umol/h]]/Table1[[#This Row],[PCAT_Gee-pt/g-c3n4]]</f>
        <v>330.36016492669222</v>
      </c>
      <c r="R4">
        <v>3.6531579381185399</v>
      </c>
      <c r="S4">
        <v>0.180732601370061</v>
      </c>
      <c r="T4">
        <v>9.9570977340286007</v>
      </c>
      <c r="U4">
        <v>2.4892744335071502</v>
      </c>
      <c r="V4">
        <v>7.5832408597690401E-2</v>
      </c>
      <c r="W4">
        <v>1.1767102192882899</v>
      </c>
    </row>
    <row r="5" spans="1:23" x14ac:dyDescent="0.25">
      <c r="A5">
        <v>322700</v>
      </c>
      <c r="B5" t="s">
        <v>26</v>
      </c>
      <c r="C5" t="s">
        <v>20</v>
      </c>
      <c r="D5">
        <v>4.9699999999999996E-3</v>
      </c>
      <c r="E5">
        <v>5</v>
      </c>
      <c r="F5" s="1">
        <v>44342.990069444444</v>
      </c>
      <c r="G5" t="s">
        <v>27</v>
      </c>
      <c r="H5" t="s">
        <v>143</v>
      </c>
      <c r="I5">
        <v>4</v>
      </c>
      <c r="J5" t="s">
        <v>144</v>
      </c>
      <c r="K5">
        <v>1.0680700000000001</v>
      </c>
      <c r="L5">
        <v>92.595398063766893</v>
      </c>
      <c r="M5">
        <v>2.4894612140237502</v>
      </c>
      <c r="N5">
        <v>1.20744805510215E-2</v>
      </c>
      <c r="O5">
        <v>6.7853098697052801</v>
      </c>
      <c r="P5">
        <v>1.69632746742632</v>
      </c>
      <c r="Q5">
        <f>Table1[[#This Row],[calc % H2 umol/h]]/Table1[[#This Row],[PCAT_Gee-pt/g-c3n4]]</f>
        <v>341.31337372762982</v>
      </c>
      <c r="R5">
        <v>3.6940829069953902</v>
      </c>
      <c r="S5">
        <v>0.186168999863187</v>
      </c>
      <c r="T5">
        <v>10.068643394460301</v>
      </c>
      <c r="U5">
        <v>2.5171608486150698</v>
      </c>
      <c r="V5">
        <v>7.2836688129950894E-2</v>
      </c>
      <c r="W5">
        <v>1.14822112708396</v>
      </c>
    </row>
    <row r="6" spans="1:23" x14ac:dyDescent="0.25">
      <c r="A6">
        <v>322701</v>
      </c>
      <c r="B6" t="s">
        <v>28</v>
      </c>
      <c r="C6" t="s">
        <v>20</v>
      </c>
      <c r="D6">
        <v>5.0699999999999999E-3</v>
      </c>
      <c r="E6">
        <v>5</v>
      </c>
      <c r="F6" s="1">
        <v>44342.998692129629</v>
      </c>
      <c r="G6" t="s">
        <v>29</v>
      </c>
      <c r="H6" t="s">
        <v>143</v>
      </c>
      <c r="I6">
        <v>5</v>
      </c>
      <c r="J6" t="s">
        <v>144</v>
      </c>
      <c r="K6">
        <v>1.0568200000000001</v>
      </c>
      <c r="L6">
        <v>92.625907250966904</v>
      </c>
      <c r="M6">
        <v>2.5693031114294498</v>
      </c>
      <c r="N6">
        <v>7.3206447428927996E-3</v>
      </c>
      <c r="O6">
        <v>7.0029280480609399</v>
      </c>
      <c r="P6">
        <v>1.7507320120152301</v>
      </c>
      <c r="Q6">
        <f>Table1[[#This Row],[calc % H2 umol/h]]/Table1[[#This Row],[PCAT_Gee-pt/g-c3n4]]</f>
        <v>345.31203392805327</v>
      </c>
      <c r="R6">
        <v>3.6265481635638701</v>
      </c>
      <c r="S6">
        <v>0.169549493612102</v>
      </c>
      <c r="T6">
        <v>9.8845697649647004</v>
      </c>
      <c r="U6">
        <v>2.4711424412411702</v>
      </c>
      <c r="V6">
        <v>6.9643914663022694E-2</v>
      </c>
      <c r="W6">
        <v>1.1085975593766799</v>
      </c>
    </row>
    <row r="7" spans="1:23" x14ac:dyDescent="0.25">
      <c r="A7">
        <v>322702</v>
      </c>
      <c r="B7" t="s">
        <v>30</v>
      </c>
      <c r="C7" t="s">
        <v>20</v>
      </c>
      <c r="D7">
        <v>4.7400000000000003E-3</v>
      </c>
      <c r="E7">
        <v>5</v>
      </c>
      <c r="F7" s="1">
        <v>44343.007372685184</v>
      </c>
      <c r="G7" t="s">
        <v>31</v>
      </c>
      <c r="H7" t="s">
        <v>143</v>
      </c>
      <c r="I7">
        <v>6</v>
      </c>
      <c r="J7" t="s">
        <v>144</v>
      </c>
      <c r="K7">
        <v>1.0568200000000001</v>
      </c>
      <c r="L7">
        <v>92.649464801865406</v>
      </c>
      <c r="M7">
        <v>2.4997454026759298</v>
      </c>
      <c r="N7">
        <v>4.59819527838489E-3</v>
      </c>
      <c r="O7">
        <v>6.8133405963422202</v>
      </c>
      <c r="P7">
        <v>1.7033351490855499</v>
      </c>
      <c r="Q7">
        <f>Table1[[#This Row],[calc % H2 umol/h]]/Table1[[#This Row],[PCAT_Gee-pt/g-c3n4]]</f>
        <v>359.35340698007383</v>
      </c>
      <c r="R7">
        <v>3.6695121747578101</v>
      </c>
      <c r="S7">
        <v>0.17599989259543</v>
      </c>
      <c r="T7">
        <v>10.0016730672994</v>
      </c>
      <c r="U7">
        <v>2.50041826682485</v>
      </c>
      <c r="V7">
        <v>6.8362452016786202E-2</v>
      </c>
      <c r="W7">
        <v>1.11291516868397</v>
      </c>
    </row>
    <row r="8" spans="1:23" x14ac:dyDescent="0.25">
      <c r="A8">
        <v>322703</v>
      </c>
      <c r="B8" t="s">
        <v>32</v>
      </c>
      <c r="C8" t="s">
        <v>20</v>
      </c>
      <c r="D8">
        <v>4.96E-3</v>
      </c>
      <c r="E8">
        <v>5</v>
      </c>
      <c r="F8" s="1">
        <v>44343.016006944446</v>
      </c>
      <c r="G8" t="s">
        <v>33</v>
      </c>
      <c r="H8" t="s">
        <v>143</v>
      </c>
      <c r="I8">
        <v>7</v>
      </c>
      <c r="J8" t="s">
        <v>144</v>
      </c>
      <c r="K8">
        <v>1.0624499999999999</v>
      </c>
      <c r="L8">
        <v>92.483207395736699</v>
      </c>
      <c r="M8">
        <v>2.5663566239912901</v>
      </c>
      <c r="N8">
        <v>8.0022910873637793E-3</v>
      </c>
      <c r="O8">
        <v>6.9948970612022103</v>
      </c>
      <c r="P8">
        <v>1.7487242653005499</v>
      </c>
      <c r="Q8">
        <f>Table1[[#This Row],[calc % H2 umol/h]]/Table1[[#This Row],[PCAT_Gee-pt/g-c3n4]]</f>
        <v>352.56537606865925</v>
      </c>
      <c r="R8">
        <v>3.7534563927368199</v>
      </c>
      <c r="S8">
        <v>0.17975473975821801</v>
      </c>
      <c r="T8">
        <v>10.2304725872714</v>
      </c>
      <c r="U8">
        <v>2.55761814681787</v>
      </c>
      <c r="V8">
        <v>6.8789855018112897E-2</v>
      </c>
      <c r="W8">
        <v>1.12818973251707</v>
      </c>
    </row>
    <row r="9" spans="1:23" x14ac:dyDescent="0.25">
      <c r="A9">
        <v>322704</v>
      </c>
      <c r="B9" t="s">
        <v>34</v>
      </c>
      <c r="C9" t="s">
        <v>20</v>
      </c>
      <c r="D9">
        <v>4.8799999999999998E-3</v>
      </c>
      <c r="E9">
        <v>5</v>
      </c>
      <c r="F9" s="1">
        <v>44343.024641203701</v>
      </c>
      <c r="G9" t="s">
        <v>35</v>
      </c>
      <c r="H9" t="s">
        <v>143</v>
      </c>
      <c r="I9">
        <v>8</v>
      </c>
      <c r="J9" t="s">
        <v>144</v>
      </c>
      <c r="K9">
        <v>1.0568200000000001</v>
      </c>
      <c r="L9">
        <v>92.375427006881395</v>
      </c>
      <c r="M9">
        <v>2.66481646491353</v>
      </c>
      <c r="N9">
        <v>1.6970364034032501E-2</v>
      </c>
      <c r="O9">
        <v>7.2632605635600003</v>
      </c>
      <c r="P9">
        <v>1.8158151408900001</v>
      </c>
      <c r="Q9">
        <f>Table1[[#This Row],[calc % H2 umol/h]]/Table1[[#This Row],[PCAT_Gee-pt/g-c3n4]]</f>
        <v>372.09326657581971</v>
      </c>
      <c r="R9">
        <v>3.7688757818411101</v>
      </c>
      <c r="S9">
        <v>0.173261063648429</v>
      </c>
      <c r="T9">
        <v>10.272499887188699</v>
      </c>
      <c r="U9">
        <v>2.5681249717971801</v>
      </c>
      <c r="V9">
        <v>6.8786476477790598E-2</v>
      </c>
      <c r="W9">
        <v>1.1220942698860901</v>
      </c>
    </row>
    <row r="10" spans="1:23" hidden="1" x14ac:dyDescent="0.25">
      <c r="A10">
        <v>322705</v>
      </c>
      <c r="B10" t="s">
        <v>36</v>
      </c>
      <c r="C10" t="s">
        <v>20</v>
      </c>
      <c r="F10" s="1">
        <v>44343.033622685187</v>
      </c>
      <c r="G10" t="s">
        <v>37</v>
      </c>
      <c r="H10" t="s">
        <v>143</v>
      </c>
      <c r="I10">
        <v>9</v>
      </c>
      <c r="J10" t="s">
        <v>144</v>
      </c>
      <c r="K10">
        <v>1.1237999999999999</v>
      </c>
      <c r="L10">
        <v>99.375587036493599</v>
      </c>
      <c r="M10">
        <v>8.2205639129673505E-2</v>
      </c>
      <c r="N10">
        <v>6.9249200865612402E-3</v>
      </c>
      <c r="O10">
        <v>0.22406082544681999</v>
      </c>
      <c r="P10">
        <v>5.6015206361704997E-2</v>
      </c>
      <c r="Q10" t="e">
        <f>Table1[[#This Row],[calc % H2 umol/h]]/Table1[[#This Row],[PCAT_Gee-pt/g-c3n4]]</f>
        <v>#DIV/0!</v>
      </c>
      <c r="R10">
        <v>0.45737031523448801</v>
      </c>
      <c r="S10">
        <v>4.8206489725865199E-2</v>
      </c>
      <c r="T10">
        <v>1.2466148484614099</v>
      </c>
      <c r="U10">
        <v>0.31165371211535398</v>
      </c>
      <c r="V10">
        <v>1.45465132308645E-2</v>
      </c>
      <c r="W10">
        <v>7.0290495911306594E-2</v>
      </c>
    </row>
    <row r="11" spans="1:23" x14ac:dyDescent="0.25">
      <c r="A11">
        <v>322706</v>
      </c>
      <c r="B11" t="s">
        <v>38</v>
      </c>
      <c r="C11" t="s">
        <v>20</v>
      </c>
      <c r="D11">
        <v>4.96E-3</v>
      </c>
      <c r="E11">
        <v>5</v>
      </c>
      <c r="F11" s="1">
        <v>44343.042534722219</v>
      </c>
      <c r="G11" t="s">
        <v>39</v>
      </c>
      <c r="H11" t="s">
        <v>143</v>
      </c>
      <c r="I11">
        <v>10</v>
      </c>
      <c r="J11" t="s">
        <v>144</v>
      </c>
      <c r="K11">
        <v>1.05135</v>
      </c>
      <c r="L11">
        <v>92.836699012138197</v>
      </c>
      <c r="M11">
        <v>2.53830393225144</v>
      </c>
      <c r="N11">
        <v>5.2110583804465304E-3</v>
      </c>
      <c r="O11">
        <v>6.91843625712864</v>
      </c>
      <c r="P11">
        <v>1.72960906428216</v>
      </c>
      <c r="Q11">
        <f>Table1[[#This Row],[calc % H2 umol/h]]/Table1[[#This Row],[PCAT_Gee-pt/g-c3n4]]</f>
        <v>348.71150489559676</v>
      </c>
      <c r="R11">
        <v>3.4703919031683399</v>
      </c>
      <c r="S11">
        <v>0.166794210594122</v>
      </c>
      <c r="T11">
        <v>9.4589481047800703</v>
      </c>
      <c r="U11">
        <v>2.36473702619501</v>
      </c>
      <c r="V11">
        <v>6.9740636064527198E-2</v>
      </c>
      <c r="W11">
        <v>1.0848645163774799</v>
      </c>
    </row>
    <row r="12" spans="1:23" x14ac:dyDescent="0.25">
      <c r="A12">
        <v>322707</v>
      </c>
      <c r="B12" t="s">
        <v>40</v>
      </c>
      <c r="C12" t="s">
        <v>20</v>
      </c>
      <c r="D12">
        <v>4.7699999999999999E-3</v>
      </c>
      <c r="E12">
        <v>5</v>
      </c>
      <c r="F12" s="1">
        <v>44343.051203703704</v>
      </c>
      <c r="G12" t="s">
        <v>41</v>
      </c>
      <c r="H12" t="s">
        <v>143</v>
      </c>
      <c r="I12">
        <v>11</v>
      </c>
      <c r="J12" t="s">
        <v>144</v>
      </c>
      <c r="K12">
        <v>1.0485</v>
      </c>
      <c r="L12">
        <v>92.776135739671105</v>
      </c>
      <c r="M12">
        <v>2.4467997339599998</v>
      </c>
      <c r="N12">
        <v>1.53887516046849E-2</v>
      </c>
      <c r="O12">
        <v>6.6690311503976298</v>
      </c>
      <c r="P12">
        <v>1.6672577875993999</v>
      </c>
      <c r="Q12">
        <f>Table1[[#This Row],[calc % H2 umol/h]]/Table1[[#This Row],[PCAT_Gee-pt/g-c3n4]]</f>
        <v>349.52993450721175</v>
      </c>
      <c r="R12">
        <v>3.61916295880508</v>
      </c>
      <c r="S12">
        <v>0.16530320961103401</v>
      </c>
      <c r="T12">
        <v>9.8644405488687301</v>
      </c>
      <c r="U12">
        <v>2.4661101372171799</v>
      </c>
      <c r="V12">
        <v>6.9808257453168293E-2</v>
      </c>
      <c r="W12">
        <v>1.0880933101105901</v>
      </c>
    </row>
    <row r="13" spans="1:23" x14ac:dyDescent="0.25">
      <c r="A13">
        <v>322708</v>
      </c>
      <c r="B13" t="s">
        <v>42</v>
      </c>
      <c r="C13" t="s">
        <v>20</v>
      </c>
      <c r="D13">
        <v>4.8399999999999997E-3</v>
      </c>
      <c r="E13">
        <v>5</v>
      </c>
      <c r="F13" s="1">
        <v>44343.05982638889</v>
      </c>
      <c r="G13" t="s">
        <v>43</v>
      </c>
      <c r="H13" t="s">
        <v>143</v>
      </c>
      <c r="I13">
        <v>12</v>
      </c>
      <c r="J13" t="s">
        <v>144</v>
      </c>
      <c r="K13">
        <v>1.0540499999999999</v>
      </c>
      <c r="L13">
        <v>92.5530758442776</v>
      </c>
      <c r="M13">
        <v>2.6142017059263498</v>
      </c>
      <c r="N13">
        <v>2.4029544583854302E-2</v>
      </c>
      <c r="O13">
        <v>7.1253042773669097</v>
      </c>
      <c r="P13">
        <v>1.7813260693417201</v>
      </c>
      <c r="Q13">
        <f>Table1[[#This Row],[calc % H2 umol/h]]/Table1[[#This Row],[PCAT_Gee-pt/g-c3n4]]</f>
        <v>368.04257631027275</v>
      </c>
      <c r="R13">
        <v>3.6732995722349102</v>
      </c>
      <c r="S13">
        <v>0.17310105367324699</v>
      </c>
      <c r="T13">
        <v>10.011996050175</v>
      </c>
      <c r="U13">
        <v>2.50299901254375</v>
      </c>
      <c r="V13">
        <v>6.9601565886037303E-2</v>
      </c>
      <c r="W13">
        <v>1.08982131167499</v>
      </c>
    </row>
    <row r="14" spans="1:23" x14ac:dyDescent="0.25">
      <c r="A14">
        <v>322709</v>
      </c>
      <c r="B14" t="s">
        <v>44</v>
      </c>
      <c r="C14" t="s">
        <v>20</v>
      </c>
      <c r="D14">
        <v>4.8599999999999997E-3</v>
      </c>
      <c r="E14">
        <v>5</v>
      </c>
      <c r="F14" s="1">
        <v>44343.068460648145</v>
      </c>
      <c r="G14" t="s">
        <v>45</v>
      </c>
      <c r="H14" t="s">
        <v>143</v>
      </c>
      <c r="I14">
        <v>13</v>
      </c>
      <c r="J14" t="s">
        <v>144</v>
      </c>
      <c r="K14">
        <v>1.05135</v>
      </c>
      <c r="L14">
        <v>92.603280544446804</v>
      </c>
      <c r="M14">
        <v>2.60077841489526</v>
      </c>
      <c r="N14">
        <v>2.5102147441910701E-2</v>
      </c>
      <c r="O14">
        <v>7.0887175699283196</v>
      </c>
      <c r="P14">
        <v>1.7721793924820799</v>
      </c>
      <c r="Q14">
        <f>Table1[[#This Row],[calc % H2 umol/h]]/Table1[[#This Row],[PCAT_Gee-pt/g-c3n4]]</f>
        <v>364.64596553129218</v>
      </c>
      <c r="R14">
        <v>3.6531105281654401</v>
      </c>
      <c r="S14">
        <v>0.18048395686043101</v>
      </c>
      <c r="T14">
        <v>9.9569685128055898</v>
      </c>
      <c r="U14">
        <v>2.4892421282013899</v>
      </c>
      <c r="V14">
        <v>6.7968589927698303E-2</v>
      </c>
      <c r="W14">
        <v>1.07486192256478</v>
      </c>
    </row>
    <row r="15" spans="1:23" hidden="1" x14ac:dyDescent="0.25">
      <c r="A15">
        <v>322710</v>
      </c>
      <c r="B15" t="s">
        <v>46</v>
      </c>
      <c r="C15" t="s">
        <v>20</v>
      </c>
      <c r="E15">
        <v>5</v>
      </c>
      <c r="F15" s="1">
        <v>44343.077222222222</v>
      </c>
      <c r="G15" t="s">
        <v>47</v>
      </c>
      <c r="H15" t="s">
        <v>143</v>
      </c>
      <c r="I15">
        <v>14</v>
      </c>
      <c r="J15" t="s">
        <v>148</v>
      </c>
      <c r="K15">
        <v>1.0317700000000001</v>
      </c>
      <c r="L15">
        <v>94.269395280950206</v>
      </c>
      <c r="M15">
        <v>0.29571585662919297</v>
      </c>
      <c r="N15">
        <v>4.3160787456027902E-2</v>
      </c>
      <c r="O15">
        <v>0.80600722329440899</v>
      </c>
      <c r="P15">
        <v>0.201501805823602</v>
      </c>
      <c r="Q15" t="e">
        <f>Table1[[#This Row],[calc % H2 umol/h]]/Table1[[#This Row],[PCAT_Gee-pt/g-c3n4]]</f>
        <v>#DIV/0!</v>
      </c>
      <c r="R15">
        <v>4.2775345412453696</v>
      </c>
      <c r="S15">
        <v>0.18039925959956801</v>
      </c>
      <c r="T15">
        <v>11.658907227481899</v>
      </c>
      <c r="U15">
        <v>2.9147268068704801</v>
      </c>
      <c r="V15">
        <v>8.5769717956169902E-2</v>
      </c>
      <c r="W15">
        <v>1.0715846032190499</v>
      </c>
    </row>
    <row r="16" spans="1:23" hidden="1" x14ac:dyDescent="0.25">
      <c r="A16">
        <v>322711</v>
      </c>
      <c r="B16" t="s">
        <v>48</v>
      </c>
      <c r="C16" t="s">
        <v>20</v>
      </c>
      <c r="E16">
        <v>5</v>
      </c>
      <c r="F16" s="1">
        <v>44343.085914351854</v>
      </c>
      <c r="G16" t="s">
        <v>49</v>
      </c>
      <c r="H16" t="s">
        <v>143</v>
      </c>
      <c r="I16">
        <v>15</v>
      </c>
      <c r="J16" t="s">
        <v>148</v>
      </c>
      <c r="K16">
        <v>1.0289999999999999</v>
      </c>
      <c r="L16">
        <v>94.410403327751396</v>
      </c>
      <c r="M16">
        <v>0.28896483477954399</v>
      </c>
      <c r="N16">
        <v>4.2516612999717797E-2</v>
      </c>
      <c r="O16">
        <v>0.78760654489501603</v>
      </c>
      <c r="P16">
        <v>0.19690163622375401</v>
      </c>
      <c r="Q16" t="e">
        <f>Table1[[#This Row],[calc % H2 umol/h]]/Table1[[#This Row],[PCAT_Gee-pt/g-c3n4]]</f>
        <v>#DIV/0!</v>
      </c>
      <c r="R16">
        <v>4.16555239321778</v>
      </c>
      <c r="S16">
        <v>0.16753151941629599</v>
      </c>
      <c r="T16">
        <v>11.353687138105901</v>
      </c>
      <c r="U16">
        <v>2.8384217845264801</v>
      </c>
      <c r="V16">
        <v>8.1358971232846605E-2</v>
      </c>
      <c r="W16">
        <v>1.05372047301842</v>
      </c>
    </row>
    <row r="17" spans="1:23" x14ac:dyDescent="0.25">
      <c r="A17">
        <v>322712</v>
      </c>
      <c r="B17" t="s">
        <v>50</v>
      </c>
      <c r="C17" t="s">
        <v>20</v>
      </c>
      <c r="D17">
        <v>4.9500000000000004E-3</v>
      </c>
      <c r="E17">
        <v>5</v>
      </c>
      <c r="F17" s="1">
        <v>44343.095497685186</v>
      </c>
      <c r="G17" t="s">
        <v>51</v>
      </c>
      <c r="H17" t="s">
        <v>145</v>
      </c>
      <c r="I17">
        <v>1</v>
      </c>
      <c r="J17" t="s">
        <v>144</v>
      </c>
      <c r="K17">
        <v>1.03350875</v>
      </c>
      <c r="L17">
        <v>93.147836200693803</v>
      </c>
      <c r="M17">
        <v>2.3365811560666701</v>
      </c>
      <c r="N17">
        <v>2.3470987493170899E-2</v>
      </c>
      <c r="O17">
        <v>6.3686178721382296</v>
      </c>
      <c r="P17">
        <v>1.5921544680345501</v>
      </c>
      <c r="Q17">
        <f>Table1[[#This Row],[calc % H2 umol/h]]/Table1[[#This Row],[PCAT_Gee-pt/g-c3n4]]</f>
        <v>321.64736727970705</v>
      </c>
      <c r="R17">
        <v>3.4310807876733902</v>
      </c>
      <c r="S17">
        <v>0.157015386746718</v>
      </c>
      <c r="T17">
        <v>9.3518011854167895</v>
      </c>
      <c r="U17">
        <v>2.3379502963541898</v>
      </c>
      <c r="V17">
        <v>6.6731764880402902E-2</v>
      </c>
      <c r="W17">
        <v>1.0177700906856399</v>
      </c>
    </row>
    <row r="18" spans="1:23" x14ac:dyDescent="0.25">
      <c r="A18">
        <v>322713</v>
      </c>
      <c r="B18" t="s">
        <v>52</v>
      </c>
      <c r="C18" t="s">
        <v>20</v>
      </c>
      <c r="D18">
        <v>4.8399999999999997E-3</v>
      </c>
      <c r="E18">
        <v>5</v>
      </c>
      <c r="F18" s="1">
        <v>44343.104178240741</v>
      </c>
      <c r="G18" t="s">
        <v>53</v>
      </c>
      <c r="H18" t="s">
        <v>145</v>
      </c>
      <c r="I18">
        <v>2</v>
      </c>
      <c r="J18" t="s">
        <v>144</v>
      </c>
      <c r="K18">
        <v>1.0317700000000001</v>
      </c>
      <c r="L18">
        <v>93.042701826712502</v>
      </c>
      <c r="M18">
        <v>2.4793599197630201</v>
      </c>
      <c r="N18">
        <v>2.23501494840967E-2</v>
      </c>
      <c r="O18">
        <v>6.7577776425478602</v>
      </c>
      <c r="P18">
        <v>1.6894444106369599</v>
      </c>
      <c r="Q18">
        <f>Table1[[#This Row],[calc % H2 umol/h]]/Table1[[#This Row],[PCAT_Gee-pt/g-c3n4]]</f>
        <v>349.05876252829751</v>
      </c>
      <c r="R18">
        <v>3.4015753199322201</v>
      </c>
      <c r="S18">
        <v>0.16948395248916101</v>
      </c>
      <c r="T18">
        <v>9.2713806750080998</v>
      </c>
      <c r="U18">
        <v>2.3178451687520201</v>
      </c>
      <c r="V18">
        <v>6.6378550510042295E-2</v>
      </c>
      <c r="W18">
        <v>1.00998438308211</v>
      </c>
    </row>
    <row r="19" spans="1:23" x14ac:dyDescent="0.25">
      <c r="A19">
        <v>322714</v>
      </c>
      <c r="B19" t="s">
        <v>54</v>
      </c>
      <c r="C19" t="s">
        <v>20</v>
      </c>
      <c r="D19">
        <v>5.0099999999999997E-3</v>
      </c>
      <c r="E19">
        <v>5</v>
      </c>
      <c r="F19" s="1">
        <v>44343.112928240742</v>
      </c>
      <c r="G19" t="s">
        <v>55</v>
      </c>
      <c r="H19" t="s">
        <v>145</v>
      </c>
      <c r="I19">
        <v>3</v>
      </c>
      <c r="J19" t="s">
        <v>144</v>
      </c>
      <c r="K19">
        <v>1.0262199999999999</v>
      </c>
      <c r="L19">
        <v>93.135026670438904</v>
      </c>
      <c r="M19">
        <v>2.45265347336569</v>
      </c>
      <c r="N19">
        <v>2.5263219741421698E-2</v>
      </c>
      <c r="O19">
        <v>6.68498618337438</v>
      </c>
      <c r="P19">
        <v>1.6712465458435899</v>
      </c>
      <c r="Q19">
        <f>Table1[[#This Row],[calc % H2 umol/h]]/Table1[[#This Row],[PCAT_Gee-pt/g-c3n4]]</f>
        <v>333.58214487896009</v>
      </c>
      <c r="R19">
        <v>3.3535585607876701</v>
      </c>
      <c r="S19">
        <v>0.15743118122039901</v>
      </c>
      <c r="T19">
        <v>9.1405055330699803</v>
      </c>
      <c r="U19">
        <v>2.2851263832674902</v>
      </c>
      <c r="V19">
        <v>6.5339824156855505E-2</v>
      </c>
      <c r="W19">
        <v>0.99342147125078994</v>
      </c>
    </row>
    <row r="20" spans="1:23" x14ac:dyDescent="0.25">
      <c r="A20">
        <v>322715</v>
      </c>
      <c r="B20" t="s">
        <v>56</v>
      </c>
      <c r="C20" t="s">
        <v>20</v>
      </c>
      <c r="D20">
        <v>5.11E-3</v>
      </c>
      <c r="E20">
        <v>5</v>
      </c>
      <c r="F20" s="1">
        <v>44343.121631944443</v>
      </c>
      <c r="G20" t="s">
        <v>57</v>
      </c>
      <c r="H20" t="s">
        <v>145</v>
      </c>
      <c r="I20">
        <v>4</v>
      </c>
      <c r="J20" t="s">
        <v>144</v>
      </c>
      <c r="K20">
        <v>1.0262199999999999</v>
      </c>
      <c r="L20">
        <v>93.090434015549505</v>
      </c>
      <c r="M20">
        <v>2.59173353226068</v>
      </c>
      <c r="N20">
        <v>2.80514890781411E-2</v>
      </c>
      <c r="O20">
        <v>7.0640647128904304</v>
      </c>
      <c r="P20">
        <v>1.7660161782226</v>
      </c>
      <c r="Q20">
        <f>Table1[[#This Row],[calc % H2 umol/h]]/Table1[[#This Row],[PCAT_Gee-pt/g-c3n4]]</f>
        <v>345.60003487722116</v>
      </c>
      <c r="R20">
        <v>3.2815038391705702</v>
      </c>
      <c r="S20">
        <v>0.166018041247568</v>
      </c>
      <c r="T20">
        <v>8.94411218860124</v>
      </c>
      <c r="U20">
        <v>2.23602804715031</v>
      </c>
      <c r="V20">
        <v>6.3793774776903595E-2</v>
      </c>
      <c r="W20">
        <v>0.97253483824225195</v>
      </c>
    </row>
    <row r="21" spans="1:23" x14ac:dyDescent="0.25">
      <c r="A21">
        <v>322716</v>
      </c>
      <c r="B21" t="s">
        <v>58</v>
      </c>
      <c r="C21" t="s">
        <v>20</v>
      </c>
      <c r="D21">
        <v>5.0499999999999998E-3</v>
      </c>
      <c r="E21">
        <v>5</v>
      </c>
      <c r="F21" s="1">
        <v>44343.130347222221</v>
      </c>
      <c r="G21" t="s">
        <v>59</v>
      </c>
      <c r="H21" t="s">
        <v>145</v>
      </c>
      <c r="I21">
        <v>5</v>
      </c>
      <c r="J21" t="s">
        <v>144</v>
      </c>
      <c r="K21">
        <v>1.0233699999999999</v>
      </c>
      <c r="L21">
        <v>93.187657108758401</v>
      </c>
      <c r="M21">
        <v>2.5853176478579201</v>
      </c>
      <c r="N21">
        <v>2.8361161808895301E-2</v>
      </c>
      <c r="O21">
        <v>7.0465774897452302</v>
      </c>
      <c r="P21">
        <v>1.7616443724363</v>
      </c>
      <c r="Q21">
        <f>Table1[[#This Row],[calc % H2 umol/h]]/Table1[[#This Row],[PCAT_Gee-pt/g-c3n4]]</f>
        <v>348.84046978936635</v>
      </c>
      <c r="R21">
        <v>3.2121184779132301</v>
      </c>
      <c r="S21">
        <v>0.161252801680212</v>
      </c>
      <c r="T21">
        <v>8.7549944895985803</v>
      </c>
      <c r="U21">
        <v>2.1887486223996402</v>
      </c>
      <c r="V21">
        <v>6.2573230635792301E-2</v>
      </c>
      <c r="W21">
        <v>0.95233353483465599</v>
      </c>
    </row>
    <row r="22" spans="1:23" x14ac:dyDescent="0.25">
      <c r="A22">
        <v>322717</v>
      </c>
      <c r="B22" t="s">
        <v>60</v>
      </c>
      <c r="C22" t="s">
        <v>20</v>
      </c>
      <c r="D22">
        <v>4.7600000000000003E-3</v>
      </c>
      <c r="E22">
        <v>5</v>
      </c>
      <c r="F22" s="1">
        <v>44343.330763888887</v>
      </c>
      <c r="G22" t="s">
        <v>61</v>
      </c>
      <c r="H22" t="s">
        <v>145</v>
      </c>
      <c r="I22">
        <v>6</v>
      </c>
      <c r="J22" t="s">
        <v>144</v>
      </c>
      <c r="K22">
        <v>0.99270199999999997</v>
      </c>
      <c r="L22">
        <v>93.912687242837507</v>
      </c>
      <c r="M22">
        <v>2.3184243647145601</v>
      </c>
      <c r="N22">
        <v>1.8759957360174301E-2</v>
      </c>
      <c r="O22">
        <v>6.3191294708449304</v>
      </c>
      <c r="P22">
        <v>1.5797823677112299</v>
      </c>
      <c r="Q22">
        <f>Table1[[#This Row],[calc % H2 umol/h]]/Table1[[#This Row],[PCAT_Gee-pt/g-c3n4]]</f>
        <v>331.88705204017435</v>
      </c>
      <c r="R22">
        <v>2.8769941781103698</v>
      </c>
      <c r="S22">
        <v>0.16985803189974399</v>
      </c>
      <c r="T22">
        <v>7.84157506927549</v>
      </c>
      <c r="U22">
        <v>1.9603937673188701</v>
      </c>
      <c r="V22">
        <v>6.0365720329714698E-2</v>
      </c>
      <c r="W22">
        <v>0.83152849400778905</v>
      </c>
    </row>
    <row r="23" spans="1:23" x14ac:dyDescent="0.25">
      <c r="A23">
        <v>322718</v>
      </c>
      <c r="B23" t="s">
        <v>62</v>
      </c>
      <c r="C23" t="s">
        <v>20</v>
      </c>
      <c r="D23">
        <v>5.0800000000000003E-3</v>
      </c>
      <c r="E23">
        <v>5</v>
      </c>
      <c r="F23" s="1">
        <v>44343.340914351851</v>
      </c>
      <c r="G23" t="s">
        <v>63</v>
      </c>
      <c r="H23" t="s">
        <v>145</v>
      </c>
      <c r="I23">
        <v>7</v>
      </c>
      <c r="J23" t="s">
        <v>144</v>
      </c>
      <c r="K23">
        <v>0.99555199999999999</v>
      </c>
      <c r="L23">
        <v>94.162144284244206</v>
      </c>
      <c r="M23">
        <v>2.3165161486630002</v>
      </c>
      <c r="N23">
        <v>1.0489004061805401E-2</v>
      </c>
      <c r="O23">
        <v>6.3139284108182796</v>
      </c>
      <c r="P23">
        <v>1.5784821027045699</v>
      </c>
      <c r="Q23">
        <f>Table1[[#This Row],[calc % H2 umol/h]]/Table1[[#This Row],[PCAT_Gee-pt/g-c3n4]]</f>
        <v>310.72482336704132</v>
      </c>
      <c r="R23">
        <v>2.6455899193415502</v>
      </c>
      <c r="S23">
        <v>0.16935509770622201</v>
      </c>
      <c r="T23">
        <v>7.2108564253894603</v>
      </c>
      <c r="U23">
        <v>1.80271410634736</v>
      </c>
      <c r="V23">
        <v>6.0651793511265997E-2</v>
      </c>
      <c r="W23">
        <v>0.81509785423996595</v>
      </c>
    </row>
    <row r="24" spans="1:23" x14ac:dyDescent="0.25">
      <c r="A24">
        <v>322719</v>
      </c>
      <c r="B24" t="s">
        <v>64</v>
      </c>
      <c r="C24" t="s">
        <v>20</v>
      </c>
      <c r="D24">
        <v>4.7699999999999999E-3</v>
      </c>
      <c r="E24">
        <v>5</v>
      </c>
      <c r="F24" s="1">
        <v>44343.376539351855</v>
      </c>
      <c r="G24" t="s">
        <v>65</v>
      </c>
      <c r="H24" t="s">
        <v>145</v>
      </c>
      <c r="I24">
        <v>8</v>
      </c>
      <c r="J24" t="s">
        <v>144</v>
      </c>
      <c r="K24">
        <v>0.99555199999999999</v>
      </c>
      <c r="L24">
        <v>93.8094133132293</v>
      </c>
      <c r="M24">
        <v>2.3144633641541499</v>
      </c>
      <c r="N24">
        <v>2.18228126234759E-2</v>
      </c>
      <c r="O24">
        <v>6.3083333130076502</v>
      </c>
      <c r="P24">
        <v>1.5770833282519101</v>
      </c>
      <c r="Q24">
        <f>Table1[[#This Row],[calc % H2 umol/h]]/Table1[[#This Row],[PCAT_Gee-pt/g-c3n4]]</f>
        <v>330.62543569222436</v>
      </c>
      <c r="R24">
        <v>2.9783253127597402</v>
      </c>
      <c r="S24">
        <v>0.174926273667208</v>
      </c>
      <c r="T24">
        <v>8.1177646094746194</v>
      </c>
      <c r="U24">
        <v>2.02944115236865</v>
      </c>
      <c r="V24">
        <v>6.05892646666868E-2</v>
      </c>
      <c r="W24">
        <v>0.83720874519005795</v>
      </c>
    </row>
    <row r="25" spans="1:23" x14ac:dyDescent="0.25">
      <c r="A25">
        <v>322720</v>
      </c>
      <c r="B25" t="s">
        <v>66</v>
      </c>
      <c r="C25" t="s">
        <v>20</v>
      </c>
      <c r="D25">
        <v>4.9699999999999996E-3</v>
      </c>
      <c r="E25">
        <v>5</v>
      </c>
      <c r="F25" s="1">
        <v>44343.385324074072</v>
      </c>
      <c r="G25" t="s">
        <v>67</v>
      </c>
      <c r="H25" t="s">
        <v>145</v>
      </c>
      <c r="I25">
        <v>9</v>
      </c>
      <c r="J25" t="s">
        <v>144</v>
      </c>
      <c r="K25">
        <v>1.00387</v>
      </c>
      <c r="L25">
        <v>93.728341019644603</v>
      </c>
      <c r="M25">
        <v>2.3210446567855798</v>
      </c>
      <c r="N25">
        <v>1.99979750474635E-2</v>
      </c>
      <c r="O25">
        <v>6.3262713751055299</v>
      </c>
      <c r="P25">
        <v>1.58156784377638</v>
      </c>
      <c r="Q25">
        <f>Table1[[#This Row],[calc % H2 umol/h]]/Table1[[#This Row],[PCAT_Gee-pt/g-c3n4]]</f>
        <v>318.22290619243063</v>
      </c>
      <c r="R25">
        <v>3.0510237454247</v>
      </c>
      <c r="S25">
        <v>0.174296335960749</v>
      </c>
      <c r="T25">
        <v>8.3159124616664499</v>
      </c>
      <c r="U25">
        <v>2.0789781154166098</v>
      </c>
      <c r="V25">
        <v>5.9946562082388098E-2</v>
      </c>
      <c r="W25">
        <v>0.83964401606272199</v>
      </c>
    </row>
    <row r="26" spans="1:23" x14ac:dyDescent="0.25">
      <c r="A26">
        <v>322721</v>
      </c>
      <c r="B26" t="s">
        <v>68</v>
      </c>
      <c r="C26" t="s">
        <v>20</v>
      </c>
      <c r="D26">
        <v>4.79E-3</v>
      </c>
      <c r="E26">
        <v>5</v>
      </c>
      <c r="F26" s="1">
        <v>44343.394120370373</v>
      </c>
      <c r="G26" t="s">
        <v>69</v>
      </c>
      <c r="H26" t="s">
        <v>145</v>
      </c>
      <c r="I26">
        <v>10</v>
      </c>
      <c r="J26" t="s">
        <v>144</v>
      </c>
      <c r="K26">
        <v>1.00387</v>
      </c>
      <c r="L26">
        <v>93.6050760141338</v>
      </c>
      <c r="M26">
        <v>2.4039709080933802</v>
      </c>
      <c r="N26">
        <v>2.2632221017535099E-2</v>
      </c>
      <c r="O26">
        <v>6.5522963110582397</v>
      </c>
      <c r="P26">
        <v>1.6380740777645599</v>
      </c>
      <c r="Q26">
        <f>Table1[[#This Row],[calc % H2 umol/h]]/Table1[[#This Row],[PCAT_Gee-pt/g-c3n4]]</f>
        <v>341.97788679844678</v>
      </c>
      <c r="R26">
        <v>3.08948430812563</v>
      </c>
      <c r="S26">
        <v>0.17204151624272901</v>
      </c>
      <c r="T26">
        <v>8.4207411025863994</v>
      </c>
      <c r="U26">
        <v>2.1051852756465999</v>
      </c>
      <c r="V26">
        <v>6.0257854497365503E-2</v>
      </c>
      <c r="W26">
        <v>0.84121091514971602</v>
      </c>
    </row>
    <row r="27" spans="1:23" x14ac:dyDescent="0.25">
      <c r="A27">
        <v>322722</v>
      </c>
      <c r="B27" t="s">
        <v>70</v>
      </c>
      <c r="C27" t="s">
        <v>20</v>
      </c>
      <c r="D27">
        <v>4.7099999999999998E-3</v>
      </c>
      <c r="E27">
        <v>5</v>
      </c>
      <c r="F27" s="1">
        <v>44343.403009259258</v>
      </c>
      <c r="G27" t="s">
        <v>71</v>
      </c>
      <c r="H27" t="s">
        <v>145</v>
      </c>
      <c r="I27">
        <v>11</v>
      </c>
      <c r="J27" t="s">
        <v>144</v>
      </c>
      <c r="K27">
        <v>0.99000200000000005</v>
      </c>
      <c r="L27">
        <v>93.733672916881005</v>
      </c>
      <c r="M27">
        <v>2.31373613331324</v>
      </c>
      <c r="N27">
        <v>2.1155934043090598E-2</v>
      </c>
      <c r="O27">
        <v>6.3063511625830504</v>
      </c>
      <c r="P27">
        <v>1.5765877906457599</v>
      </c>
      <c r="Q27">
        <f>Table1[[#This Row],[calc % H2 umol/h]]/Table1[[#This Row],[PCAT_Gee-pt/g-c3n4]]</f>
        <v>334.73201499909982</v>
      </c>
      <c r="R27">
        <v>3.0642230356399298</v>
      </c>
      <c r="S27">
        <v>0.17186711144727401</v>
      </c>
      <c r="T27">
        <v>8.3518886293873908</v>
      </c>
      <c r="U27">
        <v>2.0879721573468402</v>
      </c>
      <c r="V27">
        <v>6.0314357473861699E-2</v>
      </c>
      <c r="W27">
        <v>0.82805355669194902</v>
      </c>
    </row>
    <row r="28" spans="1:23" x14ac:dyDescent="0.25">
      <c r="A28">
        <v>322723</v>
      </c>
      <c r="B28" t="s">
        <v>72</v>
      </c>
      <c r="C28" t="s">
        <v>20</v>
      </c>
      <c r="D28">
        <v>4.7400000000000003E-3</v>
      </c>
      <c r="E28">
        <v>5</v>
      </c>
      <c r="F28" s="1">
        <v>44343.411805555559</v>
      </c>
      <c r="G28" t="s">
        <v>73</v>
      </c>
      <c r="H28" t="s">
        <v>145</v>
      </c>
      <c r="I28">
        <v>12</v>
      </c>
      <c r="J28" t="s">
        <v>144</v>
      </c>
      <c r="K28">
        <v>0.99000200000000005</v>
      </c>
      <c r="L28">
        <v>93.658963646582805</v>
      </c>
      <c r="M28">
        <v>2.3435913896942302</v>
      </c>
      <c r="N28">
        <v>1.86781247887183E-2</v>
      </c>
      <c r="O28">
        <v>6.3877250617397596</v>
      </c>
      <c r="P28">
        <v>1.5969312654349399</v>
      </c>
      <c r="Q28">
        <f>Table1[[#This Row],[calc % H2 umol/h]]/Table1[[#This Row],[PCAT_Gee-pt/g-c3n4]]</f>
        <v>336.90533026053583</v>
      </c>
      <c r="R28">
        <v>3.1006423683593298</v>
      </c>
      <c r="S28">
        <v>0.174447278181045</v>
      </c>
      <c r="T28">
        <v>8.4511536656759496</v>
      </c>
      <c r="U28">
        <v>2.1127884164189799</v>
      </c>
      <c r="V28">
        <v>6.0632692557673902E-2</v>
      </c>
      <c r="W28">
        <v>0.836169902805878</v>
      </c>
    </row>
    <row r="29" spans="1:23" x14ac:dyDescent="0.25">
      <c r="A29">
        <v>322724</v>
      </c>
      <c r="B29" t="s">
        <v>74</v>
      </c>
      <c r="C29" t="s">
        <v>20</v>
      </c>
      <c r="D29">
        <v>4.7400000000000003E-3</v>
      </c>
      <c r="E29">
        <v>5</v>
      </c>
      <c r="F29" s="1">
        <v>44343.420578703706</v>
      </c>
      <c r="G29" t="s">
        <v>75</v>
      </c>
      <c r="H29" t="s">
        <v>145</v>
      </c>
      <c r="I29">
        <v>13</v>
      </c>
      <c r="J29" t="s">
        <v>144</v>
      </c>
      <c r="K29">
        <v>1.0011000000000001</v>
      </c>
      <c r="L29">
        <v>93.820705222062799</v>
      </c>
      <c r="M29">
        <v>2.1898358556745201</v>
      </c>
      <c r="N29">
        <v>1.3735795020934799E-2</v>
      </c>
      <c r="O29">
        <v>5.9686468545242004</v>
      </c>
      <c r="P29">
        <v>1.4921617136310501</v>
      </c>
      <c r="Q29">
        <f>Table1[[#This Row],[calc % H2 umol/h]]/Table1[[#This Row],[PCAT_Gee-pt/g-c3n4]]</f>
        <v>314.80204928925104</v>
      </c>
      <c r="R29">
        <v>3.0965899126549998</v>
      </c>
      <c r="S29">
        <v>0.17378952890907101</v>
      </c>
      <c r="T29">
        <v>8.4401082364352007</v>
      </c>
      <c r="U29">
        <v>2.1100270591088002</v>
      </c>
      <c r="V29">
        <v>5.9961637916481597E-2</v>
      </c>
      <c r="W29">
        <v>0.83290737169117302</v>
      </c>
    </row>
    <row r="30" spans="1:23" hidden="1" x14ac:dyDescent="0.25">
      <c r="A30">
        <v>322725</v>
      </c>
      <c r="B30" t="s">
        <v>76</v>
      </c>
      <c r="C30" t="s">
        <v>20</v>
      </c>
      <c r="E30">
        <v>5</v>
      </c>
      <c r="F30" s="1">
        <v>44343.429444444446</v>
      </c>
      <c r="G30" t="s">
        <v>77</v>
      </c>
      <c r="H30" t="s">
        <v>145</v>
      </c>
      <c r="I30">
        <v>14</v>
      </c>
      <c r="J30" t="s">
        <v>148</v>
      </c>
      <c r="K30">
        <v>0.99270199999999997</v>
      </c>
      <c r="L30">
        <v>95.247334580270206</v>
      </c>
      <c r="M30">
        <v>0.21559436028385001</v>
      </c>
      <c r="N30">
        <v>3.1071139127954499E-2</v>
      </c>
      <c r="O30">
        <v>0.58762696620701305</v>
      </c>
      <c r="P30">
        <v>0.14690674155175301</v>
      </c>
      <c r="Q30" t="e">
        <f>Table1[[#This Row],[calc % H2 umol/h]]/Table1[[#This Row],[PCAT_Gee-pt/g-c3n4]]</f>
        <v>#DIV/0!</v>
      </c>
      <c r="R30">
        <v>3.6178692714776099</v>
      </c>
      <c r="S30">
        <v>0.171685244095269</v>
      </c>
      <c r="T30">
        <v>9.8609144568204208</v>
      </c>
      <c r="U30">
        <v>2.4652286142050999</v>
      </c>
      <c r="V30">
        <v>6.4973032144009693E-2</v>
      </c>
      <c r="W30">
        <v>0.85422875582429303</v>
      </c>
    </row>
    <row r="31" spans="1:23" hidden="1" x14ac:dyDescent="0.25">
      <c r="A31">
        <v>322726</v>
      </c>
      <c r="B31" t="s">
        <v>78</v>
      </c>
      <c r="C31" t="s">
        <v>20</v>
      </c>
      <c r="E31">
        <v>5</v>
      </c>
      <c r="F31" s="1">
        <v>44343.438298611109</v>
      </c>
      <c r="G31" t="s">
        <v>79</v>
      </c>
      <c r="H31" t="s">
        <v>145</v>
      </c>
      <c r="I31">
        <v>15</v>
      </c>
      <c r="J31" t="s">
        <v>148</v>
      </c>
      <c r="K31">
        <v>0.99062074999999905</v>
      </c>
      <c r="L31">
        <v>95.295147835005295</v>
      </c>
      <c r="M31">
        <v>0.215209100726339</v>
      </c>
      <c r="N31">
        <v>3.1140895554381501E-2</v>
      </c>
      <c r="O31">
        <v>0.58657689743580799</v>
      </c>
      <c r="P31">
        <v>0.146644224358952</v>
      </c>
      <c r="Q31" t="e">
        <f>Table1[[#This Row],[calc % H2 umol/h]]/Table1[[#This Row],[PCAT_Gee-pt/g-c3n4]]</f>
        <v>#DIV/0!</v>
      </c>
      <c r="R31">
        <v>3.57426946922067</v>
      </c>
      <c r="S31">
        <v>0.17301099831734801</v>
      </c>
      <c r="T31">
        <v>9.7420782335827596</v>
      </c>
      <c r="U31">
        <v>2.4355195583956899</v>
      </c>
      <c r="V31">
        <v>6.0976254938877102E-2</v>
      </c>
      <c r="W31">
        <v>0.85439734010874702</v>
      </c>
    </row>
    <row r="32" spans="1:23" x14ac:dyDescent="0.25">
      <c r="A32">
        <v>322727</v>
      </c>
      <c r="B32" t="s">
        <v>80</v>
      </c>
      <c r="C32" t="s">
        <v>20</v>
      </c>
      <c r="D32">
        <v>5.0499999999999998E-3</v>
      </c>
      <c r="E32">
        <v>5</v>
      </c>
      <c r="F32" s="1">
        <v>44343.44804398148</v>
      </c>
      <c r="G32" t="s">
        <v>81</v>
      </c>
      <c r="H32" t="s">
        <v>146</v>
      </c>
      <c r="I32">
        <v>1</v>
      </c>
      <c r="J32" t="s">
        <v>144</v>
      </c>
      <c r="K32">
        <v>1.00387</v>
      </c>
      <c r="L32">
        <v>93.385028546891505</v>
      </c>
      <c r="M32">
        <v>2.5740774592542999</v>
      </c>
      <c r="N32">
        <v>2.92116979387111E-2</v>
      </c>
      <c r="O32">
        <v>7.0159410764362597</v>
      </c>
      <c r="P32">
        <v>1.7539852691090601</v>
      </c>
      <c r="Q32">
        <f>Table1[[#This Row],[calc % H2 umol/h]]/Table1[[#This Row],[PCAT_Gee-pt/g-c3n4]]</f>
        <v>347.3238156651604</v>
      </c>
      <c r="R32">
        <v>3.1366854446122998</v>
      </c>
      <c r="S32">
        <v>0.17140059014009901</v>
      </c>
      <c r="T32">
        <v>8.5493931721427092</v>
      </c>
      <c r="U32">
        <v>2.1373482930356702</v>
      </c>
      <c r="V32">
        <v>6.0896210373073502E-2</v>
      </c>
      <c r="W32">
        <v>0.84331233886873902</v>
      </c>
    </row>
    <row r="33" spans="1:23" x14ac:dyDescent="0.25">
      <c r="A33">
        <v>322728</v>
      </c>
      <c r="B33" t="s">
        <v>82</v>
      </c>
      <c r="C33" t="s">
        <v>20</v>
      </c>
      <c r="D33">
        <v>4.8900000000000002E-3</v>
      </c>
      <c r="E33">
        <v>5</v>
      </c>
      <c r="F33" s="1">
        <v>44343.456782407404</v>
      </c>
      <c r="G33" t="s">
        <v>83</v>
      </c>
      <c r="H33" t="s">
        <v>146</v>
      </c>
      <c r="I33">
        <v>2</v>
      </c>
      <c r="J33" t="s">
        <v>144</v>
      </c>
      <c r="K33">
        <v>1.00665</v>
      </c>
      <c r="L33">
        <v>93.430529323733793</v>
      </c>
      <c r="M33">
        <v>2.5473510930932202</v>
      </c>
      <c r="N33">
        <v>3.5930714363242897E-2</v>
      </c>
      <c r="O33">
        <v>6.9430953236795796</v>
      </c>
      <c r="P33">
        <v>1.73577383091989</v>
      </c>
      <c r="Q33">
        <f>Table1[[#This Row],[calc % H2 umol/h]]/Table1[[#This Row],[PCAT_Gee-pt/g-c3n4]]</f>
        <v>354.96397360324949</v>
      </c>
      <c r="R33">
        <v>3.1242834526918699</v>
      </c>
      <c r="S33">
        <v>0.17185741787949699</v>
      </c>
      <c r="T33">
        <v>8.5155901316664604</v>
      </c>
      <c r="U33">
        <v>2.1288975329166102</v>
      </c>
      <c r="V33">
        <v>6.0666361717838901E-2</v>
      </c>
      <c r="W33">
        <v>0.83716976876319904</v>
      </c>
    </row>
    <row r="34" spans="1:23" x14ac:dyDescent="0.25">
      <c r="A34">
        <v>322729</v>
      </c>
      <c r="B34" t="s">
        <v>84</v>
      </c>
      <c r="C34" t="s">
        <v>20</v>
      </c>
      <c r="D34">
        <v>4.7800000000000004E-3</v>
      </c>
      <c r="E34">
        <v>5</v>
      </c>
      <c r="F34" s="1">
        <v>44343.465520833335</v>
      </c>
      <c r="G34" t="s">
        <v>85</v>
      </c>
      <c r="H34" t="s">
        <v>146</v>
      </c>
      <c r="I34">
        <v>3</v>
      </c>
      <c r="J34" t="s">
        <v>144</v>
      </c>
      <c r="K34">
        <v>0.99000200000000005</v>
      </c>
      <c r="L34">
        <v>93.687669787198701</v>
      </c>
      <c r="M34">
        <v>2.2559665732073402</v>
      </c>
      <c r="N34">
        <v>1.5787131609029201E-2</v>
      </c>
      <c r="O34">
        <v>6.1488936516377297</v>
      </c>
      <c r="P34">
        <v>1.53722341290943</v>
      </c>
      <c r="Q34">
        <f>Table1[[#This Row],[calc % H2 umol/h]]/Table1[[#This Row],[PCAT_Gee-pt/g-c3n4]]</f>
        <v>321.59485625720288</v>
      </c>
      <c r="R34">
        <v>3.1508664063403402</v>
      </c>
      <c r="S34">
        <v>0.168145169172948</v>
      </c>
      <c r="T34">
        <v>8.5880449972979402</v>
      </c>
      <c r="U34">
        <v>2.1470112493244802</v>
      </c>
      <c r="V34">
        <v>6.1970539303459103E-2</v>
      </c>
      <c r="W34">
        <v>0.84352669395010105</v>
      </c>
    </row>
    <row r="35" spans="1:23" x14ac:dyDescent="0.25">
      <c r="A35">
        <v>322730</v>
      </c>
      <c r="B35" t="s">
        <v>86</v>
      </c>
      <c r="C35" t="s">
        <v>20</v>
      </c>
      <c r="D35">
        <v>4.9199999999999999E-3</v>
      </c>
      <c r="E35">
        <v>5</v>
      </c>
      <c r="F35" s="1">
        <v>44343.474259259259</v>
      </c>
      <c r="G35" t="s">
        <v>87</v>
      </c>
      <c r="H35" t="s">
        <v>146</v>
      </c>
      <c r="I35">
        <v>4</v>
      </c>
      <c r="J35" t="s">
        <v>144</v>
      </c>
      <c r="K35">
        <v>0.99624574999999904</v>
      </c>
      <c r="L35">
        <v>93.627316020919096</v>
      </c>
      <c r="M35">
        <v>2.3095000612307701</v>
      </c>
      <c r="N35">
        <v>2.14803502009751E-2</v>
      </c>
      <c r="O35">
        <v>6.2948052660058798</v>
      </c>
      <c r="P35">
        <v>1.5737013165014699</v>
      </c>
      <c r="Q35">
        <f>Table1[[#This Row],[calc % H2 umol/h]]/Table1[[#This Row],[PCAT_Gee-pt/g-c3n4]]</f>
        <v>319.85799115883538</v>
      </c>
      <c r="R35">
        <v>3.15995812877361</v>
      </c>
      <c r="S35">
        <v>0.17450112749650501</v>
      </c>
      <c r="T35">
        <v>8.6128255215381202</v>
      </c>
      <c r="U35">
        <v>2.15320638038453</v>
      </c>
      <c r="V35">
        <v>6.1198466121270299E-2</v>
      </c>
      <c r="W35">
        <v>0.84202732295523297</v>
      </c>
    </row>
    <row r="36" spans="1:23" x14ac:dyDescent="0.25">
      <c r="A36">
        <v>322731</v>
      </c>
      <c r="B36" t="s">
        <v>88</v>
      </c>
      <c r="C36" t="s">
        <v>20</v>
      </c>
      <c r="D36">
        <v>4.8300000000000001E-3</v>
      </c>
      <c r="E36">
        <v>5</v>
      </c>
      <c r="F36" s="1">
        <v>44343.482997685183</v>
      </c>
      <c r="G36" t="s">
        <v>89</v>
      </c>
      <c r="H36" t="s">
        <v>146</v>
      </c>
      <c r="I36">
        <v>5</v>
      </c>
      <c r="J36" t="s">
        <v>144</v>
      </c>
      <c r="K36">
        <v>0.99832699999999996</v>
      </c>
      <c r="L36">
        <v>93.667817946625703</v>
      </c>
      <c r="M36">
        <v>2.28693082519443</v>
      </c>
      <c r="N36">
        <v>1.5664875524497902E-2</v>
      </c>
      <c r="O36">
        <v>6.2332902445360201</v>
      </c>
      <c r="P36">
        <v>1.5583225611339999</v>
      </c>
      <c r="Q36">
        <f>Table1[[#This Row],[calc % H2 umol/h]]/Table1[[#This Row],[PCAT_Gee-pt/g-c3n4]]</f>
        <v>322.6340706281573</v>
      </c>
      <c r="R36">
        <v>3.1486566730265699</v>
      </c>
      <c r="S36">
        <v>0.17898941078658201</v>
      </c>
      <c r="T36">
        <v>8.5820221176568001</v>
      </c>
      <c r="U36">
        <v>2.1455055294142</v>
      </c>
      <c r="V36">
        <v>6.1143640035382002E-2</v>
      </c>
      <c r="W36">
        <v>0.83545091511782299</v>
      </c>
    </row>
    <row r="37" spans="1:23" x14ac:dyDescent="0.25">
      <c r="A37">
        <v>322732</v>
      </c>
      <c r="B37" t="s">
        <v>90</v>
      </c>
      <c r="C37" t="s">
        <v>20</v>
      </c>
      <c r="D37">
        <v>4.5399999999999998E-3</v>
      </c>
      <c r="E37">
        <v>5</v>
      </c>
      <c r="F37" s="1">
        <v>44343.491840277777</v>
      </c>
      <c r="G37" t="s">
        <v>91</v>
      </c>
      <c r="H37" t="s">
        <v>146</v>
      </c>
      <c r="I37">
        <v>6</v>
      </c>
      <c r="J37" t="s">
        <v>144</v>
      </c>
      <c r="K37">
        <v>0.99832699999999996</v>
      </c>
      <c r="L37">
        <v>93.267109805205806</v>
      </c>
      <c r="M37">
        <v>2.7058607605372602</v>
      </c>
      <c r="N37">
        <v>2.8366390414377999E-2</v>
      </c>
      <c r="O37">
        <v>7.3751314626211899</v>
      </c>
      <c r="P37">
        <v>1.8437828656552899</v>
      </c>
      <c r="Q37">
        <f>Table1[[#This Row],[calc % H2 umol/h]]/Table1[[#This Row],[PCAT_Gee-pt/g-c3n4]]</f>
        <v>406.11957393288327</v>
      </c>
      <c r="R37">
        <v>3.1318232648667799</v>
      </c>
      <c r="S37">
        <v>0.16804339429011</v>
      </c>
      <c r="T37">
        <v>8.5361407478712596</v>
      </c>
      <c r="U37">
        <v>2.13403518696781</v>
      </c>
      <c r="V37">
        <v>6.0968304284720699E-2</v>
      </c>
      <c r="W37">
        <v>0.83423786510540299</v>
      </c>
    </row>
    <row r="38" spans="1:23" x14ac:dyDescent="0.25">
      <c r="A38">
        <v>322733</v>
      </c>
      <c r="B38" t="s">
        <v>92</v>
      </c>
      <c r="C38" t="s">
        <v>20</v>
      </c>
      <c r="D38">
        <v>5.0499999999999998E-3</v>
      </c>
      <c r="E38">
        <v>5</v>
      </c>
      <c r="F38" s="1">
        <v>44343.500590277778</v>
      </c>
      <c r="G38" t="s">
        <v>93</v>
      </c>
      <c r="H38" t="s">
        <v>146</v>
      </c>
      <c r="I38">
        <v>7</v>
      </c>
      <c r="J38" t="s">
        <v>144</v>
      </c>
      <c r="K38">
        <v>0.99555199999999999</v>
      </c>
      <c r="L38">
        <v>93.091223190881294</v>
      </c>
      <c r="M38">
        <v>2.8329330612691002</v>
      </c>
      <c r="N38">
        <v>4.1422664273433898E-2</v>
      </c>
      <c r="O38">
        <v>7.72148148063504</v>
      </c>
      <c r="P38">
        <v>1.93037037015876</v>
      </c>
      <c r="Q38">
        <f>Table1[[#This Row],[calc % H2 umol/h]]/Table1[[#This Row],[PCAT_Gee-pt/g-c3n4]]</f>
        <v>382.25155844727925</v>
      </c>
      <c r="R38">
        <v>3.1691651252833499</v>
      </c>
      <c r="S38">
        <v>0.16886230756284801</v>
      </c>
      <c r="T38">
        <v>8.6379202383932991</v>
      </c>
      <c r="U38">
        <v>2.1594800595983199</v>
      </c>
      <c r="V38">
        <v>6.1467677711290802E-2</v>
      </c>
      <c r="W38">
        <v>0.84521094485491099</v>
      </c>
    </row>
    <row r="39" spans="1:23" x14ac:dyDescent="0.25">
      <c r="A39">
        <v>322734</v>
      </c>
      <c r="B39" t="s">
        <v>94</v>
      </c>
      <c r="C39" t="s">
        <v>20</v>
      </c>
      <c r="D39">
        <v>5.0699999999999999E-3</v>
      </c>
      <c r="E39">
        <v>5</v>
      </c>
      <c r="F39" s="1">
        <v>44343.509305555555</v>
      </c>
      <c r="G39" t="s">
        <v>95</v>
      </c>
      <c r="H39" t="s">
        <v>146</v>
      </c>
      <c r="I39">
        <v>8</v>
      </c>
      <c r="J39" t="s">
        <v>144</v>
      </c>
      <c r="K39">
        <v>1.0028302499999999</v>
      </c>
      <c r="L39">
        <v>93.445021541666705</v>
      </c>
      <c r="M39">
        <v>2.4955118917033499</v>
      </c>
      <c r="N39">
        <v>2.4573560558371101E-2</v>
      </c>
      <c r="O39">
        <v>6.8018016803615398</v>
      </c>
      <c r="P39">
        <v>1.7004504200903801</v>
      </c>
      <c r="Q39">
        <f>Table1[[#This Row],[calc % H2 umol/h]]/Table1[[#This Row],[PCAT_Gee-pt/g-c3n4]]</f>
        <v>335.39456017561736</v>
      </c>
      <c r="R39">
        <v>3.1604387824133502</v>
      </c>
      <c r="S39">
        <v>0.167331610250855</v>
      </c>
      <c r="T39">
        <v>8.6141355977374499</v>
      </c>
      <c r="U39">
        <v>2.1535338994343598</v>
      </c>
      <c r="V39">
        <v>6.1436871075143999E-2</v>
      </c>
      <c r="W39">
        <v>0.83759091314134204</v>
      </c>
    </row>
    <row r="40" spans="1:23" x14ac:dyDescent="0.25">
      <c r="A40">
        <v>322735</v>
      </c>
      <c r="B40" t="s">
        <v>96</v>
      </c>
      <c r="C40" t="s">
        <v>20</v>
      </c>
      <c r="D40">
        <v>4.8500000000000001E-3</v>
      </c>
      <c r="E40">
        <v>5</v>
      </c>
      <c r="F40" s="1">
        <v>44343.518020833333</v>
      </c>
      <c r="G40" t="s">
        <v>97</v>
      </c>
      <c r="H40" t="s">
        <v>146</v>
      </c>
      <c r="I40">
        <v>9</v>
      </c>
      <c r="J40" t="s">
        <v>144</v>
      </c>
      <c r="K40">
        <v>0.99832699999999996</v>
      </c>
      <c r="L40">
        <v>93.392167922275704</v>
      </c>
      <c r="M40">
        <v>2.52041174437921</v>
      </c>
      <c r="N40">
        <v>2.4121586299188098E-2</v>
      </c>
      <c r="O40">
        <v>6.8696690627348698</v>
      </c>
      <c r="P40">
        <v>1.7174172656837099</v>
      </c>
      <c r="Q40">
        <f>Table1[[#This Row],[calc % H2 umol/h]]/Table1[[#This Row],[PCAT_Gee-pt/g-c3n4]]</f>
        <v>354.10665271829066</v>
      </c>
      <c r="R40">
        <v>3.18333237808001</v>
      </c>
      <c r="S40">
        <v>0.16960695178157301</v>
      </c>
      <c r="T40">
        <v>8.6765346982958</v>
      </c>
      <c r="U40">
        <v>2.16913367457395</v>
      </c>
      <c r="V40">
        <v>6.15721906489873E-2</v>
      </c>
      <c r="W40">
        <v>0.84251576461605804</v>
      </c>
    </row>
    <row r="41" spans="1:23" x14ac:dyDescent="0.25">
      <c r="A41">
        <v>322736</v>
      </c>
      <c r="B41" t="s">
        <v>98</v>
      </c>
      <c r="C41" t="s">
        <v>20</v>
      </c>
      <c r="D41">
        <v>4.9300000000000004E-3</v>
      </c>
      <c r="E41">
        <v>5</v>
      </c>
      <c r="F41" s="1">
        <v>44343.526712962965</v>
      </c>
      <c r="G41" t="s">
        <v>99</v>
      </c>
      <c r="H41" t="s">
        <v>146</v>
      </c>
      <c r="I41">
        <v>10</v>
      </c>
      <c r="J41" t="s">
        <v>144</v>
      </c>
      <c r="K41">
        <v>0.99555199999999999</v>
      </c>
      <c r="L41">
        <v>93.570282018421906</v>
      </c>
      <c r="M41">
        <v>2.34422374744784</v>
      </c>
      <c r="N41">
        <v>2.1207525891125401E-2</v>
      </c>
      <c r="O41">
        <v>6.3894486247671898</v>
      </c>
      <c r="P41">
        <v>1.5973621561917899</v>
      </c>
      <c r="Q41">
        <f>Table1[[#This Row],[calc % H2 umol/h]]/Table1[[#This Row],[PCAT_Gee-pt/g-c3n4]]</f>
        <v>324.00855095168151</v>
      </c>
      <c r="R41">
        <v>3.1834231447605199</v>
      </c>
      <c r="S41">
        <v>0.16882297209932401</v>
      </c>
      <c r="T41">
        <v>8.6767820932138893</v>
      </c>
      <c r="U41">
        <v>2.1691955233034701</v>
      </c>
      <c r="V41">
        <v>6.21256068296566E-2</v>
      </c>
      <c r="W41">
        <v>0.83994548254003698</v>
      </c>
    </row>
    <row r="42" spans="1:23" x14ac:dyDescent="0.25">
      <c r="A42">
        <v>322737</v>
      </c>
      <c r="B42" t="s">
        <v>100</v>
      </c>
      <c r="C42" t="s">
        <v>20</v>
      </c>
      <c r="D42">
        <v>4.9100000000000003E-3</v>
      </c>
      <c r="E42">
        <v>5</v>
      </c>
      <c r="F42" s="1">
        <v>44343.535520833335</v>
      </c>
      <c r="G42" t="s">
        <v>101</v>
      </c>
      <c r="H42" t="s">
        <v>146</v>
      </c>
      <c r="I42">
        <v>11</v>
      </c>
      <c r="J42" t="s">
        <v>144</v>
      </c>
      <c r="K42">
        <v>0.99971100000000002</v>
      </c>
      <c r="L42">
        <v>93.167058909826494</v>
      </c>
      <c r="M42">
        <v>2.76280638812361</v>
      </c>
      <c r="N42">
        <v>3.0930298215710399E-2</v>
      </c>
      <c r="O42">
        <v>7.5303432517109696</v>
      </c>
      <c r="P42">
        <v>1.88258581292774</v>
      </c>
      <c r="Q42">
        <f>Table1[[#This Row],[calc % H2 umol/h]]/Table1[[#This Row],[PCAT_Gee-pt/g-c3n4]]</f>
        <v>383.41869917061911</v>
      </c>
      <c r="R42">
        <v>3.17180520249926</v>
      </c>
      <c r="S42">
        <v>0.16881816878390801</v>
      </c>
      <c r="T42">
        <v>8.6451160693180693</v>
      </c>
      <c r="U42">
        <v>2.1612790173295102</v>
      </c>
      <c r="V42">
        <v>6.1455106596563398E-2</v>
      </c>
      <c r="W42">
        <v>0.83687439295398303</v>
      </c>
    </row>
    <row r="43" spans="1:23" x14ac:dyDescent="0.25">
      <c r="A43">
        <v>322738</v>
      </c>
      <c r="B43" t="s">
        <v>102</v>
      </c>
      <c r="C43" t="s">
        <v>20</v>
      </c>
      <c r="D43">
        <v>4.8300000000000001E-3</v>
      </c>
      <c r="E43">
        <v>5</v>
      </c>
      <c r="F43" s="1">
        <v>44343.544224537036</v>
      </c>
      <c r="G43" t="s">
        <v>103</v>
      </c>
      <c r="H43" t="s">
        <v>146</v>
      </c>
      <c r="I43">
        <v>12</v>
      </c>
      <c r="J43" t="s">
        <v>144</v>
      </c>
      <c r="K43">
        <v>0.99000200000000005</v>
      </c>
      <c r="L43">
        <v>93.137190374152695</v>
      </c>
      <c r="M43">
        <v>2.75229394387028</v>
      </c>
      <c r="N43">
        <v>3.6214596450305697E-2</v>
      </c>
      <c r="O43">
        <v>7.5016903884548398</v>
      </c>
      <c r="P43">
        <v>1.87542259711371</v>
      </c>
      <c r="Q43">
        <f>Table1[[#This Row],[calc % H2 umol/h]]/Table1[[#This Row],[PCAT_Gee-pt/g-c3n4]]</f>
        <v>388.28625199041613</v>
      </c>
      <c r="R43">
        <v>3.2019010068877201</v>
      </c>
      <c r="S43">
        <v>0.171960420956069</v>
      </c>
      <c r="T43">
        <v>8.7271456094464099</v>
      </c>
      <c r="U43">
        <v>2.1817864023615998</v>
      </c>
      <c r="V43">
        <v>6.1986660940588398E-2</v>
      </c>
      <c r="W43">
        <v>0.84662801414871303</v>
      </c>
    </row>
    <row r="44" spans="1:23" x14ac:dyDescent="0.25">
      <c r="A44">
        <v>322739</v>
      </c>
      <c r="B44" t="s">
        <v>104</v>
      </c>
      <c r="C44" t="s">
        <v>20</v>
      </c>
      <c r="D44">
        <v>4.6800000000000001E-3</v>
      </c>
      <c r="E44">
        <v>5</v>
      </c>
      <c r="F44" s="1">
        <v>44343.552905092591</v>
      </c>
      <c r="G44" t="s">
        <v>105</v>
      </c>
      <c r="H44" t="s">
        <v>146</v>
      </c>
      <c r="I44">
        <v>13</v>
      </c>
      <c r="J44" t="s">
        <v>144</v>
      </c>
      <c r="K44">
        <v>1.00387</v>
      </c>
      <c r="L44">
        <v>93.6044664983025</v>
      </c>
      <c r="M44">
        <v>2.3178683316284601</v>
      </c>
      <c r="N44">
        <v>2.3114099180888199E-2</v>
      </c>
      <c r="O44">
        <v>6.3176139393854696</v>
      </c>
      <c r="P44">
        <v>1.5794034848463601</v>
      </c>
      <c r="Q44">
        <f>Table1[[#This Row],[calc % H2 umol/h]]/Table1[[#This Row],[PCAT_Gee-pt/g-c3n4]]</f>
        <v>337.47937710392307</v>
      </c>
      <c r="R44">
        <v>3.1804413957598898</v>
      </c>
      <c r="S44">
        <v>0.17095935329303999</v>
      </c>
      <c r="T44">
        <v>8.6686549969534799</v>
      </c>
      <c r="U44">
        <v>2.16716374923837</v>
      </c>
      <c r="V44">
        <v>6.1712103878262203E-2</v>
      </c>
      <c r="W44">
        <v>0.83551167043085806</v>
      </c>
    </row>
    <row r="45" spans="1:23" hidden="1" x14ac:dyDescent="0.25">
      <c r="A45">
        <v>322740</v>
      </c>
      <c r="B45" t="s">
        <v>106</v>
      </c>
      <c r="C45" t="s">
        <v>20</v>
      </c>
      <c r="E45">
        <v>5</v>
      </c>
      <c r="F45" s="1">
        <v>44343.561712962961</v>
      </c>
      <c r="G45" t="s">
        <v>107</v>
      </c>
      <c r="H45" t="s">
        <v>146</v>
      </c>
      <c r="I45">
        <v>14</v>
      </c>
      <c r="J45" t="s">
        <v>148</v>
      </c>
      <c r="K45">
        <v>0.98715200000000003</v>
      </c>
      <c r="L45">
        <v>95.314907278030404</v>
      </c>
      <c r="M45">
        <v>0.209378520817179</v>
      </c>
      <c r="N45">
        <v>3.00626746996791E-2</v>
      </c>
      <c r="O45">
        <v>0.570684988302672</v>
      </c>
      <c r="P45">
        <v>0.142671247075668</v>
      </c>
      <c r="Q45" t="e">
        <f>Table1[[#This Row],[calc % H2 umol/h]]/Table1[[#This Row],[PCAT_Gee-pt/g-c3n4]]</f>
        <v>#DIV/0!</v>
      </c>
      <c r="R45">
        <v>3.5712550736674999</v>
      </c>
      <c r="S45">
        <v>0.16162426784424999</v>
      </c>
      <c r="T45">
        <v>9.7338621554278095</v>
      </c>
      <c r="U45">
        <v>2.4334655388569502</v>
      </c>
      <c r="V45">
        <v>6.0095557935362601E-2</v>
      </c>
      <c r="W45">
        <v>0.84436356954951597</v>
      </c>
    </row>
    <row r="46" spans="1:23" hidden="1" x14ac:dyDescent="0.25">
      <c r="A46">
        <v>322741</v>
      </c>
      <c r="B46" t="s">
        <v>108</v>
      </c>
      <c r="C46" t="s">
        <v>20</v>
      </c>
      <c r="E46">
        <v>5</v>
      </c>
      <c r="F46" s="1">
        <v>44343.570625</v>
      </c>
      <c r="G46" t="s">
        <v>109</v>
      </c>
      <c r="H46" t="s">
        <v>146</v>
      </c>
      <c r="I46">
        <v>15</v>
      </c>
      <c r="J46" t="s">
        <v>148</v>
      </c>
      <c r="K46">
        <v>0.98715200000000003</v>
      </c>
      <c r="L46">
        <v>95.340108187909294</v>
      </c>
      <c r="M46">
        <v>0.207992718022707</v>
      </c>
      <c r="N46">
        <v>2.98846944110366E-2</v>
      </c>
      <c r="O46">
        <v>0.56690782506516901</v>
      </c>
      <c r="P46">
        <v>0.141726956266292</v>
      </c>
      <c r="Q46" t="e">
        <f>Table1[[#This Row],[calc % H2 umol/h]]/Table1[[#This Row],[PCAT_Gee-pt/g-c3n4]]</f>
        <v>#DIV/0!</v>
      </c>
      <c r="R46">
        <v>3.5549107801466802</v>
      </c>
      <c r="S46">
        <v>0.17015018192505599</v>
      </c>
      <c r="T46">
        <v>9.6893139232579593</v>
      </c>
      <c r="U46">
        <v>2.4223284808144898</v>
      </c>
      <c r="V46">
        <v>5.8719043568973797E-2</v>
      </c>
      <c r="W46">
        <v>0.83826927035224796</v>
      </c>
    </row>
    <row r="47" spans="1:23" x14ac:dyDescent="0.25">
      <c r="A47">
        <v>322742</v>
      </c>
      <c r="B47" t="s">
        <v>110</v>
      </c>
      <c r="C47" t="s">
        <v>20</v>
      </c>
      <c r="D47">
        <v>4.8700000000000002E-3</v>
      </c>
      <c r="E47">
        <v>5</v>
      </c>
      <c r="F47" s="1">
        <v>44343.744432870371</v>
      </c>
      <c r="G47" t="s">
        <v>111</v>
      </c>
      <c r="H47" t="s">
        <v>147</v>
      </c>
      <c r="I47">
        <v>1</v>
      </c>
      <c r="J47" t="s">
        <v>144</v>
      </c>
      <c r="K47">
        <v>1.0680700000000001</v>
      </c>
      <c r="L47">
        <v>91.977474644698802</v>
      </c>
      <c r="M47">
        <v>2.5159597963452902</v>
      </c>
      <c r="N47">
        <v>4.3088317849909602E-2</v>
      </c>
      <c r="O47">
        <v>6.8575347716827402</v>
      </c>
      <c r="P47">
        <v>1.7143836929206799</v>
      </c>
      <c r="Q47">
        <f>Table1[[#This Row],[calc % H2 umol/h]]/Table1[[#This Row],[PCAT_Gee-pt/g-c3n4]]</f>
        <v>352.02950573319913</v>
      </c>
      <c r="R47">
        <v>4.2433279201465099</v>
      </c>
      <c r="S47">
        <v>0.18907376326289599</v>
      </c>
      <c r="T47">
        <v>11.5656731885485</v>
      </c>
      <c r="U47">
        <v>2.89141829713714</v>
      </c>
      <c r="V47">
        <v>7.5000414143465796E-2</v>
      </c>
      <c r="W47">
        <v>1.1882372246659101</v>
      </c>
    </row>
    <row r="48" spans="1:23" x14ac:dyDescent="0.25">
      <c r="A48">
        <v>322743</v>
      </c>
      <c r="B48" t="s">
        <v>112</v>
      </c>
      <c r="C48" t="s">
        <v>20</v>
      </c>
      <c r="D48">
        <v>4.4999999999999997E-3</v>
      </c>
      <c r="E48">
        <v>5</v>
      </c>
      <c r="F48" s="1">
        <v>44343.759456018517</v>
      </c>
      <c r="G48" t="s">
        <v>113</v>
      </c>
      <c r="H48" t="s">
        <v>147</v>
      </c>
      <c r="I48">
        <v>2</v>
      </c>
      <c r="J48" t="s">
        <v>144</v>
      </c>
      <c r="K48">
        <v>1.0680700000000001</v>
      </c>
      <c r="L48">
        <v>92.023075717918601</v>
      </c>
      <c r="M48">
        <v>2.4618349074580399</v>
      </c>
      <c r="N48">
        <v>3.3862543057164601E-2</v>
      </c>
      <c r="O48">
        <v>6.7100112269516501</v>
      </c>
      <c r="P48">
        <v>1.6775028067379101</v>
      </c>
      <c r="Q48">
        <f>Table1[[#This Row],[calc % H2 umol/h]]/Table1[[#This Row],[PCAT_Gee-pt/g-c3n4]]</f>
        <v>372.77840149731338</v>
      </c>
      <c r="R48">
        <v>4.2707221612783997</v>
      </c>
      <c r="S48">
        <v>0.17471244013012899</v>
      </c>
      <c r="T48">
        <v>11.6403393105504</v>
      </c>
      <c r="U48">
        <v>2.9100848276376201</v>
      </c>
      <c r="V48">
        <v>7.4503974441696999E-2</v>
      </c>
      <c r="W48">
        <v>1.1698632389032</v>
      </c>
    </row>
    <row r="49" spans="1:23" x14ac:dyDescent="0.25">
      <c r="A49">
        <v>322744</v>
      </c>
      <c r="B49" t="s">
        <v>114</v>
      </c>
      <c r="C49" t="s">
        <v>20</v>
      </c>
      <c r="D49">
        <v>4.8300000000000001E-3</v>
      </c>
      <c r="E49">
        <v>5</v>
      </c>
      <c r="F49" s="1">
        <v>44343.774606481478</v>
      </c>
      <c r="G49" t="s">
        <v>115</v>
      </c>
      <c r="H49" t="s">
        <v>147</v>
      </c>
      <c r="I49">
        <v>3</v>
      </c>
      <c r="J49" t="s">
        <v>144</v>
      </c>
      <c r="K49">
        <v>1.0610200000000001</v>
      </c>
      <c r="L49">
        <v>91.955846671542005</v>
      </c>
      <c r="M49">
        <v>2.6429425604788599</v>
      </c>
      <c r="N49">
        <v>3.9875662010168199E-2</v>
      </c>
      <c r="O49">
        <v>7.2036407475076496</v>
      </c>
      <c r="P49">
        <v>1.80091018687691</v>
      </c>
      <c r="Q49">
        <f>Table1[[#This Row],[calc % H2 umol/h]]/Table1[[#This Row],[PCAT_Gee-pt/g-c3n4]]</f>
        <v>372.85925194138923</v>
      </c>
      <c r="R49">
        <v>4.1908977337951798</v>
      </c>
      <c r="S49">
        <v>0.18490804020461299</v>
      </c>
      <c r="T49">
        <v>11.4227687484568</v>
      </c>
      <c r="U49">
        <v>2.8556921871142098</v>
      </c>
      <c r="V49">
        <v>7.2928447651405603E-2</v>
      </c>
      <c r="W49">
        <v>1.1373845865325001</v>
      </c>
    </row>
    <row r="50" spans="1:23" x14ac:dyDescent="0.25">
      <c r="A50">
        <v>322745</v>
      </c>
      <c r="B50" t="s">
        <v>116</v>
      </c>
      <c r="C50" t="s">
        <v>20</v>
      </c>
      <c r="D50">
        <v>4.7299999999999998E-3</v>
      </c>
      <c r="E50">
        <v>5</v>
      </c>
      <c r="F50" s="1">
        <v>44343.789780092593</v>
      </c>
      <c r="G50" t="s">
        <v>117</v>
      </c>
      <c r="H50" t="s">
        <v>147</v>
      </c>
      <c r="I50">
        <v>4</v>
      </c>
      <c r="J50" t="s">
        <v>144</v>
      </c>
      <c r="K50">
        <v>1.0568200000000001</v>
      </c>
      <c r="L50">
        <v>92.135440081527094</v>
      </c>
      <c r="M50">
        <v>2.5960556185333301</v>
      </c>
      <c r="N50">
        <v>4.4306104209106002E-2</v>
      </c>
      <c r="O50">
        <v>7.0758450509323696</v>
      </c>
      <c r="P50">
        <v>1.76896126273309</v>
      </c>
      <c r="Q50">
        <f>Table1[[#This Row],[calc % H2 umol/h]]/Table1[[#This Row],[PCAT_Gee-pt/g-c3n4]]</f>
        <v>373.98758197316914</v>
      </c>
      <c r="R50">
        <v>4.0993737129809498</v>
      </c>
      <c r="S50">
        <v>0.18156749331478</v>
      </c>
      <c r="T50">
        <v>11.1733096131838</v>
      </c>
      <c r="U50">
        <v>2.7933274032959701</v>
      </c>
      <c r="V50">
        <v>7.1355395789368406E-2</v>
      </c>
      <c r="W50">
        <v>1.0977751911692399</v>
      </c>
    </row>
    <row r="51" spans="1:23" x14ac:dyDescent="0.25">
      <c r="A51">
        <v>322746</v>
      </c>
      <c r="B51" t="s">
        <v>118</v>
      </c>
      <c r="C51" t="s">
        <v>20</v>
      </c>
      <c r="D51">
        <v>4.9399999999999999E-3</v>
      </c>
      <c r="E51">
        <v>5</v>
      </c>
      <c r="F51" s="1">
        <v>44343.8049537037</v>
      </c>
      <c r="G51" t="s">
        <v>119</v>
      </c>
      <c r="H51" t="s">
        <v>147</v>
      </c>
      <c r="I51">
        <v>5</v>
      </c>
      <c r="J51" t="s">
        <v>144</v>
      </c>
      <c r="K51">
        <v>1.0568200000000001</v>
      </c>
      <c r="L51">
        <v>92.444305587576096</v>
      </c>
      <c r="M51">
        <v>2.34317514259594</v>
      </c>
      <c r="N51">
        <v>2.4607683705963199E-2</v>
      </c>
      <c r="O51">
        <v>6.3865905328993904</v>
      </c>
      <c r="P51">
        <v>1.59664763322484</v>
      </c>
      <c r="Q51">
        <f>Table1[[#This Row],[calc % H2 umol/h]]/Table1[[#This Row],[PCAT_Gee-pt/g-c3n4]]</f>
        <v>323.20802292000809</v>
      </c>
      <c r="R51">
        <v>4.0441956907412298</v>
      </c>
      <c r="S51">
        <v>0.19541800427473</v>
      </c>
      <c r="T51">
        <v>11.022915633641301</v>
      </c>
      <c r="U51">
        <v>2.7557289084103198</v>
      </c>
      <c r="V51">
        <v>9.0000470499297006E-2</v>
      </c>
      <c r="W51">
        <v>1.0783231085873499</v>
      </c>
    </row>
    <row r="52" spans="1:23" x14ac:dyDescent="0.25">
      <c r="A52">
        <v>322747</v>
      </c>
      <c r="B52" t="s">
        <v>120</v>
      </c>
      <c r="C52" t="s">
        <v>20</v>
      </c>
      <c r="D52">
        <v>5.2300000000000003E-3</v>
      </c>
      <c r="E52">
        <v>5</v>
      </c>
      <c r="F52" s="1">
        <v>44343.820219907408</v>
      </c>
      <c r="G52" t="s">
        <v>121</v>
      </c>
      <c r="H52" t="s">
        <v>147</v>
      </c>
      <c r="I52">
        <v>6</v>
      </c>
      <c r="J52" t="s">
        <v>144</v>
      </c>
      <c r="K52">
        <v>1.0540499999999999</v>
      </c>
      <c r="L52">
        <v>92.557482020094</v>
      </c>
      <c r="M52">
        <v>2.2057422772583002</v>
      </c>
      <c r="N52">
        <v>2.44954497217801E-2</v>
      </c>
      <c r="O52">
        <v>6.0120016168945201</v>
      </c>
      <c r="P52">
        <v>1.50300040422363</v>
      </c>
      <c r="Q52">
        <f>Table1[[#This Row],[calc % H2 umol/h]]/Table1[[#This Row],[PCAT_Gee-pt/g-c3n4]]</f>
        <v>287.38057442134414</v>
      </c>
      <c r="R52">
        <v>4.0624121993213</v>
      </c>
      <c r="S52">
        <v>0.19509273385979101</v>
      </c>
      <c r="T52">
        <v>11.072566801035901</v>
      </c>
      <c r="U52">
        <v>2.7681417002589699</v>
      </c>
      <c r="V52">
        <v>9.2434514956172095E-2</v>
      </c>
      <c r="W52">
        <v>1.0819289883701699</v>
      </c>
    </row>
    <row r="53" spans="1:23" x14ac:dyDescent="0.25">
      <c r="A53">
        <v>322748</v>
      </c>
      <c r="B53" t="s">
        <v>122</v>
      </c>
      <c r="C53" t="s">
        <v>20</v>
      </c>
      <c r="D53">
        <v>5.0800000000000003E-3</v>
      </c>
      <c r="E53">
        <v>5</v>
      </c>
      <c r="F53" s="1">
        <v>44343.835277777776</v>
      </c>
      <c r="G53" t="s">
        <v>123</v>
      </c>
      <c r="H53" t="s">
        <v>147</v>
      </c>
      <c r="I53">
        <v>7</v>
      </c>
      <c r="J53" t="s">
        <v>144</v>
      </c>
      <c r="K53">
        <v>1.0540499999999999</v>
      </c>
      <c r="L53">
        <v>92.498155766841904</v>
      </c>
      <c r="M53">
        <v>2.2827171771205399</v>
      </c>
      <c r="N53">
        <v>2.9171053816841801E-2</v>
      </c>
      <c r="O53">
        <v>6.2218054671463596</v>
      </c>
      <c r="P53">
        <v>1.5554513667865899</v>
      </c>
      <c r="Q53">
        <f>Table1[[#This Row],[calc % H2 umol/h]]/Table1[[#This Row],[PCAT_Gee-pt/g-c3n4]]</f>
        <v>306.19121393436808</v>
      </c>
      <c r="R53">
        <v>4.0509841218506599</v>
      </c>
      <c r="S53">
        <v>0.19293492944585</v>
      </c>
      <c r="T53">
        <v>11.041418275235801</v>
      </c>
      <c r="U53">
        <v>2.7603545688089599</v>
      </c>
      <c r="V53">
        <v>9.1434150360275399E-2</v>
      </c>
      <c r="W53">
        <v>1.0767087838266001</v>
      </c>
    </row>
    <row r="54" spans="1:23" x14ac:dyDescent="0.25">
      <c r="A54">
        <v>322749</v>
      </c>
      <c r="B54" t="s">
        <v>124</v>
      </c>
      <c r="C54" t="s">
        <v>20</v>
      </c>
      <c r="D54">
        <v>5.0600000000000003E-3</v>
      </c>
      <c r="E54">
        <v>5</v>
      </c>
      <c r="F54" s="1">
        <v>44343.850428240738</v>
      </c>
      <c r="G54" t="s">
        <v>125</v>
      </c>
      <c r="H54" t="s">
        <v>147</v>
      </c>
      <c r="I54">
        <v>8</v>
      </c>
      <c r="J54" t="s">
        <v>144</v>
      </c>
      <c r="K54">
        <v>1.05135</v>
      </c>
      <c r="L54">
        <v>92.504722673688704</v>
      </c>
      <c r="M54">
        <v>2.29994773929208</v>
      </c>
      <c r="N54">
        <v>3.0131333132838601E-2</v>
      </c>
      <c r="O54">
        <v>6.2687693253918901</v>
      </c>
      <c r="P54">
        <v>1.5671923313479701</v>
      </c>
      <c r="Q54">
        <f>Table1[[#This Row],[calc % H2 umol/h]]/Table1[[#This Row],[PCAT_Gee-pt/g-c3n4]]</f>
        <v>309.72180461422334</v>
      </c>
      <c r="R54">
        <v>4.0340744456454098</v>
      </c>
      <c r="S54">
        <v>0.179020944164728</v>
      </c>
      <c r="T54">
        <v>10.995329028212099</v>
      </c>
      <c r="U54">
        <v>2.7488322570530399</v>
      </c>
      <c r="V54">
        <v>8.9831069822221998E-2</v>
      </c>
      <c r="W54">
        <v>1.07142407155155</v>
      </c>
    </row>
    <row r="55" spans="1:23" x14ac:dyDescent="0.25">
      <c r="A55">
        <v>322750</v>
      </c>
      <c r="B55" t="s">
        <v>126</v>
      </c>
      <c r="C55" t="s">
        <v>20</v>
      </c>
      <c r="D55">
        <v>4.8300000000000001E-3</v>
      </c>
      <c r="E55">
        <v>5</v>
      </c>
      <c r="F55" s="1">
        <v>44343.865659722222</v>
      </c>
      <c r="G55" t="s">
        <v>127</v>
      </c>
      <c r="H55" t="s">
        <v>147</v>
      </c>
      <c r="I55">
        <v>9</v>
      </c>
      <c r="J55" t="s">
        <v>144</v>
      </c>
      <c r="K55">
        <v>1.0568200000000001</v>
      </c>
      <c r="L55">
        <v>92.563756424963401</v>
      </c>
      <c r="M55">
        <v>2.2809541281035002</v>
      </c>
      <c r="N55">
        <v>2.72766570582113E-2</v>
      </c>
      <c r="O55">
        <v>6.2170000763940498</v>
      </c>
      <c r="P55">
        <v>1.55425001909851</v>
      </c>
      <c r="Q55">
        <f>Table1[[#This Row],[calc % H2 umol/h]]/Table1[[#This Row],[PCAT_Gee-pt/g-c3n4]]</f>
        <v>321.790894223294</v>
      </c>
      <c r="R55">
        <v>4.0039715227892003</v>
      </c>
      <c r="S55">
        <v>0.18190383204781099</v>
      </c>
      <c r="T55">
        <v>10.9132800858898</v>
      </c>
      <c r="U55">
        <v>2.7283200214724501</v>
      </c>
      <c r="V55">
        <v>8.8415934314942907E-2</v>
      </c>
      <c r="W55">
        <v>1.0629019898288901</v>
      </c>
    </row>
    <row r="56" spans="1:23" x14ac:dyDescent="0.25">
      <c r="A56">
        <v>322751</v>
      </c>
      <c r="B56" t="s">
        <v>128</v>
      </c>
      <c r="C56" t="s">
        <v>20</v>
      </c>
      <c r="D56">
        <v>4.9199999999999999E-3</v>
      </c>
      <c r="E56">
        <v>5</v>
      </c>
      <c r="F56" s="1">
        <v>44343.880798611113</v>
      </c>
      <c r="G56" t="s">
        <v>129</v>
      </c>
      <c r="H56" t="s">
        <v>147</v>
      </c>
      <c r="I56">
        <v>10</v>
      </c>
      <c r="J56" t="s">
        <v>144</v>
      </c>
      <c r="K56">
        <v>1.0485</v>
      </c>
      <c r="L56">
        <v>92.556296163991902</v>
      </c>
      <c r="M56">
        <v>2.3370630030627</v>
      </c>
      <c r="N56">
        <v>2.6521583239930799E-2</v>
      </c>
      <c r="O56">
        <v>6.3699312009659401</v>
      </c>
      <c r="P56">
        <v>1.5924828002414799</v>
      </c>
      <c r="Q56">
        <f>Table1[[#This Row],[calc % H2 umol/h]]/Table1[[#This Row],[PCAT_Gee-pt/g-c3n4]]</f>
        <v>323.67536590273983</v>
      </c>
      <c r="R56">
        <v>3.96633960338781</v>
      </c>
      <c r="S56">
        <v>0.181891236022171</v>
      </c>
      <c r="T56">
        <v>10.8107100065924</v>
      </c>
      <c r="U56">
        <v>2.7026775016480999</v>
      </c>
      <c r="V56">
        <v>8.7058725642247897E-2</v>
      </c>
      <c r="W56">
        <v>1.0532425039153099</v>
      </c>
    </row>
    <row r="57" spans="1:23" x14ac:dyDescent="0.25">
      <c r="A57">
        <v>322752</v>
      </c>
      <c r="B57" t="s">
        <v>130</v>
      </c>
      <c r="C57" t="s">
        <v>20</v>
      </c>
      <c r="D57">
        <v>4.9100000000000003E-3</v>
      </c>
      <c r="E57">
        <v>5</v>
      </c>
      <c r="F57" s="1">
        <v>44343.896006944444</v>
      </c>
      <c r="G57" t="s">
        <v>131</v>
      </c>
      <c r="H57" t="s">
        <v>147</v>
      </c>
      <c r="I57">
        <v>11</v>
      </c>
      <c r="J57" t="s">
        <v>144</v>
      </c>
      <c r="K57">
        <v>1.0317700000000001</v>
      </c>
      <c r="L57">
        <v>92.626078620439401</v>
      </c>
      <c r="M57">
        <v>2.2963653858628401</v>
      </c>
      <c r="N57">
        <v>2.3670884472399199E-2</v>
      </c>
      <c r="O57">
        <v>6.2590052134052199</v>
      </c>
      <c r="P57">
        <v>1.5647513033513001</v>
      </c>
      <c r="Q57">
        <f>Table1[[#This Row],[calc % H2 umol/h]]/Table1[[#This Row],[PCAT_Gee-pt/g-c3n4]]</f>
        <v>318.68661982714866</v>
      </c>
      <c r="R57">
        <v>3.9470926692372199</v>
      </c>
      <c r="S57">
        <v>0.17738683588097701</v>
      </c>
      <c r="T57">
        <v>10.758250297030401</v>
      </c>
      <c r="U57">
        <v>2.6895625742576001</v>
      </c>
      <c r="V57">
        <v>8.8491636675506899E-2</v>
      </c>
      <c r="W57">
        <v>1.0419716877849501</v>
      </c>
    </row>
    <row r="58" spans="1:23" x14ac:dyDescent="0.25">
      <c r="A58">
        <v>322753</v>
      </c>
      <c r="B58" t="s">
        <v>132</v>
      </c>
      <c r="C58" t="s">
        <v>20</v>
      </c>
      <c r="D58">
        <v>5.0200000000000002E-3</v>
      </c>
      <c r="E58">
        <v>5</v>
      </c>
      <c r="F58" s="1">
        <v>44343.911180555559</v>
      </c>
      <c r="G58" t="s">
        <v>133</v>
      </c>
      <c r="H58" t="s">
        <v>147</v>
      </c>
      <c r="I58">
        <v>12</v>
      </c>
      <c r="J58" t="s">
        <v>144</v>
      </c>
      <c r="K58">
        <v>1.0345500000000001</v>
      </c>
      <c r="L58">
        <v>92.579359252268205</v>
      </c>
      <c r="M58">
        <v>2.3164596413029699</v>
      </c>
      <c r="N58">
        <v>2.6954592342384499E-2</v>
      </c>
      <c r="O58">
        <v>6.3137743935773099</v>
      </c>
      <c r="P58">
        <v>1.5784435983943199</v>
      </c>
      <c r="Q58">
        <f>Table1[[#This Row],[calc % H2 umol/h]]/Table1[[#This Row],[PCAT_Gee-pt/g-c3n4]]</f>
        <v>314.43099569607966</v>
      </c>
      <c r="R58">
        <v>3.9694909943624901</v>
      </c>
      <c r="S58">
        <v>0.17846972058677901</v>
      </c>
      <c r="T58">
        <v>10.8192994813604</v>
      </c>
      <c r="U58">
        <v>2.7048248703400999</v>
      </c>
      <c r="V58">
        <v>8.8194182455315004E-2</v>
      </c>
      <c r="W58">
        <v>1.0464959296109699</v>
      </c>
    </row>
    <row r="59" spans="1:23" x14ac:dyDescent="0.25">
      <c r="A59">
        <v>322754</v>
      </c>
      <c r="B59" t="s">
        <v>134</v>
      </c>
      <c r="C59" t="s">
        <v>20</v>
      </c>
      <c r="D59">
        <v>4.9500000000000004E-3</v>
      </c>
      <c r="E59">
        <v>5</v>
      </c>
      <c r="F59" s="1">
        <v>44343.926226851851</v>
      </c>
      <c r="G59" t="s">
        <v>135</v>
      </c>
      <c r="H59" t="s">
        <v>147</v>
      </c>
      <c r="I59">
        <v>13</v>
      </c>
      <c r="J59" t="s">
        <v>144</v>
      </c>
      <c r="K59">
        <v>1.0345500000000001</v>
      </c>
      <c r="L59">
        <v>92.646004707288</v>
      </c>
      <c r="M59">
        <v>2.2581987925434901</v>
      </c>
      <c r="N59">
        <v>2.5150396466445801E-2</v>
      </c>
      <c r="O59">
        <v>6.1549778194920401</v>
      </c>
      <c r="P59">
        <v>1.53874445487301</v>
      </c>
      <c r="Q59">
        <f>Table1[[#This Row],[calc % H2 umol/h]]/Table1[[#This Row],[PCAT_Gee-pt/g-c3n4]]</f>
        <v>310.85746563091107</v>
      </c>
      <c r="R59">
        <v>3.9639314067771401</v>
      </c>
      <c r="S59">
        <v>0.18060979070927699</v>
      </c>
      <c r="T59">
        <v>10.804146192648</v>
      </c>
      <c r="U59">
        <v>2.7010365481620102</v>
      </c>
      <c r="V59">
        <v>8.6763547757122805E-2</v>
      </c>
      <c r="W59">
        <v>1.0451015456341499</v>
      </c>
    </row>
    <row r="60" spans="1:23" hidden="1" x14ac:dyDescent="0.25">
      <c r="A60">
        <v>322755</v>
      </c>
      <c r="B60" t="s">
        <v>136</v>
      </c>
      <c r="C60" t="s">
        <v>20</v>
      </c>
      <c r="E60">
        <v>5</v>
      </c>
      <c r="F60" s="1">
        <v>44343.941423611112</v>
      </c>
      <c r="G60" t="s">
        <v>137</v>
      </c>
      <c r="H60" t="s">
        <v>147</v>
      </c>
      <c r="I60">
        <v>14</v>
      </c>
      <c r="J60" t="s">
        <v>148</v>
      </c>
      <c r="K60">
        <v>1.0233699999999999</v>
      </c>
      <c r="L60">
        <v>94.285759278748401</v>
      </c>
      <c r="M60">
        <v>0.234738368967459</v>
      </c>
      <c r="N60">
        <v>3.3166441138398998E-2</v>
      </c>
      <c r="O60">
        <v>0.63980614069459496</v>
      </c>
      <c r="P60">
        <v>0.15995153517364799</v>
      </c>
      <c r="Q60" t="e">
        <f>Table1[[#This Row],[calc % H2 umol/h]]/Table1[[#This Row],[PCAT_Gee-pt/g-c3n4]]</f>
        <v>#DIV/0!</v>
      </c>
      <c r="R60">
        <v>4.3522117450257101</v>
      </c>
      <c r="S60">
        <v>0.17744098194618699</v>
      </c>
      <c r="T60">
        <v>11.862448445556799</v>
      </c>
      <c r="U60">
        <v>2.9656121113892202</v>
      </c>
      <c r="V60">
        <v>6.7075162899859403E-2</v>
      </c>
      <c r="W60">
        <v>1.0602154443584699</v>
      </c>
    </row>
    <row r="61" spans="1:23" hidden="1" x14ac:dyDescent="0.25">
      <c r="A61">
        <v>322756</v>
      </c>
      <c r="B61" t="s">
        <v>138</v>
      </c>
      <c r="C61" t="s">
        <v>20</v>
      </c>
      <c r="E61">
        <v>5</v>
      </c>
      <c r="F61" s="1">
        <v>44343.956747685188</v>
      </c>
      <c r="G61" t="s">
        <v>139</v>
      </c>
      <c r="H61" t="s">
        <v>147</v>
      </c>
      <c r="I61">
        <v>15</v>
      </c>
      <c r="J61" t="s">
        <v>148</v>
      </c>
      <c r="K61">
        <v>1.0206</v>
      </c>
      <c r="L61">
        <v>94.332750408476798</v>
      </c>
      <c r="M61">
        <v>0.232378275664157</v>
      </c>
      <c r="N61">
        <v>3.2694871988592597E-2</v>
      </c>
      <c r="O61">
        <v>0.63337343778919997</v>
      </c>
      <c r="P61">
        <v>0.15834335944729999</v>
      </c>
      <c r="Q61" t="e">
        <f>Table1[[#This Row],[calc % H2 umol/h]]/Table1[[#This Row],[PCAT_Gee-pt/g-c3n4]]</f>
        <v>#DIV/0!</v>
      </c>
      <c r="R61">
        <v>4.3164095723698503</v>
      </c>
      <c r="S61">
        <v>0.18164240334632301</v>
      </c>
      <c r="T61">
        <v>11.764865549261801</v>
      </c>
      <c r="U61">
        <v>2.9412163873154502</v>
      </c>
      <c r="V61">
        <v>6.6200418103343803E-2</v>
      </c>
      <c r="W61">
        <v>1.0522613253858</v>
      </c>
    </row>
    <row r="62" spans="1:23" x14ac:dyDescent="0.25">
      <c r="A62" t="s">
        <v>149</v>
      </c>
      <c r="P62">
        <f>SUBTOTAL(107,Table1[calc % H2 umol/h])</f>
        <v>0.11230187732058956</v>
      </c>
      <c r="Q62">
        <f>SUBTOTAL(107,Table1[h2 umol/hg])</f>
        <v>25.738661231633092</v>
      </c>
      <c r="W62">
        <f>SUBTOTAL(109,Table1[calc % CO2 Avg])</f>
        <v>50.773211649025981</v>
      </c>
    </row>
    <row r="67" spans="13:17" ht="15.75" thickBot="1" x14ac:dyDescent="0.3"/>
    <row r="68" spans="13:17" ht="15.75" thickTop="1" x14ac:dyDescent="0.25">
      <c r="M68" s="2">
        <f>SUBTOTAL(101,Table1[h2 umol/hg])</f>
        <v>339.39290349624014</v>
      </c>
      <c r="N68" s="2">
        <f>SUBTOTAL(107,Table1[h2 umol/hg])</f>
        <v>25.738661231633092</v>
      </c>
      <c r="P68" s="2">
        <f>SUBTOTAL(101,Table1[calc % H2 umol/h])</f>
        <v>1.6602882078383729</v>
      </c>
      <c r="Q68" s="2">
        <f>SUBTOTAL(107,Table1[calc % H2 umol/h])</f>
        <v>0.11230187732058956</v>
      </c>
    </row>
    <row r="69" spans="13:17" x14ac:dyDescent="0.25">
      <c r="M69">
        <f>((N68*2)/M68)*100</f>
        <v>15.167471662776371</v>
      </c>
      <c r="P69">
        <f>((Q68*2)/P68)*100</f>
        <v>13.527997945224463</v>
      </c>
    </row>
  </sheetData>
  <phoneticPr fontId="18" type="noConversion"/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767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Jack Gee</cp:lastModifiedBy>
  <dcterms:created xsi:type="dcterms:W3CDTF">2021-05-28T10:11:37Z</dcterms:created>
  <dcterms:modified xsi:type="dcterms:W3CDTF">2021-06-24T16:15:00Z</dcterms:modified>
</cp:coreProperties>
</file>