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eyhighschoolnz-my.sharepoint.com/personal/jgottschalk_masseyhigh_school_nz/Documents/Projects/02_Tutorial_Answers/12_Advanced_Programming_Revisited/Mega_Movie_Fundraiser/Assets/"/>
    </mc:Choice>
  </mc:AlternateContent>
  <xr:revisionPtr revIDLastSave="45" documentId="8_{D4FBD971-4FDC-4C91-81B9-6BDFBEF8125C}" xr6:coauthVersionLast="45" xr6:coauthVersionMax="45" xr10:uidLastSave="{CC8CE3C5-E624-4343-A6EE-C7F9B0C4D486}"/>
  <bookViews>
    <workbookView xWindow="-120" yWindow="-120" windowWidth="20730" windowHeight="11160" activeTab="5" xr2:uid="{31E039A0-BFD1-4590-9D50-EC525F3332F7}"/>
  </bookViews>
  <sheets>
    <sheet name="Prices" sheetId="1" r:id="rId1"/>
    <sheet name="Ticket Sheet" sheetId="2" r:id="rId2"/>
    <sheet name="Ticket Price" sheetId="3" r:id="rId3"/>
    <sheet name="Snack_plan_lists" sheetId="5" r:id="rId4"/>
    <sheet name="snack_test_plan" sheetId="4" r:id="rId5"/>
    <sheet name="ticket_snack_pla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6" l="1"/>
  <c r="F8" i="6"/>
  <c r="E8" i="6"/>
  <c r="D8" i="6"/>
  <c r="C8" i="6"/>
  <c r="H6" i="6"/>
  <c r="I6" i="6" s="1"/>
  <c r="H5" i="6"/>
  <c r="I5" i="6" s="1"/>
  <c r="H4" i="6"/>
  <c r="I4" i="6" s="1"/>
  <c r="H3" i="6"/>
  <c r="I3" i="6" s="1"/>
  <c r="H2" i="6"/>
  <c r="I2" i="6" s="1"/>
  <c r="H8" i="6" l="1"/>
  <c r="J3" i="4"/>
  <c r="C11" i="4"/>
  <c r="D11" i="4"/>
  <c r="J4" i="4" s="1"/>
  <c r="E11" i="4"/>
  <c r="J5" i="4" s="1"/>
  <c r="F11" i="4"/>
  <c r="J6" i="4" s="1"/>
  <c r="B11" i="4"/>
  <c r="J2" i="4" s="1"/>
  <c r="G9" i="4"/>
  <c r="G8" i="4"/>
  <c r="G7" i="4"/>
  <c r="G6" i="4"/>
  <c r="G5" i="4"/>
  <c r="G4" i="4"/>
  <c r="G3" i="4"/>
  <c r="G2" i="4"/>
  <c r="G11" i="4" l="1"/>
  <c r="D7" i="3"/>
  <c r="D3" i="3"/>
  <c r="D4" i="3"/>
  <c r="D5" i="3"/>
  <c r="D2" i="3"/>
  <c r="C5" i="3"/>
  <c r="C4" i="3"/>
  <c r="C3" i="3"/>
  <c r="C2" i="3"/>
  <c r="C3" i="2" l="1"/>
  <c r="C4" i="2"/>
  <c r="C5" i="2"/>
  <c r="C6" i="2"/>
  <c r="C7" i="2"/>
  <c r="C8" i="2"/>
  <c r="C9" i="2"/>
  <c r="C10" i="2"/>
  <c r="C2" i="2"/>
  <c r="C11" i="1" l="1"/>
  <c r="C12" i="1"/>
  <c r="C13" i="1"/>
  <c r="C14" i="1"/>
  <c r="C10" i="1"/>
  <c r="N3" i="2"/>
  <c r="N4" i="2"/>
  <c r="N5" i="2"/>
  <c r="N6" i="2"/>
  <c r="N7" i="2"/>
  <c r="N8" i="2"/>
  <c r="N9" i="2"/>
  <c r="N10" i="2"/>
  <c r="N2" i="2"/>
  <c r="D13" i="2"/>
  <c r="E12" i="2"/>
  <c r="F12" i="2"/>
  <c r="G12" i="2"/>
  <c r="H12" i="2"/>
  <c r="D12" i="2"/>
  <c r="L10" i="2"/>
  <c r="O10" i="2" s="1"/>
  <c r="P10" i="2" s="1"/>
  <c r="K3" i="2"/>
  <c r="L3" i="2" s="1"/>
  <c r="O3" i="2" s="1"/>
  <c r="P3" i="2" s="1"/>
  <c r="K5" i="2"/>
  <c r="L5" i="2" s="1"/>
  <c r="O5" i="2" s="1"/>
  <c r="P5" i="2" s="1"/>
  <c r="K6" i="2"/>
  <c r="L6" i="2" s="1"/>
  <c r="O6" i="2" s="1"/>
  <c r="P6" i="2" s="1"/>
  <c r="K7" i="2"/>
  <c r="L7" i="2" s="1"/>
  <c r="O7" i="2" s="1"/>
  <c r="P7" i="2" s="1"/>
  <c r="K9" i="2"/>
  <c r="L9" i="2" s="1"/>
  <c r="O9" i="2" s="1"/>
  <c r="P9" i="2" s="1"/>
  <c r="K10" i="2"/>
  <c r="K2" i="2"/>
  <c r="I3" i="2"/>
  <c r="I4" i="2"/>
  <c r="K4" i="2" s="1"/>
  <c r="I5" i="2"/>
  <c r="I6" i="2"/>
  <c r="I7" i="2"/>
  <c r="I8" i="2"/>
  <c r="K8" i="2" s="1"/>
  <c r="I9" i="2"/>
  <c r="I10" i="2"/>
  <c r="I2" i="2"/>
  <c r="L4" i="2"/>
  <c r="O4" i="2" s="1"/>
  <c r="P4" i="2" s="1"/>
  <c r="L8" i="2"/>
  <c r="O8" i="2" s="1"/>
  <c r="P8" i="2" s="1"/>
  <c r="L2" i="2" l="1"/>
  <c r="O2" i="2" s="1"/>
  <c r="P2" i="2" s="1"/>
  <c r="P13" i="2" s="1"/>
</calcChain>
</file>

<file path=xl/sharedStrings.xml><?xml version="1.0" encoding="utf-8"?>
<sst xmlns="http://schemas.openxmlformats.org/spreadsheetml/2006/main" count="126" uniqueCount="56">
  <si>
    <t>Movie Fundraiser</t>
  </si>
  <si>
    <t>Age</t>
  </si>
  <si>
    <t>Ticket Price</t>
  </si>
  <si>
    <t>12-15</t>
  </si>
  <si>
    <t>16-64</t>
  </si>
  <si>
    <t>65 +</t>
  </si>
  <si>
    <t>Snack Pre-orders</t>
  </si>
  <si>
    <t>popcorn</t>
  </si>
  <si>
    <t>M &amp; M's</t>
  </si>
  <si>
    <t>Pita Chips</t>
  </si>
  <si>
    <t>OJ</t>
  </si>
  <si>
    <t>Water</t>
  </si>
  <si>
    <t>Item</t>
  </si>
  <si>
    <t>Cost</t>
  </si>
  <si>
    <t>Name</t>
  </si>
  <si>
    <t>Surcharge</t>
  </si>
  <si>
    <t>Total Cost</t>
  </si>
  <si>
    <t>Constraints</t>
  </si>
  <si>
    <t>Max Tickets</t>
  </si>
  <si>
    <t>Minimum age</t>
  </si>
  <si>
    <t>James</t>
  </si>
  <si>
    <t>Rangi</t>
  </si>
  <si>
    <t>Manaia</t>
  </si>
  <si>
    <t>Talia</t>
  </si>
  <si>
    <t>Arihi</t>
  </si>
  <si>
    <t>Fetu</t>
  </si>
  <si>
    <t>Meilani</t>
  </si>
  <si>
    <t>Hone</t>
  </si>
  <si>
    <t>Aroha</t>
  </si>
  <si>
    <t>cash</t>
  </si>
  <si>
    <t>credit</t>
  </si>
  <si>
    <t>Snack Cost</t>
  </si>
  <si>
    <t>Pita 
Chips</t>
  </si>
  <si>
    <t>Ticket 
Price</t>
  </si>
  <si>
    <t>Payment
Method</t>
  </si>
  <si>
    <t>Total Snacks</t>
  </si>
  <si>
    <t>Total Seats</t>
  </si>
  <si>
    <t>Profit</t>
  </si>
  <si>
    <t>Seat
Profit</t>
  </si>
  <si>
    <t>Snack
Profit</t>
  </si>
  <si>
    <t>Total Profit</t>
  </si>
  <si>
    <t>Profit (20% of sales price)</t>
  </si>
  <si>
    <t>Orange Juice</t>
  </si>
  <si>
    <t>Ticket Prices</t>
  </si>
  <si>
    <t>Under 16</t>
  </si>
  <si>
    <t>Adult</t>
  </si>
  <si>
    <t>Senior Citizen</t>
  </si>
  <si>
    <t>Total</t>
  </si>
  <si>
    <t>Orange 
Juice</t>
  </si>
  <si>
    <t>Snack 
Cost</t>
  </si>
  <si>
    <t>Popcorn</t>
  </si>
  <si>
    <t>M&amp;Ms</t>
  </si>
  <si>
    <t>Snack</t>
  </si>
  <si>
    <t>Amount</t>
  </si>
  <si>
    <t>Ticket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</si>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</sst>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theme="7" tint="0.59999389629810485"/>
      </patternFill>
    </fill>
  </fills>
  <borders count="12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/>
      <bottom/>
      <diagonal/>
    </border>
    <border>
      <left style="thin">
        <color theme="4" tint="-0.249977111117893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0.39997558519241921"/>
      </top>
      <bottom/>
      <diagonal/>
    </border>
    <border>
      <left style="thin">
        <color theme="4" tint="-0.249977111117893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</borders>
  <cellStyleXfs count="1">
    <xf numFmtId="0" fontId="0" fillId="0" borderId="0"/>
  </cellStyleXfs>
  <cellXfs count="48">
    <xf numFmtId="0" fontId="0" fillId="0" borderId="0" xfId="0"/>
    <xf numFmtId="49" fontId="0" fillId="0" borderId="0" xfId="0" applyNumberFormat="1"/>
    <xf numFmtId="8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8" fontId="1" fillId="0" borderId="0" xfId="0" applyNumberFormat="1" applyFont="1"/>
    <xf numFmtId="0" fontId="0" fillId="2" borderId="0" xfId="0" applyFill="1"/>
    <xf numFmtId="0" fontId="0" fillId="3" borderId="0" xfId="0" applyFill="1"/>
    <xf numFmtId="8" fontId="0" fillId="4" borderId="0" xfId="0" applyNumberFormat="1" applyFill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5" borderId="1" xfId="0" applyFont="1" applyFill="1" applyBorder="1"/>
    <xf numFmtId="8" fontId="0" fillId="5" borderId="1" xfId="0" applyNumberFormat="1" applyFont="1" applyFill="1" applyBorder="1"/>
    <xf numFmtId="0" fontId="0" fillId="0" borderId="1" xfId="0" applyFont="1" applyBorder="1"/>
    <xf numFmtId="8" fontId="0" fillId="0" borderId="1" xfId="0" applyNumberFormat="1" applyFont="1" applyBorder="1"/>
    <xf numFmtId="0" fontId="4" fillId="7" borderId="1" xfId="0" applyFont="1" applyFill="1" applyBorder="1" applyAlignment="1">
      <alignment vertical="center" wrapText="1"/>
    </xf>
    <xf numFmtId="0" fontId="0" fillId="6" borderId="1" xfId="0" applyFont="1" applyFill="1" applyBorder="1"/>
    <xf numFmtId="0" fontId="0" fillId="6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8" borderId="5" xfId="0" applyFont="1" applyFill="1" applyBorder="1"/>
    <xf numFmtId="8" fontId="0" fillId="8" borderId="6" xfId="0" applyNumberFormat="1" applyFont="1" applyFill="1" applyBorder="1"/>
    <xf numFmtId="0" fontId="0" fillId="6" borderId="7" xfId="0" applyFont="1" applyFill="1" applyBorder="1"/>
    <xf numFmtId="8" fontId="0" fillId="6" borderId="4" xfId="0" applyNumberFormat="1" applyFont="1" applyFill="1" applyBorder="1"/>
    <xf numFmtId="0" fontId="0" fillId="8" borderId="7" xfId="0" applyFont="1" applyFill="1" applyBorder="1"/>
    <xf numFmtId="8" fontId="0" fillId="8" borderId="4" xfId="0" applyNumberFormat="1" applyFont="1" applyFill="1" applyBorder="1"/>
    <xf numFmtId="0" fontId="1" fillId="2" borderId="2" xfId="0" applyFont="1" applyFill="1" applyBorder="1" applyAlignment="1">
      <alignment vertical="center" wrapText="1"/>
    </xf>
    <xf numFmtId="0" fontId="0" fillId="5" borderId="8" xfId="0" applyFont="1" applyFill="1" applyBorder="1"/>
    <xf numFmtId="0" fontId="0" fillId="5" borderId="8" xfId="0" applyFont="1" applyFill="1" applyBorder="1" applyAlignment="1">
      <alignment horizontal="center"/>
    </xf>
    <xf numFmtId="8" fontId="0" fillId="5" borderId="8" xfId="0" applyNumberFormat="1" applyFont="1" applyFill="1" applyBorder="1"/>
    <xf numFmtId="8" fontId="0" fillId="5" borderId="10" xfId="0" applyNumberFormat="1" applyFont="1" applyFill="1" applyBorder="1"/>
    <xf numFmtId="0" fontId="0" fillId="0" borderId="8" xfId="0" applyFont="1" applyBorder="1"/>
    <xf numFmtId="0" fontId="0" fillId="0" borderId="8" xfId="0" applyFont="1" applyBorder="1" applyAlignment="1">
      <alignment horizontal="center"/>
    </xf>
    <xf numFmtId="8" fontId="0" fillId="0" borderId="8" xfId="0" applyNumberFormat="1" applyFont="1" applyBorder="1"/>
    <xf numFmtId="8" fontId="0" fillId="0" borderId="10" xfId="0" applyNumberFormat="1" applyFont="1" applyBorder="1"/>
    <xf numFmtId="0" fontId="0" fillId="5" borderId="11" xfId="0" applyFont="1" applyFill="1" applyBorder="1"/>
    <xf numFmtId="0" fontId="0" fillId="5" borderId="11" xfId="0" applyFont="1" applyFill="1" applyBorder="1" applyAlignment="1">
      <alignment horizontal="center"/>
    </xf>
    <xf numFmtId="8" fontId="0" fillId="5" borderId="11" xfId="0" applyNumberFormat="1" applyFont="1" applyFill="1" applyBorder="1"/>
    <xf numFmtId="8" fontId="0" fillId="5" borderId="3" xfId="0" applyNumberFormat="1" applyFont="1" applyFill="1" applyBorder="1"/>
    <xf numFmtId="0" fontId="1" fillId="2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2BE1B-736E-4D1A-BB2E-EAF6F89CE45E}">
  <dimension ref="A1:F19"/>
  <sheetViews>
    <sheetView topLeftCell="A8" workbookViewId="0">
      <selection activeCell="A10" sqref="A10:B14"/>
    </sheetView>
  </sheetViews>
  <sheetFormatPr defaultRowHeight="15" x14ac:dyDescent="0.25"/>
  <cols>
    <col min="1" max="1" width="13" customWidth="1"/>
    <col min="5" max="5" width="12.7109375" customWidth="1"/>
    <col min="6" max="6" width="7.28515625" customWidth="1"/>
  </cols>
  <sheetData>
    <row r="1" spans="1:6" ht="23.25" x14ac:dyDescent="0.35">
      <c r="A1" s="5" t="s">
        <v>0</v>
      </c>
    </row>
    <row r="3" spans="1:6" x14ac:dyDescent="0.25">
      <c r="A3" s="3" t="s">
        <v>1</v>
      </c>
      <c r="B3" s="3" t="s">
        <v>2</v>
      </c>
      <c r="C3" s="3" t="s">
        <v>37</v>
      </c>
      <c r="E3" s="25" t="s">
        <v>17</v>
      </c>
      <c r="F3" s="25"/>
    </row>
    <row r="4" spans="1:6" x14ac:dyDescent="0.25">
      <c r="A4" s="1" t="s">
        <v>3</v>
      </c>
      <c r="B4" s="2">
        <v>7.5</v>
      </c>
      <c r="C4" s="2">
        <v>2.5</v>
      </c>
      <c r="E4" t="s">
        <v>18</v>
      </c>
      <c r="F4">
        <v>150</v>
      </c>
    </row>
    <row r="5" spans="1:6" x14ac:dyDescent="0.25">
      <c r="A5" t="s">
        <v>4</v>
      </c>
      <c r="B5" s="2">
        <v>10.5</v>
      </c>
      <c r="C5" s="2">
        <v>5.5</v>
      </c>
      <c r="E5" t="s">
        <v>19</v>
      </c>
      <c r="F5">
        <v>12</v>
      </c>
    </row>
    <row r="6" spans="1:6" x14ac:dyDescent="0.25">
      <c r="A6" t="s">
        <v>5</v>
      </c>
      <c r="B6" s="2">
        <v>6.5</v>
      </c>
      <c r="C6" s="2">
        <v>1.5</v>
      </c>
    </row>
    <row r="8" spans="1:6" ht="18.75" x14ac:dyDescent="0.3">
      <c r="A8" s="4" t="s">
        <v>6</v>
      </c>
    </row>
    <row r="9" spans="1:6" x14ac:dyDescent="0.25">
      <c r="A9" s="3" t="s">
        <v>12</v>
      </c>
      <c r="B9" s="3" t="s">
        <v>13</v>
      </c>
      <c r="C9" s="3" t="s">
        <v>41</v>
      </c>
    </row>
    <row r="10" spans="1:6" x14ac:dyDescent="0.25">
      <c r="A10" t="s">
        <v>7</v>
      </c>
      <c r="B10" s="2">
        <v>2.5</v>
      </c>
      <c r="C10" s="2">
        <f>0.2*B10</f>
        <v>0.5</v>
      </c>
    </row>
    <row r="11" spans="1:6" x14ac:dyDescent="0.25">
      <c r="A11" t="s">
        <v>8</v>
      </c>
      <c r="B11" s="2">
        <v>3</v>
      </c>
      <c r="C11" s="2">
        <f t="shared" ref="C11:C14" si="0">0.2*B11</f>
        <v>0.60000000000000009</v>
      </c>
    </row>
    <row r="12" spans="1:6" x14ac:dyDescent="0.25">
      <c r="A12" t="s">
        <v>9</v>
      </c>
      <c r="B12" s="2">
        <v>4.5</v>
      </c>
      <c r="C12" s="2">
        <f t="shared" si="0"/>
        <v>0.9</v>
      </c>
    </row>
    <row r="13" spans="1:6" x14ac:dyDescent="0.25">
      <c r="A13" t="s">
        <v>42</v>
      </c>
      <c r="B13" s="2">
        <v>3.25</v>
      </c>
      <c r="C13" s="2">
        <f t="shared" si="0"/>
        <v>0.65</v>
      </c>
    </row>
    <row r="14" spans="1:6" x14ac:dyDescent="0.25">
      <c r="A14" t="s">
        <v>11</v>
      </c>
      <c r="B14" s="2">
        <v>2</v>
      </c>
      <c r="C14" s="2">
        <f t="shared" si="0"/>
        <v>0.4</v>
      </c>
    </row>
    <row r="16" spans="1:6" x14ac:dyDescent="0.25">
      <c r="A16" s="3" t="s">
        <v>43</v>
      </c>
      <c r="B16" s="3" t="s">
        <v>13</v>
      </c>
      <c r="C16" s="3" t="s">
        <v>37</v>
      </c>
    </row>
    <row r="17" spans="1:3" x14ac:dyDescent="0.25">
      <c r="A17" t="s">
        <v>44</v>
      </c>
      <c r="B17" s="2">
        <v>7.5</v>
      </c>
      <c r="C17" s="2">
        <v>2.5</v>
      </c>
    </row>
    <row r="18" spans="1:3" x14ac:dyDescent="0.25">
      <c r="A18" t="s">
        <v>45</v>
      </c>
      <c r="B18" s="2">
        <v>10.5</v>
      </c>
      <c r="C18" s="2">
        <v>5.5</v>
      </c>
    </row>
    <row r="19" spans="1:3" x14ac:dyDescent="0.25">
      <c r="A19" t="s">
        <v>46</v>
      </c>
      <c r="B19" s="2">
        <v>6.5</v>
      </c>
      <c r="C19" s="2">
        <v>1.5</v>
      </c>
    </row>
  </sheetData>
  <mergeCells count="1">
    <mergeCell ref="E3:F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73174-3C06-4FAD-B97F-02F649204032}">
  <dimension ref="A1:P13"/>
  <sheetViews>
    <sheetView workbookViewId="0">
      <selection sqref="A1:I9"/>
    </sheetView>
  </sheetViews>
  <sheetFormatPr defaultRowHeight="15" x14ac:dyDescent="0.25"/>
  <cols>
    <col min="3" max="3" width="11.140625" bestFit="1" customWidth="1"/>
    <col min="4" max="4" width="8.28515625" bestFit="1" customWidth="1"/>
    <col min="5" max="5" width="8" bestFit="1" customWidth="1"/>
    <col min="6" max="6" width="5.85546875" bestFit="1" customWidth="1"/>
    <col min="7" max="7" width="3.140625" bestFit="1" customWidth="1"/>
    <col min="8" max="8" width="6.42578125" bestFit="1" customWidth="1"/>
    <col min="9" max="9" width="10.28515625" bestFit="1" customWidth="1"/>
    <col min="10" max="10" width="8.85546875" bestFit="1" customWidth="1"/>
    <col min="11" max="11" width="9.7109375" bestFit="1" customWidth="1"/>
    <col min="12" max="12" width="9.7109375" customWidth="1"/>
  </cols>
  <sheetData>
    <row r="1" spans="1:16" s="8" customFormat="1" ht="30" x14ac:dyDescent="0.25">
      <c r="A1" s="6" t="s">
        <v>14</v>
      </c>
      <c r="B1" s="6" t="s">
        <v>1</v>
      </c>
      <c r="C1" s="7" t="s">
        <v>33</v>
      </c>
      <c r="D1" s="6" t="s">
        <v>7</v>
      </c>
      <c r="E1" s="6" t="s">
        <v>8</v>
      </c>
      <c r="F1" s="7" t="s">
        <v>32</v>
      </c>
      <c r="G1" s="6" t="s">
        <v>10</v>
      </c>
      <c r="H1" s="6" t="s">
        <v>11</v>
      </c>
      <c r="I1" s="6" t="s">
        <v>31</v>
      </c>
      <c r="J1" s="7" t="s">
        <v>34</v>
      </c>
      <c r="K1" s="6" t="s">
        <v>15</v>
      </c>
      <c r="L1" s="6" t="s">
        <v>16</v>
      </c>
      <c r="N1" s="9" t="s">
        <v>38</v>
      </c>
      <c r="O1" s="9" t="s">
        <v>39</v>
      </c>
      <c r="P1" s="8" t="s">
        <v>40</v>
      </c>
    </row>
    <row r="2" spans="1:16" x14ac:dyDescent="0.25">
      <c r="A2" t="s">
        <v>21</v>
      </c>
      <c r="B2">
        <v>12</v>
      </c>
      <c r="C2" s="2">
        <f>IF(B2&lt;16,7.5,IF(B2&lt;65,10.5,6.5))</f>
        <v>7.5</v>
      </c>
      <c r="D2">
        <v>1</v>
      </c>
      <c r="F2">
        <v>1</v>
      </c>
      <c r="H2">
        <v>1</v>
      </c>
      <c r="I2" s="2">
        <f>D2*2.5+E2*3+F2*4.5+G2*3.25+H2*2</f>
        <v>9</v>
      </c>
      <c r="J2" t="s">
        <v>29</v>
      </c>
      <c r="K2" s="2">
        <f>IF(J2="credit",(C2+I2)*0.05,0)</f>
        <v>0</v>
      </c>
      <c r="L2" s="2">
        <f>C2+I2+K2</f>
        <v>16.5</v>
      </c>
      <c r="N2" s="2">
        <f>IF(B2&lt;15,2.5,IF(B2&lt;65,5.5,1.5))</f>
        <v>2.5</v>
      </c>
      <c r="O2" s="2">
        <f>L2*0.2</f>
        <v>3.3000000000000003</v>
      </c>
      <c r="P2" s="2">
        <f>N2+O2</f>
        <v>5.8000000000000007</v>
      </c>
    </row>
    <row r="3" spans="1:16" x14ac:dyDescent="0.25">
      <c r="A3" t="s">
        <v>22</v>
      </c>
      <c r="B3">
        <v>16</v>
      </c>
      <c r="C3" s="2">
        <f t="shared" ref="C3:C10" si="0">IF(B3&lt;16,7.5,IF(B3&lt;65,10.5,6.5))</f>
        <v>10.5</v>
      </c>
      <c r="E3">
        <v>1</v>
      </c>
      <c r="H3">
        <v>1</v>
      </c>
      <c r="I3" s="2">
        <f t="shared" ref="I3:I10" si="1">D3*2.5+E3*3+F3*4.5+G3*3.25+H3*2</f>
        <v>5</v>
      </c>
      <c r="J3" t="s">
        <v>29</v>
      </c>
      <c r="K3" s="2">
        <f t="shared" ref="K3:K10" si="2">IF(J3="credit",(C3+I3)*0.05,0)</f>
        <v>0</v>
      </c>
      <c r="L3" s="2">
        <f t="shared" ref="L3:L10" si="3">C3+I3+K3</f>
        <v>15.5</v>
      </c>
      <c r="N3" s="2">
        <f t="shared" ref="N3:N10" si="4">IF(B3&lt;15,2.5,IF(B3&lt;65,5.5,1.5))</f>
        <v>5.5</v>
      </c>
      <c r="O3" s="2">
        <f t="shared" ref="O3:O10" si="5">L3*0.2</f>
        <v>3.1</v>
      </c>
      <c r="P3" s="2">
        <f t="shared" ref="P3:P10" si="6">N3+O3</f>
        <v>8.6</v>
      </c>
    </row>
    <row r="4" spans="1:16" x14ac:dyDescent="0.25">
      <c r="A4" t="s">
        <v>23</v>
      </c>
      <c r="B4">
        <v>22</v>
      </c>
      <c r="C4" s="2">
        <f t="shared" si="0"/>
        <v>10.5</v>
      </c>
      <c r="G4">
        <v>1</v>
      </c>
      <c r="I4" s="2">
        <f t="shared" si="1"/>
        <v>3.25</v>
      </c>
      <c r="J4" t="s">
        <v>30</v>
      </c>
      <c r="K4" s="2">
        <f t="shared" si="2"/>
        <v>0.6875</v>
      </c>
      <c r="L4" s="2">
        <f t="shared" si="3"/>
        <v>14.4375</v>
      </c>
      <c r="N4" s="2">
        <f t="shared" si="4"/>
        <v>5.5</v>
      </c>
      <c r="O4" s="2">
        <f t="shared" si="5"/>
        <v>2.8875000000000002</v>
      </c>
      <c r="P4" s="2">
        <f t="shared" si="6"/>
        <v>8.3874999999999993</v>
      </c>
    </row>
    <row r="5" spans="1:16" x14ac:dyDescent="0.25">
      <c r="A5" t="s">
        <v>24</v>
      </c>
      <c r="B5">
        <v>35</v>
      </c>
      <c r="C5" s="2">
        <f t="shared" si="0"/>
        <v>10.5</v>
      </c>
      <c r="D5">
        <v>1</v>
      </c>
      <c r="H5">
        <v>1</v>
      </c>
      <c r="I5" s="2">
        <f t="shared" si="1"/>
        <v>4.5</v>
      </c>
      <c r="J5" t="s">
        <v>30</v>
      </c>
      <c r="K5" s="2">
        <f t="shared" si="2"/>
        <v>0.75</v>
      </c>
      <c r="L5" s="2">
        <f t="shared" si="3"/>
        <v>15.75</v>
      </c>
      <c r="N5" s="2">
        <f t="shared" si="4"/>
        <v>5.5</v>
      </c>
      <c r="O5" s="2">
        <f t="shared" si="5"/>
        <v>3.1500000000000004</v>
      </c>
      <c r="P5" s="2">
        <f t="shared" si="6"/>
        <v>8.65</v>
      </c>
    </row>
    <row r="6" spans="1:16" x14ac:dyDescent="0.25">
      <c r="A6" t="s">
        <v>25</v>
      </c>
      <c r="B6">
        <v>18</v>
      </c>
      <c r="C6" s="2">
        <f t="shared" si="0"/>
        <v>10.5</v>
      </c>
      <c r="E6">
        <v>1</v>
      </c>
      <c r="F6">
        <v>1</v>
      </c>
      <c r="H6">
        <v>1</v>
      </c>
      <c r="I6" s="2">
        <f t="shared" si="1"/>
        <v>9.5</v>
      </c>
      <c r="J6" t="s">
        <v>29</v>
      </c>
      <c r="K6" s="2">
        <f t="shared" si="2"/>
        <v>0</v>
      </c>
      <c r="L6" s="2">
        <f t="shared" si="3"/>
        <v>20</v>
      </c>
      <c r="N6" s="2">
        <f t="shared" si="4"/>
        <v>5.5</v>
      </c>
      <c r="O6" s="2">
        <f t="shared" si="5"/>
        <v>4</v>
      </c>
      <c r="P6" s="2">
        <f t="shared" si="6"/>
        <v>9.5</v>
      </c>
    </row>
    <row r="7" spans="1:16" x14ac:dyDescent="0.25">
      <c r="A7" t="s">
        <v>26</v>
      </c>
      <c r="B7">
        <v>68</v>
      </c>
      <c r="C7" s="2">
        <f t="shared" si="0"/>
        <v>6.5</v>
      </c>
      <c r="D7">
        <v>1</v>
      </c>
      <c r="G7">
        <v>1</v>
      </c>
      <c r="I7" s="2">
        <f t="shared" si="1"/>
        <v>5.75</v>
      </c>
      <c r="J7" t="s">
        <v>29</v>
      </c>
      <c r="K7" s="2">
        <f t="shared" si="2"/>
        <v>0</v>
      </c>
      <c r="L7" s="2">
        <f t="shared" si="3"/>
        <v>12.25</v>
      </c>
      <c r="N7" s="2">
        <f t="shared" si="4"/>
        <v>1.5</v>
      </c>
      <c r="O7" s="2">
        <f t="shared" si="5"/>
        <v>2.4500000000000002</v>
      </c>
      <c r="P7" s="2">
        <f t="shared" si="6"/>
        <v>3.95</v>
      </c>
    </row>
    <row r="8" spans="1:16" x14ac:dyDescent="0.25">
      <c r="A8" t="s">
        <v>27</v>
      </c>
      <c r="B8">
        <v>54</v>
      </c>
      <c r="C8" s="2">
        <f t="shared" si="0"/>
        <v>10.5</v>
      </c>
      <c r="F8">
        <v>1</v>
      </c>
      <c r="G8">
        <v>1</v>
      </c>
      <c r="I8" s="2">
        <f t="shared" si="1"/>
        <v>7.75</v>
      </c>
      <c r="J8" t="s">
        <v>30</v>
      </c>
      <c r="K8" s="2">
        <f t="shared" si="2"/>
        <v>0.91250000000000009</v>
      </c>
      <c r="L8" s="2">
        <f t="shared" si="3"/>
        <v>19.162500000000001</v>
      </c>
      <c r="N8" s="2">
        <f t="shared" si="4"/>
        <v>5.5</v>
      </c>
      <c r="O8" s="2">
        <f t="shared" si="5"/>
        <v>3.8325000000000005</v>
      </c>
      <c r="P8" s="2">
        <f t="shared" si="6"/>
        <v>9.3324999999999996</v>
      </c>
    </row>
    <row r="9" spans="1:16" x14ac:dyDescent="0.25">
      <c r="A9" t="s">
        <v>28</v>
      </c>
      <c r="B9">
        <v>42</v>
      </c>
      <c r="C9" s="2">
        <f t="shared" si="0"/>
        <v>10.5</v>
      </c>
      <c r="E9">
        <v>1</v>
      </c>
      <c r="H9">
        <v>1</v>
      </c>
      <c r="I9" s="2">
        <f t="shared" si="1"/>
        <v>5</v>
      </c>
      <c r="J9" t="s">
        <v>29</v>
      </c>
      <c r="K9" s="2">
        <f t="shared" si="2"/>
        <v>0</v>
      </c>
      <c r="L9" s="2">
        <f t="shared" si="3"/>
        <v>15.5</v>
      </c>
      <c r="N9" s="2">
        <f t="shared" si="4"/>
        <v>5.5</v>
      </c>
      <c r="O9" s="2">
        <f t="shared" si="5"/>
        <v>3.1</v>
      </c>
      <c r="P9" s="2">
        <f t="shared" si="6"/>
        <v>8.6</v>
      </c>
    </row>
    <row r="10" spans="1:16" x14ac:dyDescent="0.25">
      <c r="A10" t="s">
        <v>20</v>
      </c>
      <c r="B10">
        <v>27</v>
      </c>
      <c r="C10" s="2">
        <f t="shared" si="0"/>
        <v>10.5</v>
      </c>
      <c r="D10">
        <v>1</v>
      </c>
      <c r="G10">
        <v>1</v>
      </c>
      <c r="I10" s="2">
        <f t="shared" si="1"/>
        <v>5.75</v>
      </c>
      <c r="J10" t="s">
        <v>29</v>
      </c>
      <c r="K10" s="2">
        <f t="shared" si="2"/>
        <v>0</v>
      </c>
      <c r="L10" s="2">
        <f t="shared" si="3"/>
        <v>16.25</v>
      </c>
      <c r="N10" s="2">
        <f t="shared" si="4"/>
        <v>5.5</v>
      </c>
      <c r="O10" s="2">
        <f t="shared" si="5"/>
        <v>3.25</v>
      </c>
      <c r="P10" s="2">
        <f t="shared" si="6"/>
        <v>8.75</v>
      </c>
    </row>
    <row r="12" spans="1:16" x14ac:dyDescent="0.25">
      <c r="C12" s="3" t="s">
        <v>35</v>
      </c>
      <c r="D12">
        <f>SUM(D2:D10)</f>
        <v>4</v>
      </c>
      <c r="E12">
        <f t="shared" ref="E12:H12" si="7">SUM(E2:E10)</f>
        <v>3</v>
      </c>
      <c r="F12">
        <f t="shared" si="7"/>
        <v>3</v>
      </c>
      <c r="G12">
        <f t="shared" si="7"/>
        <v>4</v>
      </c>
      <c r="H12">
        <f t="shared" si="7"/>
        <v>5</v>
      </c>
    </row>
    <row r="13" spans="1:16" x14ac:dyDescent="0.25">
      <c r="C13" s="3" t="s">
        <v>36</v>
      </c>
      <c r="D13">
        <f>COUNTA(A2:A10)</f>
        <v>9</v>
      </c>
      <c r="N13" s="3" t="s">
        <v>40</v>
      </c>
      <c r="P13" s="10">
        <f>SUM(P2:P12)</f>
        <v>71.569999999999993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165A9-5B83-4D71-BD6C-7E67D68F207F}">
  <dimension ref="A1:D7"/>
  <sheetViews>
    <sheetView zoomScaleNormal="100" workbookViewId="0">
      <selection activeCell="F5" sqref="F5"/>
    </sheetView>
  </sheetViews>
  <sheetFormatPr defaultRowHeight="15" x14ac:dyDescent="0.25"/>
  <sheetData>
    <row r="1" spans="1:4" ht="30" x14ac:dyDescent="0.25">
      <c r="A1" s="6" t="s">
        <v>14</v>
      </c>
      <c r="B1" s="6" t="s">
        <v>1</v>
      </c>
      <c r="C1" s="7" t="s">
        <v>33</v>
      </c>
      <c r="D1" s="11" t="s">
        <v>37</v>
      </c>
    </row>
    <row r="2" spans="1:4" x14ac:dyDescent="0.25">
      <c r="A2" s="12" t="s">
        <v>21</v>
      </c>
      <c r="B2" s="12">
        <v>15</v>
      </c>
      <c r="C2" s="13">
        <f>IF(B2&lt;16,7.5,IF(B2&lt;65,10.5,6.5))</f>
        <v>7.5</v>
      </c>
      <c r="D2" s="2">
        <f>C2-5</f>
        <v>2.5</v>
      </c>
    </row>
    <row r="3" spans="1:4" x14ac:dyDescent="0.25">
      <c r="A3" s="12" t="s">
        <v>22</v>
      </c>
      <c r="B3" s="12">
        <v>16</v>
      </c>
      <c r="C3" s="13">
        <f t="shared" ref="C3:C5" si="0">IF(B3&lt;16,7.5,IF(B3&lt;65,10.5,6.5))</f>
        <v>10.5</v>
      </c>
      <c r="D3" s="2">
        <f t="shared" ref="D3:D5" si="1">C3-5</f>
        <v>5.5</v>
      </c>
    </row>
    <row r="4" spans="1:4" x14ac:dyDescent="0.25">
      <c r="A4" s="12" t="s">
        <v>23</v>
      </c>
      <c r="B4" s="12">
        <v>64</v>
      </c>
      <c r="C4" s="13">
        <f t="shared" si="0"/>
        <v>10.5</v>
      </c>
      <c r="D4" s="2">
        <f t="shared" si="1"/>
        <v>5.5</v>
      </c>
    </row>
    <row r="5" spans="1:4" x14ac:dyDescent="0.25">
      <c r="A5" s="12" t="s">
        <v>24</v>
      </c>
      <c r="B5" s="12">
        <v>65</v>
      </c>
      <c r="C5" s="13">
        <f t="shared" si="0"/>
        <v>6.5</v>
      </c>
      <c r="D5" s="2">
        <f t="shared" si="1"/>
        <v>1.5</v>
      </c>
    </row>
    <row r="7" spans="1:4" x14ac:dyDescent="0.25">
      <c r="C7" s="3" t="s">
        <v>47</v>
      </c>
      <c r="D7" s="13">
        <f>SUM(D2:D6)</f>
        <v>15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30889-337A-48E9-B530-E46F37E43CC9}">
  <dimension ref="A1:F6"/>
  <sheetViews>
    <sheetView zoomScaleNormal="100" workbookViewId="0">
      <selection activeCell="B2" sqref="B2:F6"/>
    </sheetView>
  </sheetViews>
  <sheetFormatPr defaultRowHeight="15" x14ac:dyDescent="0.25"/>
  <cols>
    <col min="2" max="2" width="8.28515625" bestFit="1" customWidth="1"/>
    <col min="3" max="3" width="8.140625" bestFit="1" customWidth="1"/>
    <col min="4" max="4" width="5.85546875" bestFit="1" customWidth="1"/>
    <col min="5" max="5" width="6.42578125" bestFit="1" customWidth="1"/>
    <col min="6" max="6" width="7.42578125" bestFit="1" customWidth="1"/>
  </cols>
  <sheetData>
    <row r="1" spans="1:6" ht="30" x14ac:dyDescent="0.25">
      <c r="A1" s="14" t="s">
        <v>14</v>
      </c>
      <c r="B1" s="14" t="s">
        <v>7</v>
      </c>
      <c r="C1" s="14" t="s">
        <v>8</v>
      </c>
      <c r="D1" s="15" t="s">
        <v>32</v>
      </c>
      <c r="E1" s="14" t="s">
        <v>11</v>
      </c>
      <c r="F1" s="15" t="s">
        <v>48</v>
      </c>
    </row>
    <row r="2" spans="1:6" x14ac:dyDescent="0.25">
      <c r="A2" s="16" t="s">
        <v>21</v>
      </c>
      <c r="B2" s="24">
        <v>2</v>
      </c>
      <c r="C2" s="24"/>
      <c r="D2" s="24">
        <v>1</v>
      </c>
      <c r="E2" s="24"/>
      <c r="F2" s="24">
        <v>1</v>
      </c>
    </row>
    <row r="3" spans="1:6" x14ac:dyDescent="0.25">
      <c r="A3" s="18" t="s">
        <v>22</v>
      </c>
      <c r="B3" s="23">
        <v>0</v>
      </c>
      <c r="C3" s="23">
        <v>0</v>
      </c>
      <c r="D3" s="23"/>
      <c r="E3" s="23">
        <v>0</v>
      </c>
      <c r="F3" s="23">
        <v>0</v>
      </c>
    </row>
    <row r="4" spans="1:6" x14ac:dyDescent="0.25">
      <c r="A4" s="16" t="s">
        <v>23</v>
      </c>
      <c r="B4" s="24"/>
      <c r="C4" s="24"/>
      <c r="D4" s="24"/>
      <c r="E4" s="24">
        <v>1</v>
      </c>
      <c r="F4" s="24"/>
    </row>
    <row r="5" spans="1:6" x14ac:dyDescent="0.25">
      <c r="A5" s="18" t="s">
        <v>24</v>
      </c>
      <c r="B5" s="23">
        <v>1</v>
      </c>
      <c r="C5" s="23"/>
      <c r="D5" s="23"/>
      <c r="E5" s="23"/>
      <c r="F5" s="23">
        <v>1</v>
      </c>
    </row>
    <row r="6" spans="1:6" x14ac:dyDescent="0.25">
      <c r="A6" s="16" t="s">
        <v>25</v>
      </c>
      <c r="B6" s="24"/>
      <c r="C6" s="24">
        <v>1</v>
      </c>
      <c r="D6" s="24">
        <v>1</v>
      </c>
      <c r="E6" s="24"/>
      <c r="F6" s="24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FFC9F-B42F-4CE2-BBA3-AA250D2C5317}">
  <dimension ref="A1:J11"/>
  <sheetViews>
    <sheetView zoomScale="147" zoomScaleNormal="147" workbookViewId="0">
      <selection activeCell="B2" sqref="B2:F6"/>
    </sheetView>
  </sheetViews>
  <sheetFormatPr defaultRowHeight="15" x14ac:dyDescent="0.25"/>
  <cols>
    <col min="1" max="1" width="7.7109375" bestFit="1" customWidth="1"/>
    <col min="2" max="2" width="8.28515625" bestFit="1" customWidth="1"/>
    <col min="3" max="3" width="8" bestFit="1" customWidth="1"/>
    <col min="4" max="4" width="5.85546875" bestFit="1" customWidth="1"/>
    <col min="5" max="5" width="6.42578125" bestFit="1" customWidth="1"/>
    <col min="6" max="6" width="7.42578125" bestFit="1" customWidth="1"/>
    <col min="7" max="7" width="6.5703125" bestFit="1" customWidth="1"/>
    <col min="9" max="9" width="12.28515625" bestFit="1" customWidth="1"/>
    <col min="10" max="10" width="8.140625" bestFit="1" customWidth="1"/>
  </cols>
  <sheetData>
    <row r="1" spans="1:10" ht="30" x14ac:dyDescent="0.25">
      <c r="A1" s="14" t="s">
        <v>14</v>
      </c>
      <c r="B1" s="14" t="s">
        <v>7</v>
      </c>
      <c r="C1" s="14" t="s">
        <v>8</v>
      </c>
      <c r="D1" s="15" t="s">
        <v>32</v>
      </c>
      <c r="E1" s="14" t="s">
        <v>11</v>
      </c>
      <c r="F1" s="15" t="s">
        <v>48</v>
      </c>
      <c r="G1" s="15" t="s">
        <v>49</v>
      </c>
      <c r="I1" s="20" t="s">
        <v>52</v>
      </c>
      <c r="J1" s="20" t="s">
        <v>53</v>
      </c>
    </row>
    <row r="2" spans="1:10" x14ac:dyDescent="0.25">
      <c r="A2" s="16" t="s">
        <v>21</v>
      </c>
      <c r="B2" s="16">
        <v>1</v>
      </c>
      <c r="C2" s="16"/>
      <c r="D2" s="16">
        <v>1</v>
      </c>
      <c r="E2" s="16"/>
      <c r="F2" s="16">
        <v>1</v>
      </c>
      <c r="G2" s="17">
        <f>B2*2.5+C2*3+D2*4.5+E2*3.25+F2*2</f>
        <v>9</v>
      </c>
      <c r="I2" s="21" t="s">
        <v>50</v>
      </c>
      <c r="J2" s="22">
        <f>B11</f>
        <v>3</v>
      </c>
    </row>
    <row r="3" spans="1:10" x14ac:dyDescent="0.25">
      <c r="A3" s="18" t="s">
        <v>22</v>
      </c>
      <c r="B3" s="18"/>
      <c r="C3" s="18">
        <v>1</v>
      </c>
      <c r="D3" s="18"/>
      <c r="E3" s="18"/>
      <c r="F3" s="18">
        <v>1</v>
      </c>
      <c r="G3" s="19">
        <f t="shared" ref="G3:G9" si="0">B3*2.5+C3*3+D3*4.5+E3*3.25+F3*2</f>
        <v>5</v>
      </c>
      <c r="I3" s="18" t="s">
        <v>51</v>
      </c>
      <c r="J3" s="23">
        <f>C11</f>
        <v>3</v>
      </c>
    </row>
    <row r="4" spans="1:10" x14ac:dyDescent="0.25">
      <c r="A4" s="16" t="s">
        <v>23</v>
      </c>
      <c r="B4" s="16"/>
      <c r="C4" s="16"/>
      <c r="D4" s="16"/>
      <c r="E4" s="16">
        <v>1</v>
      </c>
      <c r="F4" s="16"/>
      <c r="G4" s="17">
        <f t="shared" si="0"/>
        <v>3.25</v>
      </c>
      <c r="I4" s="21" t="s">
        <v>9</v>
      </c>
      <c r="J4" s="22">
        <f>D11</f>
        <v>3</v>
      </c>
    </row>
    <row r="5" spans="1:10" x14ac:dyDescent="0.25">
      <c r="A5" s="18" t="s">
        <v>24</v>
      </c>
      <c r="B5" s="18">
        <v>1</v>
      </c>
      <c r="C5" s="18"/>
      <c r="D5" s="18"/>
      <c r="E5" s="18"/>
      <c r="F5" s="18">
        <v>1</v>
      </c>
      <c r="G5" s="19">
        <f t="shared" si="0"/>
        <v>4.5</v>
      </c>
      <c r="I5" s="18" t="s">
        <v>11</v>
      </c>
      <c r="J5" s="23">
        <f>E11</f>
        <v>3</v>
      </c>
    </row>
    <row r="6" spans="1:10" x14ac:dyDescent="0.25">
      <c r="A6" s="16" t="s">
        <v>25</v>
      </c>
      <c r="B6" s="16"/>
      <c r="C6" s="16">
        <v>1</v>
      </c>
      <c r="D6" s="16">
        <v>1</v>
      </c>
      <c r="E6" s="16"/>
      <c r="F6" s="16">
        <v>1</v>
      </c>
      <c r="G6" s="17">
        <f t="shared" si="0"/>
        <v>9.5</v>
      </c>
      <c r="I6" s="21" t="s">
        <v>42</v>
      </c>
      <c r="J6" s="22">
        <f>F11</f>
        <v>5</v>
      </c>
    </row>
    <row r="7" spans="1:10" x14ac:dyDescent="0.25">
      <c r="A7" s="18" t="s">
        <v>26</v>
      </c>
      <c r="B7" s="18">
        <v>1</v>
      </c>
      <c r="C7" s="18"/>
      <c r="D7" s="18"/>
      <c r="E7" s="18">
        <v>1</v>
      </c>
      <c r="F7" s="18"/>
      <c r="G7" s="19">
        <f t="shared" si="0"/>
        <v>5.75</v>
      </c>
    </row>
    <row r="8" spans="1:10" x14ac:dyDescent="0.25">
      <c r="A8" s="16" t="s">
        <v>27</v>
      </c>
      <c r="B8" s="16"/>
      <c r="C8" s="16"/>
      <c r="D8" s="16">
        <v>1</v>
      </c>
      <c r="E8" s="16">
        <v>1</v>
      </c>
      <c r="F8" s="16"/>
      <c r="G8" s="17">
        <f t="shared" si="0"/>
        <v>7.75</v>
      </c>
    </row>
    <row r="9" spans="1:10" x14ac:dyDescent="0.25">
      <c r="A9" s="18" t="s">
        <v>28</v>
      </c>
      <c r="B9" s="18"/>
      <c r="C9" s="18">
        <v>1</v>
      </c>
      <c r="D9" s="18"/>
      <c r="E9" s="18"/>
      <c r="F9" s="18">
        <v>1</v>
      </c>
      <c r="G9" s="19">
        <f t="shared" si="0"/>
        <v>5</v>
      </c>
    </row>
    <row r="11" spans="1:10" x14ac:dyDescent="0.25">
      <c r="A11" s="3" t="s">
        <v>47</v>
      </c>
      <c r="B11">
        <f t="shared" ref="B11:G11" si="1">SUM(B2:B9)</f>
        <v>3</v>
      </c>
      <c r="C11">
        <f t="shared" si="1"/>
        <v>3</v>
      </c>
      <c r="D11">
        <f t="shared" si="1"/>
        <v>3</v>
      </c>
      <c r="E11">
        <f t="shared" si="1"/>
        <v>3</v>
      </c>
      <c r="F11">
        <f t="shared" si="1"/>
        <v>5</v>
      </c>
      <c r="G11" s="2">
        <f t="shared" si="1"/>
        <v>49.75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F231C-23E3-4601-946A-05E9FE15C5B9}">
  <dimension ref="A1:L8"/>
  <sheetViews>
    <sheetView tabSelected="1" zoomScaleNormal="100" workbookViewId="0">
      <selection activeCell="M1" sqref="M1:M1048576"/>
    </sheetView>
  </sheetViews>
  <sheetFormatPr defaultRowHeight="15" x14ac:dyDescent="0.25"/>
  <cols>
    <col min="1" max="1" width="7.7109375" bestFit="1" customWidth="1"/>
    <col min="2" max="2" width="7.7109375" customWidth="1"/>
    <col min="3" max="3" width="9.5703125" customWidth="1"/>
    <col min="4" max="4" width="9.7109375" customWidth="1"/>
    <col min="5" max="5" width="5.85546875" bestFit="1" customWidth="1"/>
    <col min="6" max="6" width="7.7109375" customWidth="1"/>
    <col min="7" max="7" width="7.42578125" bestFit="1" customWidth="1"/>
    <col min="8" max="8" width="6.5703125" bestFit="1" customWidth="1"/>
  </cols>
  <sheetData>
    <row r="1" spans="1:12" ht="30.75" thickBot="1" x14ac:dyDescent="0.3">
      <c r="A1" s="45" t="s">
        <v>14</v>
      </c>
      <c r="B1" s="45" t="s">
        <v>54</v>
      </c>
      <c r="C1" s="45" t="s">
        <v>7</v>
      </c>
      <c r="D1" s="45" t="s">
        <v>8</v>
      </c>
      <c r="E1" s="46" t="s">
        <v>32</v>
      </c>
      <c r="F1" s="45" t="s">
        <v>11</v>
      </c>
      <c r="G1" s="46" t="s">
        <v>48</v>
      </c>
      <c r="H1" s="46" t="s">
        <v>49</v>
      </c>
      <c r="I1" s="47" t="s">
        <v>47</v>
      </c>
      <c r="K1" s="32" t="s">
        <v>12</v>
      </c>
      <c r="L1" s="32" t="s">
        <v>55</v>
      </c>
    </row>
    <row r="2" spans="1:12" ht="15.75" thickTop="1" x14ac:dyDescent="0.25">
      <c r="A2" s="33" t="s">
        <v>21</v>
      </c>
      <c r="B2" s="33">
        <v>7.5</v>
      </c>
      <c r="C2" s="34">
        <v>2</v>
      </c>
      <c r="D2" s="34"/>
      <c r="E2" s="34">
        <v>1</v>
      </c>
      <c r="F2" s="34"/>
      <c r="G2" s="34">
        <v>1</v>
      </c>
      <c r="H2" s="35">
        <f>C2*2.5+D2*3+E2*4.5+F2*3.25+G2*2</f>
        <v>11.5</v>
      </c>
      <c r="I2" s="36">
        <f>H2+B2</f>
        <v>19</v>
      </c>
      <c r="K2" s="26" t="s">
        <v>7</v>
      </c>
      <c r="L2" s="27">
        <v>2.5</v>
      </c>
    </row>
    <row r="3" spans="1:12" x14ac:dyDescent="0.25">
      <c r="A3" s="37" t="s">
        <v>22</v>
      </c>
      <c r="B3" s="37">
        <v>10.5</v>
      </c>
      <c r="C3" s="38">
        <v>0</v>
      </c>
      <c r="D3" s="38">
        <v>0</v>
      </c>
      <c r="E3" s="38"/>
      <c r="F3" s="38">
        <v>0</v>
      </c>
      <c r="G3" s="38">
        <v>0</v>
      </c>
      <c r="H3" s="39">
        <f t="shared" ref="H3:H6" si="0">C3*2.5+D3*3+E3*4.5+F3*3.25+G3*2</f>
        <v>0</v>
      </c>
      <c r="I3" s="40">
        <f t="shared" ref="I3:I6" si="1">H3+B3</f>
        <v>10.5</v>
      </c>
      <c r="K3" s="28" t="s">
        <v>8</v>
      </c>
      <c r="L3" s="29">
        <v>3</v>
      </c>
    </row>
    <row r="4" spans="1:12" x14ac:dyDescent="0.25">
      <c r="A4" s="33" t="s">
        <v>23</v>
      </c>
      <c r="B4" s="33">
        <v>10.5</v>
      </c>
      <c r="C4" s="34"/>
      <c r="D4" s="34"/>
      <c r="E4" s="34"/>
      <c r="F4" s="34">
        <v>1</v>
      </c>
      <c r="G4" s="34"/>
      <c r="H4" s="35">
        <f t="shared" si="0"/>
        <v>3.25</v>
      </c>
      <c r="I4" s="36">
        <f t="shared" si="1"/>
        <v>13.75</v>
      </c>
      <c r="K4" s="30" t="s">
        <v>9</v>
      </c>
      <c r="L4" s="31">
        <v>4.5</v>
      </c>
    </row>
    <row r="5" spans="1:12" x14ac:dyDescent="0.25">
      <c r="A5" s="37" t="s">
        <v>24</v>
      </c>
      <c r="B5" s="37">
        <v>10.5</v>
      </c>
      <c r="C5" s="38">
        <v>1</v>
      </c>
      <c r="D5" s="38"/>
      <c r="E5" s="38"/>
      <c r="F5" s="38"/>
      <c r="G5" s="38">
        <v>1</v>
      </c>
      <c r="H5" s="39">
        <f t="shared" si="0"/>
        <v>4.5</v>
      </c>
      <c r="I5" s="40">
        <f t="shared" si="1"/>
        <v>15</v>
      </c>
      <c r="K5" s="28" t="s">
        <v>42</v>
      </c>
      <c r="L5" s="29">
        <v>3.25</v>
      </c>
    </row>
    <row r="6" spans="1:12" x14ac:dyDescent="0.25">
      <c r="A6" s="41" t="s">
        <v>25</v>
      </c>
      <c r="B6" s="41">
        <v>6.5</v>
      </c>
      <c r="C6" s="42"/>
      <c r="D6" s="42">
        <v>1</v>
      </c>
      <c r="E6" s="42">
        <v>1</v>
      </c>
      <c r="F6" s="42"/>
      <c r="G6" s="42">
        <v>3</v>
      </c>
      <c r="H6" s="43">
        <f t="shared" si="0"/>
        <v>13.5</v>
      </c>
      <c r="I6" s="44">
        <f t="shared" si="1"/>
        <v>20</v>
      </c>
      <c r="K6" s="30" t="s">
        <v>11</v>
      </c>
      <c r="L6" s="31">
        <v>2</v>
      </c>
    </row>
    <row r="8" spans="1:12" x14ac:dyDescent="0.25">
      <c r="A8" s="3" t="s">
        <v>47</v>
      </c>
      <c r="B8" s="3"/>
      <c r="C8">
        <f>SUM(C2:C6)</f>
        <v>3</v>
      </c>
      <c r="D8">
        <f>SUM(D2:D6)</f>
        <v>1</v>
      </c>
      <c r="E8">
        <f>SUM(E2:E6)</f>
        <v>2</v>
      </c>
      <c r="F8">
        <f>SUM(F2:F6)</f>
        <v>1</v>
      </c>
      <c r="G8">
        <f>SUM(G2:G6)</f>
        <v>5</v>
      </c>
      <c r="H8" s="2">
        <f>SUM(H2:H6)</f>
        <v>32.75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Prices</vt:lpstr>
      <vt:lpstr>Ticket Sheet</vt:lpstr>
      <vt:lpstr>Ticket Price</vt:lpstr>
      <vt:lpstr>Snack_plan_lists</vt:lpstr>
      <vt:lpstr>snack_test_plan</vt:lpstr>
      <vt:lpstr>ticket_snack_plan</vt:lpstr>
    </vt:vector>
  </TitlesOfParts>
  <Company>Office 365 ProPlus C2R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Gottschalk</dc:creator>
  <cp:lastModifiedBy>Jennifer Gottschalk</cp:lastModifiedBy>
  <cp:lastPrinted>2020-10-11T00:59:06Z</cp:lastPrinted>
  <dcterms:created xsi:type="dcterms:W3CDTF">2020-10-11T00:58:21Z</dcterms:created>
  <dcterms:modified xsi:type="dcterms:W3CDTF">2020-11-01T09:47:04Z</dcterms:modified>
</cp:coreProperties>
</file>